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114943_corp_caixa_gov_br/Documents/Área de Trabalho/"/>
    </mc:Choice>
  </mc:AlternateContent>
  <xr:revisionPtr revIDLastSave="974" documentId="8_{D760AAAB-6519-40B9-B7FD-001638E7D749}" xr6:coauthVersionLast="47" xr6:coauthVersionMax="47" xr10:uidLastSave="{350055AD-1209-445C-80A4-03176D2E17E1}"/>
  <bookViews>
    <workbookView xWindow="-120" yWindow="-120" windowWidth="29040" windowHeight="15720" xr2:uid="{EBBF5445-30D4-4CCD-8CD0-9DF96DF48BAC}"/>
  </bookViews>
  <sheets>
    <sheet name="Planilha de Controle Financei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3" i="1" l="1"/>
  <c r="N44" i="1"/>
  <c r="N45" i="1"/>
  <c r="N42" i="1"/>
  <c r="N38" i="1"/>
  <c r="N39" i="1"/>
  <c r="N40" i="1"/>
  <c r="N37" i="1"/>
  <c r="N34" i="1"/>
  <c r="N35" i="1"/>
  <c r="N33" i="1"/>
  <c r="N29" i="1"/>
  <c r="N30" i="1"/>
  <c r="N31" i="1"/>
  <c r="N28" i="1"/>
  <c r="N25" i="1"/>
  <c r="N26" i="1"/>
  <c r="N24" i="1"/>
  <c r="N17" i="1"/>
  <c r="N18" i="1"/>
  <c r="N19" i="1"/>
  <c r="N20" i="1"/>
  <c r="N21" i="1"/>
  <c r="N22" i="1"/>
  <c r="N16" i="1"/>
  <c r="N14" i="1"/>
  <c r="N5" i="1"/>
  <c r="N6" i="1"/>
  <c r="N7" i="1"/>
  <c r="N8" i="1"/>
  <c r="N9" i="1"/>
  <c r="N4" i="1"/>
  <c r="C46" i="1"/>
  <c r="D46" i="1"/>
  <c r="E46" i="1"/>
  <c r="F46" i="1"/>
  <c r="G46" i="1"/>
  <c r="H46" i="1"/>
  <c r="I46" i="1"/>
  <c r="J46" i="1"/>
  <c r="K46" i="1"/>
  <c r="L46" i="1"/>
  <c r="M46" i="1"/>
  <c r="B46" i="1"/>
  <c r="C10" i="1"/>
  <c r="D10" i="1"/>
  <c r="E10" i="1"/>
  <c r="F10" i="1"/>
  <c r="G10" i="1"/>
  <c r="H10" i="1"/>
  <c r="I10" i="1"/>
  <c r="J10" i="1"/>
  <c r="K10" i="1"/>
  <c r="L10" i="1"/>
  <c r="M10" i="1"/>
  <c r="B10" i="1"/>
  <c r="H48" i="1" l="1"/>
  <c r="L48" i="1"/>
  <c r="N46" i="1"/>
  <c r="K48" i="1"/>
  <c r="J48" i="1"/>
  <c r="I48" i="1"/>
  <c r="G48" i="1"/>
  <c r="F48" i="1"/>
  <c r="E48" i="1"/>
  <c r="D48" i="1"/>
  <c r="M48" i="1"/>
  <c r="B48" i="1"/>
  <c r="N10" i="1"/>
  <c r="C48" i="1"/>
  <c r="B49" i="1" l="1"/>
  <c r="C49" i="1" s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N48" i="1"/>
</calcChain>
</file>

<file path=xl/sharedStrings.xml><?xml version="1.0" encoding="utf-8"?>
<sst xmlns="http://schemas.openxmlformats.org/spreadsheetml/2006/main" count="72" uniqueCount="59">
  <si>
    <t>PLANILHA DE CONTROLE FINANCEIRO PESSOAL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</si>
  <si>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</si>
  <si>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</si>
  <si>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</si>
  <si>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</si>
  <si>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</si>
  <si>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</si>
  <si>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</si>
  <si>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</si>
  <si>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</si>
  <si>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</si>
  <si>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</si>
  <si>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</si>
  <si>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Salário</t>
  </si>
  <si>
    <t>Renda Extra</t>
  </si>
  <si>
    <t>PLR</t>
  </si>
  <si>
    <t>FGTS Aniversário</t>
  </si>
  <si>
    <t>Outras Rendas</t>
  </si>
  <si>
    <t>Total (Receitas)</t>
  </si>
  <si>
    <t>Previdência CAIXA</t>
  </si>
  <si>
    <t>Seguro de Vida CAIXA</t>
  </si>
  <si>
    <t xml:space="preserve">Prestação Habitacional </t>
  </si>
  <si>
    <t xml:space="preserve">Condomínio </t>
  </si>
  <si>
    <t>Conta de Luz (Enel)</t>
  </si>
  <si>
    <t>Conta de Gáz (Comgás)</t>
  </si>
  <si>
    <t>Outros Gastos</t>
  </si>
  <si>
    <t>Aporte Previdência</t>
  </si>
  <si>
    <t>Prestação Terreno</t>
  </si>
  <si>
    <t>Condomínio Terreno</t>
  </si>
  <si>
    <t>Despesas Diversas</t>
  </si>
  <si>
    <t>Parcela Anual</t>
  </si>
  <si>
    <t>Net (Claro)</t>
  </si>
  <si>
    <t>Aplicação em investimento</t>
  </si>
  <si>
    <t>Amortização Empréstimo</t>
  </si>
  <si>
    <t>Dinheiro em Casa</t>
  </si>
  <si>
    <t>Curso de Inglês</t>
  </si>
  <si>
    <t>Estacionamento Banco</t>
  </si>
  <si>
    <t>Transferencia Mãe</t>
  </si>
  <si>
    <t>Outras</t>
  </si>
  <si>
    <t>Empréstimo FUNCEF</t>
  </si>
  <si>
    <t>Total (Despesas)</t>
  </si>
  <si>
    <t>CARTÃO DE CRÉDITO</t>
  </si>
  <si>
    <t>DESPESAS DO APARTAMENTO 53</t>
  </si>
  <si>
    <t>CAIXA SEGURADORA</t>
  </si>
  <si>
    <t>DESPESAS DO TERRENO - JOANÓPOLIS</t>
  </si>
  <si>
    <t>DESPESAS DIVERSAS</t>
  </si>
  <si>
    <t xml:space="preserve">Academia </t>
  </si>
  <si>
    <t>EDUCAÇÃO / MENTE / CORPO / SAÚDE</t>
  </si>
  <si>
    <t>Yoga</t>
  </si>
  <si>
    <t xml:space="preserve">Transferências </t>
  </si>
  <si>
    <t>Empregada Doméstica</t>
  </si>
  <si>
    <t>Médico / Dentista</t>
  </si>
  <si>
    <t xml:space="preserve">EMPRÉSTIMOS / INVESTIMENTOS </t>
  </si>
  <si>
    <t>RENDA</t>
  </si>
  <si>
    <t>GASTOS</t>
  </si>
  <si>
    <t>Saldo</t>
  </si>
  <si>
    <t>Acumulado</t>
  </si>
  <si>
    <t>Total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</si>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</sst>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;[Red]&quot;R$&quot;\ 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0"/>
      <name val="ADLaM Display"/>
    </font>
    <font>
      <b/>
      <sz val="48"/>
      <color theme="1"/>
      <name val="Bahnschrift SemiBold SemiConden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44" fontId="3" fillId="2" borderId="0" xfId="1" applyFont="1" applyFill="1" applyBorder="1"/>
    <xf numFmtId="44" fontId="3" fillId="2" borderId="6" xfId="1" applyFont="1" applyFill="1" applyBorder="1"/>
    <xf numFmtId="44" fontId="3" fillId="2" borderId="5" xfId="1" applyFont="1" applyFill="1" applyBorder="1"/>
    <xf numFmtId="44" fontId="5" fillId="2" borderId="6" xfId="1" applyFont="1" applyFill="1" applyBorder="1"/>
    <xf numFmtId="44" fontId="5" fillId="2" borderId="7" xfId="1" applyFont="1" applyFill="1" applyBorder="1"/>
    <xf numFmtId="0" fontId="0" fillId="2" borderId="0" xfId="0" applyFill="1" applyBorder="1"/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3" xfId="0" applyFont="1" applyFill="1" applyBorder="1" applyAlignment="1"/>
    <xf numFmtId="0" fontId="3" fillId="7" borderId="4" xfId="0" applyFont="1" applyFill="1" applyBorder="1" applyAlignment="1"/>
    <xf numFmtId="0" fontId="3" fillId="7" borderId="3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/>
    </xf>
    <xf numFmtId="164" fontId="3" fillId="3" borderId="3" xfId="1" applyNumberFormat="1" applyFont="1" applyFill="1" applyBorder="1" applyAlignment="1">
      <alignment horizontal="center"/>
    </xf>
    <xf numFmtId="44" fontId="6" fillId="2" borderId="5" xfId="1" applyFont="1" applyFill="1" applyBorder="1" applyAlignment="1">
      <alignment horizontal="center"/>
    </xf>
    <xf numFmtId="44" fontId="3" fillId="2" borderId="5" xfId="1" applyFont="1" applyFill="1" applyBorder="1" applyAlignment="1">
      <alignment horizontal="center"/>
    </xf>
    <xf numFmtId="44" fontId="6" fillId="2" borderId="6" xfId="1" applyFont="1" applyFill="1" applyBorder="1" applyAlignment="1">
      <alignment horizontal="center"/>
    </xf>
    <xf numFmtId="44" fontId="3" fillId="2" borderId="6" xfId="1" applyFont="1" applyFill="1" applyBorder="1" applyAlignment="1">
      <alignment horizontal="center"/>
    </xf>
    <xf numFmtId="0" fontId="3" fillId="7" borderId="2" xfId="0" applyFont="1" applyFill="1" applyBorder="1" applyAlignment="1"/>
    <xf numFmtId="0" fontId="3" fillId="7" borderId="2" xfId="0" applyFont="1" applyFill="1" applyBorder="1" applyAlignment="1">
      <alignment horizontal="left"/>
    </xf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44" fontId="1" fillId="2" borderId="6" xfId="1" applyFont="1" applyFill="1" applyBorder="1"/>
    <xf numFmtId="0" fontId="4" fillId="2" borderId="0" xfId="0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44" fontId="5" fillId="2" borderId="10" xfId="0" applyNumberFormat="1" applyFont="1" applyFill="1" applyBorder="1"/>
    <xf numFmtId="44" fontId="5" fillId="2" borderId="11" xfId="0" applyNumberFormat="1" applyFont="1" applyFill="1" applyBorder="1"/>
    <xf numFmtId="0" fontId="4" fillId="5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44" fontId="4" fillId="5" borderId="5" xfId="0" applyNumberFormat="1" applyFont="1" applyFill="1" applyBorder="1"/>
    <xf numFmtId="44" fontId="4" fillId="5" borderId="12" xfId="0" applyNumberFormat="1" applyFont="1" applyFill="1" applyBorder="1"/>
    <xf numFmtId="44" fontId="7" fillId="5" borderId="11" xfId="1" applyFont="1" applyFill="1" applyBorder="1"/>
    <xf numFmtId="0" fontId="8" fillId="7" borderId="4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0" fillId="7" borderId="3" xfId="0" applyFill="1" applyBorder="1"/>
    <xf numFmtId="44" fontId="0" fillId="2" borderId="11" xfId="0" applyNumberFormat="1" applyFill="1" applyBorder="1"/>
    <xf numFmtId="0" fontId="0" fillId="7" borderId="2" xfId="0" applyFill="1" applyBorder="1"/>
    <xf numFmtId="0" fontId="0" fillId="8" borderId="11" xfId="0" applyFill="1" applyBorder="1"/>
    <xf numFmtId="44" fontId="0" fillId="2" borderId="11" xfId="1" applyFont="1" applyFill="1" applyBorder="1"/>
    <xf numFmtId="0" fontId="4" fillId="8" borderId="8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44" fontId="4" fillId="8" borderId="0" xfId="1" applyFont="1" applyFill="1" applyBorder="1"/>
    <xf numFmtId="44" fontId="4" fillId="8" borderId="13" xfId="1" applyFont="1" applyFill="1" applyBorder="1"/>
    <xf numFmtId="44" fontId="7" fillId="8" borderId="10" xfId="1" applyFont="1" applyFill="1" applyBorder="1"/>
    <xf numFmtId="0" fontId="9" fillId="3" borderId="0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33">
    <dxf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5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442831119244279E-2"/>
          <c:y val="6.0271024327125951E-2"/>
          <c:w val="0.86178364443676814"/>
          <c:h val="0.8669574305928251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'Planilha de Controle Financeiro'!$B$3:$M$3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'Planilha de Controle Financeiro'!$B$10:$M$10</c:f>
              <c:numCache>
                <c:formatCode>_("R$"* #,##0.00_);_("R$"* \(#,##0.00\);_("R$"* "-"??_);_(@_)</c:formatCode>
                <c:ptCount val="12"/>
                <c:pt idx="0">
                  <c:v>8100</c:v>
                </c:pt>
                <c:pt idx="1">
                  <c:v>8100</c:v>
                </c:pt>
                <c:pt idx="2">
                  <c:v>15300</c:v>
                </c:pt>
                <c:pt idx="3">
                  <c:v>9500</c:v>
                </c:pt>
                <c:pt idx="4">
                  <c:v>8900</c:v>
                </c:pt>
                <c:pt idx="5">
                  <c:v>7900</c:v>
                </c:pt>
                <c:pt idx="6">
                  <c:v>8100</c:v>
                </c:pt>
                <c:pt idx="7">
                  <c:v>8100</c:v>
                </c:pt>
                <c:pt idx="8">
                  <c:v>8100</c:v>
                </c:pt>
                <c:pt idx="9">
                  <c:v>6900</c:v>
                </c:pt>
                <c:pt idx="10">
                  <c:v>18100</c:v>
                </c:pt>
                <c:pt idx="11">
                  <c:v>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B-4AE9-87A2-88B1193EBDC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'Planilha de Controle Financeiro'!$B$3:$M$3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'Planilha de Controle Financeiro'!$B$46:$M$46</c:f>
              <c:numCache>
                <c:formatCode>_("R$"* #,##0.00_);_("R$"* \(#,##0.00\);_("R$"* "-"??_);_(@_)</c:formatCode>
                <c:ptCount val="12"/>
                <c:pt idx="0">
                  <c:v>7022.77</c:v>
                </c:pt>
                <c:pt idx="1">
                  <c:v>7622.77</c:v>
                </c:pt>
                <c:pt idx="2">
                  <c:v>10022.77</c:v>
                </c:pt>
                <c:pt idx="3">
                  <c:v>10022.77</c:v>
                </c:pt>
                <c:pt idx="4">
                  <c:v>10022.77</c:v>
                </c:pt>
                <c:pt idx="5">
                  <c:v>10022.77</c:v>
                </c:pt>
                <c:pt idx="6">
                  <c:v>10022.77</c:v>
                </c:pt>
                <c:pt idx="7">
                  <c:v>10022.77</c:v>
                </c:pt>
                <c:pt idx="8">
                  <c:v>10022.77</c:v>
                </c:pt>
                <c:pt idx="9">
                  <c:v>11522.77</c:v>
                </c:pt>
                <c:pt idx="10">
                  <c:v>11522.77</c:v>
                </c:pt>
                <c:pt idx="11">
                  <c:v>7322.77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6B-4AE9-87A2-88B1193E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5"/>
        <c:axId val="2060896815"/>
        <c:axId val="1883938607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'Planilha de Controle Financeiro'!$B$3:$M$3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'Planilha de Controle Financeiro'!$B$49:$M$49</c:f>
              <c:numCache>
                <c:formatCode>"R$"\ #,##0.00;[Red]"R$"\ #,##0.00</c:formatCode>
                <c:ptCount val="12"/>
                <c:pt idx="0">
                  <c:v>1077.2299999999996</c:v>
                </c:pt>
                <c:pt idx="1">
                  <c:v>1554.4599999999991</c:v>
                </c:pt>
                <c:pt idx="2">
                  <c:v>6831.6899999999987</c:v>
                </c:pt>
                <c:pt idx="3">
                  <c:v>6308.9199999999983</c:v>
                </c:pt>
                <c:pt idx="4">
                  <c:v>5186.1499999999978</c:v>
                </c:pt>
                <c:pt idx="5">
                  <c:v>3063.3799999999974</c:v>
                </c:pt>
                <c:pt idx="6">
                  <c:v>1140.6099999999969</c:v>
                </c:pt>
                <c:pt idx="7">
                  <c:v>-782.16000000000349</c:v>
                </c:pt>
                <c:pt idx="8">
                  <c:v>-2704.9300000000039</c:v>
                </c:pt>
                <c:pt idx="9">
                  <c:v>-7327.7000000000044</c:v>
                </c:pt>
                <c:pt idx="10">
                  <c:v>-750.4700000000048</c:v>
                </c:pt>
                <c:pt idx="11">
                  <c:v>26.759999999994761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86B-4AE9-87A2-88B1193E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2926303"/>
        <c:axId val="1295770079"/>
      </c:lineChart>
      <c:catAx>
        <c:axId val="206089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3938607"/>
        <c:crosses val="autoZero"/>
        <c:auto val="1"/>
        <c:lblAlgn val="ctr"/>
        <c:lblOffset val="100"/>
        <c:noMultiLvlLbl val="0"/>
      </c:catAx>
      <c:valAx>
        <c:axId val="188393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0896815"/>
        <c:crosses val="autoZero"/>
        <c:crossBetween val="between"/>
      </c:valAx>
      <c:valAx>
        <c:axId val="1295770079"/>
        <c:scaling>
          <c:orientation val="minMax"/>
        </c:scaling>
        <c:delete val="0"/>
        <c:axPos val="r"/>
        <c:numFmt formatCode="&quot;R$&quot;\ #,##0.00;[Red]&quot;R$&quot;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2926303"/>
        <c:crosses val="max"/>
        <c:crossBetween val="between"/>
      </c:valAx>
      <c:catAx>
        <c:axId val="19829263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95770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9D-42EF-87AD-57F5145C8D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9D-42EF-87AD-57F5145C8D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9D-42EF-87AD-57F5145C8D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B9D-42EF-87AD-57F5145C8D6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B9D-42EF-87AD-57F5145C8D6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B9D-42EF-87AD-57F5145C8D6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'Planilha de Controle Financeiro'!$A$4:$A$9</c:f>
              <c:strCache>
                <c:ptCount val="6"/>
                <c:pt idx="0">
                  <c:v>Salário</c:v>
                </c:pt>
                <c:pt idx="1">
                  <c:v>Renda Extra</c:v>
                </c:pt>
                <c:pt idx="2">
                  <c:v>PLR</c:v>
                </c:pt>
                <c:pt idx="3">
                  <c:v>FGTS Aniversário</c:v>
                </c:pt>
                <c:pt idx="4">
                  <c:v>Transferências </c:v>
                </c:pt>
                <c:pt idx="5">
                  <c:v>Outras Rendas</c:v>
                </c:pt>
              </c:strCache>
            </c:strRef>
          </c:cat>
          <c:val>
            <c:numRef>
              <c:f>'Planilha de Controle Financeiro'!$N$4:$N$9</c:f>
              <c:numCache>
                <c:formatCode>_("R$"* #,##0.00_);_("R$"* \(#,##0.00\);_("R$"* "-"??_);_(@_)</c:formatCode>
                <c:ptCount val="6"/>
                <c:pt idx="0">
                  <c:v>82800</c:v>
                </c:pt>
                <c:pt idx="1">
                  <c:v>7200</c:v>
                </c:pt>
                <c:pt idx="2">
                  <c:v>14000</c:v>
                </c:pt>
                <c:pt idx="3">
                  <c:v>3200</c:v>
                </c:pt>
                <c:pt idx="4">
                  <c:v>8000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5-4537-A6BB-84D72807994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32349095246278"/>
          <c:y val="9.424584681882163E-2"/>
          <c:w val="0.21393314550529693"/>
          <c:h val="0.7512570586931807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10F-4E03-B072-84B30B3C7D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10F-4E03-B072-84B30B3C7D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10F-4E03-B072-84B30B3C7D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10F-4E03-B072-84B30B3C7D3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10F-4E03-B072-84B30B3C7D3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10F-4E03-B072-84B30B3C7D3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10F-4E03-B072-84B30B3C7D3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10F-4E03-B072-84B30B3C7D3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F10F-4E03-B072-84B30B3C7D3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10F-4E03-B072-84B30B3C7D3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10F-4E03-B072-84B30B3C7D3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10F-4E03-B072-84B30B3C7D3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10F-4E03-B072-84B30B3C7D31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10F-4E03-B072-84B30B3C7D31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10F-4E03-B072-84B30B3C7D31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F10F-4E03-B072-84B30B3C7D3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F10F-4E03-B072-84B30B3C7D3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F10F-4E03-B072-84B30B3C7D3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F10F-4E03-B072-84B30B3C7D3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F10F-4E03-B072-84B30B3C7D31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F10F-4E03-B072-84B30B3C7D31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F10F-4E03-B072-84B30B3C7D31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F10F-4E03-B072-84B30B3C7D31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F10F-4E03-B072-84B30B3C7D31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F10F-4E03-B072-84B30B3C7D31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F10F-4E03-B072-84B30B3C7D3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'Planilha de Controle Financeiro'!$A$13:$A$45</c15:sqref>
                  </c15:fullRef>
                </c:ext>
              </c:extLst>
              <c:f>('Planilha de Controle Financeiro'!$A$14,'Planilha de Controle Financeiro'!$A$16:$A$22,'Planilha de Controle Financeiro'!$A$24:$A$26,'Planilha de Controle Financeiro'!$A$28:$A$31,'Planilha de Controle Financeiro'!$A$33:$A$35,'Planilha de Controle Financeiro'!$A$37:$A$40,'Planilha de Controle Financeiro'!$A$42:$A$45)</c:f>
              <c:strCache>
                <c:ptCount val="26"/>
                <c:pt idx="0">
                  <c:v>Mastercard</c:v>
                </c:pt>
                <c:pt idx="1">
                  <c:v>Prestação Habitacional </c:v>
                </c:pt>
                <c:pt idx="2">
                  <c:v>Condomínio </c:v>
                </c:pt>
                <c:pt idx="3">
                  <c:v>Conta de Luz (Enel)</c:v>
                </c:pt>
                <c:pt idx="4">
                  <c:v>Conta de Gáz (Comgás)</c:v>
                </c:pt>
                <c:pt idx="5">
                  <c:v>Net (Claro)</c:v>
                </c:pt>
                <c:pt idx="6">
                  <c:v>Empregada Doméstica</c:v>
                </c:pt>
                <c:pt idx="7">
                  <c:v>Outros Gastos</c:v>
                </c:pt>
                <c:pt idx="8">
                  <c:v>Previdência CAIXA</c:v>
                </c:pt>
                <c:pt idx="9">
                  <c:v>Seguro de Vida CAIXA</c:v>
                </c:pt>
                <c:pt idx="10">
                  <c:v>Aporte Previdência</c:v>
                </c:pt>
                <c:pt idx="11">
                  <c:v>Prestação Terreno</c:v>
                </c:pt>
                <c:pt idx="12">
                  <c:v>Condomínio Terreno</c:v>
                </c:pt>
                <c:pt idx="13">
                  <c:v>Despesas Diversas</c:v>
                </c:pt>
                <c:pt idx="14">
                  <c:v>Parcela Anual</c:v>
                </c:pt>
                <c:pt idx="15">
                  <c:v>Aplicação em investimento</c:v>
                </c:pt>
                <c:pt idx="16">
                  <c:v>Amortização Empréstimo</c:v>
                </c:pt>
                <c:pt idx="17">
                  <c:v>Dinheiro em Casa</c:v>
                </c:pt>
                <c:pt idx="18">
                  <c:v>Médico / Dentista</c:v>
                </c:pt>
                <c:pt idx="19">
                  <c:v>Yoga</c:v>
                </c:pt>
                <c:pt idx="20">
                  <c:v>Academia </c:v>
                </c:pt>
                <c:pt idx="21">
                  <c:v>Curso de Inglês</c:v>
                </c:pt>
                <c:pt idx="22">
                  <c:v>Estacionamento Banco</c:v>
                </c:pt>
                <c:pt idx="23">
                  <c:v>Transferencia Mãe</c:v>
                </c:pt>
                <c:pt idx="24">
                  <c:v>Empréstimo FUNCEF</c:v>
                </c:pt>
                <c:pt idx="25">
                  <c:v>Outras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'Planilha de Controle Financeiro'!$N$13:$N$45</c15:sqref>
                  </c15:fullRef>
                </c:ext>
              </c:extLst>
              <c:f>('Planilha de Controle Financeiro'!$N$14,'Planilha de Controle Financeiro'!$N$16:$N$22,'Planilha de Controle Financeiro'!$N$24:$N$26,'Planilha de Controle Financeiro'!$N$28:$N$31,'Planilha de Controle Financeiro'!$N$33:$N$35,'Planilha de Controle Financeiro'!$N$37:$N$40,'Planilha de Controle Financeiro'!$N$42:$N$45)</c:f>
              <c:numCache>
                <c:formatCode>_("R$"* #,##0.00_);_("R$"* \(#,##0.00\);_("R$"* "-"??_);_(@_)</c:formatCode>
                <c:ptCount val="26"/>
                <c:pt idx="0">
                  <c:v>54900</c:v>
                </c:pt>
                <c:pt idx="1">
                  <c:v>8820</c:v>
                </c:pt>
                <c:pt idx="2">
                  <c:v>7500</c:v>
                </c:pt>
                <c:pt idx="3">
                  <c:v>3585.9599999999996</c:v>
                </c:pt>
                <c:pt idx="4">
                  <c:v>743.15999999999985</c:v>
                </c:pt>
                <c:pt idx="5">
                  <c:v>2914.3200000000011</c:v>
                </c:pt>
                <c:pt idx="6">
                  <c:v>0</c:v>
                </c:pt>
                <c:pt idx="7">
                  <c:v>0</c:v>
                </c:pt>
                <c:pt idx="8">
                  <c:v>1324.44</c:v>
                </c:pt>
                <c:pt idx="9">
                  <c:v>438.72</c:v>
                </c:pt>
                <c:pt idx="10">
                  <c:v>0</c:v>
                </c:pt>
                <c:pt idx="11">
                  <c:v>13778.639999999998</c:v>
                </c:pt>
                <c:pt idx="12">
                  <c:v>4440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1440</c:v>
                </c:pt>
                <c:pt idx="23">
                  <c:v>1224</c:v>
                </c:pt>
                <c:pt idx="24">
                  <c:v>14064</c:v>
                </c:pt>
                <c:pt idx="25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'Planilha de Controle Financeiro'!$N$13</c15:sqref>
                  <c15:spPr xmlns:c15="http://schemas.microsoft.com/office/drawing/2012/chart"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'Planilha de Controle Financeiro'!$N$15</c15:sqref>
                  <c15:spPr xmlns:c15="http://schemas.microsoft.com/office/drawing/2012/chart"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'Planilha de Controle Financeiro'!$N$23</c15:sqref>
                  <c15:spPr xmlns:c15="http://schemas.microsoft.com/office/drawing/2012/chart"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'Planilha de Controle Financeiro'!$N$27</c15:sqref>
                  <c15:spPr xmlns:c15="http://schemas.microsoft.com/office/drawing/2012/chart">
                    <a:solidFill>
                      <a:schemeClr val="accent3">
                        <a:lumMod val="80000"/>
                        <a:lumOff val="2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'Planilha de Controle Financeiro'!$N$32</c15:sqref>
                  <c15:spPr xmlns:c15="http://schemas.microsoft.com/office/drawing/2012/chart">
                    <a:solidFill>
                      <a:schemeClr val="accent2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'Planilha de Controle Financeiro'!$N$36</c15:sqref>
                  <c15:spPr xmlns:c15="http://schemas.microsoft.com/office/drawing/2012/chart">
                    <a:solidFill>
                      <a:schemeClr val="accent6">
                        <a:lumMod val="8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'Planilha de Controle Financeiro'!$N$41</c15:sqref>
                  <c15:spPr xmlns:c15="http://schemas.microsoft.com/office/drawing/2012/chart">
                    <a:solidFill>
                      <a:schemeClr val="accent5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F38A-400A-8C20-17ADD0BCB94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179918</xdr:colOff>
      <xdr:row>50</xdr:row>
      <xdr:rowOff>105833</xdr:rowOff>
    </xdr:from>
    <xdr:to>
      <xdr:col>14</xdr:col>
      <xdr:colOff>158751</xdr:colOff>
      <xdr:row>67</xdr:row>
      <xdr:rowOff>169333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0CB750-D33C-15DC-021E-9A032B28B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497417</xdr:colOff>
      <xdr:row>69</xdr:row>
      <xdr:rowOff>21166</xdr:rowOff>
    </xdr:from>
    <xdr:to>
      <xdr:col>13</xdr:col>
      <xdr:colOff>973667</xdr:colOff>
      <xdr:row>95</xdr:row>
      <xdr:rowOff>126999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BB3E659-3043-EC0F-FC85-9B0C80202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184146</xdr:rowOff>
    </xdr:from>
    <xdr:to>
      <xdr:col>8</xdr:col>
      <xdr:colOff>423333</xdr:colOff>
      <xdr:row>95</xdr:row>
      <xdr:rowOff>190498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C92BFB0-C2EE-15A7-901A-ACD0C39C9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105834</xdr:colOff>
      <xdr:row>79</xdr:row>
      <xdr:rowOff>63500</xdr:rowOff>
    </xdr:from>
    <xdr:to>
      <xdr:col>11</xdr:col>
      <xdr:colOff>380999</xdr:colOff>
      <xdr:row>81</xdr:row>
      <xdr:rowOff>158750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607EB0BE-BCAF-2342-23C8-C208D22C2363}"/>
            </a:ext>
          </a:extLst>
        </xdr:cNvPr>
        <xdr:cNvSpPr txBox="1"/>
      </xdr:nvSpPr>
      <xdr:spPr>
        <a:xfrm>
          <a:off x="13102167" y="16023167"/>
          <a:ext cx="1386415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400" b="1">
              <a:solidFill>
                <a:schemeClr val="accent1">
                  <a:lumMod val="50000"/>
                </a:schemeClr>
              </a:solidFill>
            </a:rPr>
            <a:t>RENDAS</a:t>
          </a:r>
          <a:endParaRPr lang="pt-BR" sz="1800" b="1">
            <a:solidFill>
              <a:schemeClr val="accent1">
                <a:lumMod val="50000"/>
              </a:schemeClr>
            </a:solidFill>
          </a:endParaRPr>
        </a:p>
        <a:p>
          <a:endParaRPr lang="pt-BR" sz="1100"/>
        </a:p>
      </xdr:txBody>
    </xdr:sp>
    <xdr:clientData/>
  </xdr:twoCellAnchor>
  <xdr:twoCellAnchor>
    <xdr:from>
      <xdr:col>9</xdr:col>
      <xdr:colOff>836082</xdr:colOff>
      <xdr:row>82</xdr:row>
      <xdr:rowOff>74084</xdr:rowOff>
    </xdr:from>
    <xdr:to>
      <xdr:col>11</xdr:col>
      <xdr:colOff>634999</xdr:colOff>
      <xdr:row>84</xdr:row>
      <xdr:rowOff>158750</xdr:rowOff>
    </xdr:to>
    <xdr:sp macro="" textlink="$N$10">
      <xdr:nvSpPr>
        <xdr:cNvPr id="2" name="CaixaDeTexto 1">
          <a:extLst>
            <a:ext uri="{FF2B5EF4-FFF2-40B4-BE49-F238E27FC236}">
              <a16:creationId xmlns:a16="http://schemas.microsoft.com/office/drawing/2014/main" id="{53BDF32D-6917-AA98-5BC6-4BDB9CBD353B}"/>
            </a:ext>
          </a:extLst>
        </xdr:cNvPr>
        <xdr:cNvSpPr txBox="1"/>
      </xdr:nvSpPr>
      <xdr:spPr>
        <a:xfrm>
          <a:off x="12689415" y="16605251"/>
          <a:ext cx="2053167" cy="46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084ECB5-C3E0-4D10-A782-7C4DB0C7B237}" type="TxLink">
            <a:rPr lang="en-US" sz="2400" b="1" i="0" u="none" strike="noStrike">
              <a:solidFill>
                <a:schemeClr val="accent1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 R$ 115.200,00 </a:t>
          </a:fld>
          <a:endParaRPr lang="pt-BR" sz="2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920750</xdr:colOff>
      <xdr:row>78</xdr:row>
      <xdr:rowOff>158751</xdr:rowOff>
    </xdr:from>
    <xdr:to>
      <xdr:col>3</xdr:col>
      <xdr:colOff>391582</xdr:colOff>
      <xdr:row>81</xdr:row>
      <xdr:rowOff>63501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178FAD75-1ACE-1689-C0B5-563B6A4D2E3A}"/>
            </a:ext>
          </a:extLst>
        </xdr:cNvPr>
        <xdr:cNvSpPr txBox="1"/>
      </xdr:nvSpPr>
      <xdr:spPr>
        <a:xfrm>
          <a:off x="4021667" y="15885584"/>
          <a:ext cx="1566332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400" b="1">
              <a:solidFill>
                <a:schemeClr val="accent2">
                  <a:lumMod val="50000"/>
                </a:schemeClr>
              </a:solidFill>
            </a:rPr>
            <a:t>GASTOS</a:t>
          </a:r>
          <a:endParaRPr lang="pt-BR" sz="2000" b="1">
            <a:solidFill>
              <a:schemeClr val="accent2">
                <a:lumMod val="50000"/>
              </a:schemeClr>
            </a:solidFill>
          </a:endParaRPr>
        </a:p>
        <a:p>
          <a:pPr algn="ctr"/>
          <a:endParaRPr lang="pt-BR" sz="1800" b="1">
            <a:solidFill>
              <a:schemeClr val="accent1">
                <a:lumMod val="50000"/>
              </a:schemeClr>
            </a:solidFill>
          </a:endParaRPr>
        </a:p>
        <a:p>
          <a:endParaRPr lang="pt-BR" sz="1100"/>
        </a:p>
      </xdr:txBody>
    </xdr:sp>
    <xdr:clientData/>
  </xdr:twoCellAnchor>
  <xdr:twoCellAnchor>
    <xdr:from>
      <xdr:col>1</xdr:col>
      <xdr:colOff>634998</xdr:colOff>
      <xdr:row>82</xdr:row>
      <xdr:rowOff>21166</xdr:rowOff>
    </xdr:from>
    <xdr:to>
      <xdr:col>3</xdr:col>
      <xdr:colOff>592665</xdr:colOff>
      <xdr:row>84</xdr:row>
      <xdr:rowOff>105833</xdr:rowOff>
    </xdr:to>
    <xdr:sp macro="" textlink="$N$46">
      <xdr:nvSpPr>
        <xdr:cNvPr id="8" name="CaixaDeTexto 7">
          <a:extLst>
            <a:ext uri="{FF2B5EF4-FFF2-40B4-BE49-F238E27FC236}">
              <a16:creationId xmlns:a16="http://schemas.microsoft.com/office/drawing/2014/main" id="{A07D8614-66F9-A982-C794-EA5B3C0FDCFC}"/>
            </a:ext>
          </a:extLst>
        </xdr:cNvPr>
        <xdr:cNvSpPr txBox="1"/>
      </xdr:nvSpPr>
      <xdr:spPr>
        <a:xfrm>
          <a:off x="3735915" y="16509999"/>
          <a:ext cx="2053167" cy="465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0AEB2CEE-308E-4FE6-BAF1-9B3CAE5CBDB2}" type="TxLink">
            <a:rPr lang="en-US" sz="2400" b="1" i="0" u="none" strike="noStrike">
              <a:solidFill>
                <a:schemeClr val="accent2">
                  <a:lumMod val="50000"/>
                </a:schemeClr>
              </a:solidFill>
              <a:latin typeface="Calibri"/>
              <a:ea typeface="Calibri"/>
              <a:cs typeface="Calibri"/>
            </a:rPr>
            <a:pPr algn="ctr"/>
            <a:t> R$ 115.173,24 </a:t>
          </a:fld>
          <a:endParaRPr lang="pt-BR" sz="4400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137583</xdr:colOff>
      <xdr:row>50</xdr:row>
      <xdr:rowOff>21166</xdr:rowOff>
    </xdr:from>
    <xdr:to>
      <xdr:col>13</xdr:col>
      <xdr:colOff>889000</xdr:colOff>
      <xdr:row>68</xdr:row>
      <xdr:rowOff>148166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237A3F49-E839-13FE-9018-18FE3F28F352}"/>
            </a:ext>
          </a:extLst>
        </xdr:cNvPr>
        <xdr:cNvSpPr/>
      </xdr:nvSpPr>
      <xdr:spPr>
        <a:xfrm>
          <a:off x="137583" y="10456333"/>
          <a:ext cx="17018000" cy="3556000"/>
        </a:xfrm>
        <a:prstGeom prst="roundRect">
          <a:avLst>
            <a:gd name="adj" fmla="val 3869"/>
          </a:avLst>
        </a:prstGeom>
        <a:noFill/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444501</xdr:colOff>
      <xdr:row>69</xdr:row>
      <xdr:rowOff>31750</xdr:rowOff>
    </xdr:from>
    <xdr:to>
      <xdr:col>13</xdr:col>
      <xdr:colOff>1005418</xdr:colOff>
      <xdr:row>95</xdr:row>
      <xdr:rowOff>137583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BE1D9F4D-479C-3735-E410-7D06D53CBD13}"/>
            </a:ext>
          </a:extLst>
        </xdr:cNvPr>
        <xdr:cNvSpPr/>
      </xdr:nvSpPr>
      <xdr:spPr>
        <a:xfrm>
          <a:off x="11207751" y="14086417"/>
          <a:ext cx="6064250" cy="5058833"/>
        </a:xfrm>
        <a:prstGeom prst="roundRect">
          <a:avLst>
            <a:gd name="adj" fmla="val 2375"/>
          </a:avLst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1682750</xdr:colOff>
      <xdr:row>49</xdr:row>
      <xdr:rowOff>95250</xdr:rowOff>
    </xdr:from>
    <xdr:ext cx="1915583" cy="342786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AE10723A-4A87-2597-C0AB-3FD941886757}"/>
            </a:ext>
          </a:extLst>
        </xdr:cNvPr>
        <xdr:cNvSpPr txBox="1"/>
      </xdr:nvSpPr>
      <xdr:spPr>
        <a:xfrm>
          <a:off x="1682750" y="10329333"/>
          <a:ext cx="1915583" cy="342786"/>
        </a:xfrm>
        <a:prstGeom prst="rect">
          <a:avLst/>
        </a:prstGeom>
        <a:ln w="381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600" b="1">
              <a:solidFill>
                <a:schemeClr val="accent1">
                  <a:lumMod val="50000"/>
                </a:schemeClr>
              </a:solidFill>
            </a:rPr>
            <a:t>EVOLUÇÃO MENSAL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0.00357</cdr:x>
      <cdr:y>0.0074</cdr:y>
    </cdr:from>
    <cdr:to>
      <cdr:x>0.99733</cdr:x>
      <cdr:y>0.99794</cdr:y>
    </cdr:to>
    <cdr:sp macro="" textlink="">
      <cdr:nvSpPr>
        <cdr:cNvPr id="2" name="Retângulo: Cantos Arredondados 1">
          <a:extLst xmlns:a="http://schemas.openxmlformats.org/drawingml/2006/main">
            <a:ext uri="{FF2B5EF4-FFF2-40B4-BE49-F238E27FC236}">
              <a16:creationId xmlns:a16="http://schemas.microsoft.com/office/drawing/2014/main" id="{696DAD98-1E37-6864-ACA4-FD5576E82F44}"/>
            </a:ext>
          </a:extLst>
        </cdr:cNvPr>
        <cdr:cNvSpPr/>
      </cdr:nvSpPr>
      <cdr:spPr>
        <a:xfrm xmlns:a="http://schemas.openxmlformats.org/drawingml/2006/main">
          <a:off x="42334" y="38103"/>
          <a:ext cx="11800417" cy="5101166"/>
        </a:xfrm>
        <a:prstGeom xmlns:a="http://schemas.openxmlformats.org/drawingml/2006/main" prst="roundRect">
          <a:avLst>
            <a:gd name="adj" fmla="val 2352"/>
          </a:avLst>
        </a:prstGeom>
        <a:noFill xmlns:a="http://schemas.openxmlformats.org/drawingml/2006/main"/>
        <a:ln xmlns:a="http://schemas.openxmlformats.org/drawingml/2006/main" w="38100"/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46385-15A7-4D86-B05E-6A308B07C4E2}" name="RENDA" displayName="RENDA" ref="A3:N10" totalsRowShown="0" dataDxfId="32" tableBorderDxfId="31" dataCellStyle="Moeda">
  <autoFilter ref="A3:N10" xr:uid="{C8C46385-15A7-4D86-B05E-6A308B07C4E2}"/>
  <tableColumns count="14">
    <tableColumn id="1" xr3:uid="{95811BE2-AAB8-4D84-B942-1CB56C8082DE}" name="RENDA" dataDxfId="30"/>
    <tableColumn id="2" xr3:uid="{C6218A99-2214-452B-9C85-BDF803C0A99D}" name="Janeiro" dataDxfId="29" dataCellStyle="Moeda"/>
    <tableColumn id="3" xr3:uid="{EAE97D61-0378-4A22-8443-7D49E4C3B440}" name="Fevereiro" dataDxfId="28" dataCellStyle="Moeda"/>
    <tableColumn id="4" xr3:uid="{D264B23C-5C63-46CF-855E-C85AA391C31C}" name="Março" dataDxfId="27" dataCellStyle="Moeda"/>
    <tableColumn id="5" xr3:uid="{718FD182-91B4-4CF7-82EA-27A544942317}" name="Abril" dataDxfId="26" dataCellStyle="Moeda"/>
    <tableColumn id="6" xr3:uid="{894B6AB8-651A-4353-A465-1830AFDDB171}" name="Maio" dataDxfId="25" dataCellStyle="Moeda"/>
    <tableColumn id="7" xr3:uid="{7EE1C5BF-F502-464C-8134-37B67064945A}" name="Junho" dataDxfId="24" dataCellStyle="Moeda"/>
    <tableColumn id="8" xr3:uid="{C1BD3077-4CF5-4D42-88CE-27916220B26B}" name="Julho" dataDxfId="23" dataCellStyle="Moeda"/>
    <tableColumn id="9" xr3:uid="{54645F69-58B2-4F83-BC0D-5B6831B43209}" name="Agosto" dataDxfId="22" dataCellStyle="Moeda"/>
    <tableColumn id="10" xr3:uid="{48B7C07B-D5C3-40C6-B5AA-BE2FFDCDBA2B}" name="Setembro" dataDxfId="21" dataCellStyle="Moeda"/>
    <tableColumn id="11" xr3:uid="{5AE99E26-B622-4920-9731-5612D58549A6}" name="Outubro" dataDxfId="20" dataCellStyle="Moeda"/>
    <tableColumn id="12" xr3:uid="{7E6001C6-5777-4027-980E-8855CAC25CCA}" name="Novembro" dataDxfId="19" dataCellStyle="Moeda"/>
    <tableColumn id="13" xr3:uid="{7775E2BF-8719-462A-808B-4B8BAD03B15A}" name="Dezembro" dataDxfId="18" dataCellStyle="Moeda"/>
    <tableColumn id="14" xr3:uid="{B7608868-D3AC-4594-B5F6-AFE5AA54FC2F}" name="Total" dataDxfId="17">
      <calculatedColumnFormula>SUM(B4:M4)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293844-6FE1-4BC6-8D74-75B19BB39FD2}" name="GASTOS" displayName="GASTOS" ref="A12:N46" totalsRowShown="0" headerRowDxfId="16" dataDxfId="15" tableBorderDxfId="14" dataCellStyle="Moeda">
  <autoFilter ref="A12:N46" xr:uid="{6F293844-6FE1-4BC6-8D74-75B19BB39FD2}"/>
  <tableColumns count="14">
    <tableColumn id="1" xr3:uid="{573A1B60-802D-4FB3-8BF2-9C0E9332425C}" name="GASTOS" dataDxfId="13"/>
    <tableColumn id="2" xr3:uid="{66B42D55-BD79-4AC3-95CD-1C4F88CACEA7}" name="Janeiro" dataDxfId="12" dataCellStyle="Moeda"/>
    <tableColumn id="3" xr3:uid="{583960CE-B711-461B-86E5-1C81D57A9706}" name="Fevereiro" dataDxfId="11" dataCellStyle="Moeda"/>
    <tableColumn id="4" xr3:uid="{7F9C4D67-309E-49FF-9B9F-1AEFC527F3DB}" name="Março" dataDxfId="10" dataCellStyle="Moeda"/>
    <tableColumn id="5" xr3:uid="{882F92D3-25C3-4AA3-A040-D228C5B5116D}" name="Abril" dataDxfId="9" dataCellStyle="Moeda"/>
    <tableColumn id="6" xr3:uid="{DEC0F9FA-D972-4C06-AC54-B6C893B2D761}" name="Maio" dataDxfId="8" dataCellStyle="Moeda"/>
    <tableColumn id="7" xr3:uid="{C1C36E8B-FC06-43CB-A4B7-5962B0E677DE}" name="Junho" dataDxfId="7" dataCellStyle="Moeda"/>
    <tableColumn id="8" xr3:uid="{5FC88F50-49C3-415A-ABF1-A94AB3C62362}" name="Julho" dataDxfId="6" dataCellStyle="Moeda"/>
    <tableColumn id="9" xr3:uid="{2ECCE99F-3FEF-4839-8418-1AF87C9EFFF8}" name="Agosto" dataDxfId="5" dataCellStyle="Moeda"/>
    <tableColumn id="10" xr3:uid="{8B2E8CEC-0022-4C10-9706-90FBCCD79A53}" name="Setembro" dataDxfId="4" dataCellStyle="Moeda"/>
    <tableColumn id="11" xr3:uid="{44618AF5-480E-4DE6-8267-0333B6208E6A}" name="Outubro" dataDxfId="3" dataCellStyle="Moeda"/>
    <tableColumn id="12" xr3:uid="{D6968825-3801-4554-AA69-AEC1786D7E6C}" name="Novembro" dataDxfId="2" dataCellStyle="Moeda"/>
    <tableColumn id="13" xr3:uid="{E297EC12-5A48-4472-AA68-55A9AC88286D}" name="Dezembro" dataDxfId="1" dataCellStyle="Moeda"/>
    <tableColumn id="14" xr3:uid="{F78EE8A6-F9CC-4053-9A1E-24C97D7C17F4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4F2C-0925-48BF-9730-025F183092EC}">
  <dimension ref="A1:Z126"/>
  <sheetViews>
    <sheetView tabSelected="1" zoomScale="90" zoomScaleNormal="90" workbookViewId="0">
      <selection activeCell="M15" sqref="M15"/>
    </sheetView>
  </sheetViews>
  <sheetFormatPr defaultRowHeight="15" x14ac:dyDescent="0.25"/>
  <cols>
    <col min="1" max="1" width="46.42578125" customWidth="1"/>
    <col min="2" max="2" width="15.140625" customWidth="1"/>
    <col min="3" max="3" width="16.28515625" customWidth="1"/>
    <col min="4" max="4" width="17" customWidth="1"/>
    <col min="5" max="5" width="16.85546875" customWidth="1"/>
    <col min="6" max="6" width="16.28515625" customWidth="1"/>
    <col min="7" max="7" width="16.140625" customWidth="1"/>
    <col min="8" max="8" width="17.140625" customWidth="1"/>
    <col min="9" max="9" width="16.28515625" customWidth="1"/>
    <col min="10" max="10" width="17.140625" customWidth="1"/>
    <col min="11" max="11" width="16.7109375" customWidth="1"/>
    <col min="12" max="12" width="15.85546875" customWidth="1"/>
    <col min="13" max="13" width="16.42578125" customWidth="1"/>
    <col min="14" max="14" width="15.28515625" customWidth="1"/>
  </cols>
  <sheetData>
    <row r="1" spans="1:26" ht="58.5" x14ac:dyDescent="0.7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6" t="s">
        <v>53</v>
      </c>
      <c r="B3" s="37" t="s">
        <v>1</v>
      </c>
      <c r="C3" s="37" t="s">
        <v>2</v>
      </c>
      <c r="D3" s="37" t="s">
        <v>3</v>
      </c>
      <c r="E3" s="36" t="s">
        <v>4</v>
      </c>
      <c r="F3" s="37" t="s">
        <v>5</v>
      </c>
      <c r="G3" s="37" t="s">
        <v>6</v>
      </c>
      <c r="H3" s="36" t="s">
        <v>7</v>
      </c>
      <c r="I3" s="37" t="s">
        <v>8</v>
      </c>
      <c r="J3" s="36" t="s">
        <v>9</v>
      </c>
      <c r="K3" s="37" t="s">
        <v>10</v>
      </c>
      <c r="L3" s="37" t="s">
        <v>11</v>
      </c>
      <c r="M3" s="38" t="s">
        <v>12</v>
      </c>
      <c r="N3" s="39" t="s">
        <v>57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1" t="s">
        <v>13</v>
      </c>
      <c r="B4" s="3">
        <v>6900</v>
      </c>
      <c r="C4" s="3">
        <v>6900</v>
      </c>
      <c r="D4" s="3">
        <v>6900</v>
      </c>
      <c r="E4" s="2">
        <v>6900</v>
      </c>
      <c r="F4" s="3">
        <v>6900</v>
      </c>
      <c r="G4" s="3">
        <v>6900</v>
      </c>
      <c r="H4" s="2">
        <v>6900</v>
      </c>
      <c r="I4" s="3">
        <v>6900</v>
      </c>
      <c r="J4" s="2">
        <v>6900</v>
      </c>
      <c r="K4" s="3">
        <v>6900</v>
      </c>
      <c r="L4" s="3">
        <v>6900</v>
      </c>
      <c r="M4" s="4">
        <v>6900</v>
      </c>
      <c r="N4" s="34">
        <f>SUM(B4:M4)</f>
        <v>82800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2" t="s">
        <v>14</v>
      </c>
      <c r="B5" s="3">
        <v>1200</v>
      </c>
      <c r="C5" s="3">
        <v>1200</v>
      </c>
      <c r="D5" s="3"/>
      <c r="E5" s="2"/>
      <c r="F5" s="3"/>
      <c r="G5" s="3"/>
      <c r="H5" s="2">
        <v>1200</v>
      </c>
      <c r="I5" s="3">
        <v>1200</v>
      </c>
      <c r="J5" s="2">
        <v>1200</v>
      </c>
      <c r="K5" s="3"/>
      <c r="L5" s="3"/>
      <c r="M5" s="3">
        <v>1200</v>
      </c>
      <c r="N5" s="35">
        <f t="shared" ref="N5:N9" si="0">SUM(B5:M5)</f>
        <v>7200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2" t="s">
        <v>15</v>
      </c>
      <c r="B6" s="3"/>
      <c r="C6" s="3"/>
      <c r="D6" s="3">
        <v>6000</v>
      </c>
      <c r="E6" s="2"/>
      <c r="F6" s="3"/>
      <c r="G6" s="3"/>
      <c r="H6" s="2"/>
      <c r="I6" s="3"/>
      <c r="J6" s="2"/>
      <c r="K6" s="3"/>
      <c r="L6" s="3">
        <v>8000</v>
      </c>
      <c r="M6" s="3"/>
      <c r="N6" s="35">
        <f t="shared" si="0"/>
        <v>14000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2" t="s">
        <v>16</v>
      </c>
      <c r="B7" s="3"/>
      <c r="C7" s="3"/>
      <c r="D7" s="3"/>
      <c r="E7" s="2"/>
      <c r="F7" s="3"/>
      <c r="G7" s="3"/>
      <c r="H7" s="2"/>
      <c r="I7" s="3"/>
      <c r="J7" s="2"/>
      <c r="K7" s="3"/>
      <c r="L7" s="3">
        <v>3200</v>
      </c>
      <c r="M7" s="3"/>
      <c r="N7" s="35">
        <f t="shared" si="0"/>
        <v>3200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2" t="s">
        <v>49</v>
      </c>
      <c r="B8" s="3"/>
      <c r="C8" s="3"/>
      <c r="D8" s="3">
        <v>2400</v>
      </c>
      <c r="E8" s="2">
        <v>2600</v>
      </c>
      <c r="F8" s="3">
        <v>2000</v>
      </c>
      <c r="G8" s="3">
        <v>1000</v>
      </c>
      <c r="H8" s="2"/>
      <c r="I8" s="3"/>
      <c r="J8" s="2"/>
      <c r="K8" s="3"/>
      <c r="L8" s="3"/>
      <c r="M8" s="3"/>
      <c r="N8" s="35">
        <f t="shared" si="0"/>
        <v>8000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3" t="s">
        <v>17</v>
      </c>
      <c r="B9" s="3"/>
      <c r="C9" s="3"/>
      <c r="D9" s="3"/>
      <c r="E9" s="2"/>
      <c r="F9" s="3"/>
      <c r="G9" s="3"/>
      <c r="H9" s="2"/>
      <c r="I9" s="3"/>
      <c r="J9" s="2"/>
      <c r="K9" s="3"/>
      <c r="L9" s="3"/>
      <c r="M9" s="3"/>
      <c r="N9" s="35">
        <f t="shared" si="0"/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40" t="s">
        <v>18</v>
      </c>
      <c r="B10" s="41">
        <f t="shared" ref="B10:M10" si="1">SUM(B4:B9)</f>
        <v>8100</v>
      </c>
      <c r="C10" s="41">
        <f t="shared" si="1"/>
        <v>8100</v>
      </c>
      <c r="D10" s="41">
        <f t="shared" si="1"/>
        <v>15300</v>
      </c>
      <c r="E10" s="42">
        <f t="shared" si="1"/>
        <v>9500</v>
      </c>
      <c r="F10" s="41">
        <f t="shared" si="1"/>
        <v>8900</v>
      </c>
      <c r="G10" s="41">
        <f t="shared" si="1"/>
        <v>7900</v>
      </c>
      <c r="H10" s="42">
        <f t="shared" si="1"/>
        <v>8100</v>
      </c>
      <c r="I10" s="41">
        <f t="shared" si="1"/>
        <v>8100</v>
      </c>
      <c r="J10" s="42">
        <f t="shared" si="1"/>
        <v>8100</v>
      </c>
      <c r="K10" s="41">
        <f t="shared" si="1"/>
        <v>6900</v>
      </c>
      <c r="L10" s="41">
        <f t="shared" si="1"/>
        <v>18100</v>
      </c>
      <c r="M10" s="41">
        <f t="shared" si="1"/>
        <v>8100</v>
      </c>
      <c r="N10" s="43">
        <f>SUM(B10:M10)</f>
        <v>115200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54" t="s">
        <v>54</v>
      </c>
      <c r="B12" s="55" t="s">
        <v>1</v>
      </c>
      <c r="C12" s="55" t="s">
        <v>2</v>
      </c>
      <c r="D12" s="55" t="s">
        <v>3</v>
      </c>
      <c r="E12" s="55" t="s">
        <v>4</v>
      </c>
      <c r="F12" s="55" t="s">
        <v>5</v>
      </c>
      <c r="G12" s="55" t="s">
        <v>6</v>
      </c>
      <c r="H12" s="55" t="s">
        <v>7</v>
      </c>
      <c r="I12" s="55" t="s">
        <v>8</v>
      </c>
      <c r="J12" s="55" t="s">
        <v>9</v>
      </c>
      <c r="K12" s="55" t="s">
        <v>10</v>
      </c>
      <c r="L12" s="55" t="s">
        <v>11</v>
      </c>
      <c r="M12" s="56" t="s">
        <v>12</v>
      </c>
      <c r="N12" s="57" t="s">
        <v>57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thickBot="1" x14ac:dyDescent="0.35">
      <c r="A13" s="44" t="s">
        <v>41</v>
      </c>
      <c r="B13" s="2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4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45" t="s">
        <v>58</v>
      </c>
      <c r="B14" s="5">
        <v>2000</v>
      </c>
      <c r="C14" s="5">
        <v>2600</v>
      </c>
      <c r="D14" s="5">
        <v>5000</v>
      </c>
      <c r="E14" s="5">
        <v>5000</v>
      </c>
      <c r="F14" s="5">
        <v>5000</v>
      </c>
      <c r="G14" s="5">
        <v>5000</v>
      </c>
      <c r="H14" s="5">
        <v>5000</v>
      </c>
      <c r="I14" s="5">
        <v>5000</v>
      </c>
      <c r="J14" s="5">
        <v>5000</v>
      </c>
      <c r="K14" s="5">
        <v>6500</v>
      </c>
      <c r="L14" s="5">
        <v>6500</v>
      </c>
      <c r="M14" s="5">
        <v>2300</v>
      </c>
      <c r="N14" s="50">
        <f>SUM(B14:M14)</f>
        <v>54900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thickBot="1" x14ac:dyDescent="0.35">
      <c r="A15" s="44" t="s">
        <v>42</v>
      </c>
      <c r="B15" s="2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4"/>
      <c r="N15" s="5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46" t="s">
        <v>21</v>
      </c>
      <c r="B16" s="5">
        <v>735</v>
      </c>
      <c r="C16" s="5">
        <v>735</v>
      </c>
      <c r="D16" s="5">
        <v>735</v>
      </c>
      <c r="E16" s="5">
        <v>735</v>
      </c>
      <c r="F16" s="5">
        <v>735</v>
      </c>
      <c r="G16" s="5">
        <v>735</v>
      </c>
      <c r="H16" s="5">
        <v>735</v>
      </c>
      <c r="I16" s="5">
        <v>735</v>
      </c>
      <c r="J16" s="5">
        <v>735</v>
      </c>
      <c r="K16" s="5">
        <v>735</v>
      </c>
      <c r="L16" s="5">
        <v>735</v>
      </c>
      <c r="M16" s="5">
        <v>735</v>
      </c>
      <c r="N16" s="50">
        <f>SUM(B16:M16)</f>
        <v>8820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47" t="s">
        <v>22</v>
      </c>
      <c r="B17" s="5">
        <v>625</v>
      </c>
      <c r="C17" s="5">
        <v>625</v>
      </c>
      <c r="D17" s="5">
        <v>625</v>
      </c>
      <c r="E17" s="5">
        <v>625</v>
      </c>
      <c r="F17" s="5">
        <v>625</v>
      </c>
      <c r="G17" s="5">
        <v>625</v>
      </c>
      <c r="H17" s="5">
        <v>625</v>
      </c>
      <c r="I17" s="5">
        <v>625</v>
      </c>
      <c r="J17" s="5">
        <v>625</v>
      </c>
      <c r="K17" s="5">
        <v>625</v>
      </c>
      <c r="L17" s="5">
        <v>625</v>
      </c>
      <c r="M17" s="5">
        <v>625</v>
      </c>
      <c r="N17" s="50">
        <f t="shared" ref="N17:N22" si="2">SUM(B17:M17)</f>
        <v>7500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47" t="s">
        <v>23</v>
      </c>
      <c r="B18" s="5">
        <v>298.83</v>
      </c>
      <c r="C18" s="5">
        <v>298.83</v>
      </c>
      <c r="D18" s="5">
        <v>298.83</v>
      </c>
      <c r="E18" s="5">
        <v>298.83</v>
      </c>
      <c r="F18" s="5">
        <v>298.83</v>
      </c>
      <c r="G18" s="5">
        <v>298.83</v>
      </c>
      <c r="H18" s="5">
        <v>298.83</v>
      </c>
      <c r="I18" s="5">
        <v>298.83</v>
      </c>
      <c r="J18" s="5">
        <v>298.83</v>
      </c>
      <c r="K18" s="5">
        <v>298.83</v>
      </c>
      <c r="L18" s="5">
        <v>298.83</v>
      </c>
      <c r="M18" s="5">
        <v>298.83</v>
      </c>
      <c r="N18" s="50">
        <f t="shared" si="2"/>
        <v>3585.9599999999996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47" t="s">
        <v>24</v>
      </c>
      <c r="B19" s="5">
        <v>61.93</v>
      </c>
      <c r="C19" s="5">
        <v>61.93</v>
      </c>
      <c r="D19" s="5">
        <v>61.93</v>
      </c>
      <c r="E19" s="5">
        <v>61.93</v>
      </c>
      <c r="F19" s="5">
        <v>61.93</v>
      </c>
      <c r="G19" s="5">
        <v>61.93</v>
      </c>
      <c r="H19" s="5">
        <v>61.93</v>
      </c>
      <c r="I19" s="5">
        <v>61.93</v>
      </c>
      <c r="J19" s="5">
        <v>61.93</v>
      </c>
      <c r="K19" s="5">
        <v>61.93</v>
      </c>
      <c r="L19" s="5">
        <v>61.93</v>
      </c>
      <c r="M19" s="5">
        <v>61.93</v>
      </c>
      <c r="N19" s="50">
        <f t="shared" si="2"/>
        <v>743.15999999999985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47" t="s">
        <v>31</v>
      </c>
      <c r="B20" s="5">
        <v>242.86</v>
      </c>
      <c r="C20" s="5">
        <v>242.86</v>
      </c>
      <c r="D20" s="5">
        <v>242.86</v>
      </c>
      <c r="E20" s="5">
        <v>242.86</v>
      </c>
      <c r="F20" s="5">
        <v>242.86</v>
      </c>
      <c r="G20" s="5">
        <v>242.86</v>
      </c>
      <c r="H20" s="5">
        <v>242.86</v>
      </c>
      <c r="I20" s="5">
        <v>242.86</v>
      </c>
      <c r="J20" s="5">
        <v>242.86</v>
      </c>
      <c r="K20" s="5">
        <v>242.86</v>
      </c>
      <c r="L20" s="5">
        <v>242.86</v>
      </c>
      <c r="M20" s="5">
        <v>242.86</v>
      </c>
      <c r="N20" s="50">
        <f t="shared" si="2"/>
        <v>2914.3200000000011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47" t="s">
        <v>50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0">
        <f t="shared" si="2"/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48" t="s">
        <v>25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0">
        <f t="shared" si="2"/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25" thickBot="1" x14ac:dyDescent="0.35">
      <c r="A23" s="44" t="s">
        <v>43</v>
      </c>
      <c r="B23" s="2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  <c r="N23" s="5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46" t="s">
        <v>19</v>
      </c>
      <c r="B24" s="5">
        <v>110.37</v>
      </c>
      <c r="C24" s="5">
        <v>110.37</v>
      </c>
      <c r="D24" s="5">
        <v>110.37</v>
      </c>
      <c r="E24" s="5">
        <v>110.37</v>
      </c>
      <c r="F24" s="5">
        <v>110.37</v>
      </c>
      <c r="G24" s="5">
        <v>110.37</v>
      </c>
      <c r="H24" s="5">
        <v>110.37</v>
      </c>
      <c r="I24" s="5">
        <v>110.37</v>
      </c>
      <c r="J24" s="5">
        <v>110.37</v>
      </c>
      <c r="K24" s="5">
        <v>110.37</v>
      </c>
      <c r="L24" s="5">
        <v>110.37</v>
      </c>
      <c r="M24" s="5">
        <v>110.37</v>
      </c>
      <c r="N24" s="50">
        <f>SUM(B24:M24)</f>
        <v>1324.44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47" t="s">
        <v>20</v>
      </c>
      <c r="B25" s="5">
        <v>36.56</v>
      </c>
      <c r="C25" s="5">
        <v>36.56</v>
      </c>
      <c r="D25" s="5">
        <v>36.56</v>
      </c>
      <c r="E25" s="5">
        <v>36.56</v>
      </c>
      <c r="F25" s="5">
        <v>36.56</v>
      </c>
      <c r="G25" s="5">
        <v>36.56</v>
      </c>
      <c r="H25" s="5">
        <v>36.56</v>
      </c>
      <c r="I25" s="5">
        <v>36.56</v>
      </c>
      <c r="J25" s="5">
        <v>36.56</v>
      </c>
      <c r="K25" s="5">
        <v>36.56</v>
      </c>
      <c r="L25" s="5">
        <v>36.56</v>
      </c>
      <c r="M25" s="5">
        <v>36.56</v>
      </c>
      <c r="N25" s="50">
        <f t="shared" ref="N25:N26" si="3">SUM(B25:M25)</f>
        <v>438.72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48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0">
        <f t="shared" si="3"/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25" thickBot="1" x14ac:dyDescent="0.35">
      <c r="A27" s="44" t="s">
        <v>44</v>
      </c>
      <c r="B27" s="2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N27" s="5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46" t="s">
        <v>27</v>
      </c>
      <c r="B28" s="5">
        <v>1148.22</v>
      </c>
      <c r="C28" s="5">
        <v>1148.22</v>
      </c>
      <c r="D28" s="5">
        <v>1148.22</v>
      </c>
      <c r="E28" s="5">
        <v>1148.22</v>
      </c>
      <c r="F28" s="5">
        <v>1148.22</v>
      </c>
      <c r="G28" s="5">
        <v>1148.22</v>
      </c>
      <c r="H28" s="5">
        <v>1148.22</v>
      </c>
      <c r="I28" s="5">
        <v>1148.22</v>
      </c>
      <c r="J28" s="5">
        <v>1148.22</v>
      </c>
      <c r="K28" s="5">
        <v>1148.22</v>
      </c>
      <c r="L28" s="5">
        <v>1148.22</v>
      </c>
      <c r="M28" s="5">
        <v>1148.22</v>
      </c>
      <c r="N28" s="50">
        <f>SUM(B28:M28)</f>
        <v>13778.639999999998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47" t="s">
        <v>28</v>
      </c>
      <c r="B29" s="5">
        <v>370</v>
      </c>
      <c r="C29" s="5">
        <v>370</v>
      </c>
      <c r="D29" s="5">
        <v>370</v>
      </c>
      <c r="E29" s="5">
        <v>370</v>
      </c>
      <c r="F29" s="5">
        <v>370</v>
      </c>
      <c r="G29" s="5">
        <v>370</v>
      </c>
      <c r="H29" s="5">
        <v>370</v>
      </c>
      <c r="I29" s="5">
        <v>370</v>
      </c>
      <c r="J29" s="5">
        <v>370</v>
      </c>
      <c r="K29" s="5">
        <v>370</v>
      </c>
      <c r="L29" s="5">
        <v>370</v>
      </c>
      <c r="M29" s="5">
        <v>370</v>
      </c>
      <c r="N29" s="50">
        <f t="shared" ref="N29:N31" si="4">SUM(B29:M29)</f>
        <v>4440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47" t="s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0">
        <f t="shared" si="4"/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48" t="s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0">
        <f t="shared" si="4"/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 x14ac:dyDescent="0.35">
      <c r="A32" s="44" t="s">
        <v>52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  <c r="N32" s="5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46" t="s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0">
        <f>SUM(B33:M33)</f>
        <v>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47" t="s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0">
        <f t="shared" ref="N34:N35" si="5">SUM(B34:M34)</f>
        <v>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48" t="s">
        <v>34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50">
        <f t="shared" si="5"/>
        <v>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thickBot="1" x14ac:dyDescent="0.35">
      <c r="A36" s="44" t="s">
        <v>47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  <c r="N36" s="5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46" t="s">
        <v>51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1"/>
      <c r="M37" s="20"/>
      <c r="N37" s="53">
        <f>SUM(B37:M37)</f>
        <v>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47" t="s">
        <v>48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2"/>
      <c r="N38" s="53">
        <f t="shared" ref="N38:N40" si="6">SUM(B38:M38)</f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47" t="s">
        <v>46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2"/>
      <c r="N39" s="53">
        <f t="shared" si="6"/>
        <v>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48" t="s">
        <v>35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5"/>
      <c r="M40" s="28"/>
      <c r="N40" s="53">
        <f t="shared" si="6"/>
        <v>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25" thickBot="1" x14ac:dyDescent="0.35">
      <c r="A41" s="44" t="s">
        <v>45</v>
      </c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  <c r="N41" s="5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46" t="s">
        <v>36</v>
      </c>
      <c r="B42" s="5">
        <v>120</v>
      </c>
      <c r="C42" s="5">
        <v>120</v>
      </c>
      <c r="D42" s="5">
        <v>120</v>
      </c>
      <c r="E42" s="5">
        <v>120</v>
      </c>
      <c r="F42" s="5">
        <v>120</v>
      </c>
      <c r="G42" s="5">
        <v>120</v>
      </c>
      <c r="H42" s="5">
        <v>120</v>
      </c>
      <c r="I42" s="5">
        <v>120</v>
      </c>
      <c r="J42" s="5">
        <v>120</v>
      </c>
      <c r="K42" s="5">
        <v>120</v>
      </c>
      <c r="L42" s="5">
        <v>120</v>
      </c>
      <c r="M42" s="5">
        <v>120</v>
      </c>
      <c r="N42" s="50">
        <f>SUM(B42:M42)</f>
        <v>1440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47" t="s">
        <v>37</v>
      </c>
      <c r="B43" s="5">
        <v>102</v>
      </c>
      <c r="C43" s="5">
        <v>102</v>
      </c>
      <c r="D43" s="5">
        <v>102</v>
      </c>
      <c r="E43" s="5">
        <v>102</v>
      </c>
      <c r="F43" s="5">
        <v>102</v>
      </c>
      <c r="G43" s="5">
        <v>102</v>
      </c>
      <c r="H43" s="5">
        <v>102</v>
      </c>
      <c r="I43" s="5">
        <v>102</v>
      </c>
      <c r="J43" s="5">
        <v>102</v>
      </c>
      <c r="K43" s="5">
        <v>102</v>
      </c>
      <c r="L43" s="5">
        <v>102</v>
      </c>
      <c r="M43" s="5">
        <v>102</v>
      </c>
      <c r="N43" s="50">
        <f t="shared" ref="N43:N45" si="7">SUM(B43:M43)</f>
        <v>1224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47" t="s">
        <v>39</v>
      </c>
      <c r="B44" s="5">
        <v>1172</v>
      </c>
      <c r="C44" s="5">
        <v>1172</v>
      </c>
      <c r="D44" s="5">
        <v>1172</v>
      </c>
      <c r="E44" s="5">
        <v>1172</v>
      </c>
      <c r="F44" s="5">
        <v>1172</v>
      </c>
      <c r="G44" s="5">
        <v>1172</v>
      </c>
      <c r="H44" s="5">
        <v>1172</v>
      </c>
      <c r="I44" s="5">
        <v>1172</v>
      </c>
      <c r="J44" s="5">
        <v>1172</v>
      </c>
      <c r="K44" s="5">
        <v>1172</v>
      </c>
      <c r="L44" s="5">
        <v>1172</v>
      </c>
      <c r="M44" s="5">
        <v>1172</v>
      </c>
      <c r="N44" s="50">
        <f t="shared" si="7"/>
        <v>14064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48" t="s">
        <v>38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50">
        <f t="shared" si="7"/>
        <v>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47" t="s">
        <v>40</v>
      </c>
      <c r="B46" s="58">
        <f t="shared" ref="B46:M46" si="8">SUM(B13:B45)</f>
        <v>7022.77</v>
      </c>
      <c r="C46" s="58">
        <f t="shared" si="8"/>
        <v>7622.77</v>
      </c>
      <c r="D46" s="58">
        <f t="shared" si="8"/>
        <v>10022.77</v>
      </c>
      <c r="E46" s="58">
        <f t="shared" si="8"/>
        <v>10022.77</v>
      </c>
      <c r="F46" s="58">
        <f t="shared" si="8"/>
        <v>10022.77</v>
      </c>
      <c r="G46" s="58">
        <f t="shared" si="8"/>
        <v>10022.77</v>
      </c>
      <c r="H46" s="58">
        <f t="shared" si="8"/>
        <v>10022.77</v>
      </c>
      <c r="I46" s="58">
        <f t="shared" si="8"/>
        <v>10022.77</v>
      </c>
      <c r="J46" s="58">
        <f t="shared" si="8"/>
        <v>10022.77</v>
      </c>
      <c r="K46" s="58">
        <f t="shared" si="8"/>
        <v>11522.77</v>
      </c>
      <c r="L46" s="58">
        <f t="shared" si="8"/>
        <v>11522.77</v>
      </c>
      <c r="M46" s="59">
        <f t="shared" si="8"/>
        <v>7322.77</v>
      </c>
      <c r="N46" s="60">
        <f>SUM(N13:N45)</f>
        <v>115173.24000000002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 x14ac:dyDescent="0.3">
      <c r="A48" s="16" t="s">
        <v>55</v>
      </c>
      <c r="B48" s="15">
        <f t="shared" ref="B48:M48" si="9">SUM(B10-B46)</f>
        <v>1077.2299999999996</v>
      </c>
      <c r="C48" s="15">
        <f t="shared" si="9"/>
        <v>477.22999999999956</v>
      </c>
      <c r="D48" s="15">
        <f t="shared" si="9"/>
        <v>5277.23</v>
      </c>
      <c r="E48" s="15">
        <f t="shared" si="9"/>
        <v>-522.77000000000044</v>
      </c>
      <c r="F48" s="15">
        <f t="shared" si="9"/>
        <v>-1122.7700000000004</v>
      </c>
      <c r="G48" s="15">
        <f t="shared" si="9"/>
        <v>-2122.7700000000004</v>
      </c>
      <c r="H48" s="15">
        <f t="shared" si="9"/>
        <v>-1922.7700000000004</v>
      </c>
      <c r="I48" s="15">
        <f t="shared" si="9"/>
        <v>-1922.7700000000004</v>
      </c>
      <c r="J48" s="15">
        <f t="shared" si="9"/>
        <v>-1922.7700000000004</v>
      </c>
      <c r="K48" s="15">
        <f t="shared" si="9"/>
        <v>-4622.7700000000004</v>
      </c>
      <c r="L48" s="15">
        <f t="shared" si="9"/>
        <v>6577.23</v>
      </c>
      <c r="M48" s="15">
        <f t="shared" si="9"/>
        <v>777.22999999999956</v>
      </c>
      <c r="N48" s="15">
        <f>SUM(B48:M48)</f>
        <v>26.759999999994761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 x14ac:dyDescent="0.3">
      <c r="A49" s="17" t="s">
        <v>56</v>
      </c>
      <c r="B49" s="18">
        <f>SUM(B48)</f>
        <v>1077.2299999999996</v>
      </c>
      <c r="C49" s="18">
        <f>SUM(B49+C48)</f>
        <v>1554.4599999999991</v>
      </c>
      <c r="D49" s="19">
        <f t="shared" ref="D49:M49" si="10">SUM(C49+D48)</f>
        <v>6831.6899999999987</v>
      </c>
      <c r="E49" s="18">
        <f t="shared" si="10"/>
        <v>6308.9199999999983</v>
      </c>
      <c r="F49" s="18">
        <f t="shared" si="10"/>
        <v>5186.1499999999978</v>
      </c>
      <c r="G49" s="18">
        <f t="shared" si="10"/>
        <v>3063.3799999999974</v>
      </c>
      <c r="H49" s="19">
        <f t="shared" si="10"/>
        <v>1140.6099999999969</v>
      </c>
      <c r="I49" s="18">
        <f t="shared" si="10"/>
        <v>-782.16000000000349</v>
      </c>
      <c r="J49" s="19">
        <f t="shared" si="10"/>
        <v>-2704.9300000000039</v>
      </c>
      <c r="K49" s="18">
        <f t="shared" si="10"/>
        <v>-7327.7000000000044</v>
      </c>
      <c r="L49" s="18">
        <f t="shared" si="10"/>
        <v>-750.4700000000048</v>
      </c>
      <c r="M49" s="19">
        <f t="shared" si="10"/>
        <v>26.759999999994761</v>
      </c>
      <c r="N49" s="18">
        <f>M49</f>
        <v>26.759999999994761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</sheetData>
  <mergeCells count="1">
    <mergeCell ref="A1:N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Controle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Braga Pereira</dc:creator>
  <cp:lastModifiedBy>Raphael Braga Pereira</cp:lastModifiedBy>
  <cp:lastPrinted>2024-12-11T15:25:49Z</cp:lastPrinted>
  <dcterms:created xsi:type="dcterms:W3CDTF">2024-12-11T14:07:51Z</dcterms:created>
  <dcterms:modified xsi:type="dcterms:W3CDTF">2024-12-12T17:53:12Z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33b259-87ee-4762-9a8c-7b0d155dd87f_Enabled">
    <vt:lpwstr>true</vt:lpwstr>
  </property>
  <property fmtid="{D5CDD505-2E9C-101B-9397-08002B2CF9AE}" pid="3" name="MSIP_Label_9333b259-87ee-4762-9a8c-7b0d155dd87f_SetDate">
    <vt:lpwstr>2024-12-11T15:25:43Z</vt:lpwstr>
  </property>
  <property fmtid="{D5CDD505-2E9C-101B-9397-08002B2CF9AE}" pid="4" name="MSIP_Label_9333b259-87ee-4762-9a8c-7b0d155dd87f_Method">
    <vt:lpwstr>Privileged</vt:lpwstr>
  </property>
  <property fmtid="{D5CDD505-2E9C-101B-9397-08002B2CF9AE}" pid="5" name="MSIP_Label_9333b259-87ee-4762-9a8c-7b0d155dd87f_Name">
    <vt:lpwstr>_PESSOAL</vt:lpwstr>
  </property>
  <property fmtid="{D5CDD505-2E9C-101B-9397-08002B2CF9AE}" pid="6" name="MSIP_Label_9333b259-87ee-4762-9a8c-7b0d155dd87f_SiteId">
    <vt:lpwstr>ab9bba98-684a-43fb-add8-9c2bebede229</vt:lpwstr>
  </property>
  <property fmtid="{D5CDD505-2E9C-101B-9397-08002B2CF9AE}" pid="7" name="MSIP_Label_9333b259-87ee-4762-9a8c-7b0d155dd87f_ActionId">
    <vt:lpwstr>4942b8b5-d014-437a-8370-60e9c93a5823</vt:lpwstr>
  </property>
  <property fmtid="{D5CDD505-2E9C-101B-9397-08002B2CF9AE}" pid="8" name="MSIP_Label_9333b259-87ee-4762-9a8c-7b0d155dd87f_ContentBits">
    <vt:lpwstr>1</vt:lpwstr>
  </property>
</Properties>
</file>