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usWebStorage\ran@benhur.co\MySyncFolder\RaniStuff\IBI\Stock Analysis\Financials\"/>
    </mc:Choice>
  </mc:AlternateContent>
  <xr:revisionPtr revIDLastSave="0" documentId="13_ncr:1_{44B497BC-5B64-4348-AA37-2EC9EA5603A0}" xr6:coauthVersionLast="47" xr6:coauthVersionMax="47" xr10:uidLastSave="{00000000-0000-0000-0000-000000000000}"/>
  <bookViews>
    <workbookView xWindow="-120" yWindow="-120" windowWidth="29040" windowHeight="15720" xr2:uid="{0387FCA5-96E7-4A69-8E68-360690765594}"/>
  </bookViews>
  <sheets>
    <sheet name="Data Entry" sheetId="5" r:id="rId1"/>
    <sheet name="DCF" sheetId="3" r:id="rId2"/>
    <sheet name="Free Cash Flow Graph" sheetId="2" r:id="rId3"/>
    <sheet name="Growth YoY Graph" sheetId="4" r:id="rId4"/>
    <sheet name="FCF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5" l="1"/>
  <c r="J9" i="5"/>
  <c r="I10" i="5"/>
  <c r="J10" i="5"/>
  <c r="I11" i="5"/>
  <c r="J11" i="5"/>
  <c r="I12" i="5"/>
  <c r="J12" i="5"/>
  <c r="I13" i="5"/>
  <c r="J13" i="5"/>
  <c r="I14" i="5"/>
  <c r="J14" i="5"/>
  <c r="I15" i="5"/>
  <c r="J15" i="5"/>
  <c r="I16" i="5"/>
  <c r="M35" i="1" s="1" a="1"/>
  <c r="M35" i="1" s="1"/>
  <c r="J16" i="5"/>
  <c r="J8" i="5"/>
  <c r="I8" i="5"/>
  <c r="D22" i="5"/>
  <c r="C22" i="5"/>
  <c r="B22" i="5"/>
  <c r="B21" i="5" a="1"/>
  <c r="B21" i="5" s="1"/>
  <c r="B23" i="5" s="1"/>
  <c r="D21" i="3" a="1"/>
  <c r="D21" i="3" s="1"/>
  <c r="D20" i="3" a="1"/>
  <c r="D20" i="3" s="1"/>
  <c r="C19" i="3" a="1"/>
  <c r="C19" i="3" s="1"/>
  <c r="C18" i="3" a="1"/>
  <c r="C18" i="3" s="1"/>
  <c r="F35" i="1" a="1"/>
  <c r="F35" i="1" s="1"/>
  <c r="C3" i="1" a="1"/>
  <c r="C3" i="1" s="1"/>
  <c r="E35" i="1" s="1"/>
  <c r="B3" i="1" a="1"/>
  <c r="B3" i="1" s="1"/>
  <c r="I35" i="1" a="1"/>
  <c r="I35" i="1" s="1"/>
  <c r="C35" i="1" s="1"/>
  <c r="B18" i="1" a="1"/>
  <c r="B18" i="1" s="1"/>
  <c r="B35" i="1" a="1"/>
  <c r="B35" i="1" s="1"/>
  <c r="C18" i="1" a="1"/>
  <c r="C18" i="1" s="1"/>
  <c r="D18" i="1" s="1"/>
  <c r="E18" i="1" a="1"/>
  <c r="E18" i="1" s="1"/>
  <c r="A12" i="1"/>
  <c r="E63" i="1"/>
  <c r="D63" i="1"/>
  <c r="C63" i="1"/>
  <c r="B63" i="1"/>
  <c r="D25" i="1" l="1"/>
  <c r="D24" i="1"/>
  <c r="D23" i="1"/>
  <c r="D21" i="1"/>
  <c r="D20" i="1"/>
  <c r="D27" i="1"/>
  <c r="D19" i="1"/>
  <c r="D22" i="1"/>
  <c r="D26" i="1"/>
  <c r="E36" i="1"/>
  <c r="E43" i="1"/>
  <c r="E39" i="1"/>
  <c r="E41" i="1"/>
  <c r="E44" i="1"/>
  <c r="E42" i="1"/>
  <c r="E40" i="1"/>
  <c r="E38" i="1"/>
  <c r="E37" i="1"/>
  <c r="C37" i="1"/>
  <c r="C41" i="1"/>
  <c r="C40" i="1"/>
  <c r="C39" i="1"/>
  <c r="C43" i="1"/>
  <c r="C42" i="1"/>
  <c r="C38" i="1"/>
  <c r="C44" i="1"/>
  <c r="C36" i="1"/>
  <c r="C5" i="3"/>
  <c r="C6" i="3"/>
  <c r="D35" i="1"/>
  <c r="A59" i="1"/>
  <c r="E55" i="1" s="1"/>
  <c r="A44" i="1"/>
  <c r="A27" i="1"/>
  <c r="A11" i="1"/>
  <c r="A10" i="1" l="1"/>
  <c r="A71" i="1" s="1"/>
  <c r="A72" i="1"/>
  <c r="A26" i="1"/>
  <c r="A43" i="1"/>
  <c r="A58" i="1"/>
  <c r="J4" i="3"/>
  <c r="A42" i="1" l="1"/>
  <c r="A25" i="1"/>
  <c r="A57" i="1"/>
  <c r="A9" i="1"/>
  <c r="A70" i="1" s="1"/>
  <c r="C8" i="3"/>
  <c r="E15" i="3"/>
  <c r="F15" i="3"/>
  <c r="G15" i="3"/>
  <c r="H15" i="3"/>
  <c r="I15" i="3"/>
  <c r="J15" i="3"/>
  <c r="K15" i="3"/>
  <c r="L15" i="3"/>
  <c r="M15" i="3"/>
  <c r="D15" i="3"/>
  <c r="J14" i="3"/>
  <c r="K14" i="3"/>
  <c r="L14" i="3"/>
  <c r="M14" i="3"/>
  <c r="I14" i="3"/>
  <c r="E14" i="3"/>
  <c r="F14" i="3"/>
  <c r="G14" i="3"/>
  <c r="H14" i="3"/>
  <c r="D14" i="3"/>
  <c r="D3" i="3"/>
  <c r="C4" i="3"/>
  <c r="D36" i="1"/>
  <c r="D37" i="1"/>
  <c r="D38" i="1"/>
  <c r="D39" i="1"/>
  <c r="D40" i="1"/>
  <c r="G40" i="1" s="1"/>
  <c r="D41" i="1"/>
  <c r="D42" i="1"/>
  <c r="D43" i="1"/>
  <c r="D44" i="1"/>
  <c r="F19" i="1"/>
  <c r="F20" i="1"/>
  <c r="F21" i="1"/>
  <c r="F22" i="1"/>
  <c r="F23" i="1"/>
  <c r="F24" i="1"/>
  <c r="F25" i="1"/>
  <c r="F26" i="1"/>
  <c r="F27" i="1"/>
  <c r="F18" i="1"/>
  <c r="D4" i="1"/>
  <c r="D5" i="1"/>
  <c r="D6" i="1"/>
  <c r="D7" i="1"/>
  <c r="D8" i="1"/>
  <c r="D9" i="1"/>
  <c r="D10" i="1"/>
  <c r="D11" i="1"/>
  <c r="D12" i="1"/>
  <c r="D3" i="1"/>
  <c r="A8" i="1" l="1"/>
  <c r="A69" i="1" s="1"/>
  <c r="A24" i="1"/>
  <c r="A41" i="1"/>
  <c r="A56" i="1"/>
  <c r="C65" i="1"/>
  <c r="B70" i="1"/>
  <c r="B71" i="1"/>
  <c r="C70" i="1"/>
  <c r="B67" i="1"/>
  <c r="B66" i="1"/>
  <c r="C72" i="1"/>
  <c r="C68" i="1"/>
  <c r="C69" i="1"/>
  <c r="B64" i="1"/>
  <c r="B68" i="1"/>
  <c r="B69" i="1"/>
  <c r="C71" i="1"/>
  <c r="C64" i="1"/>
  <c r="B65" i="1"/>
  <c r="C67" i="1"/>
  <c r="B72" i="1"/>
  <c r="C66" i="1"/>
  <c r="D8" i="3"/>
  <c r="G37" i="1"/>
  <c r="G36" i="1"/>
  <c r="G35" i="1"/>
  <c r="B50" i="1" s="1"/>
  <c r="G42" i="1"/>
  <c r="G41" i="1"/>
  <c r="G38" i="1"/>
  <c r="G39" i="1"/>
  <c r="G44" i="1"/>
  <c r="G43" i="1"/>
  <c r="A7" i="1" l="1"/>
  <c r="A68" i="1" s="1"/>
  <c r="A23" i="1"/>
  <c r="A40" i="1"/>
  <c r="A55" i="1"/>
  <c r="B59" i="1"/>
  <c r="D72" i="1"/>
  <c r="B58" i="1"/>
  <c r="D71" i="1"/>
  <c r="B53" i="1"/>
  <c r="D66" i="1"/>
  <c r="B57" i="1"/>
  <c r="D70" i="1"/>
  <c r="B51" i="1"/>
  <c r="E64" i="1" s="1"/>
  <c r="D64" i="1"/>
  <c r="B54" i="1"/>
  <c r="D67" i="1"/>
  <c r="B55" i="1"/>
  <c r="D68" i="1"/>
  <c r="B56" i="1"/>
  <c r="D69" i="1"/>
  <c r="B52" i="1"/>
  <c r="D65" i="1"/>
  <c r="F55" i="1"/>
  <c r="A22" i="1" l="1"/>
  <c r="A6" i="1"/>
  <c r="A67" i="1" s="1"/>
  <c r="A39" i="1"/>
  <c r="A54" i="1"/>
  <c r="F50" i="1"/>
  <c r="D4" i="3" s="1"/>
  <c r="E72" i="1"/>
  <c r="E65" i="1"/>
  <c r="E70" i="1"/>
  <c r="E66" i="1"/>
  <c r="E68" i="1"/>
  <c r="E71" i="1"/>
  <c r="F51" i="1"/>
  <c r="D5" i="3" s="1"/>
  <c r="F52" i="1"/>
  <c r="D6" i="3" s="1"/>
  <c r="E67" i="1"/>
  <c r="E69" i="1"/>
  <c r="C9" i="3"/>
  <c r="C12" i="3" s="1"/>
  <c r="D12" i="3" s="1"/>
  <c r="E12" i="3" s="1"/>
  <c r="F12" i="3" s="1"/>
  <c r="G12" i="3" s="1"/>
  <c r="H12" i="3" s="1"/>
  <c r="I12" i="3" s="1"/>
  <c r="J12" i="3" s="1"/>
  <c r="K12" i="3" s="1"/>
  <c r="L12" i="3" s="1"/>
  <c r="M12" i="3" s="1"/>
  <c r="D9" i="3"/>
  <c r="C13" i="3" s="1"/>
  <c r="D13" i="3" s="1"/>
  <c r="E13" i="3" s="1"/>
  <c r="A21" i="1" l="1"/>
  <c r="A53" i="1"/>
  <c r="A38" i="1"/>
  <c r="A5" i="1"/>
  <c r="A66" i="1" s="1"/>
  <c r="A4" i="1"/>
  <c r="A65" i="1" s="1"/>
  <c r="A20" i="1"/>
  <c r="A37" i="1"/>
  <c r="A52" i="1"/>
  <c r="D16" i="3"/>
  <c r="A3" i="1" l="1"/>
  <c r="A64" i="1" s="1"/>
  <c r="A19" i="1"/>
  <c r="A36" i="1"/>
  <c r="A51" i="1"/>
  <c r="E16" i="3"/>
  <c r="F13" i="3"/>
  <c r="A18" i="1" l="1"/>
  <c r="A50" i="1"/>
  <c r="A35" i="1"/>
  <c r="G13" i="3"/>
  <c r="F16" i="3"/>
  <c r="G16" i="3" l="1"/>
  <c r="H13" i="3"/>
  <c r="I13" i="3" l="1"/>
  <c r="H16" i="3"/>
  <c r="I16" i="3" l="1"/>
  <c r="J13" i="3"/>
  <c r="K13" i="3" l="1"/>
  <c r="J16" i="3"/>
  <c r="L13" i="3" l="1"/>
  <c r="M13" i="3" s="1"/>
  <c r="N13" i="3" s="1"/>
  <c r="K16" i="3"/>
  <c r="L16" i="3" l="1"/>
  <c r="M16" i="3" l="1"/>
  <c r="D23" i="3" s="1"/>
  <c r="D24" i="3" s="1"/>
  <c r="D2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<sst xmlns="http://schemas.openxmlformats.org/spreadsheetml/2006/main" count="94" uniqueCount="72">
  <si>
    <t>Cash from operations</t>
  </si>
  <si>
    <t>CAPEX</t>
  </si>
  <si>
    <t>FCF</t>
  </si>
  <si>
    <t>FCF= cash from operations -CAPEX</t>
  </si>
  <si>
    <t>levered FCF=EBIT*(1-Tax Rate) - Interest Expenses</t>
  </si>
  <si>
    <t>EBIT</t>
  </si>
  <si>
    <t>Tax paid</t>
  </si>
  <si>
    <t>Tax rate</t>
  </si>
  <si>
    <t>tax paid/cash from operations</t>
  </si>
  <si>
    <t>Year</t>
  </si>
  <si>
    <t>Levered FCF</t>
  </si>
  <si>
    <t>FCFE=Net income - Non Cash expenses+D&amp;A-change in working cap-CAPEX-debt repaiments+New debt issuance-share issuence</t>
  </si>
  <si>
    <t>Net income</t>
  </si>
  <si>
    <t>D&amp;A (1)</t>
  </si>
  <si>
    <t>amortization (2)</t>
  </si>
  <si>
    <t>total current assets</t>
  </si>
  <si>
    <t>total current liabilities</t>
  </si>
  <si>
    <t>change in working cap</t>
  </si>
  <si>
    <t>Balance</t>
  </si>
  <si>
    <t>D&amp;A (1+2)</t>
  </si>
  <si>
    <t>statement</t>
  </si>
  <si>
    <t>Cash Flow</t>
  </si>
  <si>
    <t>Income</t>
  </si>
  <si>
    <t>Cash from financing=-debt repaiments+New debt issuance-share issuence</t>
  </si>
  <si>
    <t>cash from financing</t>
  </si>
  <si>
    <t>FCFE</t>
  </si>
  <si>
    <t>Avrage CF</t>
  </si>
  <si>
    <t>3yr</t>
  </si>
  <si>
    <t>5yr</t>
  </si>
  <si>
    <t>Growth</t>
  </si>
  <si>
    <t>DCF Growth estimate</t>
  </si>
  <si>
    <t>yr 1-5</t>
  </si>
  <si>
    <t>yr 5-10</t>
  </si>
  <si>
    <t>Required rate of return</t>
  </si>
  <si>
    <t>Terminal multiple</t>
  </si>
  <si>
    <t>Terminal value</t>
  </si>
  <si>
    <t>Growth rate</t>
  </si>
  <si>
    <t>Discount rate</t>
  </si>
  <si>
    <t>Discounted CF</t>
  </si>
  <si>
    <t>period</t>
  </si>
  <si>
    <t>Price</t>
  </si>
  <si>
    <t>Shareds</t>
  </si>
  <si>
    <t>Market CAP</t>
  </si>
  <si>
    <t>Fair Value</t>
  </si>
  <si>
    <t>Perpetual groth rate</t>
  </si>
  <si>
    <t>income</t>
  </si>
  <si>
    <t>Interest expenses</t>
  </si>
  <si>
    <t>10yr</t>
  </si>
  <si>
    <t>Min CF + 10%</t>
  </si>
  <si>
    <t>Growth YoY</t>
  </si>
  <si>
    <t>Income Statement</t>
  </si>
  <si>
    <t>Net Interest Expenses</t>
  </si>
  <si>
    <t>Income Tax Expense</t>
  </si>
  <si>
    <t>Net Income to Company</t>
  </si>
  <si>
    <t>Balance Sheet</t>
  </si>
  <si>
    <t>Total Current Assets</t>
  </si>
  <si>
    <t>Total Current Liabilities</t>
  </si>
  <si>
    <t>Cash Flow Statement</t>
  </si>
  <si>
    <t>Depreciation &amp; Amortization (CF)</t>
  </si>
  <si>
    <t>Amortization of Deferred Charges (CF)</t>
  </si>
  <si>
    <t>Cash from Operations</t>
  </si>
  <si>
    <t>Capital Expenditures</t>
  </si>
  <si>
    <t>Cash from Financing</t>
  </si>
  <si>
    <t>Ticker</t>
  </si>
  <si>
    <t>date of Analysis</t>
  </si>
  <si>
    <t>Chart Title</t>
  </si>
  <si>
    <t xml:space="preserve">Free Cash Flow of </t>
  </si>
  <si>
    <t>Upside/Downside</t>
  </si>
  <si>
    <t>EBT, Incl. Unusual Items</t>
  </si>
  <si>
    <t>Change Current Assets</t>
  </si>
  <si>
    <t>Change Current Liabilities</t>
  </si>
  <si>
    <t>Period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</si>
</sst>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[$-1010000]d/m/yyyy;@"/>
    <numFmt numFmtId="168" formatCode="yyyy\-mm\-dd;@"/>
  </numFmts>
  <fonts count="10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sz val="11"/>
      <color rgb="FF666666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24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right" vertical="center"/>
    </xf>
    <xf numFmtId="2" fontId="0" fillId="0" borderId="0" xfId="0" applyNumberFormat="1"/>
    <xf numFmtId="0" fontId="1" fillId="0" borderId="0" xfId="0" applyFont="1" applyAlignment="1">
      <alignment horizontal="left" vertical="center"/>
    </xf>
    <xf numFmtId="10" fontId="0" fillId="0" borderId="0" xfId="1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9" fontId="0" fillId="4" borderId="10" xfId="0" applyNumberFormat="1" applyFill="1" applyBorder="1" applyAlignment="1">
      <alignment vertical="center"/>
    </xf>
    <xf numFmtId="2" fontId="0" fillId="4" borderId="10" xfId="0" applyNumberFormat="1" applyFill="1" applyBorder="1" applyAlignment="1">
      <alignment vertical="center"/>
    </xf>
    <xf numFmtId="9" fontId="0" fillId="4" borderId="13" xfId="0" applyNumberFormat="1" applyFill="1" applyBorder="1" applyAlignment="1">
      <alignment vertical="center"/>
    </xf>
    <xf numFmtId="2" fontId="0" fillId="4" borderId="13" xfId="0" applyNumberFormat="1" applyFill="1" applyBorder="1" applyAlignment="1">
      <alignment vertical="center"/>
    </xf>
    <xf numFmtId="2" fontId="0" fillId="4" borderId="14" xfId="0" applyNumberFormat="1" applyFill="1" applyBorder="1" applyAlignment="1">
      <alignment vertical="center"/>
    </xf>
    <xf numFmtId="2" fontId="0" fillId="4" borderId="15" xfId="0" applyNumberForma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3" fontId="0" fillId="2" borderId="3" xfId="0" applyNumberFormat="1" applyFill="1" applyBorder="1"/>
    <xf numFmtId="3" fontId="0" fillId="2" borderId="6" xfId="0" applyNumberFormat="1" applyFill="1" applyBorder="1"/>
    <xf numFmtId="0" fontId="0" fillId="5" borderId="22" xfId="0" applyFill="1" applyBorder="1"/>
    <xf numFmtId="2" fontId="0" fillId="5" borderId="12" xfId="0" applyNumberFormat="1" applyFill="1" applyBorder="1"/>
    <xf numFmtId="0" fontId="0" fillId="5" borderId="23" xfId="0" applyFill="1" applyBorder="1"/>
    <xf numFmtId="0" fontId="0" fillId="2" borderId="5" xfId="0" applyFill="1" applyBorder="1" applyAlignment="1">
      <alignment horizontal="left"/>
    </xf>
    <xf numFmtId="2" fontId="0" fillId="2" borderId="6" xfId="0" applyNumberFormat="1" applyFill="1" applyBorder="1" applyAlignment="1">
      <alignment horizontal="left"/>
    </xf>
    <xf numFmtId="10" fontId="0" fillId="2" borderId="4" xfId="1" applyNumberFormat="1" applyFont="1" applyFill="1" applyBorder="1" applyAlignment="1">
      <alignment horizontal="left"/>
    </xf>
    <xf numFmtId="10" fontId="0" fillId="2" borderId="6" xfId="1" applyNumberFormat="1" applyFont="1" applyFill="1" applyBorder="1" applyAlignment="1">
      <alignment horizontal="left"/>
    </xf>
    <xf numFmtId="9" fontId="0" fillId="3" borderId="6" xfId="1" applyFont="1" applyFill="1" applyBorder="1" applyAlignment="1">
      <alignment horizontal="left"/>
    </xf>
    <xf numFmtId="0" fontId="4" fillId="2" borderId="1" xfId="0" applyFont="1" applyFill="1" applyBorder="1"/>
    <xf numFmtId="0" fontId="4" fillId="2" borderId="2" xfId="0" applyFont="1" applyFill="1" applyBorder="1"/>
    <xf numFmtId="10" fontId="0" fillId="2" borderId="6" xfId="0" applyNumberFormat="1" applyFill="1" applyBorder="1"/>
    <xf numFmtId="0" fontId="0" fillId="6" borderId="0" xfId="0" applyFill="1"/>
    <xf numFmtId="2" fontId="0" fillId="4" borderId="16" xfId="0" applyNumberFormat="1" applyFill="1" applyBorder="1" applyAlignment="1">
      <alignment vertical="center"/>
    </xf>
    <xf numFmtId="2" fontId="0" fillId="4" borderId="17" xfId="0" applyNumberFormat="1" applyFill="1" applyBorder="1" applyAlignment="1">
      <alignment vertical="center"/>
    </xf>
    <xf numFmtId="2" fontId="0" fillId="4" borderId="11" xfId="0" applyNumberFormat="1" applyFill="1" applyBorder="1" applyAlignment="1">
      <alignment vertical="center"/>
    </xf>
    <xf numFmtId="164" fontId="0" fillId="0" borderId="0" xfId="1" applyNumberFormat="1" applyFont="1"/>
    <xf numFmtId="9" fontId="0" fillId="0" borderId="0" xfId="1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/>
    <xf numFmtId="0" fontId="0" fillId="5" borderId="0" xfId="0" applyFill="1"/>
    <xf numFmtId="0" fontId="0" fillId="2" borderId="0" xfId="0" applyFill="1"/>
    <xf numFmtId="4" fontId="2" fillId="2" borderId="0" xfId="0" applyNumberFormat="1" applyFont="1" applyFill="1" applyAlignment="1">
      <alignment horizontal="right" vertical="center"/>
    </xf>
    <xf numFmtId="44" fontId="0" fillId="2" borderId="4" xfId="2" applyFont="1" applyFill="1" applyBorder="1"/>
    <xf numFmtId="44" fontId="0" fillId="5" borderId="15" xfId="2" applyFont="1" applyFill="1" applyBorder="1"/>
    <xf numFmtId="164" fontId="0" fillId="0" borderId="10" xfId="1" applyNumberFormat="1" applyFont="1" applyBorder="1"/>
    <xf numFmtId="164" fontId="0" fillId="0" borderId="25" xfId="1" applyNumberFormat="1" applyFont="1" applyBorder="1"/>
    <xf numFmtId="164" fontId="0" fillId="0" borderId="13" xfId="1" applyNumberFormat="1" applyFont="1" applyBorder="1"/>
    <xf numFmtId="164" fontId="0" fillId="0" borderId="23" xfId="1" applyNumberFormat="1" applyFont="1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164" fontId="0" fillId="0" borderId="29" xfId="1" applyNumberFormat="1" applyFont="1" applyBorder="1"/>
    <xf numFmtId="164" fontId="0" fillId="0" borderId="16" xfId="1" applyNumberFormat="1" applyFont="1" applyBorder="1"/>
    <xf numFmtId="164" fontId="0" fillId="0" borderId="17" xfId="1" applyNumberFormat="1" applyFont="1" applyBorder="1"/>
    <xf numFmtId="0" fontId="5" fillId="0" borderId="2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28" xfId="0" applyFont="1" applyBorder="1"/>
    <xf numFmtId="0" fontId="6" fillId="0" borderId="0" xfId="0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165" fontId="0" fillId="0" borderId="0" xfId="0" applyNumberFormat="1"/>
    <xf numFmtId="10" fontId="5" fillId="0" borderId="10" xfId="1" applyNumberFormat="1" applyFont="1" applyBorder="1"/>
    <xf numFmtId="0" fontId="5" fillId="2" borderId="10" xfId="0" applyFont="1" applyFill="1" applyBorder="1"/>
    <xf numFmtId="0" fontId="0" fillId="0" borderId="1" xfId="0" applyBorder="1"/>
    <xf numFmtId="0" fontId="0" fillId="0" borderId="30" xfId="0" applyBorder="1"/>
    <xf numFmtId="0" fontId="0" fillId="0" borderId="2" xfId="0" applyBorder="1"/>
    <xf numFmtId="0" fontId="1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4" fontId="9" fillId="0" borderId="3" xfId="0" applyNumberFormat="1" applyFont="1" applyBorder="1" applyAlignment="1">
      <alignment horizontal="right" vertical="center"/>
    </xf>
    <xf numFmtId="4" fontId="9" fillId="0" borderId="5" xfId="0" applyNumberFormat="1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7" fillId="0" borderId="1" xfId="0" applyFont="1" applyBorder="1" applyAlignment="1">
      <alignment wrapText="1"/>
    </xf>
    <xf numFmtId="0" fontId="7" fillId="0" borderId="30" xfId="0" applyFont="1" applyBorder="1" applyAlignment="1">
      <alignment wrapText="1"/>
    </xf>
    <xf numFmtId="0" fontId="8" fillId="0" borderId="30" xfId="0" applyFont="1" applyBorder="1" applyAlignment="1">
      <alignment wrapText="1"/>
    </xf>
    <xf numFmtId="0" fontId="7" fillId="0" borderId="2" xfId="0" applyFont="1" applyBorder="1"/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9" fillId="0" borderId="5" xfId="0" applyFont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7" xfId="0" applyNumberFormat="1" applyFont="1" applyBorder="1" applyAlignment="1">
      <alignment horizontal="right" vertical="center"/>
    </xf>
    <xf numFmtId="4" fontId="9" fillId="0" borderId="7" xfId="0" applyNumberFormat="1" applyFont="1" applyBorder="1" applyAlignment="1">
      <alignment horizontal="right" vertical="center"/>
    </xf>
    <xf numFmtId="4" fontId="1" fillId="0" borderId="6" xfId="0" applyNumberFormat="1" applyFont="1" applyBorder="1" applyAlignment="1">
      <alignment horizontal="right" vertical="center"/>
    </xf>
    <xf numFmtId="4" fontId="9" fillId="0" borderId="6" xfId="0" applyNumberFormat="1" applyFont="1" applyBorder="1" applyAlignment="1">
      <alignment horizontal="right" vertical="center"/>
    </xf>
    <xf numFmtId="164" fontId="0" fillId="3" borderId="4" xfId="1" applyNumberFormat="1" applyFont="1" applyFill="1" applyBorder="1" applyAlignment="1">
      <alignment horizontal="left"/>
    </xf>
    <xf numFmtId="164" fontId="0" fillId="3" borderId="6" xfId="1" applyNumberFormat="1" applyFont="1" applyFill="1" applyBorder="1" applyAlignment="1">
      <alignment horizontal="left"/>
    </xf>
    <xf numFmtId="0" fontId="0" fillId="0" borderId="8" xfId="0" applyBorder="1" applyAlignment="1">
      <alignment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3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5" fillId="0" borderId="2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8" fontId="0" fillId="0" borderId="31" xfId="0" applyNumberFormat="1" applyBorder="1"/>
    <xf numFmtId="168" fontId="0" fillId="0" borderId="9" xfId="0" applyNumberFormat="1" applyBorder="1"/>
    <xf numFmtId="168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FFFF"/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3.xml"/><Relationship Id="rId10" Type="http://schemas.microsoft.com/office/2017/06/relationships/rdRichValue" Target="richData/rdrichvalue.xml"/><Relationship Id="rId4" Type="http://schemas.openxmlformats.org/officeDocument/2006/relationships/chartsheet" Target="chartsheets/sheet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Entry'!$B$23</c:f>
          <c:strCache>
            <c:ptCount val="1"/>
            <c:pt idx="0">
              <c:v>#FIELD!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'FCF DATA'!$B$2</c:f>
              <c:strCache>
                <c:ptCount val="1"/>
                <c:pt idx="0">
                  <c:v>Cash from operations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'FCF DATA'!$A$3:$A$12</c:f>
              <c:numCache>
                <c:formatCode>General</c:formatCode>
                <c:ptCount val="10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</c:numCache>
            </c:numRef>
          </c:xVal>
          <c:yVal>
            <c:numRef>
              <c:f>'FCF DATA'!$D$3:$D$12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70-4CE3-9BEA-8618B7785CDD}"/>
            </c:ext>
          </c:extLst>
        </c:ser>
        <c:ser>
          <c:idx val="1"/>
          <c:order val="1"/>
          <c:tx>
            <c:strRef>
              <c:f>'FCF DATA'!$F$17</c:f>
              <c:strCache>
                <c:ptCount val="1"/>
                <c:pt idx="0">
                  <c:v>Levered FCF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'FCF DATA'!$A$18:$A$27</c:f>
              <c:numCache>
                <c:formatCode>General</c:formatCode>
                <c:ptCount val="10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</c:numCache>
            </c:numRef>
          </c:xVal>
          <c:yVal>
            <c:numRef>
              <c:f>'FCF DATA'!$F$18:$F$27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70-4CE3-9BEA-8618B7785CDD}"/>
            </c:ext>
          </c:extLst>
        </c:ser>
        <c:ser>
          <c:idx val="2"/>
          <c:order val="2"/>
          <c:tx>
            <c:strRef>
              <c:f>'FCF DATA'!$G$34</c:f>
              <c:strCache>
                <c:ptCount val="1"/>
                <c:pt idx="0">
                  <c:v>FCFE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'FCF DATA'!$A$35:$A$44</c:f>
              <c:numCache>
                <c:formatCode>General</c:formatCode>
                <c:ptCount val="10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</c:numCache>
            </c:numRef>
          </c:xVal>
          <c:yVal>
            <c:numRef>
              <c:f>'FCF DATA'!$G$35:$G$44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70-4CE3-9BEA-8618B7785CDD}"/>
            </c:ext>
          </c:extLst>
        </c:ser>
        <c:ser>
          <c:idx val="3"/>
          <c:order val="3"/>
          <c:tx>
            <c:strRef>
              <c:f>'FCF DATA'!$B$49</c:f>
              <c:strCache>
                <c:ptCount val="1"/>
                <c:pt idx="0">
                  <c:v>Avrage CF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'FCF DATA'!$A$50:$A$59</c:f>
              <c:numCache>
                <c:formatCode>General</c:formatCode>
                <c:ptCount val="10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</c:numCache>
            </c:numRef>
          </c:xVal>
          <c:yVal>
            <c:numRef>
              <c:f>'FCF DATA'!$B$50:$B$59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88-4770-9F97-58E348E24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01391"/>
        <c:axId val="100529887"/>
      </c:scatterChart>
      <c:valAx>
        <c:axId val="8860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0529887"/>
        <c:crosses val="autoZero"/>
        <c:crossBetween val="midCat"/>
      </c:valAx>
      <c:valAx>
        <c:axId val="10052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60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YoY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'FCF DATA'!$B$63</c:f>
              <c:strCache>
                <c:ptCount val="1"/>
                <c:pt idx="0">
                  <c:v>FCF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'FCF DATA'!$A$64:$A$72</c:f>
              <c:numCache>
                <c:formatCode>General</c:formatCode>
                <c:ptCount val="9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</c:numCache>
            </c:numRef>
          </c:xVal>
          <c:yVal>
            <c:numRef>
              <c:f>'FCF DATA'!$B$64:$B$72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AC-4346-A0BE-85D1D60AB34A}"/>
            </c:ext>
          </c:extLst>
        </c:ser>
        <c:ser>
          <c:idx val="1"/>
          <c:order val="1"/>
          <c:tx>
            <c:strRef>
              <c:f>'FCF DATA'!$C$63</c:f>
              <c:strCache>
                <c:ptCount val="1"/>
                <c:pt idx="0">
                  <c:v>Levered FCF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'FCF DATA'!$A$64:$A$72</c:f>
              <c:numCache>
                <c:formatCode>General</c:formatCode>
                <c:ptCount val="9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</c:numCache>
            </c:numRef>
          </c:xVal>
          <c:yVal>
            <c:numRef>
              <c:f>'FCF DATA'!$C$64:$C$72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AC-4346-A0BE-85D1D60AB34A}"/>
            </c:ext>
          </c:extLst>
        </c:ser>
        <c:ser>
          <c:idx val="2"/>
          <c:order val="2"/>
          <c:tx>
            <c:strRef>
              <c:f>'FCF DATA'!$D$63</c:f>
              <c:strCache>
                <c:ptCount val="1"/>
                <c:pt idx="0">
                  <c:v>FCFE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'FCF DATA'!$A$64:$A$72</c:f>
              <c:numCache>
                <c:formatCode>General</c:formatCode>
                <c:ptCount val="9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</c:numCache>
            </c:numRef>
          </c:xVal>
          <c:yVal>
            <c:numRef>
              <c:f>'FCF DATA'!$D$64:$D$72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CAC-4346-A0BE-85D1D60AB34A}"/>
            </c:ext>
          </c:extLst>
        </c:ser>
        <c:ser>
          <c:idx val="3"/>
          <c:order val="3"/>
          <c:tx>
            <c:strRef>
              <c:f>'FCF DATA'!$E$63</c:f>
              <c:strCache>
                <c:ptCount val="1"/>
                <c:pt idx="0">
                  <c:v>Avrage CF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'FCF DATA'!$A$64:$A$72</c:f>
              <c:numCache>
                <c:formatCode>General</c:formatCode>
                <c:ptCount val="9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</c:numCache>
            </c:numRef>
          </c:xVal>
          <c:yVal>
            <c:numRef>
              <c:f>'FCF DATA'!$E$64:$E$72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CAC-4346-A0BE-85D1D60AB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462319"/>
        <c:axId val="1770288751"/>
      </c:scatterChart>
      <c:valAx>
        <c:axId val="163446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70288751"/>
        <c:crosses val="autoZero"/>
        <c:crossBetween val="midCat"/>
      </c:valAx>
      <c:valAx>
        <c:axId val="177028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34462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970B64-FF05-47DD-9EA5-F0D47E5C10C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F35D77-6F00-4E58-B881-EC13BD31257C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69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71BA46-EF2E-9B46-98E6-B0FDB51D24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721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173B42-08EE-D4E2-9EB5-B327C9D764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Name</v>
    <v>0</v>
  </rv>
  <rv s="1">
    <v>12</v>
    <v>1</v>
  </rv>
  <rv s="0">
    <v>12</v>
    <v>Ticker symbol</v>
    <v>0</v>
  </rv>
  <rv s="0">
    <v>12</v>
    <v>Official name</v>
    <v>0</v>
  </rv>
  <rv s="0">
    <v>12</v>
    <v>Price</v>
    <v>0</v>
  </rv>
  <rv s="0">
    <v>12</v>
    <v>Shares outstanding</v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94BC-D01D-4FCA-A616-B11CEA99BD8C}">
  <dimension ref="A1:O23"/>
  <sheetViews>
    <sheetView tabSelected="1" workbookViewId="0">
      <selection activeCell="C3" sqref="C3"/>
    </sheetView>
  </sheetViews>
  <sheetFormatPr defaultRowHeight="15" x14ac:dyDescent="0.25"/>
  <cols>
    <col min="1" max="1" width="13.28515625" customWidth="1"/>
    <col min="2" max="2" width="16.7109375" customWidth="1"/>
    <col min="3" max="3" width="13.85546875" customWidth="1"/>
    <col min="4" max="4" width="13.7109375" customWidth="1"/>
    <col min="5" max="5" width="11.7109375" customWidth="1"/>
    <col min="6" max="6" width="15" customWidth="1"/>
    <col min="7" max="7" width="15.140625" customWidth="1"/>
    <col min="8" max="8" width="16.140625" customWidth="1"/>
    <col min="9" max="9" width="16.42578125" customWidth="1"/>
    <col min="10" max="10" width="15.85546875" customWidth="1"/>
    <col min="11" max="11" width="16.28515625" customWidth="1"/>
    <col min="12" max="12" width="17.85546875" customWidth="1"/>
    <col min="13" max="13" width="14.85546875" customWidth="1"/>
    <col min="14" max="14" width="15" customWidth="1"/>
    <col min="15" max="15" width="16.85546875" customWidth="1"/>
  </cols>
  <sheetData>
    <row r="1" spans="1:15" x14ac:dyDescent="0.25">
      <c r="B1" t="s">
        <v>64</v>
      </c>
      <c r="C1" s="71"/>
    </row>
    <row r="2" spans="1:15" x14ac:dyDescent="0.25">
      <c r="B2" t="s">
        <v>63</v>
      </c>
    </row>
    <row r="3" spans="1:15" x14ac:dyDescent="0.25">
      <c r="B3" t="s">
        <v>71</v>
      </c>
      <c r="C3" s="123"/>
    </row>
    <row r="4" spans="1:15" ht="15.75" thickBot="1" x14ac:dyDescent="0.3"/>
    <row r="5" spans="1:15" ht="15.75" thickBot="1" x14ac:dyDescent="0.3">
      <c r="B5" s="74" t="s">
        <v>50</v>
      </c>
      <c r="C5" s="75"/>
      <c r="D5" s="75"/>
      <c r="E5" s="75"/>
      <c r="F5" s="76"/>
      <c r="G5" s="74" t="s">
        <v>54</v>
      </c>
      <c r="H5" s="76"/>
      <c r="I5" s="74" t="s">
        <v>54</v>
      </c>
      <c r="J5" s="76"/>
      <c r="K5" s="74" t="s">
        <v>57</v>
      </c>
      <c r="L5" s="75"/>
      <c r="M5" s="75"/>
      <c r="N5" s="75"/>
      <c r="O5" s="76"/>
    </row>
    <row r="6" spans="1:15" ht="43.5" x14ac:dyDescent="0.25">
      <c r="A6" s="103" t="s">
        <v>71</v>
      </c>
      <c r="B6" s="88" t="s">
        <v>51</v>
      </c>
      <c r="C6" s="89" t="s">
        <v>68</v>
      </c>
      <c r="D6" s="89" t="s">
        <v>52</v>
      </c>
      <c r="E6" s="90" t="s">
        <v>53</v>
      </c>
      <c r="F6" s="91" t="s">
        <v>5</v>
      </c>
      <c r="G6" s="92" t="s">
        <v>55</v>
      </c>
      <c r="H6" s="90" t="s">
        <v>56</v>
      </c>
      <c r="I6" s="88" t="s">
        <v>69</v>
      </c>
      <c r="J6" s="94" t="s">
        <v>70</v>
      </c>
      <c r="K6" s="89" t="s">
        <v>58</v>
      </c>
      <c r="L6" s="89" t="s">
        <v>59</v>
      </c>
      <c r="M6" s="90" t="s">
        <v>60</v>
      </c>
      <c r="N6" s="90" t="s">
        <v>61</v>
      </c>
      <c r="O6" s="93" t="s">
        <v>62</v>
      </c>
    </row>
    <row r="7" spans="1:15" x14ac:dyDescent="0.25">
      <c r="A7" s="121"/>
      <c r="B7" s="77"/>
      <c r="C7" s="2"/>
      <c r="D7" s="2"/>
      <c r="E7" s="78"/>
      <c r="F7" s="79"/>
      <c r="G7" s="83"/>
      <c r="H7" s="78"/>
      <c r="I7" s="83"/>
      <c r="J7" s="84"/>
      <c r="K7" s="2"/>
      <c r="L7" s="2"/>
      <c r="M7" s="78"/>
      <c r="N7" s="78"/>
      <c r="O7" s="84"/>
    </row>
    <row r="8" spans="1:15" x14ac:dyDescent="0.25">
      <c r="A8" s="121"/>
      <c r="B8" s="77"/>
      <c r="C8" s="2"/>
      <c r="D8" s="2"/>
      <c r="E8" s="78"/>
      <c r="F8" s="79"/>
      <c r="G8" s="83"/>
      <c r="H8" s="78"/>
      <c r="I8" s="83">
        <f>G8-G7</f>
        <v>0</v>
      </c>
      <c r="J8" s="84">
        <f>H8-H7</f>
        <v>0</v>
      </c>
      <c r="K8" s="2"/>
      <c r="L8" s="2"/>
      <c r="M8" s="78"/>
      <c r="N8" s="78"/>
      <c r="O8" s="84"/>
    </row>
    <row r="9" spans="1:15" x14ac:dyDescent="0.25">
      <c r="A9" s="121"/>
      <c r="B9" s="77"/>
      <c r="C9" s="96"/>
      <c r="D9" s="2"/>
      <c r="E9" s="78"/>
      <c r="F9" s="79"/>
      <c r="G9" s="83"/>
      <c r="H9" s="78"/>
      <c r="I9" s="83">
        <f t="shared" ref="I9:I16" si="0">G9-G8</f>
        <v>0</v>
      </c>
      <c r="J9" s="84">
        <f t="shared" ref="J9:J16" si="1">H9-H8</f>
        <v>0</v>
      </c>
      <c r="K9" s="2"/>
      <c r="L9" s="2"/>
      <c r="M9" s="78"/>
      <c r="N9" s="78"/>
      <c r="O9" s="84"/>
    </row>
    <row r="10" spans="1:15" x14ac:dyDescent="0.25">
      <c r="A10" s="121"/>
      <c r="B10" s="77"/>
      <c r="C10" s="96"/>
      <c r="D10" s="2"/>
      <c r="E10" s="78"/>
      <c r="F10" s="79"/>
      <c r="G10" s="83"/>
      <c r="H10" s="78"/>
      <c r="I10" s="83">
        <f t="shared" si="0"/>
        <v>0</v>
      </c>
      <c r="J10" s="84">
        <f t="shared" si="1"/>
        <v>0</v>
      </c>
      <c r="K10" s="2"/>
      <c r="L10" s="2"/>
      <c r="M10" s="78"/>
      <c r="N10" s="78"/>
      <c r="O10" s="84"/>
    </row>
    <row r="11" spans="1:15" x14ac:dyDescent="0.25">
      <c r="A11" s="121"/>
      <c r="B11" s="77"/>
      <c r="C11" s="96"/>
      <c r="D11" s="2"/>
      <c r="E11" s="78"/>
      <c r="F11" s="79"/>
      <c r="G11" s="83"/>
      <c r="H11" s="78"/>
      <c r="I11" s="83">
        <f t="shared" si="0"/>
        <v>0</v>
      </c>
      <c r="J11" s="84">
        <f t="shared" si="1"/>
        <v>0</v>
      </c>
      <c r="K11" s="2"/>
      <c r="L11" s="2"/>
      <c r="M11" s="78"/>
      <c r="N11" s="78"/>
      <c r="O11" s="84"/>
    </row>
    <row r="12" spans="1:15" x14ac:dyDescent="0.25">
      <c r="A12" s="121"/>
      <c r="B12" s="77"/>
      <c r="C12" s="96"/>
      <c r="D12" s="2"/>
      <c r="E12" s="78"/>
      <c r="F12" s="79"/>
      <c r="G12" s="83"/>
      <c r="H12" s="78"/>
      <c r="I12" s="83">
        <f t="shared" si="0"/>
        <v>0</v>
      </c>
      <c r="J12" s="84">
        <f t="shared" si="1"/>
        <v>0</v>
      </c>
      <c r="K12" s="2"/>
      <c r="L12" s="2"/>
      <c r="M12" s="78"/>
      <c r="N12" s="78"/>
      <c r="O12" s="84"/>
    </row>
    <row r="13" spans="1:15" x14ac:dyDescent="0.25">
      <c r="A13" s="121"/>
      <c r="B13" s="77"/>
      <c r="C13" s="96"/>
      <c r="D13" s="2"/>
      <c r="E13" s="78"/>
      <c r="F13" s="79"/>
      <c r="G13" s="83"/>
      <c r="H13" s="78"/>
      <c r="I13" s="83">
        <f t="shared" si="0"/>
        <v>0</v>
      </c>
      <c r="J13" s="84">
        <f t="shared" si="1"/>
        <v>0</v>
      </c>
      <c r="K13" s="2"/>
      <c r="L13" s="2"/>
      <c r="M13" s="78"/>
      <c r="N13" s="78"/>
      <c r="O13" s="84"/>
    </row>
    <row r="14" spans="1:15" x14ac:dyDescent="0.25">
      <c r="A14" s="121"/>
      <c r="B14" s="77"/>
      <c r="C14" s="96"/>
      <c r="D14" s="2"/>
      <c r="E14" s="78"/>
      <c r="F14" s="79"/>
      <c r="G14" s="85"/>
      <c r="H14" s="78"/>
      <c r="I14" s="83">
        <f t="shared" si="0"/>
        <v>0</v>
      </c>
      <c r="J14" s="84">
        <f t="shared" si="1"/>
        <v>0</v>
      </c>
      <c r="K14" s="2"/>
      <c r="L14" s="2"/>
      <c r="M14" s="78"/>
      <c r="N14" s="78"/>
      <c r="O14" s="84"/>
    </row>
    <row r="15" spans="1:15" x14ac:dyDescent="0.25">
      <c r="A15" s="121"/>
      <c r="B15" s="77"/>
      <c r="C15" s="96"/>
      <c r="D15" s="2"/>
      <c r="E15" s="78"/>
      <c r="F15" s="79"/>
      <c r="G15" s="85"/>
      <c r="H15" s="78"/>
      <c r="I15" s="83">
        <f t="shared" si="0"/>
        <v>0</v>
      </c>
      <c r="J15" s="84">
        <f t="shared" si="1"/>
        <v>0</v>
      </c>
      <c r="K15" s="2"/>
      <c r="L15" s="2"/>
      <c r="M15" s="78"/>
      <c r="N15" s="78"/>
      <c r="O15" s="84"/>
    </row>
    <row r="16" spans="1:15" ht="15.75" thickBot="1" x14ac:dyDescent="0.3">
      <c r="A16" s="122"/>
      <c r="B16" s="80"/>
      <c r="C16" s="97"/>
      <c r="D16" s="97"/>
      <c r="E16" s="98"/>
      <c r="F16" s="99"/>
      <c r="G16" s="86"/>
      <c r="H16" s="98"/>
      <c r="I16" s="95">
        <f t="shared" si="0"/>
        <v>0</v>
      </c>
      <c r="J16" s="87">
        <f t="shared" si="1"/>
        <v>0</v>
      </c>
      <c r="K16" s="81"/>
      <c r="L16" s="81"/>
      <c r="M16" s="98"/>
      <c r="N16" s="82"/>
      <c r="O16" s="100"/>
    </row>
    <row r="19" spans="2:4" x14ac:dyDescent="0.25">
      <c r="B19" t="s">
        <v>65</v>
      </c>
    </row>
    <row r="20" spans="2:4" x14ac:dyDescent="0.25">
      <c r="B20" t="s">
        <v>66</v>
      </c>
    </row>
    <row r="21" spans="2:4" x14ac:dyDescent="0.25">
      <c r="B21" t="e" cm="1" vm="1">
        <f t="array" ref="B21">_FV(C2,"Name")</f>
        <v>#VALUE!</v>
      </c>
    </row>
    <row r="22" spans="2:4" x14ac:dyDescent="0.25">
      <c r="B22">
        <f>DAY(C1)</f>
        <v>0</v>
      </c>
      <c r="C22">
        <f>MONTH(C1)</f>
        <v>1</v>
      </c>
      <c r="D22">
        <f>YEAR(C1)</f>
        <v>1900</v>
      </c>
    </row>
    <row r="23" spans="2:4" x14ac:dyDescent="0.25">
      <c r="B23" t="e" vm="2">
        <f>_xlfn.CONCAT(B20,B21," ",B22,"/",C22,"/",D22)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3C39-BE99-4B70-BFB1-1BE5B68C98D1}">
  <dimension ref="B2:N26"/>
  <sheetViews>
    <sheetView zoomScale="90" zoomScaleNormal="90" workbookViewId="0">
      <selection activeCell="D29" sqref="D29"/>
    </sheetView>
  </sheetViews>
  <sheetFormatPr defaultRowHeight="15" x14ac:dyDescent="0.25"/>
  <cols>
    <col min="1" max="1" width="2.28515625" customWidth="1"/>
    <col min="2" max="2" width="11.140625" customWidth="1"/>
    <col min="3" max="3" width="16.28515625" customWidth="1"/>
    <col min="4" max="4" width="14.7109375" customWidth="1"/>
    <col min="5" max="5" width="10.5703125" bestFit="1" customWidth="1"/>
    <col min="6" max="6" width="10.42578125" customWidth="1"/>
    <col min="7" max="7" width="11" customWidth="1"/>
    <col min="8" max="9" width="10.5703125" bestFit="1" customWidth="1"/>
    <col min="10" max="10" width="10.42578125" customWidth="1"/>
    <col min="11" max="11" width="10.5703125" bestFit="1" customWidth="1"/>
    <col min="12" max="14" width="11.5703125" bestFit="1" customWidth="1"/>
  </cols>
  <sheetData>
    <row r="2" spans="2:14" ht="15.75" thickBot="1" x14ac:dyDescent="0.3"/>
    <row r="3" spans="2:14" x14ac:dyDescent="0.25">
      <c r="C3" s="6"/>
      <c r="D3" s="7" t="str">
        <f>'FCF DATA'!F49</f>
        <v>Growth</v>
      </c>
      <c r="F3" s="108" t="s">
        <v>30</v>
      </c>
      <c r="G3" s="109"/>
      <c r="I3" s="110" t="s">
        <v>34</v>
      </c>
      <c r="J3" s="111"/>
    </row>
    <row r="4" spans="2:14" ht="15.75" thickBot="1" x14ac:dyDescent="0.3">
      <c r="C4" s="8" t="str">
        <f>'FCF DATA'!E50</f>
        <v>3yr</v>
      </c>
      <c r="D4" s="34" t="e">
        <f>'FCF DATA'!F50</f>
        <v>#DIV/0!</v>
      </c>
      <c r="F4" s="10" t="s">
        <v>31</v>
      </c>
      <c r="G4" s="101">
        <v>7.0000000000000007E-2</v>
      </c>
      <c r="I4" s="9"/>
      <c r="J4" s="33">
        <f>(1+$J$9)/($G$9-$J$9)</f>
        <v>14.714285714285714</v>
      </c>
    </row>
    <row r="5" spans="2:14" ht="15.75" thickBot="1" x14ac:dyDescent="0.3">
      <c r="C5" s="8" t="str">
        <f>'FCF DATA'!E51</f>
        <v>5yr</v>
      </c>
      <c r="D5" s="34" t="e">
        <f>'FCF DATA'!F51</f>
        <v>#DIV/0!</v>
      </c>
      <c r="F5" s="11" t="s">
        <v>32</v>
      </c>
      <c r="G5" s="102">
        <v>8.5000000000000006E-2</v>
      </c>
    </row>
    <row r="6" spans="2:14" ht="15.75" thickBot="1" x14ac:dyDescent="0.3">
      <c r="C6" s="9" t="str">
        <f>'FCF DATA'!E52</f>
        <v>10yr</v>
      </c>
      <c r="D6" s="35" t="e">
        <f>'FCF DATA'!F52</f>
        <v>#DIV/0!</v>
      </c>
      <c r="G6" s="45"/>
    </row>
    <row r="7" spans="2:14" ht="15.75" thickBot="1" x14ac:dyDescent="0.3"/>
    <row r="8" spans="2:14" x14ac:dyDescent="0.25">
      <c r="C8" s="6" t="str">
        <f>'FCF DATA'!E54</f>
        <v>Year</v>
      </c>
      <c r="D8" s="7" t="str">
        <f>'FCF DATA'!F54</f>
        <v>Min CF + 10%</v>
      </c>
      <c r="F8" s="108" t="s">
        <v>33</v>
      </c>
      <c r="G8" s="109"/>
      <c r="I8" s="116" t="s">
        <v>44</v>
      </c>
      <c r="J8" s="117"/>
    </row>
    <row r="9" spans="2:14" ht="15.75" thickBot="1" x14ac:dyDescent="0.3">
      <c r="C9" s="32">
        <f>'FCF DATA'!E55</f>
        <v>0</v>
      </c>
      <c r="D9" s="33" t="e">
        <f>'FCF DATA'!F55</f>
        <v>#DIV/0!</v>
      </c>
      <c r="F9" s="11"/>
      <c r="G9" s="36">
        <v>0.1</v>
      </c>
      <c r="I9" s="9"/>
      <c r="J9" s="39">
        <v>0.03</v>
      </c>
    </row>
    <row r="10" spans="2:14" ht="15.75" thickBot="1" x14ac:dyDescent="0.3"/>
    <row r="11" spans="2:14" x14ac:dyDescent="0.25">
      <c r="B11" s="13" t="s">
        <v>39</v>
      </c>
      <c r="C11" s="23">
        <v>0</v>
      </c>
      <c r="D11" s="24">
        <v>1</v>
      </c>
      <c r="E11" s="24">
        <v>2</v>
      </c>
      <c r="F11" s="24">
        <v>3</v>
      </c>
      <c r="G11" s="24">
        <v>4</v>
      </c>
      <c r="H11" s="24">
        <v>5</v>
      </c>
      <c r="I11" s="24">
        <v>6</v>
      </c>
      <c r="J11" s="24">
        <v>7</v>
      </c>
      <c r="K11" s="24">
        <v>8</v>
      </c>
      <c r="L11" s="24">
        <v>9</v>
      </c>
      <c r="M11" s="14">
        <v>10</v>
      </c>
      <c r="N11" s="104" t="s">
        <v>35</v>
      </c>
    </row>
    <row r="12" spans="2:14" ht="15.75" thickBot="1" x14ac:dyDescent="0.3">
      <c r="B12" s="15" t="s">
        <v>9</v>
      </c>
      <c r="C12" s="25">
        <f>C9</f>
        <v>0</v>
      </c>
      <c r="D12" s="26">
        <f>C12+1</f>
        <v>1</v>
      </c>
      <c r="E12" s="26">
        <f t="shared" ref="E12:M12" si="0">D12+1</f>
        <v>2</v>
      </c>
      <c r="F12" s="26">
        <f t="shared" si="0"/>
        <v>3</v>
      </c>
      <c r="G12" s="26">
        <f t="shared" si="0"/>
        <v>4</v>
      </c>
      <c r="H12" s="26">
        <f t="shared" si="0"/>
        <v>5</v>
      </c>
      <c r="I12" s="26">
        <f t="shared" si="0"/>
        <v>6</v>
      </c>
      <c r="J12" s="26">
        <f t="shared" si="0"/>
        <v>7</v>
      </c>
      <c r="K12" s="26">
        <f t="shared" si="0"/>
        <v>8</v>
      </c>
      <c r="L12" s="26">
        <f t="shared" si="0"/>
        <v>9</v>
      </c>
      <c r="M12" s="22">
        <f t="shared" si="0"/>
        <v>10</v>
      </c>
      <c r="N12" s="105"/>
    </row>
    <row r="13" spans="2:14" ht="15.75" thickBot="1" x14ac:dyDescent="0.3">
      <c r="B13" s="13" t="s">
        <v>2</v>
      </c>
      <c r="C13" s="41" t="e">
        <f>D9</f>
        <v>#DIV/0!</v>
      </c>
      <c r="D13" s="41" t="e">
        <f>C13*(1+D14)</f>
        <v>#DIV/0!</v>
      </c>
      <c r="E13" s="41" t="e">
        <f>D13*(1+E14)</f>
        <v>#DIV/0!</v>
      </c>
      <c r="F13" s="41" t="e">
        <f t="shared" ref="F13:L13" si="1">E13*(1+F14)</f>
        <v>#DIV/0!</v>
      </c>
      <c r="G13" s="41" t="e">
        <f t="shared" si="1"/>
        <v>#DIV/0!</v>
      </c>
      <c r="H13" s="41" t="e">
        <f t="shared" si="1"/>
        <v>#DIV/0!</v>
      </c>
      <c r="I13" s="41" t="e">
        <f t="shared" si="1"/>
        <v>#DIV/0!</v>
      </c>
      <c r="J13" s="41" t="e">
        <f t="shared" si="1"/>
        <v>#DIV/0!</v>
      </c>
      <c r="K13" s="41" t="e">
        <f t="shared" si="1"/>
        <v>#DIV/0!</v>
      </c>
      <c r="L13" s="41" t="e">
        <f t="shared" si="1"/>
        <v>#DIV/0!</v>
      </c>
      <c r="M13" s="42" t="e">
        <f>L13*(1+M14)</f>
        <v>#DIV/0!</v>
      </c>
      <c r="N13" s="43" t="e">
        <f>M13*(1+$J$9)/(G9-J9)</f>
        <v>#DIV/0!</v>
      </c>
    </row>
    <row r="14" spans="2:14" x14ac:dyDescent="0.25">
      <c r="B14" s="112" t="s">
        <v>36</v>
      </c>
      <c r="C14" s="113"/>
      <c r="D14" s="16">
        <f>$G$4</f>
        <v>7.0000000000000007E-2</v>
      </c>
      <c r="E14" s="16">
        <f t="shared" ref="E14:H14" si="2">$G$4</f>
        <v>7.0000000000000007E-2</v>
      </c>
      <c r="F14" s="16">
        <f t="shared" si="2"/>
        <v>7.0000000000000007E-2</v>
      </c>
      <c r="G14" s="16">
        <f t="shared" si="2"/>
        <v>7.0000000000000007E-2</v>
      </c>
      <c r="H14" s="16">
        <f t="shared" si="2"/>
        <v>7.0000000000000007E-2</v>
      </c>
      <c r="I14" s="16">
        <f>$G$5</f>
        <v>8.5000000000000006E-2</v>
      </c>
      <c r="J14" s="16">
        <f t="shared" ref="J14:M14" si="3">$G$5</f>
        <v>8.5000000000000006E-2</v>
      </c>
      <c r="K14" s="16">
        <f t="shared" si="3"/>
        <v>8.5000000000000006E-2</v>
      </c>
      <c r="L14" s="16">
        <f t="shared" si="3"/>
        <v>8.5000000000000006E-2</v>
      </c>
      <c r="M14" s="18">
        <f t="shared" si="3"/>
        <v>8.5000000000000006E-2</v>
      </c>
      <c r="N14" s="12"/>
    </row>
    <row r="15" spans="2:14" x14ac:dyDescent="0.25">
      <c r="B15" s="112" t="s">
        <v>37</v>
      </c>
      <c r="C15" s="113"/>
      <c r="D15" s="17">
        <f t="shared" ref="D15:M15" si="4">(1+$G$9)^D11</f>
        <v>1.1000000000000001</v>
      </c>
      <c r="E15" s="17">
        <f t="shared" si="4"/>
        <v>1.2100000000000002</v>
      </c>
      <c r="F15" s="17">
        <f t="shared" si="4"/>
        <v>1.3310000000000004</v>
      </c>
      <c r="G15" s="17">
        <f t="shared" si="4"/>
        <v>1.4641000000000004</v>
      </c>
      <c r="H15" s="17">
        <f t="shared" si="4"/>
        <v>1.6105100000000006</v>
      </c>
      <c r="I15" s="17">
        <f t="shared" si="4"/>
        <v>1.7715610000000008</v>
      </c>
      <c r="J15" s="17">
        <f t="shared" si="4"/>
        <v>1.9487171000000012</v>
      </c>
      <c r="K15" s="17">
        <f t="shared" si="4"/>
        <v>2.1435888100000011</v>
      </c>
      <c r="L15" s="17">
        <f t="shared" si="4"/>
        <v>2.3579476910000015</v>
      </c>
      <c r="M15" s="19">
        <f t="shared" si="4"/>
        <v>2.5937424601000019</v>
      </c>
      <c r="N15" s="12"/>
    </row>
    <row r="16" spans="2:14" ht="15.75" thickBot="1" x14ac:dyDescent="0.3">
      <c r="B16" s="114" t="s">
        <v>38</v>
      </c>
      <c r="C16" s="115"/>
      <c r="D16" s="20" t="e">
        <f>D13/D15</f>
        <v>#DIV/0!</v>
      </c>
      <c r="E16" s="20" t="e">
        <f t="shared" ref="E16:M16" si="5">E13/E15</f>
        <v>#DIV/0!</v>
      </c>
      <c r="F16" s="20" t="e">
        <f t="shared" si="5"/>
        <v>#DIV/0!</v>
      </c>
      <c r="G16" s="20" t="e">
        <f t="shared" si="5"/>
        <v>#DIV/0!</v>
      </c>
      <c r="H16" s="20" t="e">
        <f t="shared" si="5"/>
        <v>#DIV/0!</v>
      </c>
      <c r="I16" s="20" t="e">
        <f t="shared" si="5"/>
        <v>#DIV/0!</v>
      </c>
      <c r="J16" s="20" t="e">
        <f t="shared" si="5"/>
        <v>#DIV/0!</v>
      </c>
      <c r="K16" s="20" t="e">
        <f>K13/K15</f>
        <v>#DIV/0!</v>
      </c>
      <c r="L16" s="20" t="e">
        <f t="shared" si="5"/>
        <v>#DIV/0!</v>
      </c>
      <c r="M16" s="21" t="e">
        <f t="shared" si="5"/>
        <v>#DIV/0!</v>
      </c>
      <c r="N16" s="12"/>
    </row>
    <row r="17" spans="2:14" ht="15.75" thickBot="1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2:14" ht="18.75" x14ac:dyDescent="0.3">
      <c r="C18" s="37" t="e" cm="1" vm="3">
        <f t="array" ref="C18">_FV('Data Entry'!C2,"Ticker symbol",TRUE)</f>
        <v>#VALUE!</v>
      </c>
      <c r="D18" s="38"/>
    </row>
    <row r="19" spans="2:14" ht="18.75" x14ac:dyDescent="0.3">
      <c r="C19" s="106" t="e" cm="1" vm="4">
        <f t="array" ref="C19">_FV('Data Entry'!C2,"Official name",TRUE)</f>
        <v>#VALUE!</v>
      </c>
      <c r="D19" s="107"/>
    </row>
    <row r="20" spans="2:14" x14ac:dyDescent="0.25">
      <c r="C20" s="27" t="s">
        <v>40</v>
      </c>
      <c r="D20" s="52" t="e" cm="1" vm="5">
        <f t="array" ref="D20">_FV('Data Entry'!C2,"Price")</f>
        <v>#VALUE!</v>
      </c>
    </row>
    <row r="21" spans="2:14" ht="15.75" thickBot="1" x14ac:dyDescent="0.3">
      <c r="C21" s="9" t="s">
        <v>41</v>
      </c>
      <c r="D21" s="28" t="e" cm="1" vm="6">
        <f t="array" ref="D21">_FV('Data Entry'!C2,"Shares outstanding",TRUE)</f>
        <v>#VALUE!</v>
      </c>
    </row>
    <row r="22" spans="2:14" ht="15.75" thickBot="1" x14ac:dyDescent="0.3"/>
    <row r="23" spans="2:14" x14ac:dyDescent="0.25">
      <c r="C23" s="29" t="s">
        <v>42</v>
      </c>
      <c r="D23" s="30" t="e">
        <f>SUM(D16:M16)+N13</f>
        <v>#DIV/0!</v>
      </c>
    </row>
    <row r="24" spans="2:14" ht="15.75" thickBot="1" x14ac:dyDescent="0.3">
      <c r="C24" s="31" t="s">
        <v>43</v>
      </c>
      <c r="D24" s="53" t="e">
        <f>D23/D21*1000000</f>
        <v>#DIV/0!</v>
      </c>
    </row>
    <row r="26" spans="2:14" x14ac:dyDescent="0.25">
      <c r="C26" s="73" t="s">
        <v>67</v>
      </c>
      <c r="D26" s="72" t="e">
        <f>(D24-D20)/D20</f>
        <v>#DIV/0!</v>
      </c>
    </row>
  </sheetData>
  <mergeCells count="9">
    <mergeCell ref="N11:N12"/>
    <mergeCell ref="C19:D19"/>
    <mergeCell ref="F3:G3"/>
    <mergeCell ref="F8:G8"/>
    <mergeCell ref="I3:J3"/>
    <mergeCell ref="B14:C14"/>
    <mergeCell ref="B15:C15"/>
    <mergeCell ref="B16:C16"/>
    <mergeCell ref="I8:J8"/>
  </mergeCells>
  <conditionalFormatting sqref="D2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FAB6-6EE0-4C00-92F2-C27A9BC18952}">
  <dimension ref="A1:N72"/>
  <sheetViews>
    <sheetView topLeftCell="A15" workbookViewId="0">
      <selection activeCell="D18" sqref="D18:D27"/>
    </sheetView>
  </sheetViews>
  <sheetFormatPr defaultRowHeight="15" x14ac:dyDescent="0.25"/>
  <cols>
    <col min="1" max="1" width="11.5703125" customWidth="1"/>
    <col min="2" max="2" width="12.5703125" customWidth="1"/>
    <col min="3" max="3" width="12.5703125" bestFit="1" customWidth="1"/>
    <col min="4" max="4" width="11.5703125" customWidth="1"/>
    <col min="5" max="5" width="11.42578125" customWidth="1"/>
    <col min="6" max="6" width="14.28515625" customWidth="1"/>
    <col min="7" max="7" width="11" bestFit="1" customWidth="1"/>
    <col min="8" max="8" width="10.85546875" customWidth="1"/>
    <col min="9" max="9" width="11.85546875" customWidth="1"/>
    <col min="13" max="13" width="13.140625" customWidth="1"/>
    <col min="14" max="14" width="13.42578125" customWidth="1"/>
    <col min="15" max="15" width="12.5703125" customWidth="1"/>
  </cols>
  <sheetData>
    <row r="1" spans="1:4" x14ac:dyDescent="0.25">
      <c r="B1" t="s">
        <v>3</v>
      </c>
    </row>
    <row r="2" spans="1:4" ht="30" x14ac:dyDescent="0.25">
      <c r="A2" t="s">
        <v>9</v>
      </c>
      <c r="B2" s="46" t="s">
        <v>0</v>
      </c>
      <c r="C2" s="50" t="s">
        <v>1</v>
      </c>
      <c r="D2" t="s">
        <v>2</v>
      </c>
    </row>
    <row r="3" spans="1:4" x14ac:dyDescent="0.25">
      <c r="A3">
        <f t="shared" ref="A3:A10" si="0">A4-1</f>
        <v>-9</v>
      </c>
      <c r="B3" s="69" cm="1">
        <f t="array" ref="B3:B12">'Data Entry'!M7:M16</f>
        <v>0</v>
      </c>
      <c r="C3" s="69" cm="1">
        <f t="array" ref="C3:C12">'Data Entry'!N7:N16</f>
        <v>0</v>
      </c>
      <c r="D3" s="1">
        <f>B3+C3</f>
        <v>0</v>
      </c>
    </row>
    <row r="4" spans="1:4" x14ac:dyDescent="0.25">
      <c r="A4">
        <f t="shared" si="0"/>
        <v>-8</v>
      </c>
      <c r="B4" s="69">
        <v>0</v>
      </c>
      <c r="C4" s="69">
        <v>0</v>
      </c>
      <c r="D4" s="1">
        <f t="shared" ref="D4:D12" si="1">B4+C4</f>
        <v>0</v>
      </c>
    </row>
    <row r="5" spans="1:4" x14ac:dyDescent="0.25">
      <c r="A5">
        <f t="shared" si="0"/>
        <v>-7</v>
      </c>
      <c r="B5" s="69">
        <v>0</v>
      </c>
      <c r="C5" s="69">
        <v>0</v>
      </c>
      <c r="D5" s="1">
        <f t="shared" si="1"/>
        <v>0</v>
      </c>
    </row>
    <row r="6" spans="1:4" x14ac:dyDescent="0.25">
      <c r="A6">
        <f t="shared" si="0"/>
        <v>-6</v>
      </c>
      <c r="B6" s="69">
        <v>0</v>
      </c>
      <c r="C6" s="69">
        <v>0</v>
      </c>
      <c r="D6" s="1">
        <f t="shared" si="1"/>
        <v>0</v>
      </c>
    </row>
    <row r="7" spans="1:4" x14ac:dyDescent="0.25">
      <c r="A7">
        <f t="shared" si="0"/>
        <v>-5</v>
      </c>
      <c r="B7" s="69">
        <v>0</v>
      </c>
      <c r="C7" s="69">
        <v>0</v>
      </c>
      <c r="D7" s="1">
        <f t="shared" si="1"/>
        <v>0</v>
      </c>
    </row>
    <row r="8" spans="1:4" x14ac:dyDescent="0.25">
      <c r="A8">
        <f t="shared" si="0"/>
        <v>-4</v>
      </c>
      <c r="B8" s="69">
        <v>0</v>
      </c>
      <c r="C8" s="69">
        <v>0</v>
      </c>
      <c r="D8" s="1">
        <f t="shared" si="1"/>
        <v>0</v>
      </c>
    </row>
    <row r="9" spans="1:4" x14ac:dyDescent="0.25">
      <c r="A9">
        <f t="shared" si="0"/>
        <v>-3</v>
      </c>
      <c r="B9" s="69">
        <v>0</v>
      </c>
      <c r="C9" s="69">
        <v>0</v>
      </c>
      <c r="D9" s="1">
        <f t="shared" si="1"/>
        <v>0</v>
      </c>
    </row>
    <row r="10" spans="1:4" x14ac:dyDescent="0.25">
      <c r="A10">
        <f t="shared" si="0"/>
        <v>-2</v>
      </c>
      <c r="B10" s="69">
        <v>0</v>
      </c>
      <c r="C10" s="69">
        <v>0</v>
      </c>
      <c r="D10" s="1">
        <f t="shared" si="1"/>
        <v>0</v>
      </c>
    </row>
    <row r="11" spans="1:4" x14ac:dyDescent="0.25">
      <c r="A11">
        <f>A12-1</f>
        <v>-1</v>
      </c>
      <c r="B11" s="69">
        <v>0</v>
      </c>
      <c r="C11" s="69">
        <v>0</v>
      </c>
      <c r="D11" s="1">
        <f t="shared" si="1"/>
        <v>0</v>
      </c>
    </row>
    <row r="12" spans="1:4" x14ac:dyDescent="0.25">
      <c r="A12" s="40">
        <f>'Data Entry'!C3</f>
        <v>0</v>
      </c>
      <c r="B12" s="69">
        <v>0</v>
      </c>
      <c r="C12" s="69">
        <v>0</v>
      </c>
      <c r="D12" s="1">
        <f t="shared" si="1"/>
        <v>0</v>
      </c>
    </row>
    <row r="14" spans="1:4" x14ac:dyDescent="0.25">
      <c r="A14" t="s">
        <v>20</v>
      </c>
      <c r="B14" t="s">
        <v>21</v>
      </c>
      <c r="C14" t="s">
        <v>21</v>
      </c>
    </row>
    <row r="16" spans="1:4" x14ac:dyDescent="0.25">
      <c r="B16" t="s">
        <v>4</v>
      </c>
    </row>
    <row r="17" spans="1:6" ht="30" x14ac:dyDescent="0.25">
      <c r="A17" t="s">
        <v>9</v>
      </c>
      <c r="B17" t="s">
        <v>5</v>
      </c>
      <c r="C17" t="s">
        <v>6</v>
      </c>
      <c r="D17" t="s">
        <v>7</v>
      </c>
      <c r="E17" s="46" t="s">
        <v>46</v>
      </c>
      <c r="F17" t="s">
        <v>10</v>
      </c>
    </row>
    <row r="18" spans="1:6" x14ac:dyDescent="0.25">
      <c r="A18">
        <f>A3</f>
        <v>-9</v>
      </c>
      <c r="B18" s="2" cm="1">
        <f t="array" ref="B18:B27">'Data Entry'!F7:F16</f>
        <v>0</v>
      </c>
      <c r="C18" s="2" cm="1">
        <f t="array" ref="C18:C27">'Data Entry'!D7:D16</f>
        <v>0</v>
      </c>
      <c r="D18" s="44" t="e">
        <f>C18/'Data Entry'!C7</f>
        <v>#DIV/0!</v>
      </c>
      <c r="E18" s="2" cm="1">
        <f t="array" ref="E18:E27">'Data Entry'!B7:B16</f>
        <v>0</v>
      </c>
      <c r="F18" s="3" t="e">
        <f>B18*(1+D18)-E18</f>
        <v>#DIV/0!</v>
      </c>
    </row>
    <row r="19" spans="1:6" x14ac:dyDescent="0.25">
      <c r="A19">
        <f t="shared" ref="A19:A26" si="2">A4</f>
        <v>-8</v>
      </c>
      <c r="B19" s="2">
        <v>0</v>
      </c>
      <c r="C19" s="2">
        <v>0</v>
      </c>
      <c r="D19" s="44" t="e">
        <f>C19/'Data Entry'!C8</f>
        <v>#DIV/0!</v>
      </c>
      <c r="E19" s="2">
        <v>0</v>
      </c>
      <c r="F19" s="3" t="e">
        <f t="shared" ref="F19:F27" si="3">B19*(1+D19)-E19</f>
        <v>#DIV/0!</v>
      </c>
    </row>
    <row r="20" spans="1:6" x14ac:dyDescent="0.25">
      <c r="A20">
        <f t="shared" si="2"/>
        <v>-7</v>
      </c>
      <c r="B20" s="2">
        <v>0</v>
      </c>
      <c r="C20" s="2">
        <v>0</v>
      </c>
      <c r="D20" s="44" t="e">
        <f>C20/'Data Entry'!C9</f>
        <v>#DIV/0!</v>
      </c>
      <c r="E20" s="2">
        <v>0</v>
      </c>
      <c r="F20" s="3" t="e">
        <f t="shared" si="3"/>
        <v>#DIV/0!</v>
      </c>
    </row>
    <row r="21" spans="1:6" x14ac:dyDescent="0.25">
      <c r="A21">
        <f t="shared" si="2"/>
        <v>-6</v>
      </c>
      <c r="B21" s="2">
        <v>0</v>
      </c>
      <c r="C21" s="2">
        <v>0</v>
      </c>
      <c r="D21" s="44" t="e">
        <f>C21/'Data Entry'!C10</f>
        <v>#DIV/0!</v>
      </c>
      <c r="E21" s="2">
        <v>0</v>
      </c>
      <c r="F21" s="3" t="e">
        <f t="shared" si="3"/>
        <v>#DIV/0!</v>
      </c>
    </row>
    <row r="22" spans="1:6" x14ac:dyDescent="0.25">
      <c r="A22">
        <f t="shared" si="2"/>
        <v>-5</v>
      </c>
      <c r="B22" s="2">
        <v>0</v>
      </c>
      <c r="C22" s="2">
        <v>0</v>
      </c>
      <c r="D22" s="44" t="e">
        <f>C22/'Data Entry'!C11</f>
        <v>#DIV/0!</v>
      </c>
      <c r="E22" s="2">
        <v>0</v>
      </c>
      <c r="F22" s="3" t="e">
        <f t="shared" si="3"/>
        <v>#DIV/0!</v>
      </c>
    </row>
    <row r="23" spans="1:6" x14ac:dyDescent="0.25">
      <c r="A23">
        <f t="shared" si="2"/>
        <v>-4</v>
      </c>
      <c r="B23" s="2">
        <v>0</v>
      </c>
      <c r="C23" s="2">
        <v>0</v>
      </c>
      <c r="D23" s="44" t="e">
        <f>C23/'Data Entry'!C12</f>
        <v>#DIV/0!</v>
      </c>
      <c r="E23" s="2">
        <v>0</v>
      </c>
      <c r="F23" s="3" t="e">
        <f t="shared" si="3"/>
        <v>#DIV/0!</v>
      </c>
    </row>
    <row r="24" spans="1:6" x14ac:dyDescent="0.25">
      <c r="A24">
        <f t="shared" si="2"/>
        <v>-3</v>
      </c>
      <c r="B24" s="2">
        <v>0</v>
      </c>
      <c r="C24" s="2">
        <v>0</v>
      </c>
      <c r="D24" s="44" t="e">
        <f>C24/'Data Entry'!C13</f>
        <v>#DIV/0!</v>
      </c>
      <c r="E24" s="2">
        <v>0</v>
      </c>
      <c r="F24" s="3" t="e">
        <f t="shared" si="3"/>
        <v>#DIV/0!</v>
      </c>
    </row>
    <row r="25" spans="1:6" x14ac:dyDescent="0.25">
      <c r="A25">
        <f t="shared" si="2"/>
        <v>-2</v>
      </c>
      <c r="B25" s="2">
        <v>0</v>
      </c>
      <c r="C25" s="2">
        <v>0</v>
      </c>
      <c r="D25" s="44" t="e">
        <f>C25/'Data Entry'!C14</f>
        <v>#DIV/0!</v>
      </c>
      <c r="E25" s="2">
        <v>0</v>
      </c>
      <c r="F25" s="3" t="e">
        <f t="shared" si="3"/>
        <v>#DIV/0!</v>
      </c>
    </row>
    <row r="26" spans="1:6" x14ac:dyDescent="0.25">
      <c r="A26">
        <f t="shared" si="2"/>
        <v>-1</v>
      </c>
      <c r="B26" s="2">
        <v>0</v>
      </c>
      <c r="C26" s="2">
        <v>0</v>
      </c>
      <c r="D26" s="44" t="e">
        <f>C26/'Data Entry'!C15</f>
        <v>#DIV/0!</v>
      </c>
      <c r="E26" s="2">
        <v>0</v>
      </c>
      <c r="F26" s="3" t="e">
        <f t="shared" si="3"/>
        <v>#DIV/0!</v>
      </c>
    </row>
    <row r="27" spans="1:6" x14ac:dyDescent="0.25">
      <c r="A27">
        <f>A12</f>
        <v>0</v>
      </c>
      <c r="B27" s="2">
        <v>0</v>
      </c>
      <c r="C27" s="2">
        <v>0</v>
      </c>
      <c r="D27" s="44" t="e">
        <f>C27/'Data Entry'!C16</f>
        <v>#DIV/0!</v>
      </c>
      <c r="E27" s="2">
        <v>0</v>
      </c>
      <c r="F27" s="3" t="e">
        <f t="shared" si="3"/>
        <v>#DIV/0!</v>
      </c>
    </row>
    <row r="28" spans="1:6" x14ac:dyDescent="0.25">
      <c r="D28" s="2"/>
    </row>
    <row r="29" spans="1:6" x14ac:dyDescent="0.25">
      <c r="A29" t="s">
        <v>20</v>
      </c>
      <c r="B29" t="s">
        <v>22</v>
      </c>
      <c r="C29" t="s">
        <v>22</v>
      </c>
      <c r="D29" s="2"/>
      <c r="E29" t="s">
        <v>45</v>
      </c>
    </row>
    <row r="30" spans="1:6" x14ac:dyDescent="0.25">
      <c r="D30" s="4" t="s">
        <v>8</v>
      </c>
    </row>
    <row r="32" spans="1:6" x14ac:dyDescent="0.25">
      <c r="B32" t="s">
        <v>11</v>
      </c>
    </row>
    <row r="33" spans="1:14" x14ac:dyDescent="0.25">
      <c r="M33" s="48" t="s">
        <v>17</v>
      </c>
      <c r="N33" s="48"/>
    </row>
    <row r="34" spans="1:14" ht="30" x14ac:dyDescent="0.25">
      <c r="A34" t="s">
        <v>9</v>
      </c>
      <c r="B34" t="s">
        <v>12</v>
      </c>
      <c r="C34" s="49" t="s">
        <v>19</v>
      </c>
      <c r="D34" s="47" t="s">
        <v>17</v>
      </c>
      <c r="E34" s="50" t="s">
        <v>1</v>
      </c>
      <c r="F34" s="46" t="s">
        <v>24</v>
      </c>
      <c r="G34" t="s">
        <v>25</v>
      </c>
      <c r="I34" s="49" t="s">
        <v>13</v>
      </c>
      <c r="J34" s="49" t="s">
        <v>14</v>
      </c>
      <c r="K34" s="49"/>
      <c r="M34" s="46" t="s">
        <v>15</v>
      </c>
      <c r="N34" s="46" t="s">
        <v>16</v>
      </c>
    </row>
    <row r="35" spans="1:14" x14ac:dyDescent="0.25">
      <c r="A35">
        <f>A3</f>
        <v>-9</v>
      </c>
      <c r="B35" s="69" cm="1">
        <f t="array" ref="B35:B44">'Data Entry'!E7:E16</f>
        <v>0</v>
      </c>
      <c r="C35">
        <f>IF(ISNUMBER(I35+J35),I35+J35,0)</f>
        <v>0</v>
      </c>
      <c r="D35" s="1">
        <f>M35-N35</f>
        <v>0</v>
      </c>
      <c r="E35" s="51">
        <f>C3</f>
        <v>0</v>
      </c>
      <c r="F35" s="69" cm="1">
        <f t="array" ref="F35:F44">'Data Entry'!O7:O16</f>
        <v>0</v>
      </c>
      <c r="G35" s="1">
        <f>B35-C35+D35-E35-F35</f>
        <v>0</v>
      </c>
      <c r="I35" s="2" cm="1">
        <f t="array" ref="I35:J44">'Data Entry'!K7:L16</f>
        <v>0</v>
      </c>
      <c r="J35" s="2">
        <v>0</v>
      </c>
      <c r="M35" s="69" cm="1">
        <f t="array" ref="M35:N44">'Data Entry'!I7:J16</f>
        <v>0</v>
      </c>
      <c r="N35" s="69">
        <v>0</v>
      </c>
    </row>
    <row r="36" spans="1:14" x14ac:dyDescent="0.25">
      <c r="A36">
        <f t="shared" ref="A36:A44" si="4">A4</f>
        <v>-8</v>
      </c>
      <c r="B36" s="69">
        <v>0</v>
      </c>
      <c r="C36">
        <f t="shared" ref="C36:C44" si="5">IF(ISNUMBER(I36+J36),I36+J36,0)</f>
        <v>0</v>
      </c>
      <c r="D36" s="1">
        <f t="shared" ref="D36:D44" si="6">M36-N36</f>
        <v>0</v>
      </c>
      <c r="E36" s="51">
        <f t="shared" ref="E36:E44" si="7">C4</f>
        <v>0</v>
      </c>
      <c r="F36" s="69">
        <v>0</v>
      </c>
      <c r="G36" s="1">
        <f t="shared" ref="G36:G44" si="8">B36-C36+D36-E36-F36</f>
        <v>0</v>
      </c>
      <c r="I36" s="2">
        <v>0</v>
      </c>
      <c r="J36" s="2">
        <v>0</v>
      </c>
      <c r="M36" s="69">
        <v>0</v>
      </c>
      <c r="N36" s="69">
        <v>0</v>
      </c>
    </row>
    <row r="37" spans="1:14" x14ac:dyDescent="0.25">
      <c r="A37">
        <f t="shared" si="4"/>
        <v>-7</v>
      </c>
      <c r="B37" s="69">
        <v>0</v>
      </c>
      <c r="C37">
        <f t="shared" si="5"/>
        <v>0</v>
      </c>
      <c r="D37" s="1">
        <f t="shared" si="6"/>
        <v>0</v>
      </c>
      <c r="E37" s="51">
        <f t="shared" si="7"/>
        <v>0</v>
      </c>
      <c r="F37" s="69">
        <v>0</v>
      </c>
      <c r="G37" s="1">
        <f t="shared" si="8"/>
        <v>0</v>
      </c>
      <c r="I37" s="2">
        <v>0</v>
      </c>
      <c r="J37" s="2">
        <v>0</v>
      </c>
      <c r="M37" s="69">
        <v>0</v>
      </c>
      <c r="N37" s="69">
        <v>0</v>
      </c>
    </row>
    <row r="38" spans="1:14" x14ac:dyDescent="0.25">
      <c r="A38">
        <f t="shared" si="4"/>
        <v>-6</v>
      </c>
      <c r="B38" s="69">
        <v>0</v>
      </c>
      <c r="C38">
        <f t="shared" si="5"/>
        <v>0</v>
      </c>
      <c r="D38" s="1">
        <f t="shared" si="6"/>
        <v>0</v>
      </c>
      <c r="E38" s="51">
        <f t="shared" si="7"/>
        <v>0</v>
      </c>
      <c r="F38" s="69">
        <v>0</v>
      </c>
      <c r="G38" s="1">
        <f t="shared" si="8"/>
        <v>0</v>
      </c>
      <c r="I38" s="2">
        <v>0</v>
      </c>
      <c r="J38" s="2">
        <v>0</v>
      </c>
      <c r="M38" s="69">
        <v>0</v>
      </c>
      <c r="N38" s="69">
        <v>0</v>
      </c>
    </row>
    <row r="39" spans="1:14" x14ac:dyDescent="0.25">
      <c r="A39">
        <f t="shared" si="4"/>
        <v>-5</v>
      </c>
      <c r="B39" s="69">
        <v>0</v>
      </c>
      <c r="C39">
        <f t="shared" si="5"/>
        <v>0</v>
      </c>
      <c r="D39" s="1">
        <f t="shared" si="6"/>
        <v>0</v>
      </c>
      <c r="E39" s="51">
        <f t="shared" si="7"/>
        <v>0</v>
      </c>
      <c r="F39" s="69">
        <v>0</v>
      </c>
      <c r="G39" s="1">
        <f t="shared" si="8"/>
        <v>0</v>
      </c>
      <c r="I39" s="2">
        <v>0</v>
      </c>
      <c r="J39" s="2">
        <v>0</v>
      </c>
      <c r="M39" s="69">
        <v>0</v>
      </c>
      <c r="N39" s="69">
        <v>0</v>
      </c>
    </row>
    <row r="40" spans="1:14" x14ac:dyDescent="0.25">
      <c r="A40">
        <f t="shared" si="4"/>
        <v>-4</v>
      </c>
      <c r="B40" s="69">
        <v>0</v>
      </c>
      <c r="C40">
        <f t="shared" si="5"/>
        <v>0</v>
      </c>
      <c r="D40" s="1">
        <f t="shared" si="6"/>
        <v>0</v>
      </c>
      <c r="E40" s="51">
        <f t="shared" si="7"/>
        <v>0</v>
      </c>
      <c r="F40" s="69">
        <v>0</v>
      </c>
      <c r="G40" s="1">
        <f>B40-C40+D40-E40-F40</f>
        <v>0</v>
      </c>
      <c r="I40" s="2">
        <v>0</v>
      </c>
      <c r="J40" s="2">
        <v>0</v>
      </c>
      <c r="M40" s="69">
        <v>0</v>
      </c>
      <c r="N40" s="69">
        <v>0</v>
      </c>
    </row>
    <row r="41" spans="1:14" x14ac:dyDescent="0.25">
      <c r="A41">
        <f t="shared" si="4"/>
        <v>-3</v>
      </c>
      <c r="B41" s="69">
        <v>0</v>
      </c>
      <c r="C41">
        <f t="shared" si="5"/>
        <v>0</v>
      </c>
      <c r="D41" s="1">
        <f t="shared" si="6"/>
        <v>0</v>
      </c>
      <c r="E41" s="51">
        <f t="shared" si="7"/>
        <v>0</v>
      </c>
      <c r="F41" s="69">
        <v>0</v>
      </c>
      <c r="G41" s="1">
        <f t="shared" si="8"/>
        <v>0</v>
      </c>
      <c r="I41" s="2">
        <v>0</v>
      </c>
      <c r="J41" s="2">
        <v>0</v>
      </c>
      <c r="M41" s="69">
        <v>0</v>
      </c>
      <c r="N41" s="69">
        <v>0</v>
      </c>
    </row>
    <row r="42" spans="1:14" x14ac:dyDescent="0.25">
      <c r="A42">
        <f t="shared" si="4"/>
        <v>-2</v>
      </c>
      <c r="B42" s="69">
        <v>0</v>
      </c>
      <c r="C42">
        <f t="shared" si="5"/>
        <v>0</v>
      </c>
      <c r="D42" s="1">
        <f t="shared" si="6"/>
        <v>0</v>
      </c>
      <c r="E42" s="51">
        <f t="shared" si="7"/>
        <v>0</v>
      </c>
      <c r="F42" s="69">
        <v>0</v>
      </c>
      <c r="G42" s="1">
        <f t="shared" si="8"/>
        <v>0</v>
      </c>
      <c r="I42" s="2">
        <v>0</v>
      </c>
      <c r="J42" s="2">
        <v>0</v>
      </c>
      <c r="M42" s="69">
        <v>0</v>
      </c>
      <c r="N42" s="69">
        <v>0</v>
      </c>
    </row>
    <row r="43" spans="1:14" x14ac:dyDescent="0.25">
      <c r="A43">
        <f t="shared" si="4"/>
        <v>-1</v>
      </c>
      <c r="B43" s="69">
        <v>0</v>
      </c>
      <c r="C43">
        <f t="shared" si="5"/>
        <v>0</v>
      </c>
      <c r="D43" s="1">
        <f t="shared" si="6"/>
        <v>0</v>
      </c>
      <c r="E43" s="51">
        <f t="shared" si="7"/>
        <v>0</v>
      </c>
      <c r="F43" s="69">
        <v>0</v>
      </c>
      <c r="G43" s="1">
        <f t="shared" si="8"/>
        <v>0</v>
      </c>
      <c r="I43" s="2">
        <v>0</v>
      </c>
      <c r="J43" s="2">
        <v>0</v>
      </c>
      <c r="M43" s="70">
        <v>0</v>
      </c>
      <c r="N43" s="69">
        <v>0</v>
      </c>
    </row>
    <row r="44" spans="1:14" x14ac:dyDescent="0.25">
      <c r="A44">
        <f t="shared" si="4"/>
        <v>0</v>
      </c>
      <c r="B44" s="69">
        <v>0</v>
      </c>
      <c r="C44">
        <f t="shared" si="5"/>
        <v>0</v>
      </c>
      <c r="D44" s="1">
        <f t="shared" si="6"/>
        <v>0</v>
      </c>
      <c r="E44" s="51">
        <f t="shared" si="7"/>
        <v>0</v>
      </c>
      <c r="F44" s="69">
        <v>0</v>
      </c>
      <c r="G44" s="1">
        <f t="shared" si="8"/>
        <v>0</v>
      </c>
      <c r="I44" s="2">
        <v>0</v>
      </c>
      <c r="J44" s="2">
        <v>0</v>
      </c>
      <c r="M44" s="70">
        <v>0</v>
      </c>
      <c r="N44" s="69">
        <v>0</v>
      </c>
    </row>
    <row r="46" spans="1:14" x14ac:dyDescent="0.25">
      <c r="A46" t="s">
        <v>20</v>
      </c>
      <c r="B46" t="s">
        <v>22</v>
      </c>
      <c r="E46" t="s">
        <v>21</v>
      </c>
      <c r="F46" t="s">
        <v>21</v>
      </c>
      <c r="I46" t="s">
        <v>21</v>
      </c>
      <c r="J46" t="s">
        <v>21</v>
      </c>
      <c r="M46" t="s">
        <v>18</v>
      </c>
      <c r="N46" t="s">
        <v>18</v>
      </c>
    </row>
    <row r="47" spans="1:14" x14ac:dyDescent="0.25">
      <c r="F47" t="s">
        <v>23</v>
      </c>
    </row>
    <row r="49" spans="1:6" x14ac:dyDescent="0.25">
      <c r="A49" t="s">
        <v>9</v>
      </c>
      <c r="B49" t="s">
        <v>26</v>
      </c>
      <c r="F49" t="s">
        <v>29</v>
      </c>
    </row>
    <row r="50" spans="1:6" x14ac:dyDescent="0.25">
      <c r="A50">
        <f t="shared" ref="A50:A59" si="9">A3</f>
        <v>-9</v>
      </c>
      <c r="B50" s="3" t="e">
        <f t="shared" ref="B50:B59" si="10">(D3+F18+G35)/3</f>
        <v>#DIV/0!</v>
      </c>
      <c r="E50" t="s">
        <v>27</v>
      </c>
      <c r="F50" s="5" t="e">
        <f>((B59-B57)/3)/ABS(B59)</f>
        <v>#DIV/0!</v>
      </c>
    </row>
    <row r="51" spans="1:6" x14ac:dyDescent="0.25">
      <c r="A51">
        <f t="shared" si="9"/>
        <v>-8</v>
      </c>
      <c r="B51" s="3" t="e">
        <f t="shared" si="10"/>
        <v>#DIV/0!</v>
      </c>
      <c r="E51" t="s">
        <v>28</v>
      </c>
      <c r="F51" s="5" t="e">
        <f>((B59-B55)/5)/ABS(B59)</f>
        <v>#DIV/0!</v>
      </c>
    </row>
    <row r="52" spans="1:6" x14ac:dyDescent="0.25">
      <c r="A52">
        <f t="shared" si="9"/>
        <v>-7</v>
      </c>
      <c r="B52" s="3" t="e">
        <f t="shared" si="10"/>
        <v>#DIV/0!</v>
      </c>
      <c r="E52" t="s">
        <v>47</v>
      </c>
      <c r="F52" s="5" t="e">
        <f>((B59-B50)/10)/ABS(B59)</f>
        <v>#DIV/0!</v>
      </c>
    </row>
    <row r="53" spans="1:6" x14ac:dyDescent="0.25">
      <c r="A53">
        <f t="shared" si="9"/>
        <v>-6</v>
      </c>
      <c r="B53" s="3" t="e">
        <f t="shared" si="10"/>
        <v>#DIV/0!</v>
      </c>
    </row>
    <row r="54" spans="1:6" x14ac:dyDescent="0.25">
      <c r="A54">
        <f t="shared" si="9"/>
        <v>-5</v>
      </c>
      <c r="B54" s="3" t="e">
        <f t="shared" si="10"/>
        <v>#DIV/0!</v>
      </c>
      <c r="E54" t="s">
        <v>9</v>
      </c>
      <c r="F54" t="s">
        <v>48</v>
      </c>
    </row>
    <row r="55" spans="1:6" x14ac:dyDescent="0.25">
      <c r="A55">
        <f t="shared" si="9"/>
        <v>-4</v>
      </c>
      <c r="B55" s="3" t="e">
        <f t="shared" si="10"/>
        <v>#DIV/0!</v>
      </c>
      <c r="E55">
        <f>A59</f>
        <v>0</v>
      </c>
      <c r="F55" s="3" t="e">
        <f>MIN(D12,F27,G44)*1.1</f>
        <v>#DIV/0!</v>
      </c>
    </row>
    <row r="56" spans="1:6" x14ac:dyDescent="0.25">
      <c r="A56">
        <f t="shared" si="9"/>
        <v>-3</v>
      </c>
      <c r="B56" s="3" t="e">
        <f t="shared" si="10"/>
        <v>#DIV/0!</v>
      </c>
    </row>
    <row r="57" spans="1:6" x14ac:dyDescent="0.25">
      <c r="A57">
        <f t="shared" si="9"/>
        <v>-2</v>
      </c>
      <c r="B57" s="3" t="e">
        <f t="shared" si="10"/>
        <v>#DIV/0!</v>
      </c>
    </row>
    <row r="58" spans="1:6" x14ac:dyDescent="0.25">
      <c r="A58">
        <f t="shared" si="9"/>
        <v>-1</v>
      </c>
      <c r="B58" s="3" t="e">
        <f t="shared" si="10"/>
        <v>#DIV/0!</v>
      </c>
    </row>
    <row r="59" spans="1:6" x14ac:dyDescent="0.25">
      <c r="A59">
        <f t="shared" si="9"/>
        <v>0</v>
      </c>
      <c r="B59" s="3" t="e">
        <f t="shared" si="10"/>
        <v>#DIV/0!</v>
      </c>
    </row>
    <row r="61" spans="1:6" ht="15.75" thickBot="1" x14ac:dyDescent="0.3"/>
    <row r="62" spans="1:6" x14ac:dyDescent="0.25">
      <c r="A62" s="66" t="s">
        <v>9</v>
      </c>
      <c r="B62" s="118" t="s">
        <v>49</v>
      </c>
      <c r="C62" s="119"/>
      <c r="D62" s="119"/>
      <c r="E62" s="120"/>
    </row>
    <row r="63" spans="1:6" ht="15.75" thickBot="1" x14ac:dyDescent="0.3">
      <c r="A63" s="67"/>
      <c r="B63" s="63" t="str">
        <f>D2</f>
        <v>FCF</v>
      </c>
      <c r="C63" s="64" t="str">
        <f>F17</f>
        <v>Levered FCF</v>
      </c>
      <c r="D63" s="64" t="str">
        <f>G34</f>
        <v>FCFE</v>
      </c>
      <c r="E63" s="65" t="str">
        <f>B49</f>
        <v>Avrage CF</v>
      </c>
    </row>
    <row r="64" spans="1:6" x14ac:dyDescent="0.25">
      <c r="A64" s="67">
        <f>A3</f>
        <v>-9</v>
      </c>
      <c r="B64" s="60" t="e">
        <f>(D4-D3)/D3</f>
        <v>#DIV/0!</v>
      </c>
      <c r="C64" s="61" t="e">
        <f>(F19-F18)/F18</f>
        <v>#DIV/0!</v>
      </c>
      <c r="D64" s="61" t="e">
        <f>(G36-G35)/G35</f>
        <v>#DIV/0!</v>
      </c>
      <c r="E64" s="62" t="e">
        <f>(B51-B50)/B50</f>
        <v>#DIV/0!</v>
      </c>
    </row>
    <row r="65" spans="1:5" x14ac:dyDescent="0.25">
      <c r="A65" s="67">
        <f t="shared" ref="A65:A72" si="11">A4</f>
        <v>-8</v>
      </c>
      <c r="B65" s="55" t="e">
        <f t="shared" ref="B65:B72" si="12">(D5-D4)/D4</f>
        <v>#DIV/0!</v>
      </c>
      <c r="C65" s="54" t="e">
        <f t="shared" ref="C65:C72" si="13">(F20-F19)/F19</f>
        <v>#DIV/0!</v>
      </c>
      <c r="D65" s="54" t="e">
        <f t="shared" ref="D65:D72" si="14">(G37-G36)/G36</f>
        <v>#DIV/0!</v>
      </c>
      <c r="E65" s="56" t="e">
        <f t="shared" ref="E65:E72" si="15">(B52-B51)/B51</f>
        <v>#DIV/0!</v>
      </c>
    </row>
    <row r="66" spans="1:5" x14ac:dyDescent="0.25">
      <c r="A66" s="67">
        <f t="shared" si="11"/>
        <v>-7</v>
      </c>
      <c r="B66" s="55" t="e">
        <f t="shared" si="12"/>
        <v>#DIV/0!</v>
      </c>
      <c r="C66" s="54" t="e">
        <f t="shared" si="13"/>
        <v>#DIV/0!</v>
      </c>
      <c r="D66" s="54" t="e">
        <f t="shared" si="14"/>
        <v>#DIV/0!</v>
      </c>
      <c r="E66" s="56" t="e">
        <f t="shared" si="15"/>
        <v>#DIV/0!</v>
      </c>
    </row>
    <row r="67" spans="1:5" x14ac:dyDescent="0.25">
      <c r="A67" s="67">
        <f t="shared" si="11"/>
        <v>-6</v>
      </c>
      <c r="B67" s="55" t="e">
        <f t="shared" si="12"/>
        <v>#DIV/0!</v>
      </c>
      <c r="C67" s="54" t="e">
        <f t="shared" si="13"/>
        <v>#DIV/0!</v>
      </c>
      <c r="D67" s="54" t="e">
        <f t="shared" si="14"/>
        <v>#DIV/0!</v>
      </c>
      <c r="E67" s="56" t="e">
        <f t="shared" si="15"/>
        <v>#DIV/0!</v>
      </c>
    </row>
    <row r="68" spans="1:5" x14ac:dyDescent="0.25">
      <c r="A68" s="67">
        <f t="shared" si="11"/>
        <v>-5</v>
      </c>
      <c r="B68" s="55" t="e">
        <f t="shared" si="12"/>
        <v>#DIV/0!</v>
      </c>
      <c r="C68" s="54" t="e">
        <f t="shared" si="13"/>
        <v>#DIV/0!</v>
      </c>
      <c r="D68" s="54" t="e">
        <f t="shared" si="14"/>
        <v>#DIV/0!</v>
      </c>
      <c r="E68" s="56" t="e">
        <f t="shared" si="15"/>
        <v>#DIV/0!</v>
      </c>
    </row>
    <row r="69" spans="1:5" x14ac:dyDescent="0.25">
      <c r="A69" s="67">
        <f t="shared" si="11"/>
        <v>-4</v>
      </c>
      <c r="B69" s="55" t="e">
        <f t="shared" si="12"/>
        <v>#DIV/0!</v>
      </c>
      <c r="C69" s="54" t="e">
        <f t="shared" si="13"/>
        <v>#DIV/0!</v>
      </c>
      <c r="D69" s="54" t="e">
        <f t="shared" si="14"/>
        <v>#DIV/0!</v>
      </c>
      <c r="E69" s="56" t="e">
        <f t="shared" si="15"/>
        <v>#DIV/0!</v>
      </c>
    </row>
    <row r="70" spans="1:5" x14ac:dyDescent="0.25">
      <c r="A70" s="67">
        <f t="shared" si="11"/>
        <v>-3</v>
      </c>
      <c r="B70" s="55" t="e">
        <f t="shared" si="12"/>
        <v>#DIV/0!</v>
      </c>
      <c r="C70" s="54" t="e">
        <f t="shared" si="13"/>
        <v>#DIV/0!</v>
      </c>
      <c r="D70" s="54" t="e">
        <f t="shared" si="14"/>
        <v>#DIV/0!</v>
      </c>
      <c r="E70" s="56" t="e">
        <f t="shared" si="15"/>
        <v>#DIV/0!</v>
      </c>
    </row>
    <row r="71" spans="1:5" x14ac:dyDescent="0.25">
      <c r="A71" s="67">
        <f t="shared" si="11"/>
        <v>-2</v>
      </c>
      <c r="B71" s="55" t="e">
        <f t="shared" si="12"/>
        <v>#DIV/0!</v>
      </c>
      <c r="C71" s="54" t="e">
        <f t="shared" si="13"/>
        <v>#DIV/0!</v>
      </c>
      <c r="D71" s="54" t="e">
        <f t="shared" si="14"/>
        <v>#DIV/0!</v>
      </c>
      <c r="E71" s="56" t="e">
        <f t="shared" si="15"/>
        <v>#DIV/0!</v>
      </c>
    </row>
    <row r="72" spans="1:5" ht="15.75" thickBot="1" x14ac:dyDescent="0.3">
      <c r="A72" s="68">
        <f t="shared" si="11"/>
        <v>-1</v>
      </c>
      <c r="B72" s="57" t="e">
        <f t="shared" si="12"/>
        <v>#DIV/0!</v>
      </c>
      <c r="C72" s="58" t="e">
        <f t="shared" si="13"/>
        <v>#DIV/0!</v>
      </c>
      <c r="D72" s="58" t="e">
        <f t="shared" si="14"/>
        <v>#DIV/0!</v>
      </c>
      <c r="E72" s="59" t="e">
        <f t="shared" si="15"/>
        <v>#DIV/0!</v>
      </c>
    </row>
  </sheetData>
  <mergeCells count="1">
    <mergeCell ref="B62:E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 Entry</vt:lpstr>
      <vt:lpstr>DCF</vt:lpstr>
      <vt:lpstr>FCF DATA</vt:lpstr>
      <vt:lpstr>Free Cash Flow Graph</vt:lpstr>
      <vt:lpstr>Growth YoY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בן חור</dc:creator>
  <cp:lastModifiedBy>יובל בן חור</cp:lastModifiedBy>
  <dcterms:created xsi:type="dcterms:W3CDTF">2023-11-03T19:54:15Z</dcterms:created>
  <dcterms:modified xsi:type="dcterms:W3CDTF">2024-08-17T22:22:50Z</dcterms:modified>
</cp:coreProperties>
</file>