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lasser\Desktop\mod_prepago\info_prepago\Crédito 435602\"/>
    </mc:Choice>
  </mc:AlternateContent>
  <xr:revisionPtr revIDLastSave="0" documentId="13_ncr:1_{B20E4529-AC14-4163-9E50-2A8B185FC6B8}" xr6:coauthVersionLast="47" xr6:coauthVersionMax="47" xr10:uidLastSave="{00000000-0000-0000-0000-000000000000}"/>
  <bookViews>
    <workbookView xWindow="20370" yWindow="-120" windowWidth="13740" windowHeight="23640" tabRatio="683" activeTab="4" xr2:uid="{00000000-000D-0000-FFFF-FFFF00000000}"/>
  </bookViews>
  <sheets>
    <sheet name="Sheet1" sheetId="1" r:id="rId1"/>
    <sheet name="prepago" sheetId="2" r:id="rId2"/>
    <sheet name="Hoja3" sheetId="6" state="hidden" r:id="rId3"/>
    <sheet name="validar" sheetId="8" r:id="rId4"/>
    <sheet name="param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8" l="1"/>
  <c r="K43" i="8"/>
  <c r="K44" i="8"/>
  <c r="K45" i="8"/>
  <c r="K46" i="8"/>
  <c r="K47" i="8"/>
  <c r="K48" i="8"/>
  <c r="K49" i="8"/>
  <c r="K50" i="8"/>
  <c r="K51" i="8"/>
  <c r="K52" i="8"/>
  <c r="K41" i="8"/>
  <c r="K30" i="8"/>
  <c r="K31" i="8"/>
  <c r="K32" i="8"/>
  <c r="K33" i="8"/>
  <c r="K34" i="8"/>
  <c r="K35" i="8"/>
  <c r="K36" i="8"/>
  <c r="K37" i="8"/>
  <c r="K38" i="8"/>
  <c r="K39" i="8"/>
  <c r="K29" i="8"/>
  <c r="H47" i="2"/>
  <c r="I47" i="2"/>
  <c r="G47" i="2"/>
  <c r="M40" i="8"/>
  <c r="M28" i="8"/>
  <c r="M16" i="8"/>
  <c r="H43" i="8"/>
  <c r="H44" i="8" s="1"/>
  <c r="H45" i="8" s="1"/>
  <c r="H46" i="8" s="1"/>
  <c r="H47" i="8" s="1"/>
  <c r="H48" i="8" s="1"/>
  <c r="H49" i="8" s="1"/>
  <c r="H50" i="8" s="1"/>
  <c r="H51" i="8" s="1"/>
  <c r="H52" i="8" s="1"/>
  <c r="H42" i="8"/>
  <c r="H41" i="8"/>
  <c r="A41" i="8"/>
  <c r="H29" i="8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19" i="8"/>
  <c r="H20" i="8" s="1"/>
  <c r="H21" i="8" s="1"/>
  <c r="H22" i="8" s="1"/>
  <c r="H23" i="8" s="1"/>
  <c r="H24" i="8" s="1"/>
  <c r="H25" i="8" s="1"/>
  <c r="H26" i="8" s="1"/>
  <c r="H27" i="8" s="1"/>
  <c r="A29" i="8"/>
  <c r="A17" i="8"/>
  <c r="E8" i="8"/>
  <c r="E9" i="8" s="1"/>
  <c r="N7" i="8"/>
  <c r="O7" i="8" s="1"/>
  <c r="E2" i="8"/>
  <c r="H21" i="6"/>
  <c r="I21" i="6"/>
  <c r="N9" i="3"/>
  <c r="N8" i="3"/>
  <c r="K8" i="3"/>
  <c r="P8" i="3" s="1"/>
  <c r="K9" i="3" s="1"/>
  <c r="P9" i="3" s="1"/>
  <c r="N12" i="6"/>
  <c r="N13" i="6"/>
  <c r="N14" i="6"/>
  <c r="N15" i="6"/>
  <c r="N16" i="6"/>
  <c r="N22" i="6" s="1"/>
  <c r="N17" i="6"/>
  <c r="N18" i="6"/>
  <c r="N19" i="6"/>
  <c r="N20" i="6"/>
  <c r="N21" i="6"/>
  <c r="N11" i="6"/>
  <c r="M12" i="6"/>
  <c r="O12" i="6" s="1"/>
  <c r="M13" i="6"/>
  <c r="O13" i="6" s="1"/>
  <c r="M14" i="6"/>
  <c r="M15" i="6"/>
  <c r="M16" i="6"/>
  <c r="M17" i="6"/>
  <c r="M18" i="6"/>
  <c r="O18" i="6" s="1"/>
  <c r="M19" i="6"/>
  <c r="M20" i="6"/>
  <c r="O20" i="6" s="1"/>
  <c r="M21" i="6"/>
  <c r="O21" i="6" s="1"/>
  <c r="M11" i="6"/>
  <c r="K53" i="8" l="1"/>
  <c r="O15" i="6"/>
  <c r="O11" i="6"/>
  <c r="O14" i="6"/>
  <c r="O19" i="6"/>
  <c r="O17" i="6"/>
  <c r="Q8" i="3"/>
  <c r="F8" i="8"/>
  <c r="D4" i="8"/>
  <c r="K8" i="8"/>
  <c r="E10" i="8"/>
  <c r="K10" i="8" s="1"/>
  <c r="F9" i="8"/>
  <c r="K9" i="8"/>
  <c r="O22" i="6"/>
  <c r="M22" i="6"/>
  <c r="O16" i="6"/>
  <c r="Q9" i="3"/>
  <c r="J35" i="6"/>
  <c r="J31" i="6" s="1"/>
  <c r="I33" i="6"/>
  <c r="H9" i="6"/>
  <c r="I8" i="8" l="1"/>
  <c r="M8" i="8" s="1"/>
  <c r="I9" i="8"/>
  <c r="M9" i="8" s="1"/>
  <c r="E11" i="8"/>
  <c r="F10" i="8"/>
  <c r="H33" i="6"/>
  <c r="I11" i="6"/>
  <c r="H11" i="6" s="1"/>
  <c r="J21" i="6"/>
  <c r="J22" i="6" s="1"/>
  <c r="H3" i="3"/>
  <c r="H4" i="3"/>
  <c r="H2" i="3"/>
  <c r="I3" i="3"/>
  <c r="I4" i="3"/>
  <c r="J9" i="6" l="1"/>
  <c r="L9" i="8"/>
  <c r="G9" i="8" s="1"/>
  <c r="J9" i="8" s="1"/>
  <c r="I10" i="8"/>
  <c r="C8" i="8"/>
  <c r="C9" i="8" s="1"/>
  <c r="N8" i="8"/>
  <c r="L8" i="8"/>
  <c r="G8" i="8" s="1"/>
  <c r="E12" i="8"/>
  <c r="K11" i="8"/>
  <c r="F11" i="8"/>
  <c r="J33" i="6"/>
  <c r="J36" i="6" s="1"/>
  <c r="J37" i="6" s="1"/>
  <c r="J34" i="6"/>
  <c r="J10" i="6"/>
  <c r="L2" i="6"/>
  <c r="L3" i="6" s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J8" i="8" l="1"/>
  <c r="O8" i="8" s="1"/>
  <c r="O9" i="8" s="1"/>
  <c r="N9" i="8"/>
  <c r="L10" i="8"/>
  <c r="G10" i="8" s="1"/>
  <c r="J10" i="8" s="1"/>
  <c r="M10" i="8"/>
  <c r="C10" i="8"/>
  <c r="I11" i="8"/>
  <c r="E13" i="8"/>
  <c r="K12" i="8"/>
  <c r="F12" i="8"/>
  <c r="L23" i="6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O10" i="8" l="1"/>
  <c r="L11" i="8"/>
  <c r="G11" i="8" s="1"/>
  <c r="J11" i="8" s="1"/>
  <c r="M11" i="8"/>
  <c r="N10" i="8"/>
  <c r="I12" i="8"/>
  <c r="C11" i="8"/>
  <c r="C12" i="8" s="1"/>
  <c r="E14" i="8"/>
  <c r="F13" i="8"/>
  <c r="K13" i="8"/>
  <c r="O11" i="8" l="1"/>
  <c r="O12" i="8" s="1"/>
  <c r="L12" i="8"/>
  <c r="G12" i="8" s="1"/>
  <c r="J12" i="8" s="1"/>
  <c r="M12" i="8"/>
  <c r="N11" i="8"/>
  <c r="N12" i="8" s="1"/>
  <c r="I13" i="8"/>
  <c r="E15" i="8"/>
  <c r="K14" i="8"/>
  <c r="F14" i="8"/>
  <c r="I2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2" i="1"/>
  <c r="O13" i="8" l="1"/>
  <c r="C13" i="8"/>
  <c r="M13" i="8"/>
  <c r="L13" i="8"/>
  <c r="G13" i="8" s="1"/>
  <c r="J13" i="8" s="1"/>
  <c r="I14" i="8"/>
  <c r="N13" i="8"/>
  <c r="E16" i="8"/>
  <c r="D16" i="8" s="1"/>
  <c r="K15" i="8"/>
  <c r="F15" i="8"/>
  <c r="O14" i="8" l="1"/>
  <c r="C14" i="8"/>
  <c r="L14" i="8"/>
  <c r="G14" i="8" s="1"/>
  <c r="J14" i="8" s="1"/>
  <c r="M14" i="8"/>
  <c r="N14" i="8"/>
  <c r="I15" i="8"/>
  <c r="E17" i="8"/>
  <c r="F16" i="8"/>
  <c r="K16" i="8"/>
  <c r="O15" i="8" l="1"/>
  <c r="L15" i="8"/>
  <c r="G15" i="8" s="1"/>
  <c r="J15" i="8" s="1"/>
  <c r="M15" i="8"/>
  <c r="N15" i="8"/>
  <c r="C15" i="8"/>
  <c r="C16" i="8" s="1"/>
  <c r="E18" i="8"/>
  <c r="H16" i="8" l="1"/>
  <c r="I16" i="8" s="1"/>
  <c r="C17" i="8" s="1"/>
  <c r="E19" i="8"/>
  <c r="L16" i="8" l="1"/>
  <c r="G16" i="8" s="1"/>
  <c r="J16" i="8" s="1"/>
  <c r="E20" i="8"/>
  <c r="N16" i="8" l="1"/>
  <c r="F20" i="8" s="1"/>
  <c r="I20" i="8" s="1"/>
  <c r="O16" i="8"/>
  <c r="F18" i="8"/>
  <c r="I18" i="8" s="1"/>
  <c r="E21" i="8"/>
  <c r="K17" i="8" l="1"/>
  <c r="L17" i="8" s="1"/>
  <c r="G17" i="8" s="1"/>
  <c r="K19" i="8"/>
  <c r="F19" i="8"/>
  <c r="I19" i="8" s="1"/>
  <c r="L19" i="8" s="1"/>
  <c r="G19" i="8" s="1"/>
  <c r="M19" i="8" s="1"/>
  <c r="K18" i="8"/>
  <c r="F17" i="8"/>
  <c r="I17" i="8" s="1"/>
  <c r="N17" i="8" s="1"/>
  <c r="N18" i="8" s="1"/>
  <c r="N19" i="8" s="1"/>
  <c r="N20" i="8" s="1"/>
  <c r="K20" i="8"/>
  <c r="L18" i="8"/>
  <c r="G18" i="8" s="1"/>
  <c r="K21" i="8"/>
  <c r="F21" i="8"/>
  <c r="L20" i="8"/>
  <c r="G20" i="8" s="1"/>
  <c r="E22" i="8"/>
  <c r="I21" i="8"/>
  <c r="C18" i="8" l="1"/>
  <c r="C19" i="8" s="1"/>
  <c r="C20" i="8" s="1"/>
  <c r="C21" i="8" s="1"/>
  <c r="J19" i="8"/>
  <c r="M18" i="8"/>
  <c r="J18" i="8"/>
  <c r="K22" i="8"/>
  <c r="F22" i="8"/>
  <c r="I22" i="8" s="1"/>
  <c r="M20" i="8"/>
  <c r="J20" i="8"/>
  <c r="M17" i="8"/>
  <c r="J17" i="8"/>
  <c r="O17" i="8" s="1"/>
  <c r="L21" i="8"/>
  <c r="G21" i="8" s="1"/>
  <c r="C22" i="8"/>
  <c r="E23" i="8"/>
  <c r="N21" i="8"/>
  <c r="O18" i="8" l="1"/>
  <c r="O19" i="8" s="1"/>
  <c r="O20" i="8" s="1"/>
  <c r="K23" i="8"/>
  <c r="F23" i="8"/>
  <c r="I23" i="8" s="1"/>
  <c r="M21" i="8"/>
  <c r="J21" i="8"/>
  <c r="N22" i="8"/>
  <c r="L22" i="8"/>
  <c r="G22" i="8" s="1"/>
  <c r="E24" i="8"/>
  <c r="C23" i="8"/>
  <c r="O21" i="8" l="1"/>
  <c r="F24" i="8"/>
  <c r="I24" i="8" s="1"/>
  <c r="K24" i="8"/>
  <c r="J22" i="8"/>
  <c r="M22" i="8"/>
  <c r="L23" i="8"/>
  <c r="G23" i="8" s="1"/>
  <c r="C24" i="8"/>
  <c r="E25" i="8"/>
  <c r="N23" i="8"/>
  <c r="O22" i="8" l="1"/>
  <c r="F25" i="8"/>
  <c r="I25" i="8" s="1"/>
  <c r="K25" i="8"/>
  <c r="M23" i="8"/>
  <c r="J23" i="8"/>
  <c r="L24" i="8"/>
  <c r="G24" i="8" s="1"/>
  <c r="N24" i="8"/>
  <c r="E26" i="8"/>
  <c r="C25" i="8"/>
  <c r="O23" i="8" l="1"/>
  <c r="F26" i="8"/>
  <c r="I26" i="8" s="1"/>
  <c r="K26" i="8"/>
  <c r="J24" i="8"/>
  <c r="M24" i="8"/>
  <c r="L25" i="8"/>
  <c r="G25" i="8" s="1"/>
  <c r="C26" i="8"/>
  <c r="E27" i="8"/>
  <c r="N25" i="8"/>
  <c r="O24" i="8" l="1"/>
  <c r="F27" i="8"/>
  <c r="I27" i="8" s="1"/>
  <c r="K27" i="8"/>
  <c r="M25" i="8"/>
  <c r="J25" i="8"/>
  <c r="L26" i="8"/>
  <c r="G26" i="8" s="1"/>
  <c r="N26" i="8"/>
  <c r="E28" i="8"/>
  <c r="K28" i="8" s="1"/>
  <c r="C27" i="8"/>
  <c r="L27" i="8" l="1"/>
  <c r="G27" i="8" s="1"/>
  <c r="O25" i="8"/>
  <c r="O26" i="8" s="1"/>
  <c r="O27" i="8" s="1"/>
  <c r="O28" i="8" s="1"/>
  <c r="M27" i="8"/>
  <c r="J27" i="8"/>
  <c r="M26" i="8"/>
  <c r="J26" i="8"/>
  <c r="E29" i="8"/>
  <c r="D28" i="8"/>
  <c r="F28" i="8"/>
  <c r="C28" i="8" s="1"/>
  <c r="H28" i="8" s="1"/>
  <c r="J28" i="8" s="1"/>
  <c r="N27" i="8"/>
  <c r="E30" i="8" l="1"/>
  <c r="I28" i="8"/>
  <c r="L28" i="8" s="1"/>
  <c r="G28" i="8" s="1"/>
  <c r="E31" i="8" l="1"/>
  <c r="N28" i="8"/>
  <c r="C29" i="8"/>
  <c r="E32" i="8" l="1"/>
  <c r="F31" i="8"/>
  <c r="I31" i="8" s="1"/>
  <c r="L31" i="8" s="1"/>
  <c r="G31" i="8" s="1"/>
  <c r="F32" i="8"/>
  <c r="I32" i="8" s="1"/>
  <c r="F30" i="8"/>
  <c r="I30" i="8" s="1"/>
  <c r="L30" i="8" s="1"/>
  <c r="G30" i="8" s="1"/>
  <c r="F29" i="8"/>
  <c r="I29" i="8" s="1"/>
  <c r="E33" i="8" l="1"/>
  <c r="L32" i="8"/>
  <c r="G32" i="8" s="1"/>
  <c r="J30" i="8"/>
  <c r="M30" i="8"/>
  <c r="J31" i="8"/>
  <c r="M31" i="8"/>
  <c r="N29" i="8"/>
  <c r="N30" i="8" s="1"/>
  <c r="N31" i="8" s="1"/>
  <c r="N32" i="8" s="1"/>
  <c r="L29" i="8"/>
  <c r="G29" i="8" s="1"/>
  <c r="C30" i="8"/>
  <c r="C31" i="8" s="1"/>
  <c r="C32" i="8" s="1"/>
  <c r="C33" i="8" s="1"/>
  <c r="J32" i="8" l="1"/>
  <c r="M32" i="8"/>
  <c r="E34" i="8"/>
  <c r="F33" i="8"/>
  <c r="I33" i="8" s="1"/>
  <c r="L33" i="8" s="1"/>
  <c r="G33" i="8" s="1"/>
  <c r="M33" i="8" s="1"/>
  <c r="M29" i="8"/>
  <c r="J29" i="8"/>
  <c r="O29" i="8" l="1"/>
  <c r="O30" i="8" s="1"/>
  <c r="O31" i="8" s="1"/>
  <c r="O32" i="8" s="1"/>
  <c r="C34" i="8"/>
  <c r="E35" i="8"/>
  <c r="F34" i="8"/>
  <c r="I34" i="8" s="1"/>
  <c r="L34" i="8" s="1"/>
  <c r="G34" i="8" s="1"/>
  <c r="J33" i="8"/>
  <c r="N33" i="8"/>
  <c r="N34" i="8" s="1"/>
  <c r="O33" i="8" l="1"/>
  <c r="C35" i="8"/>
  <c r="M34" i="8"/>
  <c r="J34" i="8"/>
  <c r="O34" i="8" s="1"/>
  <c r="E36" i="8"/>
  <c r="F35" i="8"/>
  <c r="I35" i="8" s="1"/>
  <c r="L35" i="8" s="1"/>
  <c r="G35" i="8" s="1"/>
  <c r="J35" i="8" l="1"/>
  <c r="O35" i="8" s="1"/>
  <c r="M35" i="8"/>
  <c r="C36" i="8"/>
  <c r="E37" i="8"/>
  <c r="F36" i="8"/>
  <c r="I36" i="8" s="1"/>
  <c r="N35" i="8"/>
  <c r="L36" i="8" l="1"/>
  <c r="G36" i="8" s="1"/>
  <c r="N36" i="8"/>
  <c r="E38" i="8"/>
  <c r="F37" i="8"/>
  <c r="I37" i="8" s="1"/>
  <c r="L37" i="8" s="1"/>
  <c r="G37" i="8" s="1"/>
  <c r="C37" i="8"/>
  <c r="M36" i="8" l="1"/>
  <c r="J36" i="8"/>
  <c r="C38" i="8"/>
  <c r="J37" i="8"/>
  <c r="M37" i="8"/>
  <c r="E39" i="8"/>
  <c r="F38" i="8"/>
  <c r="I38" i="8" s="1"/>
  <c r="L38" i="8" s="1"/>
  <c r="G38" i="8" s="1"/>
  <c r="N37" i="8"/>
  <c r="O36" i="8" l="1"/>
  <c r="O37" i="8"/>
  <c r="N38" i="8"/>
  <c r="M38" i="8"/>
  <c r="J38" i="8"/>
  <c r="E40" i="8"/>
  <c r="F39" i="8"/>
  <c r="I39" i="8" s="1"/>
  <c r="L39" i="8" s="1"/>
  <c r="G39" i="8" s="1"/>
  <c r="C39" i="8"/>
  <c r="O38" i="8" l="1"/>
  <c r="J39" i="8"/>
  <c r="M39" i="8"/>
  <c r="E41" i="8"/>
  <c r="D40" i="8"/>
  <c r="K40" i="8"/>
  <c r="F40" i="8"/>
  <c r="C40" i="8" s="1"/>
  <c r="H40" i="8" s="1"/>
  <c r="J40" i="8" s="1"/>
  <c r="N39" i="8"/>
  <c r="O39" i="8" l="1"/>
  <c r="O40" i="8" s="1"/>
  <c r="I40" i="8"/>
  <c r="L40" i="8" s="1"/>
  <c r="E42" i="8"/>
  <c r="G40" i="8" l="1"/>
  <c r="N40" i="8"/>
  <c r="F42" i="8" s="1"/>
  <c r="E43" i="8"/>
  <c r="C41" i="8"/>
  <c r="I42" i="8" l="1"/>
  <c r="E44" i="8"/>
  <c r="F43" i="8"/>
  <c r="F41" i="8"/>
  <c r="I41" i="8" s="1"/>
  <c r="N41" i="8" s="1"/>
  <c r="N42" i="8" l="1"/>
  <c r="L42" i="8"/>
  <c r="G42" i="8" s="1"/>
  <c r="M42" i="8" s="1"/>
  <c r="C42" i="8"/>
  <c r="C43" i="8" s="1"/>
  <c r="L41" i="8"/>
  <c r="G41" i="8" s="1"/>
  <c r="E45" i="8"/>
  <c r="F44" i="8"/>
  <c r="I43" i="8"/>
  <c r="L43" i="8" s="1"/>
  <c r="G43" i="8" s="1"/>
  <c r="J42" i="8" l="1"/>
  <c r="J43" i="8"/>
  <c r="M43" i="8"/>
  <c r="N43" i="8"/>
  <c r="C44" i="8"/>
  <c r="I44" i="8"/>
  <c r="E46" i="8"/>
  <c r="F45" i="8"/>
  <c r="J41" i="8"/>
  <c r="M41" i="8"/>
  <c r="O41" i="8"/>
  <c r="O42" i="8" s="1"/>
  <c r="O43" i="8" s="1"/>
  <c r="C45" i="8" l="1"/>
  <c r="L44" i="8"/>
  <c r="G44" i="8" s="1"/>
  <c r="O44" i="8" s="1"/>
  <c r="N44" i="8"/>
  <c r="I45" i="8"/>
  <c r="E47" i="8"/>
  <c r="F46" i="8"/>
  <c r="N45" i="8" l="1"/>
  <c r="C46" i="8"/>
  <c r="L45" i="8"/>
  <c r="G45" i="8" s="1"/>
  <c r="J44" i="8"/>
  <c r="M44" i="8"/>
  <c r="I46" i="8"/>
  <c r="E48" i="8"/>
  <c r="F47" i="8"/>
  <c r="C47" i="8" l="1"/>
  <c r="L46" i="8"/>
  <c r="G46" i="8" s="1"/>
  <c r="N46" i="8"/>
  <c r="J45" i="8"/>
  <c r="M45" i="8"/>
  <c r="O45" i="8"/>
  <c r="O46" i="8" s="1"/>
  <c r="E49" i="8"/>
  <c r="F48" i="8"/>
  <c r="I47" i="8"/>
  <c r="N47" i="8" l="1"/>
  <c r="C48" i="8"/>
  <c r="L47" i="8"/>
  <c r="G47" i="8" s="1"/>
  <c r="J46" i="8"/>
  <c r="M46" i="8"/>
  <c r="E50" i="8"/>
  <c r="F49" i="8"/>
  <c r="I48" i="8"/>
  <c r="C49" i="8" l="1"/>
  <c r="L48" i="8"/>
  <c r="G48" i="8" s="1"/>
  <c r="J47" i="8"/>
  <c r="M47" i="8"/>
  <c r="N48" i="8"/>
  <c r="O47" i="8"/>
  <c r="I49" i="8"/>
  <c r="E51" i="8"/>
  <c r="F50" i="8"/>
  <c r="O48" i="8" l="1"/>
  <c r="N49" i="8"/>
  <c r="C50" i="8"/>
  <c r="L49" i="8"/>
  <c r="G49" i="8" s="1"/>
  <c r="J48" i="8"/>
  <c r="M48" i="8"/>
  <c r="I50" i="8"/>
  <c r="E52" i="8"/>
  <c r="F52" i="8" s="1"/>
  <c r="F51" i="8"/>
  <c r="N50" i="8" l="1"/>
  <c r="C51" i="8"/>
  <c r="L50" i="8"/>
  <c r="G50" i="8" s="1"/>
  <c r="J49" i="8"/>
  <c r="M49" i="8"/>
  <c r="O49" i="8"/>
  <c r="I51" i="8"/>
  <c r="I52" i="8"/>
  <c r="L52" i="8" s="1"/>
  <c r="G52" i="8" s="1"/>
  <c r="J52" i="8" s="1"/>
  <c r="N51" i="8" l="1"/>
  <c r="N52" i="8" s="1"/>
  <c r="C52" i="8"/>
  <c r="L51" i="8"/>
  <c r="G51" i="8" s="1"/>
  <c r="J50" i="8"/>
  <c r="M50" i="8"/>
  <c r="O50" i="8"/>
  <c r="O51" i="8" s="1"/>
  <c r="O52" i="8" s="1"/>
  <c r="M52" i="8" s="1"/>
  <c r="J51" i="8" l="1"/>
  <c r="J53" i="8" s="1"/>
  <c r="M51" i="8"/>
  <c r="M53" i="8" s="1"/>
  <c r="J5" i="8"/>
  <c r="J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tc={F245BEB0-0610-4B07-9A8F-5C43442A1CFA}</author>
    <author>tc={BA992AC5-2E9A-4A8F-AFF6-74E1C7D72DAA}</author>
    <author>tc={D6B5C9E8-3625-4ACE-956E-25927A26E866}</author>
    <author>tc={F85A82DF-FE28-4275-AEF2-81F54A51F42C}</author>
    <author>tc={3ECA798B-2D93-4EDB-971B-12E9DDFFBC0B}</author>
    <author>tc={DAC913CF-6E52-4C01-B168-79FF72A84810}</author>
  </authors>
  <commentList>
    <comment ref="G6" authorId="0" shapeId="0" xr:uid="{F245BEB0-0610-4B07-9A8F-5C43442A1C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Flujos de Capital ajustados para que coincida con la letra inicial.</t>
      </text>
    </comment>
    <comment ref="H6" authorId="1" shapeId="0" xr:uid="{BA992AC5-2E9A-4A8F-AFF6-74E1C7D72D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Flujo de Prepago.</t>
      </text>
    </comment>
    <comment ref="J6" authorId="2" shapeId="0" xr:uid="{D6B5C9E8-3625-4ACE-956E-25927A26E8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Flujo Ajustado de Capital + Prepago</t>
      </text>
    </comment>
    <comment ref="M6" authorId="3" shapeId="0" xr:uid="{F85A82DF-FE28-4275-AEF2-81F54A51F4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Flujo Ajustado de Capital + Prepago + Intereses</t>
      </text>
    </comment>
    <comment ref="O6" authorId="4" shapeId="0" xr:uid="{3ECA798B-2D93-4EDB-971B-12E9DDFFBC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Balance considerando el Flujo Ajustado de Capital y Prepago</t>
      </text>
    </comment>
    <comment ref="P52" authorId="5" shapeId="0" xr:uid="{DAC913CF-6E52-4C01-B168-79FF72A8481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es el saldo remanente que se le agrega al Flujo de Capital porque el flujo convertiría el saldo en negativo.</t>
      </text>
    </comment>
  </commentList>
</comments>
</file>

<file path=xl/sharedStrings.xml><?xml version="1.0" encoding="utf-8"?>
<sst xmlns="http://schemas.openxmlformats.org/spreadsheetml/2006/main" count="902" uniqueCount="54">
  <si>
    <t>Payment_Date</t>
  </si>
  <si>
    <t>Days</t>
  </si>
  <si>
    <t>Credito</t>
  </si>
  <si>
    <t>Producto</t>
  </si>
  <si>
    <t>Tipo Tasa</t>
  </si>
  <si>
    <t>Payment</t>
  </si>
  <si>
    <t>Principal</t>
  </si>
  <si>
    <t>Interest</t>
  </si>
  <si>
    <t>Addl_Principal</t>
  </si>
  <si>
    <t>Curr_Balance</t>
  </si>
  <si>
    <t>Repricing</t>
  </si>
  <si>
    <t>Repricing 2</t>
  </si>
  <si>
    <t>Plazo Promedio</t>
  </si>
  <si>
    <t>Tasa Promedio</t>
  </si>
  <si>
    <t>Vida Media</t>
  </si>
  <si>
    <t>Dur. Reprecing</t>
  </si>
  <si>
    <t>Dur. MNI</t>
  </si>
  <si>
    <t>Cumulative_Principal</t>
  </si>
  <si>
    <t>BANNUMERO</t>
  </si>
  <si>
    <t>Sub</t>
  </si>
  <si>
    <t>TASAFIJA</t>
  </si>
  <si>
    <t>start_date</t>
  </si>
  <si>
    <t>años</t>
  </si>
  <si>
    <t>Per</t>
  </si>
  <si>
    <t>Per_curr</t>
  </si>
  <si>
    <t>mes_prepago</t>
  </si>
  <si>
    <t>Prob</t>
  </si>
  <si>
    <t>meses_restantes</t>
  </si>
  <si>
    <t>limit_array</t>
  </si>
  <si>
    <t>factor</t>
  </si>
  <si>
    <t>0 -583.4860649608391 25499.83204643935 19276.14188859981</t>
  </si>
  <si>
    <t>1 -465.92169102757146 13376.344541147375 11657.565814264404</t>
  </si>
  <si>
    <t>cur_saldo</t>
  </si>
  <si>
    <t>prepago</t>
  </si>
  <si>
    <t>pago_cap</t>
  </si>
  <si>
    <t>pago_cap_acum</t>
  </si>
  <si>
    <t>pago_total</t>
  </si>
  <si>
    <t>tasa</t>
  </si>
  <si>
    <t>monto</t>
  </si>
  <si>
    <t>per</t>
  </si>
  <si>
    <t>pago_cap_total</t>
  </si>
  <si>
    <t>pago_int</t>
  </si>
  <si>
    <t>pago_final</t>
  </si>
  <si>
    <t>balance</t>
  </si>
  <si>
    <t>acum_cap</t>
  </si>
  <si>
    <t>prob_prepago</t>
  </si>
  <si>
    <t>pago_cap_adj</t>
  </si>
  <si>
    <t>pago</t>
  </si>
  <si>
    <t>pago_final_adj</t>
  </si>
  <si>
    <t>bal_adj</t>
  </si>
  <si>
    <t>pago_cap_total_adj</t>
  </si>
  <si>
    <t>saldo pendiente</t>
  </si>
  <si>
    <t>Flujo Final</t>
  </si>
  <si>
    <t>Esto sale del módulo.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</si>
</sst>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_-;\-* #,##0.0000_-;_-* &quot;-&quot;??_-;_-@_-"/>
    <numFmt numFmtId="165" formatCode="0.0000000000000"/>
    <numFmt numFmtId="172" formatCode="#,##0.00_ ;\-#,##0.0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1" fillId="0" borderId="1" xfId="0" applyFont="1" applyBorder="1" applyAlignment="1">
      <alignment horizontal="center" vertical="top"/>
    </xf>
    <xf numFmtId="15" fontId="1" fillId="0" borderId="1" xfId="0" applyNumberFormat="1" applyFont="1" applyBorder="1" applyAlignment="1">
      <alignment horizontal="center" vertical="top"/>
    </xf>
    <xf numFmtId="15" fontId="0" fillId="0" borderId="0" xfId="0" applyNumberFormat="1"/>
    <xf numFmtId="15" fontId="0" fillId="2" borderId="0" xfId="0" applyNumberFormat="1" applyFill="1"/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22" fontId="0" fillId="0" borderId="0" xfId="0" applyNumberFormat="1"/>
    <xf numFmtId="14" fontId="0" fillId="0" borderId="0" xfId="0" applyNumberFormat="1"/>
    <xf numFmtId="43" fontId="0" fillId="0" borderId="0" xfId="1" applyFont="1"/>
    <xf numFmtId="43" fontId="0" fillId="2" borderId="0" xfId="1" applyFont="1" applyFill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43" fontId="3" fillId="3" borderId="0" xfId="1" applyFont="1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43" fontId="0" fillId="2" borderId="0" xfId="0" applyNumberFormat="1" applyFill="1"/>
    <xf numFmtId="43" fontId="1" fillId="0" borderId="1" xfId="1" applyFont="1" applyBorder="1" applyAlignment="1">
      <alignment horizontal="center" vertical="top"/>
    </xf>
    <xf numFmtId="43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165" fontId="0" fillId="0" borderId="0" xfId="0" applyNumberFormat="1"/>
    <xf numFmtId="0" fontId="1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0" fontId="1" fillId="0" borderId="0" xfId="0" applyFont="1"/>
    <xf numFmtId="2" fontId="0" fillId="2" borderId="0" xfId="0" applyNumberFormat="1" applyFill="1" applyAlignment="1">
      <alignment horizontal="center"/>
    </xf>
    <xf numFmtId="43" fontId="0" fillId="2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4" fontId="0" fillId="2" borderId="2" xfId="0" applyNumberFormat="1" applyFill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43" fontId="0" fillId="2" borderId="2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0" fontId="0" fillId="2" borderId="2" xfId="2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2" borderId="0" xfId="0" applyNumberFormat="1" applyFill="1"/>
    <xf numFmtId="0" fontId="5" fillId="0" borderId="0" xfId="0" applyFont="1"/>
    <xf numFmtId="43" fontId="4" fillId="3" borderId="0" xfId="1" applyFont="1" applyFill="1"/>
    <xf numFmtId="0" fontId="3" fillId="3" borderId="0" xfId="0" applyFont="1" applyFill="1"/>
    <xf numFmtId="0" fontId="0" fillId="0" borderId="0" xfId="0" applyFill="1" applyAlignment="1">
      <alignment horizontal="center"/>
    </xf>
    <xf numFmtId="43" fontId="0" fillId="0" borderId="0" xfId="1" applyFont="1" applyFill="1" applyAlignment="1">
      <alignment horizontal="center"/>
    </xf>
    <xf numFmtId="43" fontId="6" fillId="0" borderId="0" xfId="1" applyFont="1" applyFill="1" applyAlignment="1">
      <alignment horizontal="center"/>
    </xf>
    <xf numFmtId="22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43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43" fontId="1" fillId="0" borderId="0" xfId="1" applyFont="1" applyFill="1" applyAlignment="1">
      <alignment horizontal="center"/>
    </xf>
    <xf numFmtId="22" fontId="1" fillId="0" borderId="0" xfId="0" applyNumberFormat="1" applyFont="1" applyFill="1" applyAlignment="1">
      <alignment horizontal="center"/>
    </xf>
    <xf numFmtId="43" fontId="7" fillId="5" borderId="0" xfId="1" applyFont="1" applyFill="1" applyAlignment="1">
      <alignment horizontal="center"/>
    </xf>
    <xf numFmtId="43" fontId="6" fillId="5" borderId="0" xfId="1" applyFont="1" applyFill="1" applyAlignment="1">
      <alignment horizontal="center"/>
    </xf>
    <xf numFmtId="43" fontId="6" fillId="5" borderId="3" xfId="1" applyFont="1" applyFill="1" applyBorder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5" borderId="6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4" fontId="0" fillId="5" borderId="2" xfId="0" applyNumberFormat="1" applyFill="1" applyBorder="1" applyAlignment="1">
      <alignment horizontal="center"/>
    </xf>
    <xf numFmtId="4" fontId="0" fillId="5" borderId="4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172" fontId="3" fillId="3" borderId="7" xfId="1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5" borderId="7" xfId="0" applyNumberFormat="1" applyFill="1" applyBorder="1" applyAlignment="1">
      <alignment horizontal="center"/>
    </xf>
    <xf numFmtId="4" fontId="0" fillId="5" borderId="8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4" fontId="0" fillId="2" borderId="0" xfId="0" applyNumberFormat="1" applyFill="1" applyBorder="1" applyAlignment="1">
      <alignment horizontal="center"/>
    </xf>
    <xf numFmtId="43" fontId="0" fillId="2" borderId="0" xfId="0" applyNumberForma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dolfo Elias Blasser Alvarado" id="{1D4DA732-9195-4F3A-893F-FDC345A64E12}" userId="S::rodolfo.blasser@banistmo.com::ab04b53f-1133-479a-af19-e064a9260bba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3-09-21T23:03:50.89" personId="{1D4DA732-9195-4F3A-893F-FDC345A64E12}" id="{F245BEB0-0610-4B07-9A8F-5C43442A1CFA}">
    <text>Flujos de Capital ajustados para que coincida con la letra inicial.</text>
  </threadedComment>
  <threadedComment ref="H6" dT="2023-09-21T23:02:29.94" personId="{1D4DA732-9195-4F3A-893F-FDC345A64E12}" id="{BA992AC5-2E9A-4A8F-AFF6-74E1C7D72DAA}">
    <text>Flujo de Prepago.</text>
  </threadedComment>
  <threadedComment ref="J6" dT="2023-09-21T23:04:10.95" personId="{1D4DA732-9195-4F3A-893F-FDC345A64E12}" id="{D6B5C9E8-3625-4ACE-956E-25927A26E866}">
    <text>Flujo Ajustado de Capital + Prepago</text>
  </threadedComment>
  <threadedComment ref="M6" dT="2023-09-21T23:04:36.07" personId="{1D4DA732-9195-4F3A-893F-FDC345A64E12}" id="{F85A82DF-FE28-4275-AEF2-81F54A51F42C}">
    <text>Flujo Ajustado de Capital + Prepago + Intereses</text>
  </threadedComment>
  <threadedComment ref="O6" dT="2023-09-21T23:06:37.98" personId="{1D4DA732-9195-4F3A-893F-FDC345A64E12}" id="{3ECA798B-2D93-4EDB-971B-12E9DDFFBC0B}">
    <text>Balance considerando el Flujo Ajustado de Capital y Prepago</text>
  </threadedComment>
  <threadedComment ref="P52" dT="2023-09-21T23:05:55.68" personId="{1D4DA732-9195-4F3A-893F-FDC345A64E12}" id="{DAC913CF-6E52-4C01-B168-79FF72A84810}">
    <text>Este es el saldo remanente que se le agrega al Flujo de Capital porque el flujo convertiría el saldo en negativo.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1"/>
  <sheetViews>
    <sheetView workbookViewId="0">
      <selection activeCell="H11" sqref="H11:H20"/>
    </sheetView>
  </sheetViews>
  <sheetFormatPr baseColWidth="10" defaultColWidth="9.140625" defaultRowHeight="15" x14ac:dyDescent="0.25"/>
  <cols>
    <col min="2" max="2" width="18.140625" style="3" bestFit="1" customWidth="1"/>
    <col min="7" max="9" width="9.140625" style="10"/>
  </cols>
  <sheetData>
    <row r="1" spans="1:23" x14ac:dyDescent="0.25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1" t="s">
        <v>5</v>
      </c>
      <c r="H1" s="21" t="s">
        <v>6</v>
      </c>
      <c r="I1" s="2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5" t="s">
        <v>22</v>
      </c>
      <c r="V1" t="s">
        <v>21</v>
      </c>
      <c r="W1" s="4">
        <v>42538</v>
      </c>
    </row>
    <row r="2" spans="1:23" x14ac:dyDescent="0.25">
      <c r="A2" s="1">
        <v>0</v>
      </c>
      <c r="B2" s="3">
        <v>45176</v>
      </c>
      <c r="C2">
        <v>20</v>
      </c>
      <c r="D2">
        <v>435602</v>
      </c>
      <c r="E2" t="s">
        <v>19</v>
      </c>
      <c r="F2" t="s">
        <v>20</v>
      </c>
      <c r="G2" s="10">
        <v>281.25119999999998</v>
      </c>
      <c r="H2" s="10">
        <v>63.903799999999997</v>
      </c>
      <c r="I2" s="10">
        <v>217.34739999999999</v>
      </c>
      <c r="J2">
        <v>0</v>
      </c>
      <c r="K2">
        <v>45295.556199999999</v>
      </c>
      <c r="L2">
        <v>281.25119999999998</v>
      </c>
      <c r="M2">
        <v>63.903799999999997</v>
      </c>
      <c r="N2">
        <v>5625.0239999999994</v>
      </c>
      <c r="O2">
        <v>16.171944</v>
      </c>
      <c r="P2">
        <v>1278.076</v>
      </c>
      <c r="Q2">
        <v>5625.0239999999994</v>
      </c>
      <c r="R2">
        <v>1278.076</v>
      </c>
      <c r="S2">
        <v>63.903799999999997</v>
      </c>
      <c r="T2">
        <v>20</v>
      </c>
      <c r="U2">
        <f>INT((B2-$W$1)/360)</f>
        <v>7</v>
      </c>
    </row>
    <row r="3" spans="1:23" x14ac:dyDescent="0.25">
      <c r="A3" s="1">
        <v>1</v>
      </c>
      <c r="B3" s="3">
        <v>45206</v>
      </c>
      <c r="C3">
        <v>50</v>
      </c>
      <c r="D3">
        <v>435602</v>
      </c>
      <c r="E3" t="s">
        <v>19</v>
      </c>
      <c r="F3" t="s">
        <v>20</v>
      </c>
      <c r="G3" s="10">
        <v>281.25119999999998</v>
      </c>
      <c r="H3" s="10">
        <v>64.209999999999994</v>
      </c>
      <c r="I3" s="10">
        <v>217.0412</v>
      </c>
      <c r="J3">
        <v>0</v>
      </c>
      <c r="K3">
        <v>45231.3462</v>
      </c>
      <c r="L3">
        <v>281.25119999999998</v>
      </c>
      <c r="M3">
        <v>64.209999999999994</v>
      </c>
      <c r="N3">
        <v>14062.56</v>
      </c>
      <c r="O3">
        <v>16.171944</v>
      </c>
      <c r="P3">
        <v>3210.5</v>
      </c>
      <c r="Q3">
        <v>14062.56</v>
      </c>
      <c r="R3">
        <v>3210.5</v>
      </c>
      <c r="S3">
        <v>128.1138</v>
      </c>
      <c r="T3">
        <v>50</v>
      </c>
      <c r="U3">
        <f t="shared" ref="U3:U66" si="0">INT((B3-$W$1)/360)</f>
        <v>7</v>
      </c>
    </row>
    <row r="4" spans="1:23" x14ac:dyDescent="0.25">
      <c r="A4" s="1">
        <v>2</v>
      </c>
      <c r="B4" s="3">
        <v>45237</v>
      </c>
      <c r="C4">
        <v>81</v>
      </c>
      <c r="D4">
        <v>435602</v>
      </c>
      <c r="E4" t="s">
        <v>19</v>
      </c>
      <c r="F4" t="s">
        <v>20</v>
      </c>
      <c r="G4" s="10">
        <v>281.25119999999998</v>
      </c>
      <c r="H4" s="10">
        <v>64.517700000000005</v>
      </c>
      <c r="I4" s="10">
        <v>216.73349999999999</v>
      </c>
      <c r="J4">
        <v>0</v>
      </c>
      <c r="K4">
        <v>45166.828500000003</v>
      </c>
      <c r="L4">
        <v>281.25119999999998</v>
      </c>
      <c r="M4">
        <v>64.517700000000005</v>
      </c>
      <c r="N4">
        <v>22781.3472</v>
      </c>
      <c r="O4">
        <v>16.171944</v>
      </c>
      <c r="P4">
        <v>5225.9336999999996</v>
      </c>
      <c r="Q4">
        <v>22781.3472</v>
      </c>
      <c r="R4">
        <v>5225.9336999999996</v>
      </c>
      <c r="S4">
        <v>192.63149999999999</v>
      </c>
      <c r="T4">
        <v>81</v>
      </c>
      <c r="U4">
        <f t="shared" si="0"/>
        <v>7</v>
      </c>
    </row>
    <row r="5" spans="1:23" x14ac:dyDescent="0.25">
      <c r="A5" s="1">
        <v>3</v>
      </c>
      <c r="B5" s="3">
        <v>45267</v>
      </c>
      <c r="C5">
        <v>111</v>
      </c>
      <c r="D5">
        <v>435602</v>
      </c>
      <c r="E5" t="s">
        <v>19</v>
      </c>
      <c r="F5" t="s">
        <v>20</v>
      </c>
      <c r="G5" s="10">
        <v>281.25119999999998</v>
      </c>
      <c r="H5" s="10">
        <v>64.826800000000006</v>
      </c>
      <c r="I5" s="10">
        <v>216.42439999999999</v>
      </c>
      <c r="J5">
        <v>0</v>
      </c>
      <c r="K5">
        <v>45102.001700000001</v>
      </c>
      <c r="L5">
        <v>281.25119999999998</v>
      </c>
      <c r="M5">
        <v>64.826800000000006</v>
      </c>
      <c r="N5">
        <v>31218.8832</v>
      </c>
      <c r="O5">
        <v>16.171944</v>
      </c>
      <c r="P5">
        <v>7195.7748000000011</v>
      </c>
      <c r="Q5">
        <v>31218.8832</v>
      </c>
      <c r="R5">
        <v>7195.7748000000011</v>
      </c>
      <c r="S5">
        <v>257.45830000000001</v>
      </c>
      <c r="T5">
        <v>111</v>
      </c>
      <c r="U5">
        <f t="shared" si="0"/>
        <v>7</v>
      </c>
    </row>
    <row r="6" spans="1:23" x14ac:dyDescent="0.25">
      <c r="A6" s="1">
        <v>4</v>
      </c>
      <c r="B6" s="3">
        <v>45298</v>
      </c>
      <c r="C6">
        <v>142</v>
      </c>
      <c r="D6">
        <v>435602</v>
      </c>
      <c r="E6" t="s">
        <v>19</v>
      </c>
      <c r="F6" t="s">
        <v>20</v>
      </c>
      <c r="G6" s="10">
        <v>281.25119999999998</v>
      </c>
      <c r="H6" s="10">
        <v>65.137500000000003</v>
      </c>
      <c r="I6" s="10">
        <v>216.1138</v>
      </c>
      <c r="J6">
        <v>0</v>
      </c>
      <c r="K6">
        <v>45036.864200000004</v>
      </c>
      <c r="L6">
        <v>281.25119999999998</v>
      </c>
      <c r="M6">
        <v>65.137500000000003</v>
      </c>
      <c r="N6">
        <v>39937.670400000003</v>
      </c>
      <c r="O6">
        <v>16.171944</v>
      </c>
      <c r="P6">
        <v>9249.5249999999996</v>
      </c>
      <c r="Q6">
        <v>39937.670400000003</v>
      </c>
      <c r="R6">
        <v>9249.5249999999996</v>
      </c>
      <c r="S6">
        <v>322.5958</v>
      </c>
      <c r="T6">
        <v>142</v>
      </c>
      <c r="U6">
        <f t="shared" si="0"/>
        <v>7</v>
      </c>
    </row>
    <row r="7" spans="1:23" x14ac:dyDescent="0.25">
      <c r="A7" s="1">
        <v>5</v>
      </c>
      <c r="B7" s="3">
        <v>45329</v>
      </c>
      <c r="C7">
        <v>173</v>
      </c>
      <c r="D7">
        <v>435602</v>
      </c>
      <c r="E7" t="s">
        <v>19</v>
      </c>
      <c r="F7" t="s">
        <v>20</v>
      </c>
      <c r="G7" s="10">
        <v>281.25119999999998</v>
      </c>
      <c r="H7" s="10">
        <v>65.449600000000004</v>
      </c>
      <c r="I7" s="10">
        <v>215.80160000000001</v>
      </c>
      <c r="J7">
        <v>0</v>
      </c>
      <c r="K7">
        <v>44971.414599999996</v>
      </c>
      <c r="L7">
        <v>281.25119999999998</v>
      </c>
      <c r="M7">
        <v>65.449600000000004</v>
      </c>
      <c r="N7">
        <v>48656.457599999987</v>
      </c>
      <c r="O7">
        <v>16.171944</v>
      </c>
      <c r="P7">
        <v>11322.7808</v>
      </c>
      <c r="Q7">
        <v>48656.457599999987</v>
      </c>
      <c r="R7">
        <v>11322.7808</v>
      </c>
      <c r="S7">
        <v>388.04539999999997</v>
      </c>
      <c r="T7">
        <v>173</v>
      </c>
      <c r="U7">
        <f t="shared" si="0"/>
        <v>7</v>
      </c>
    </row>
    <row r="8" spans="1:23" x14ac:dyDescent="0.25">
      <c r="A8" s="1">
        <v>6</v>
      </c>
      <c r="B8" s="3">
        <v>45358</v>
      </c>
      <c r="C8">
        <v>202</v>
      </c>
      <c r="D8">
        <v>435602</v>
      </c>
      <c r="E8" t="s">
        <v>19</v>
      </c>
      <c r="F8" t="s">
        <v>20</v>
      </c>
      <c r="G8" s="10">
        <v>281.25119999999998</v>
      </c>
      <c r="H8" s="10">
        <v>65.763199999999998</v>
      </c>
      <c r="I8" s="10">
        <v>215.488</v>
      </c>
      <c r="J8">
        <v>0</v>
      </c>
      <c r="K8">
        <v>44905.651400000002</v>
      </c>
      <c r="L8">
        <v>281.25119999999998</v>
      </c>
      <c r="M8">
        <v>65.763199999999998</v>
      </c>
      <c r="N8">
        <v>56812.742400000003</v>
      </c>
      <c r="O8">
        <v>16.171944</v>
      </c>
      <c r="P8">
        <v>13284.1664</v>
      </c>
      <c r="Q8">
        <v>56812.742400000003</v>
      </c>
      <c r="R8">
        <v>13284.1664</v>
      </c>
      <c r="S8">
        <v>453.80860000000001</v>
      </c>
      <c r="T8">
        <v>202</v>
      </c>
      <c r="U8">
        <f t="shared" si="0"/>
        <v>7</v>
      </c>
    </row>
    <row r="9" spans="1:23" x14ac:dyDescent="0.25">
      <c r="A9" s="1">
        <v>7</v>
      </c>
      <c r="B9" s="3">
        <v>45389</v>
      </c>
      <c r="C9">
        <v>233</v>
      </c>
      <c r="D9">
        <v>435602</v>
      </c>
      <c r="E9" t="s">
        <v>19</v>
      </c>
      <c r="F9" t="s">
        <v>20</v>
      </c>
      <c r="G9" s="10">
        <v>281.25119999999998</v>
      </c>
      <c r="H9" s="10">
        <v>66.078299999999999</v>
      </c>
      <c r="I9" s="10">
        <v>215.1729</v>
      </c>
      <c r="J9">
        <v>0</v>
      </c>
      <c r="K9">
        <v>44839.573100000001</v>
      </c>
      <c r="L9">
        <v>281.25119999999998</v>
      </c>
      <c r="M9">
        <v>66.078299999999999</v>
      </c>
      <c r="N9">
        <v>65531.529599999987</v>
      </c>
      <c r="O9">
        <v>16.171944</v>
      </c>
      <c r="P9">
        <v>15396.243899999999</v>
      </c>
      <c r="Q9">
        <v>65531.529599999987</v>
      </c>
      <c r="R9">
        <v>15396.243899999999</v>
      </c>
      <c r="S9">
        <v>519.88689999999997</v>
      </c>
      <c r="T9">
        <v>233</v>
      </c>
      <c r="U9">
        <f t="shared" si="0"/>
        <v>7</v>
      </c>
    </row>
    <row r="10" spans="1:23" s="7" customFormat="1" x14ac:dyDescent="0.25">
      <c r="A10" s="6">
        <v>8</v>
      </c>
      <c r="B10" s="4">
        <v>45419</v>
      </c>
      <c r="C10" s="7">
        <v>263</v>
      </c>
      <c r="D10" s="7">
        <v>435602</v>
      </c>
      <c r="E10" s="7" t="s">
        <v>19</v>
      </c>
      <c r="F10" s="7" t="s">
        <v>20</v>
      </c>
      <c r="G10" s="11">
        <v>281.25119999999998</v>
      </c>
      <c r="H10" s="11">
        <v>66.394900000000007</v>
      </c>
      <c r="I10" s="11">
        <v>214.8563</v>
      </c>
      <c r="J10" s="7">
        <v>0</v>
      </c>
      <c r="K10" s="7">
        <v>44773.178200000002</v>
      </c>
      <c r="L10" s="7">
        <v>281.25119999999998</v>
      </c>
      <c r="M10" s="7">
        <v>66.394900000000007</v>
      </c>
      <c r="N10" s="7">
        <v>73969.065600000002</v>
      </c>
      <c r="O10" s="7">
        <v>16.171944</v>
      </c>
      <c r="P10" s="7">
        <v>17461.858700000001</v>
      </c>
      <c r="Q10" s="7">
        <v>73969.065600000002</v>
      </c>
      <c r="R10" s="7">
        <v>17461.858700000001</v>
      </c>
      <c r="S10" s="7">
        <v>586.28179999999998</v>
      </c>
      <c r="T10" s="7">
        <v>263</v>
      </c>
      <c r="U10" s="7">
        <f t="shared" si="0"/>
        <v>8</v>
      </c>
    </row>
    <row r="11" spans="1:23" x14ac:dyDescent="0.25">
      <c r="A11" s="1">
        <v>9</v>
      </c>
      <c r="B11" s="3">
        <v>45450</v>
      </c>
      <c r="C11">
        <v>294</v>
      </c>
      <c r="D11">
        <v>435602</v>
      </c>
      <c r="E11" t="s">
        <v>19</v>
      </c>
      <c r="F11" t="s">
        <v>20</v>
      </c>
      <c r="G11" s="10">
        <v>281.25119999999998</v>
      </c>
      <c r="H11" s="10">
        <v>66.713099999999997</v>
      </c>
      <c r="I11" s="10">
        <v>214.53809999999999</v>
      </c>
      <c r="J11">
        <v>0</v>
      </c>
      <c r="K11">
        <v>44706.465100000001</v>
      </c>
      <c r="L11">
        <v>281.25119999999998</v>
      </c>
      <c r="M11">
        <v>66.713099999999997</v>
      </c>
      <c r="N11">
        <v>82687.852799999993</v>
      </c>
      <c r="O11">
        <v>16.171944</v>
      </c>
      <c r="P11">
        <v>19613.651399999999</v>
      </c>
      <c r="Q11">
        <v>82687.852799999993</v>
      </c>
      <c r="R11">
        <v>19613.651399999999</v>
      </c>
      <c r="S11">
        <v>652.99489999999992</v>
      </c>
      <c r="T11">
        <v>294</v>
      </c>
      <c r="U11">
        <f t="shared" si="0"/>
        <v>8</v>
      </c>
    </row>
    <row r="12" spans="1:23" x14ac:dyDescent="0.25">
      <c r="A12" s="1">
        <v>10</v>
      </c>
      <c r="B12" s="3">
        <v>45480</v>
      </c>
      <c r="C12">
        <v>324</v>
      </c>
      <c r="D12">
        <v>435602</v>
      </c>
      <c r="E12" t="s">
        <v>19</v>
      </c>
      <c r="F12" t="s">
        <v>20</v>
      </c>
      <c r="G12" s="10">
        <v>281.25119999999998</v>
      </c>
      <c r="H12" s="10">
        <v>67.032799999999995</v>
      </c>
      <c r="I12" s="10">
        <v>214.21850000000001</v>
      </c>
      <c r="J12">
        <v>0</v>
      </c>
      <c r="K12">
        <v>44639.4323</v>
      </c>
      <c r="L12">
        <v>281.25119999999998</v>
      </c>
      <c r="M12">
        <v>67.032799999999995</v>
      </c>
      <c r="N12">
        <v>91125.388800000001</v>
      </c>
      <c r="O12">
        <v>16.171944</v>
      </c>
      <c r="P12">
        <v>21718.627199999999</v>
      </c>
      <c r="Q12">
        <v>91125.388800000001</v>
      </c>
      <c r="R12">
        <v>21718.627199999999</v>
      </c>
      <c r="S12">
        <v>720.02769999999987</v>
      </c>
      <c r="T12">
        <v>324</v>
      </c>
      <c r="U12">
        <f t="shared" si="0"/>
        <v>8</v>
      </c>
    </row>
    <row r="13" spans="1:23" x14ac:dyDescent="0.25">
      <c r="A13" s="1">
        <v>11</v>
      </c>
      <c r="B13" s="3">
        <v>45511</v>
      </c>
      <c r="C13">
        <v>355</v>
      </c>
      <c r="D13">
        <v>435602</v>
      </c>
      <c r="E13" t="s">
        <v>19</v>
      </c>
      <c r="F13" t="s">
        <v>20</v>
      </c>
      <c r="G13" s="10">
        <v>281.25119999999998</v>
      </c>
      <c r="H13" s="10">
        <v>67.353999999999999</v>
      </c>
      <c r="I13" s="10">
        <v>213.8973</v>
      </c>
      <c r="J13">
        <v>0</v>
      </c>
      <c r="K13">
        <v>44572.078300000001</v>
      </c>
      <c r="L13">
        <v>281.25119999999998</v>
      </c>
      <c r="M13">
        <v>67.353999999999999</v>
      </c>
      <c r="N13">
        <v>99844.175999999992</v>
      </c>
      <c r="O13">
        <v>16.171944</v>
      </c>
      <c r="P13">
        <v>23910.67</v>
      </c>
      <c r="Q13">
        <v>99844.175999999992</v>
      </c>
      <c r="R13">
        <v>23910.67</v>
      </c>
      <c r="S13">
        <v>787.38169999999991</v>
      </c>
      <c r="T13">
        <v>355</v>
      </c>
      <c r="U13">
        <f t="shared" si="0"/>
        <v>8</v>
      </c>
    </row>
    <row r="14" spans="1:23" x14ac:dyDescent="0.25">
      <c r="A14" s="1">
        <v>12</v>
      </c>
      <c r="B14" s="3">
        <v>45542</v>
      </c>
      <c r="C14">
        <v>386</v>
      </c>
      <c r="D14">
        <v>435602</v>
      </c>
      <c r="E14" t="s">
        <v>19</v>
      </c>
      <c r="F14" t="s">
        <v>20</v>
      </c>
      <c r="G14" s="10">
        <v>281.25119999999998</v>
      </c>
      <c r="H14" s="10">
        <v>67.676699999999997</v>
      </c>
      <c r="I14" s="10">
        <v>213.5745</v>
      </c>
      <c r="J14">
        <v>0</v>
      </c>
      <c r="K14">
        <v>44504.401599999997</v>
      </c>
      <c r="L14">
        <v>281.25119999999998</v>
      </c>
      <c r="M14">
        <v>67.676699999999997</v>
      </c>
      <c r="N14">
        <v>108562.9632</v>
      </c>
      <c r="O14">
        <v>16.171944</v>
      </c>
      <c r="P14">
        <v>26123.206200000001</v>
      </c>
      <c r="Q14">
        <v>108562.9632</v>
      </c>
      <c r="R14">
        <v>26123.206200000001</v>
      </c>
      <c r="S14">
        <v>855.05839999999989</v>
      </c>
      <c r="T14">
        <v>366</v>
      </c>
      <c r="U14">
        <f t="shared" si="0"/>
        <v>8</v>
      </c>
    </row>
    <row r="15" spans="1:23" x14ac:dyDescent="0.25">
      <c r="A15" s="1">
        <v>13</v>
      </c>
      <c r="B15" s="3">
        <v>45572</v>
      </c>
      <c r="C15">
        <v>416</v>
      </c>
      <c r="D15">
        <v>435602</v>
      </c>
      <c r="E15" t="s">
        <v>19</v>
      </c>
      <c r="F15" t="s">
        <v>20</v>
      </c>
      <c r="G15" s="10">
        <v>281.25119999999998</v>
      </c>
      <c r="H15" s="10">
        <v>68.001000000000005</v>
      </c>
      <c r="I15" s="10">
        <v>213.25030000000001</v>
      </c>
      <c r="J15">
        <v>0</v>
      </c>
      <c r="K15">
        <v>44436.400600000001</v>
      </c>
      <c r="L15">
        <v>281.25119999999998</v>
      </c>
      <c r="M15">
        <v>68.001000000000005</v>
      </c>
      <c r="N15">
        <v>117000.49920000001</v>
      </c>
      <c r="O15">
        <v>16.171944</v>
      </c>
      <c r="P15">
        <v>28288.416000000001</v>
      </c>
      <c r="Q15">
        <v>117000.49920000001</v>
      </c>
      <c r="R15">
        <v>28288.416000000001</v>
      </c>
      <c r="S15">
        <v>923.05939999999987</v>
      </c>
      <c r="T15">
        <v>366</v>
      </c>
      <c r="U15">
        <f t="shared" si="0"/>
        <v>8</v>
      </c>
    </row>
    <row r="16" spans="1:23" x14ac:dyDescent="0.25">
      <c r="A16" s="1">
        <v>14</v>
      </c>
      <c r="B16" s="3">
        <v>45603</v>
      </c>
      <c r="C16">
        <v>447</v>
      </c>
      <c r="D16">
        <v>435602</v>
      </c>
      <c r="E16" t="s">
        <v>19</v>
      </c>
      <c r="F16" t="s">
        <v>20</v>
      </c>
      <c r="G16" s="10">
        <v>281.25119999999998</v>
      </c>
      <c r="H16" s="10">
        <v>68.326800000000006</v>
      </c>
      <c r="I16" s="10">
        <v>212.92439999999999</v>
      </c>
      <c r="J16">
        <v>0</v>
      </c>
      <c r="K16">
        <v>44368.073799999998</v>
      </c>
      <c r="L16">
        <v>281.25119999999998</v>
      </c>
      <c r="M16">
        <v>68.326800000000006</v>
      </c>
      <c r="N16">
        <v>125719.2864</v>
      </c>
      <c r="O16">
        <v>16.171944</v>
      </c>
      <c r="P16">
        <v>30542.079600000001</v>
      </c>
      <c r="Q16">
        <v>125719.2864</v>
      </c>
      <c r="R16">
        <v>30542.079600000001</v>
      </c>
      <c r="S16">
        <v>991.38619999999992</v>
      </c>
      <c r="T16">
        <v>366</v>
      </c>
      <c r="U16">
        <f t="shared" si="0"/>
        <v>8</v>
      </c>
    </row>
    <row r="17" spans="1:21" x14ac:dyDescent="0.25">
      <c r="A17" s="1">
        <v>15</v>
      </c>
      <c r="B17" s="3">
        <v>45633</v>
      </c>
      <c r="C17">
        <v>477</v>
      </c>
      <c r="D17">
        <v>435602</v>
      </c>
      <c r="E17" t="s">
        <v>19</v>
      </c>
      <c r="F17" t="s">
        <v>20</v>
      </c>
      <c r="G17" s="10">
        <v>281.25119999999998</v>
      </c>
      <c r="H17" s="10">
        <v>68.654200000000003</v>
      </c>
      <c r="I17" s="10">
        <v>212.59700000000001</v>
      </c>
      <c r="J17">
        <v>0</v>
      </c>
      <c r="K17">
        <v>44299.419600000001</v>
      </c>
      <c r="L17">
        <v>281.25119999999998</v>
      </c>
      <c r="M17">
        <v>68.654200000000003</v>
      </c>
      <c r="N17">
        <v>134156.8224</v>
      </c>
      <c r="O17">
        <v>16.171944</v>
      </c>
      <c r="P17">
        <v>32748.053400000001</v>
      </c>
      <c r="Q17">
        <v>134156.8224</v>
      </c>
      <c r="R17">
        <v>32748.053400000001</v>
      </c>
      <c r="S17">
        <v>1060.0404000000001</v>
      </c>
      <c r="T17">
        <v>366</v>
      </c>
      <c r="U17">
        <f t="shared" si="0"/>
        <v>8</v>
      </c>
    </row>
    <row r="18" spans="1:21" x14ac:dyDescent="0.25">
      <c r="A18" s="1">
        <v>16</v>
      </c>
      <c r="B18" s="3">
        <v>45664</v>
      </c>
      <c r="C18">
        <v>508</v>
      </c>
      <c r="D18">
        <v>435602</v>
      </c>
      <c r="E18" t="s">
        <v>19</v>
      </c>
      <c r="F18" t="s">
        <v>20</v>
      </c>
      <c r="G18" s="10">
        <v>281.25119999999998</v>
      </c>
      <c r="H18" s="10">
        <v>68.983199999999997</v>
      </c>
      <c r="I18" s="10">
        <v>212.2681</v>
      </c>
      <c r="J18">
        <v>0</v>
      </c>
      <c r="K18">
        <v>44230.436399999999</v>
      </c>
      <c r="L18">
        <v>281.25119999999998</v>
      </c>
      <c r="M18">
        <v>68.983199999999997</v>
      </c>
      <c r="N18">
        <v>142875.6096</v>
      </c>
      <c r="O18">
        <v>16.171944</v>
      </c>
      <c r="P18">
        <v>35043.465600000003</v>
      </c>
      <c r="Q18">
        <v>142875.6096</v>
      </c>
      <c r="R18">
        <v>35043.465600000003</v>
      </c>
      <c r="S18">
        <v>1129.0236</v>
      </c>
      <c r="T18">
        <v>366</v>
      </c>
      <c r="U18">
        <f t="shared" si="0"/>
        <v>8</v>
      </c>
    </row>
    <row r="19" spans="1:21" x14ac:dyDescent="0.25">
      <c r="A19" s="1">
        <v>17</v>
      </c>
      <c r="B19" s="3">
        <v>45695</v>
      </c>
      <c r="C19">
        <v>539</v>
      </c>
      <c r="D19">
        <v>435602</v>
      </c>
      <c r="E19" t="s">
        <v>19</v>
      </c>
      <c r="F19" t="s">
        <v>20</v>
      </c>
      <c r="G19" s="10">
        <v>281.25119999999998</v>
      </c>
      <c r="H19" s="10">
        <v>69.313699999999997</v>
      </c>
      <c r="I19" s="10">
        <v>211.9375</v>
      </c>
      <c r="J19">
        <v>0</v>
      </c>
      <c r="K19">
        <v>44161.1227</v>
      </c>
      <c r="L19">
        <v>281.25119999999998</v>
      </c>
      <c r="M19">
        <v>69.313699999999997</v>
      </c>
      <c r="N19">
        <v>151594.39679999999</v>
      </c>
      <c r="O19">
        <v>16.171944</v>
      </c>
      <c r="P19">
        <v>37360.084299999988</v>
      </c>
      <c r="Q19">
        <v>151594.39679999999</v>
      </c>
      <c r="R19">
        <v>37360.084299999988</v>
      </c>
      <c r="S19">
        <v>1198.3372999999999</v>
      </c>
      <c r="T19">
        <v>366</v>
      </c>
      <c r="U19">
        <f t="shared" si="0"/>
        <v>8</v>
      </c>
    </row>
    <row r="20" spans="1:21" x14ac:dyDescent="0.25">
      <c r="A20" s="1">
        <v>18</v>
      </c>
      <c r="B20" s="3">
        <v>45723</v>
      </c>
      <c r="C20">
        <v>567</v>
      </c>
      <c r="D20">
        <v>435602</v>
      </c>
      <c r="E20" t="s">
        <v>19</v>
      </c>
      <c r="F20" t="s">
        <v>20</v>
      </c>
      <c r="G20" s="10">
        <v>281.25119999999998</v>
      </c>
      <c r="H20" s="10">
        <v>69.645899999999997</v>
      </c>
      <c r="I20" s="10">
        <v>211.6054</v>
      </c>
      <c r="J20">
        <v>0</v>
      </c>
      <c r="K20">
        <v>44091.476799999997</v>
      </c>
      <c r="L20">
        <v>281.25119999999998</v>
      </c>
      <c r="M20">
        <v>69.645899999999997</v>
      </c>
      <c r="N20">
        <v>159469.43040000001</v>
      </c>
      <c r="O20">
        <v>16.171944</v>
      </c>
      <c r="P20">
        <v>39489.225299999998</v>
      </c>
      <c r="Q20">
        <v>159469.43040000001</v>
      </c>
      <c r="R20">
        <v>39489.225299999998</v>
      </c>
      <c r="S20">
        <v>1267.9831999999999</v>
      </c>
      <c r="T20">
        <v>366</v>
      </c>
      <c r="U20">
        <f t="shared" si="0"/>
        <v>8</v>
      </c>
    </row>
    <row r="21" spans="1:21" x14ac:dyDescent="0.25">
      <c r="A21" s="1">
        <v>19</v>
      </c>
      <c r="B21" s="4">
        <v>45754</v>
      </c>
      <c r="C21" s="7">
        <v>598</v>
      </c>
      <c r="D21" s="7">
        <v>435602</v>
      </c>
      <c r="E21" s="7" t="s">
        <v>19</v>
      </c>
      <c r="F21" s="7" t="s">
        <v>20</v>
      </c>
      <c r="G21" s="11">
        <v>281.25119999999998</v>
      </c>
      <c r="H21" s="11">
        <v>69.979600000000005</v>
      </c>
      <c r="I21" s="11">
        <v>211.27170000000001</v>
      </c>
      <c r="J21" s="7">
        <v>0</v>
      </c>
      <c r="K21" s="7">
        <v>44021.497199999998</v>
      </c>
      <c r="L21">
        <v>281.25119999999998</v>
      </c>
      <c r="M21">
        <v>69.979600000000005</v>
      </c>
      <c r="N21">
        <v>168188.2176</v>
      </c>
      <c r="O21">
        <v>16.171944</v>
      </c>
      <c r="P21">
        <v>41847.800799999997</v>
      </c>
      <c r="Q21">
        <v>168188.2176</v>
      </c>
      <c r="R21">
        <v>41847.800799999997</v>
      </c>
      <c r="S21">
        <v>1337.9628</v>
      </c>
      <c r="T21">
        <v>366</v>
      </c>
      <c r="U21">
        <f t="shared" si="0"/>
        <v>8</v>
      </c>
    </row>
    <row r="22" spans="1:21" x14ac:dyDescent="0.25">
      <c r="A22" s="1">
        <v>20</v>
      </c>
      <c r="B22" s="3">
        <v>45784</v>
      </c>
      <c r="C22">
        <v>628</v>
      </c>
      <c r="D22">
        <v>435602</v>
      </c>
      <c r="E22" t="s">
        <v>19</v>
      </c>
      <c r="F22" t="s">
        <v>20</v>
      </c>
      <c r="G22" s="10">
        <v>281.25119999999998</v>
      </c>
      <c r="H22" s="10">
        <v>70.314899999999994</v>
      </c>
      <c r="I22" s="10">
        <v>210.93629999999999</v>
      </c>
      <c r="J22">
        <v>0</v>
      </c>
      <c r="K22">
        <v>43951.1823</v>
      </c>
      <c r="L22">
        <v>281.25119999999998</v>
      </c>
      <c r="M22">
        <v>70.314899999999994</v>
      </c>
      <c r="N22">
        <v>176625.7536</v>
      </c>
      <c r="O22">
        <v>16.171944</v>
      </c>
      <c r="P22">
        <v>44157.7572</v>
      </c>
      <c r="Q22">
        <v>176625.7536</v>
      </c>
      <c r="R22">
        <v>44157.7572</v>
      </c>
      <c r="S22">
        <v>1408.2777000000001</v>
      </c>
      <c r="T22">
        <v>366</v>
      </c>
      <c r="U22">
        <f t="shared" si="0"/>
        <v>9</v>
      </c>
    </row>
    <row r="23" spans="1:21" x14ac:dyDescent="0.25">
      <c r="A23" s="1">
        <v>21</v>
      </c>
      <c r="B23" s="3">
        <v>45815</v>
      </c>
      <c r="C23">
        <v>659</v>
      </c>
      <c r="D23">
        <v>435602</v>
      </c>
      <c r="E23" t="s">
        <v>19</v>
      </c>
      <c r="F23" t="s">
        <v>20</v>
      </c>
      <c r="G23" s="10">
        <v>281.25119999999998</v>
      </c>
      <c r="H23" s="10">
        <v>70.651799999999994</v>
      </c>
      <c r="I23" s="10">
        <v>210.5994</v>
      </c>
      <c r="J23">
        <v>0</v>
      </c>
      <c r="K23">
        <v>43880.530500000001</v>
      </c>
      <c r="L23">
        <v>281.25119999999998</v>
      </c>
      <c r="M23">
        <v>70.651799999999994</v>
      </c>
      <c r="N23">
        <v>185344.54079999999</v>
      </c>
      <c r="O23">
        <v>16.171944</v>
      </c>
      <c r="P23">
        <v>46559.536200000002</v>
      </c>
      <c r="Q23">
        <v>185344.54079999999</v>
      </c>
      <c r="R23">
        <v>46559.536200000002</v>
      </c>
      <c r="S23">
        <v>1478.9295</v>
      </c>
      <c r="T23">
        <v>366</v>
      </c>
      <c r="U23">
        <f t="shared" si="0"/>
        <v>9</v>
      </c>
    </row>
    <row r="24" spans="1:21" x14ac:dyDescent="0.25">
      <c r="A24" s="1">
        <v>22</v>
      </c>
      <c r="B24" s="3">
        <v>45845</v>
      </c>
      <c r="C24">
        <v>689</v>
      </c>
      <c r="D24">
        <v>435602</v>
      </c>
      <c r="E24" t="s">
        <v>19</v>
      </c>
      <c r="F24" t="s">
        <v>20</v>
      </c>
      <c r="G24" s="10">
        <v>281.25119999999998</v>
      </c>
      <c r="H24" s="10">
        <v>70.990399999999994</v>
      </c>
      <c r="I24" s="10">
        <v>210.26089999999999</v>
      </c>
      <c r="J24">
        <v>0</v>
      </c>
      <c r="K24">
        <v>43809.540099999998</v>
      </c>
      <c r="L24">
        <v>281.25119999999998</v>
      </c>
      <c r="M24">
        <v>70.990399999999994</v>
      </c>
      <c r="N24">
        <v>193782.07680000001</v>
      </c>
      <c r="O24">
        <v>16.171944</v>
      </c>
      <c r="P24">
        <v>48912.385599999987</v>
      </c>
      <c r="Q24">
        <v>193782.07680000001</v>
      </c>
      <c r="R24">
        <v>48912.385599999987</v>
      </c>
      <c r="S24">
        <v>1549.9199000000001</v>
      </c>
      <c r="T24">
        <v>366</v>
      </c>
      <c r="U24">
        <f t="shared" si="0"/>
        <v>9</v>
      </c>
    </row>
    <row r="25" spans="1:21" x14ac:dyDescent="0.25">
      <c r="A25" s="1">
        <v>23</v>
      </c>
      <c r="B25" s="3">
        <v>45876</v>
      </c>
      <c r="C25">
        <v>720</v>
      </c>
      <c r="D25">
        <v>435602</v>
      </c>
      <c r="E25" t="s">
        <v>19</v>
      </c>
      <c r="F25" t="s">
        <v>20</v>
      </c>
      <c r="G25" s="10">
        <v>281.25119999999998</v>
      </c>
      <c r="H25" s="10">
        <v>71.330500000000001</v>
      </c>
      <c r="I25" s="10">
        <v>209.92070000000001</v>
      </c>
      <c r="J25">
        <v>0</v>
      </c>
      <c r="K25">
        <v>43738.209600000002</v>
      </c>
      <c r="L25">
        <v>281.25119999999998</v>
      </c>
      <c r="M25">
        <v>71.330500000000001</v>
      </c>
      <c r="N25">
        <v>202500.864</v>
      </c>
      <c r="O25">
        <v>16.171944</v>
      </c>
      <c r="P25">
        <v>51357.96</v>
      </c>
      <c r="Q25">
        <v>202500.864</v>
      </c>
      <c r="R25">
        <v>51357.96</v>
      </c>
      <c r="S25">
        <v>1621.2503999999999</v>
      </c>
      <c r="T25">
        <v>366</v>
      </c>
      <c r="U25">
        <f t="shared" si="0"/>
        <v>9</v>
      </c>
    </row>
    <row r="26" spans="1:21" x14ac:dyDescent="0.25">
      <c r="A26" s="1">
        <v>24</v>
      </c>
      <c r="B26" s="3">
        <v>45907</v>
      </c>
      <c r="C26">
        <v>751</v>
      </c>
      <c r="D26">
        <v>435602</v>
      </c>
      <c r="E26" t="s">
        <v>19</v>
      </c>
      <c r="F26" t="s">
        <v>20</v>
      </c>
      <c r="G26" s="10">
        <v>281.25119999999998</v>
      </c>
      <c r="H26" s="10">
        <v>71.672300000000007</v>
      </c>
      <c r="I26" s="10">
        <v>209.5789</v>
      </c>
      <c r="J26">
        <v>0</v>
      </c>
      <c r="K26">
        <v>43666.537300000004</v>
      </c>
      <c r="L26">
        <v>281.25119999999998</v>
      </c>
      <c r="M26">
        <v>71.672300000000007</v>
      </c>
      <c r="N26">
        <v>211219.65119999999</v>
      </c>
      <c r="O26">
        <v>16.171944</v>
      </c>
      <c r="P26">
        <v>53825.897299999997</v>
      </c>
      <c r="Q26">
        <v>211219.65119999999</v>
      </c>
      <c r="R26">
        <v>53825.897299999997</v>
      </c>
      <c r="S26">
        <v>1692.9227000000001</v>
      </c>
      <c r="T26">
        <v>367</v>
      </c>
      <c r="U26">
        <f t="shared" si="0"/>
        <v>9</v>
      </c>
    </row>
    <row r="27" spans="1:21" x14ac:dyDescent="0.25">
      <c r="A27" s="1">
        <v>25</v>
      </c>
      <c r="B27" s="3">
        <v>45937</v>
      </c>
      <c r="C27">
        <v>781</v>
      </c>
      <c r="D27">
        <v>435602</v>
      </c>
      <c r="E27" t="s">
        <v>19</v>
      </c>
      <c r="F27" t="s">
        <v>20</v>
      </c>
      <c r="G27" s="10">
        <v>281.25119999999998</v>
      </c>
      <c r="H27" s="10">
        <v>72.015699999999995</v>
      </c>
      <c r="I27" s="10">
        <v>209.2355</v>
      </c>
      <c r="J27">
        <v>0</v>
      </c>
      <c r="K27">
        <v>43594.5216</v>
      </c>
      <c r="L27">
        <v>281.25119999999998</v>
      </c>
      <c r="M27">
        <v>72.015699999999995</v>
      </c>
      <c r="N27">
        <v>219657.18719999999</v>
      </c>
      <c r="O27">
        <v>16.171944</v>
      </c>
      <c r="P27">
        <v>56244.261700000003</v>
      </c>
      <c r="Q27">
        <v>219657.18719999999</v>
      </c>
      <c r="R27">
        <v>56244.261700000003</v>
      </c>
      <c r="S27">
        <v>1764.9384</v>
      </c>
      <c r="T27">
        <v>367</v>
      </c>
      <c r="U27">
        <f t="shared" si="0"/>
        <v>9</v>
      </c>
    </row>
    <row r="28" spans="1:21" x14ac:dyDescent="0.25">
      <c r="A28" s="1">
        <v>26</v>
      </c>
      <c r="B28" s="3">
        <v>45968</v>
      </c>
      <c r="C28">
        <v>812</v>
      </c>
      <c r="D28">
        <v>435602</v>
      </c>
      <c r="E28" t="s">
        <v>19</v>
      </c>
      <c r="F28" t="s">
        <v>20</v>
      </c>
      <c r="G28" s="10">
        <v>281.25119999999998</v>
      </c>
      <c r="H28" s="10">
        <v>72.360799999999998</v>
      </c>
      <c r="I28" s="10">
        <v>208.8904</v>
      </c>
      <c r="J28">
        <v>0</v>
      </c>
      <c r="K28">
        <v>43522.160799999998</v>
      </c>
      <c r="L28">
        <v>281.25119999999998</v>
      </c>
      <c r="M28">
        <v>72.360799999999998</v>
      </c>
      <c r="N28">
        <v>228375.97440000001</v>
      </c>
      <c r="O28">
        <v>16.171944</v>
      </c>
      <c r="P28">
        <v>58756.969599999997</v>
      </c>
      <c r="Q28">
        <v>228375.97440000001</v>
      </c>
      <c r="R28">
        <v>58756.969599999997</v>
      </c>
      <c r="S28">
        <v>1837.2991999999999</v>
      </c>
      <c r="T28">
        <v>367</v>
      </c>
      <c r="U28">
        <f t="shared" si="0"/>
        <v>9</v>
      </c>
    </row>
    <row r="29" spans="1:21" x14ac:dyDescent="0.25">
      <c r="A29" s="1">
        <v>27</v>
      </c>
      <c r="B29" s="3">
        <v>45998</v>
      </c>
      <c r="C29">
        <v>842</v>
      </c>
      <c r="D29">
        <v>435602</v>
      </c>
      <c r="E29" t="s">
        <v>19</v>
      </c>
      <c r="F29" t="s">
        <v>20</v>
      </c>
      <c r="G29" s="10">
        <v>281.25119999999998</v>
      </c>
      <c r="H29" s="10">
        <v>72.707499999999996</v>
      </c>
      <c r="I29" s="10">
        <v>208.5437</v>
      </c>
      <c r="J29">
        <v>0</v>
      </c>
      <c r="K29">
        <v>43449.453300000001</v>
      </c>
      <c r="L29">
        <v>281.25119999999998</v>
      </c>
      <c r="M29">
        <v>72.707499999999996</v>
      </c>
      <c r="N29">
        <v>236813.5104</v>
      </c>
      <c r="O29">
        <v>16.171944</v>
      </c>
      <c r="P29">
        <v>61219.714999999997</v>
      </c>
      <c r="Q29">
        <v>236813.5104</v>
      </c>
      <c r="R29">
        <v>61219.714999999997</v>
      </c>
      <c r="S29">
        <v>1910.0066999999999</v>
      </c>
      <c r="T29">
        <v>367</v>
      </c>
      <c r="U29">
        <f t="shared" si="0"/>
        <v>9</v>
      </c>
    </row>
    <row r="30" spans="1:21" x14ac:dyDescent="0.25">
      <c r="A30" s="1">
        <v>28</v>
      </c>
      <c r="B30" s="3">
        <v>46029</v>
      </c>
      <c r="C30">
        <v>873</v>
      </c>
      <c r="D30">
        <v>435602</v>
      </c>
      <c r="E30" t="s">
        <v>19</v>
      </c>
      <c r="F30" t="s">
        <v>20</v>
      </c>
      <c r="G30" s="10">
        <v>281.25119999999998</v>
      </c>
      <c r="H30" s="10">
        <v>73.055899999999994</v>
      </c>
      <c r="I30" s="10">
        <v>208.1953</v>
      </c>
      <c r="J30">
        <v>0</v>
      </c>
      <c r="K30">
        <v>43376.397400000002</v>
      </c>
      <c r="L30">
        <v>281.25119999999998</v>
      </c>
      <c r="M30">
        <v>73.055899999999994</v>
      </c>
      <c r="N30">
        <v>245532.29759999999</v>
      </c>
      <c r="O30">
        <v>16.171944</v>
      </c>
      <c r="P30">
        <v>63777.800699999993</v>
      </c>
      <c r="Q30">
        <v>245532.29759999999</v>
      </c>
      <c r="R30">
        <v>63777.800699999993</v>
      </c>
      <c r="S30">
        <v>1983.0626</v>
      </c>
      <c r="T30">
        <v>367</v>
      </c>
      <c r="U30">
        <f t="shared" si="0"/>
        <v>9</v>
      </c>
    </row>
    <row r="31" spans="1:21" x14ac:dyDescent="0.25">
      <c r="A31" s="1">
        <v>29</v>
      </c>
      <c r="B31" s="3">
        <v>46060</v>
      </c>
      <c r="C31">
        <v>904</v>
      </c>
      <c r="D31">
        <v>435602</v>
      </c>
      <c r="E31" t="s">
        <v>19</v>
      </c>
      <c r="F31" t="s">
        <v>20</v>
      </c>
      <c r="G31" s="10">
        <v>281.25119999999998</v>
      </c>
      <c r="H31" s="10">
        <v>73.406000000000006</v>
      </c>
      <c r="I31" s="10">
        <v>207.84520000000001</v>
      </c>
      <c r="J31">
        <v>0</v>
      </c>
      <c r="K31">
        <v>43302.991399999999</v>
      </c>
      <c r="L31">
        <v>281.25119999999998</v>
      </c>
      <c r="M31">
        <v>73.406000000000006</v>
      </c>
      <c r="N31">
        <v>254251.08480000001</v>
      </c>
      <c r="O31">
        <v>16.171944</v>
      </c>
      <c r="P31">
        <v>66359.024000000005</v>
      </c>
      <c r="Q31">
        <v>254251.08480000001</v>
      </c>
      <c r="R31">
        <v>66359.024000000005</v>
      </c>
      <c r="S31">
        <v>2056.4686000000002</v>
      </c>
      <c r="T31">
        <v>367</v>
      </c>
      <c r="U31">
        <f t="shared" si="0"/>
        <v>9</v>
      </c>
    </row>
    <row r="32" spans="1:21" x14ac:dyDescent="0.25">
      <c r="A32" s="1">
        <v>30</v>
      </c>
      <c r="B32" s="3">
        <v>46088</v>
      </c>
      <c r="C32">
        <v>932</v>
      </c>
      <c r="D32">
        <v>435602</v>
      </c>
      <c r="E32" t="s">
        <v>19</v>
      </c>
      <c r="F32" t="s">
        <v>20</v>
      </c>
      <c r="G32" s="10">
        <v>281.25119999999998</v>
      </c>
      <c r="H32" s="10">
        <v>73.7577</v>
      </c>
      <c r="I32" s="10">
        <v>207.49350000000001</v>
      </c>
      <c r="J32">
        <v>0</v>
      </c>
      <c r="K32">
        <v>43229.233699999997</v>
      </c>
      <c r="L32">
        <v>281.25119999999998</v>
      </c>
      <c r="M32">
        <v>73.7577</v>
      </c>
      <c r="N32">
        <v>262126.11840000001</v>
      </c>
      <c r="O32">
        <v>16.171944</v>
      </c>
      <c r="P32">
        <v>68742.176399999997</v>
      </c>
      <c r="Q32">
        <v>262126.11840000001</v>
      </c>
      <c r="R32">
        <v>68742.176399999997</v>
      </c>
      <c r="S32">
        <v>2130.2262999999998</v>
      </c>
      <c r="T32">
        <v>367</v>
      </c>
      <c r="U32">
        <f t="shared" si="0"/>
        <v>9</v>
      </c>
    </row>
    <row r="33" spans="1:21" x14ac:dyDescent="0.25">
      <c r="A33" s="1">
        <v>31</v>
      </c>
      <c r="B33" s="3">
        <v>46119</v>
      </c>
      <c r="C33">
        <v>963</v>
      </c>
      <c r="D33">
        <v>435602</v>
      </c>
      <c r="E33" t="s">
        <v>19</v>
      </c>
      <c r="F33" t="s">
        <v>20</v>
      </c>
      <c r="G33" s="10">
        <v>281.25119999999998</v>
      </c>
      <c r="H33" s="10">
        <v>74.111199999999997</v>
      </c>
      <c r="I33" s="10">
        <v>207.14009999999999</v>
      </c>
      <c r="J33">
        <v>0</v>
      </c>
      <c r="K33">
        <v>43155.122499999998</v>
      </c>
      <c r="L33">
        <v>281.25119999999998</v>
      </c>
      <c r="M33">
        <v>74.111199999999997</v>
      </c>
      <c r="N33">
        <v>270844.9056</v>
      </c>
      <c r="O33">
        <v>16.171944</v>
      </c>
      <c r="P33">
        <v>71369.085599999991</v>
      </c>
      <c r="Q33">
        <v>270844.9056</v>
      </c>
      <c r="R33">
        <v>71369.085599999991</v>
      </c>
      <c r="S33">
        <v>2204.3375000000001</v>
      </c>
      <c r="T33">
        <v>367</v>
      </c>
      <c r="U33">
        <f t="shared" si="0"/>
        <v>9</v>
      </c>
    </row>
    <row r="34" spans="1:21" x14ac:dyDescent="0.25">
      <c r="A34" s="1">
        <v>32</v>
      </c>
      <c r="B34" s="3">
        <v>46149</v>
      </c>
      <c r="C34">
        <v>993</v>
      </c>
      <c r="D34">
        <v>435602</v>
      </c>
      <c r="E34" t="s">
        <v>19</v>
      </c>
      <c r="F34" t="s">
        <v>20</v>
      </c>
      <c r="G34" s="10">
        <v>281.25119999999998</v>
      </c>
      <c r="H34" s="10">
        <v>74.466300000000004</v>
      </c>
      <c r="I34" s="10">
        <v>206.785</v>
      </c>
      <c r="J34">
        <v>0</v>
      </c>
      <c r="K34">
        <v>43080.656199999998</v>
      </c>
      <c r="L34">
        <v>281.25119999999998</v>
      </c>
      <c r="M34">
        <v>74.466300000000004</v>
      </c>
      <c r="N34">
        <v>279282.44160000002</v>
      </c>
      <c r="O34">
        <v>16.171944</v>
      </c>
      <c r="P34">
        <v>73945.035900000003</v>
      </c>
      <c r="Q34">
        <v>279282.44160000002</v>
      </c>
      <c r="R34">
        <v>73945.035900000003</v>
      </c>
      <c r="S34">
        <v>2278.8038000000001</v>
      </c>
      <c r="T34">
        <v>367</v>
      </c>
      <c r="U34">
        <f t="shared" si="0"/>
        <v>10</v>
      </c>
    </row>
    <row r="35" spans="1:21" x14ac:dyDescent="0.25">
      <c r="A35" s="1">
        <v>33</v>
      </c>
      <c r="B35" s="3">
        <v>46180</v>
      </c>
      <c r="C35">
        <v>1024</v>
      </c>
      <c r="D35">
        <v>435602</v>
      </c>
      <c r="E35" t="s">
        <v>19</v>
      </c>
      <c r="F35" t="s">
        <v>20</v>
      </c>
      <c r="G35" s="10">
        <v>281.25119999999998</v>
      </c>
      <c r="H35" s="10">
        <v>74.823099999999997</v>
      </c>
      <c r="I35" s="10">
        <v>206.4281</v>
      </c>
      <c r="J35">
        <v>0</v>
      </c>
      <c r="K35">
        <v>43005.833100000003</v>
      </c>
      <c r="L35">
        <v>281.25119999999998</v>
      </c>
      <c r="M35">
        <v>74.823099999999997</v>
      </c>
      <c r="N35">
        <v>288001.22879999998</v>
      </c>
      <c r="O35">
        <v>16.171944</v>
      </c>
      <c r="P35">
        <v>76618.854399999997</v>
      </c>
      <c r="Q35">
        <v>288001.22879999998</v>
      </c>
      <c r="R35">
        <v>76618.854399999997</v>
      </c>
      <c r="S35">
        <v>2353.6269000000002</v>
      </c>
      <c r="T35">
        <v>367</v>
      </c>
      <c r="U35">
        <f t="shared" si="0"/>
        <v>10</v>
      </c>
    </row>
    <row r="36" spans="1:21" x14ac:dyDescent="0.25">
      <c r="A36" s="1">
        <v>34</v>
      </c>
      <c r="B36" s="3">
        <v>46210</v>
      </c>
      <c r="C36">
        <v>1054</v>
      </c>
      <c r="D36">
        <v>435602</v>
      </c>
      <c r="E36" t="s">
        <v>19</v>
      </c>
      <c r="F36" t="s">
        <v>20</v>
      </c>
      <c r="G36" s="10">
        <v>281.25119999999998</v>
      </c>
      <c r="H36" s="10">
        <v>75.181600000000003</v>
      </c>
      <c r="I36" s="10">
        <v>206.06960000000001</v>
      </c>
      <c r="J36">
        <v>0</v>
      </c>
      <c r="K36">
        <v>42930.6515</v>
      </c>
      <c r="L36">
        <v>281.25119999999998</v>
      </c>
      <c r="M36">
        <v>75.181600000000003</v>
      </c>
      <c r="N36">
        <v>296438.7648</v>
      </c>
      <c r="O36">
        <v>16.171944</v>
      </c>
      <c r="P36">
        <v>79241.406400000007</v>
      </c>
      <c r="Q36">
        <v>296438.7648</v>
      </c>
      <c r="R36">
        <v>79241.406400000007</v>
      </c>
      <c r="S36">
        <v>2428.8085000000001</v>
      </c>
      <c r="T36">
        <v>367</v>
      </c>
      <c r="U36">
        <f t="shared" si="0"/>
        <v>10</v>
      </c>
    </row>
    <row r="37" spans="1:21" x14ac:dyDescent="0.25">
      <c r="A37" s="1">
        <v>35</v>
      </c>
      <c r="B37" s="3">
        <v>46241</v>
      </c>
      <c r="C37">
        <v>1085</v>
      </c>
      <c r="D37">
        <v>435602</v>
      </c>
      <c r="E37" t="s">
        <v>19</v>
      </c>
      <c r="F37" t="s">
        <v>20</v>
      </c>
      <c r="G37" s="10">
        <v>281.25119999999998</v>
      </c>
      <c r="H37" s="10">
        <v>75.541899999999998</v>
      </c>
      <c r="I37" s="10">
        <v>205.70939999999999</v>
      </c>
      <c r="J37">
        <v>0</v>
      </c>
      <c r="K37">
        <v>42855.109600000003</v>
      </c>
      <c r="L37">
        <v>281.25119999999998</v>
      </c>
      <c r="M37">
        <v>75.541899999999998</v>
      </c>
      <c r="N37">
        <v>305157.55200000003</v>
      </c>
      <c r="O37">
        <v>16.171944</v>
      </c>
      <c r="P37">
        <v>81962.961500000005</v>
      </c>
      <c r="Q37">
        <v>305157.55200000003</v>
      </c>
      <c r="R37">
        <v>81962.961500000005</v>
      </c>
      <c r="S37">
        <v>2504.3503999999998</v>
      </c>
      <c r="T37">
        <v>368</v>
      </c>
      <c r="U37">
        <f t="shared" si="0"/>
        <v>10</v>
      </c>
    </row>
    <row r="38" spans="1:21" x14ac:dyDescent="0.25">
      <c r="A38" s="1">
        <v>36</v>
      </c>
      <c r="B38" s="3">
        <v>46272</v>
      </c>
      <c r="C38">
        <v>1116</v>
      </c>
      <c r="D38">
        <v>435602</v>
      </c>
      <c r="E38" t="s">
        <v>19</v>
      </c>
      <c r="F38" t="s">
        <v>20</v>
      </c>
      <c r="G38" s="10">
        <v>281.25119999999998</v>
      </c>
      <c r="H38" s="10">
        <v>75.903800000000004</v>
      </c>
      <c r="I38" s="10">
        <v>205.34739999999999</v>
      </c>
      <c r="J38">
        <v>0</v>
      </c>
      <c r="K38">
        <v>42779.205800000003</v>
      </c>
      <c r="L38">
        <v>281.25119999999998</v>
      </c>
      <c r="M38">
        <v>75.903800000000004</v>
      </c>
      <c r="N38">
        <v>313876.33919999999</v>
      </c>
      <c r="O38">
        <v>16.171944</v>
      </c>
      <c r="P38">
        <v>84708.640800000008</v>
      </c>
      <c r="Q38">
        <v>313876.33919999999</v>
      </c>
      <c r="R38">
        <v>84708.640800000008</v>
      </c>
      <c r="S38">
        <v>2580.2541999999999</v>
      </c>
      <c r="T38">
        <v>368</v>
      </c>
      <c r="U38">
        <f t="shared" si="0"/>
        <v>10</v>
      </c>
    </row>
    <row r="39" spans="1:21" x14ac:dyDescent="0.25">
      <c r="A39" s="1">
        <v>37</v>
      </c>
      <c r="B39" s="3">
        <v>46302</v>
      </c>
      <c r="C39">
        <v>1146</v>
      </c>
      <c r="D39">
        <v>435602</v>
      </c>
      <c r="E39" t="s">
        <v>19</v>
      </c>
      <c r="F39" t="s">
        <v>20</v>
      </c>
      <c r="G39" s="10">
        <v>281.25119999999998</v>
      </c>
      <c r="H39" s="10">
        <v>76.267499999999998</v>
      </c>
      <c r="I39" s="10">
        <v>204.9837</v>
      </c>
      <c r="J39">
        <v>0</v>
      </c>
      <c r="K39">
        <v>42702.938300000002</v>
      </c>
      <c r="L39">
        <v>281.25119999999998</v>
      </c>
      <c r="M39">
        <v>76.267499999999998</v>
      </c>
      <c r="N39">
        <v>322313.87520000001</v>
      </c>
      <c r="O39">
        <v>16.171944</v>
      </c>
      <c r="P39">
        <v>87402.554999999993</v>
      </c>
      <c r="Q39">
        <v>322313.87520000001</v>
      </c>
      <c r="R39">
        <v>87402.554999999993</v>
      </c>
      <c r="S39">
        <v>2656.5216999999998</v>
      </c>
      <c r="T39">
        <v>368</v>
      </c>
      <c r="U39">
        <f t="shared" si="0"/>
        <v>10</v>
      </c>
    </row>
    <row r="40" spans="1:21" x14ac:dyDescent="0.25">
      <c r="A40" s="1">
        <v>38</v>
      </c>
      <c r="B40" s="3">
        <v>46333</v>
      </c>
      <c r="C40">
        <v>1177</v>
      </c>
      <c r="D40">
        <v>435602</v>
      </c>
      <c r="E40" t="s">
        <v>19</v>
      </c>
      <c r="F40" t="s">
        <v>20</v>
      </c>
      <c r="G40" s="10">
        <v>281.25119999999998</v>
      </c>
      <c r="H40" s="10">
        <v>76.632999999999996</v>
      </c>
      <c r="I40" s="10">
        <v>204.6182</v>
      </c>
      <c r="J40">
        <v>0</v>
      </c>
      <c r="K40">
        <v>42626.3053</v>
      </c>
      <c r="L40">
        <v>281.25119999999998</v>
      </c>
      <c r="M40">
        <v>76.632999999999996</v>
      </c>
      <c r="N40">
        <v>331032.66239999997</v>
      </c>
      <c r="O40">
        <v>16.171944</v>
      </c>
      <c r="P40">
        <v>90197.040999999997</v>
      </c>
      <c r="Q40">
        <v>331032.66239999997</v>
      </c>
      <c r="R40">
        <v>90197.040999999997</v>
      </c>
      <c r="S40">
        <v>2733.1547</v>
      </c>
      <c r="T40">
        <v>368</v>
      </c>
      <c r="U40">
        <f t="shared" si="0"/>
        <v>10</v>
      </c>
    </row>
    <row r="41" spans="1:21" x14ac:dyDescent="0.25">
      <c r="A41" s="1">
        <v>39</v>
      </c>
      <c r="B41" s="3">
        <v>46363</v>
      </c>
      <c r="C41">
        <v>1207</v>
      </c>
      <c r="D41">
        <v>435602</v>
      </c>
      <c r="E41" t="s">
        <v>19</v>
      </c>
      <c r="F41" t="s">
        <v>20</v>
      </c>
      <c r="G41" s="10">
        <v>281.25119999999998</v>
      </c>
      <c r="H41" s="10">
        <v>77.000200000000007</v>
      </c>
      <c r="I41" s="10">
        <v>204.251</v>
      </c>
      <c r="J41">
        <v>0</v>
      </c>
      <c r="K41">
        <v>42549.305099999998</v>
      </c>
      <c r="L41">
        <v>281.25119999999998</v>
      </c>
      <c r="M41">
        <v>77.000200000000007</v>
      </c>
      <c r="N41">
        <v>339470.19839999999</v>
      </c>
      <c r="O41">
        <v>16.171944</v>
      </c>
      <c r="P41">
        <v>92939.241400000014</v>
      </c>
      <c r="Q41">
        <v>339470.19839999999</v>
      </c>
      <c r="R41">
        <v>92939.241400000014</v>
      </c>
      <c r="S41">
        <v>2810.1549</v>
      </c>
      <c r="T41">
        <v>368</v>
      </c>
      <c r="U41">
        <f t="shared" si="0"/>
        <v>10</v>
      </c>
    </row>
    <row r="42" spans="1:21" x14ac:dyDescent="0.25">
      <c r="A42" s="1">
        <v>40</v>
      </c>
      <c r="B42" s="3">
        <v>46394</v>
      </c>
      <c r="C42">
        <v>1238</v>
      </c>
      <c r="D42">
        <v>435602</v>
      </c>
      <c r="E42" t="s">
        <v>19</v>
      </c>
      <c r="F42" t="s">
        <v>20</v>
      </c>
      <c r="G42" s="10">
        <v>281.25119999999998</v>
      </c>
      <c r="H42" s="10">
        <v>77.369100000000003</v>
      </c>
      <c r="I42" s="10">
        <v>203.88210000000001</v>
      </c>
      <c r="J42">
        <v>0</v>
      </c>
      <c r="K42">
        <v>42471.936000000002</v>
      </c>
      <c r="L42">
        <v>281.25119999999998</v>
      </c>
      <c r="M42">
        <v>77.369100000000003</v>
      </c>
      <c r="N42">
        <v>348188.98560000001</v>
      </c>
      <c r="O42">
        <v>16.171944</v>
      </c>
      <c r="P42">
        <v>95782.945800000001</v>
      </c>
      <c r="Q42">
        <v>348188.98560000001</v>
      </c>
      <c r="R42">
        <v>95782.945800000001</v>
      </c>
      <c r="S42">
        <v>2887.523999999999</v>
      </c>
      <c r="T42">
        <v>368</v>
      </c>
      <c r="U42">
        <f t="shared" si="0"/>
        <v>10</v>
      </c>
    </row>
    <row r="43" spans="1:21" x14ac:dyDescent="0.25">
      <c r="A43" s="1">
        <v>41</v>
      </c>
      <c r="B43" s="3">
        <v>46425</v>
      </c>
      <c r="C43">
        <v>1269</v>
      </c>
      <c r="D43">
        <v>435602</v>
      </c>
      <c r="E43" t="s">
        <v>19</v>
      </c>
      <c r="F43" t="s">
        <v>20</v>
      </c>
      <c r="G43" s="10">
        <v>281.25119999999998</v>
      </c>
      <c r="H43" s="10">
        <v>77.739900000000006</v>
      </c>
      <c r="I43" s="10">
        <v>203.51140000000001</v>
      </c>
      <c r="J43">
        <v>0</v>
      </c>
      <c r="K43">
        <v>42394.196100000001</v>
      </c>
      <c r="L43">
        <v>281.25119999999998</v>
      </c>
      <c r="M43">
        <v>77.739900000000006</v>
      </c>
      <c r="N43">
        <v>356907.77279999998</v>
      </c>
      <c r="O43">
        <v>16.171944</v>
      </c>
      <c r="P43">
        <v>98651.933100000009</v>
      </c>
      <c r="Q43">
        <v>356907.77279999998</v>
      </c>
      <c r="R43">
        <v>98651.933100000009</v>
      </c>
      <c r="S43">
        <v>2965.263899999999</v>
      </c>
      <c r="T43">
        <v>368</v>
      </c>
      <c r="U43">
        <f t="shared" si="0"/>
        <v>10</v>
      </c>
    </row>
    <row r="44" spans="1:21" x14ac:dyDescent="0.25">
      <c r="A44" s="1">
        <v>42</v>
      </c>
      <c r="B44" s="3">
        <v>46453</v>
      </c>
      <c r="C44">
        <v>1297</v>
      </c>
      <c r="D44">
        <v>435602</v>
      </c>
      <c r="E44" t="s">
        <v>19</v>
      </c>
      <c r="F44" t="s">
        <v>20</v>
      </c>
      <c r="G44" s="10">
        <v>281.25119999999998</v>
      </c>
      <c r="H44" s="10">
        <v>78.112399999999994</v>
      </c>
      <c r="I44" s="10">
        <v>203.13890000000001</v>
      </c>
      <c r="J44">
        <v>0</v>
      </c>
      <c r="K44">
        <v>42316.083700000003</v>
      </c>
      <c r="L44">
        <v>281.25119999999998</v>
      </c>
      <c r="M44">
        <v>78.112399999999994</v>
      </c>
      <c r="N44">
        <v>364782.8064</v>
      </c>
      <c r="O44">
        <v>16.171944</v>
      </c>
      <c r="P44">
        <v>101311.7828</v>
      </c>
      <c r="Q44">
        <v>364782.8064</v>
      </c>
      <c r="R44">
        <v>101311.7828</v>
      </c>
      <c r="S44">
        <v>3043.376299999999</v>
      </c>
      <c r="T44">
        <v>368</v>
      </c>
      <c r="U44">
        <f t="shared" si="0"/>
        <v>10</v>
      </c>
    </row>
    <row r="45" spans="1:21" x14ac:dyDescent="0.25">
      <c r="A45" s="1">
        <v>43</v>
      </c>
      <c r="B45" s="3">
        <v>46484</v>
      </c>
      <c r="C45">
        <v>1328</v>
      </c>
      <c r="D45">
        <v>435602</v>
      </c>
      <c r="E45" t="s">
        <v>19</v>
      </c>
      <c r="F45" t="s">
        <v>20</v>
      </c>
      <c r="G45" s="10">
        <v>281.25119999999998</v>
      </c>
      <c r="H45" s="10">
        <v>78.486699999999999</v>
      </c>
      <c r="I45" s="10">
        <v>202.7646</v>
      </c>
      <c r="J45">
        <v>0</v>
      </c>
      <c r="K45">
        <v>42237.597000000002</v>
      </c>
      <c r="L45">
        <v>281.25119999999998</v>
      </c>
      <c r="M45">
        <v>78.486699999999999</v>
      </c>
      <c r="N45">
        <v>373501.59360000002</v>
      </c>
      <c r="O45">
        <v>16.171944</v>
      </c>
      <c r="P45">
        <v>104230.3376</v>
      </c>
      <c r="Q45">
        <v>373501.59360000002</v>
      </c>
      <c r="R45">
        <v>104230.3376</v>
      </c>
      <c r="S45">
        <v>3121.8629999999989</v>
      </c>
      <c r="T45">
        <v>368</v>
      </c>
      <c r="U45">
        <f t="shared" si="0"/>
        <v>10</v>
      </c>
    </row>
    <row r="46" spans="1:21" x14ac:dyDescent="0.25">
      <c r="A46" s="1">
        <v>44</v>
      </c>
      <c r="B46" s="3">
        <v>46514</v>
      </c>
      <c r="C46">
        <v>1358</v>
      </c>
      <c r="D46">
        <v>435602</v>
      </c>
      <c r="E46" t="s">
        <v>19</v>
      </c>
      <c r="F46" t="s">
        <v>20</v>
      </c>
      <c r="G46" s="10">
        <v>281.25119999999998</v>
      </c>
      <c r="H46" s="10">
        <v>78.862700000000004</v>
      </c>
      <c r="I46" s="10">
        <v>202.38849999999999</v>
      </c>
      <c r="J46">
        <v>0</v>
      </c>
      <c r="K46">
        <v>42158.734299999996</v>
      </c>
      <c r="L46">
        <v>281.25119999999998</v>
      </c>
      <c r="M46">
        <v>78.862700000000004</v>
      </c>
      <c r="N46">
        <v>381939.12959999999</v>
      </c>
      <c r="O46">
        <v>16.171944</v>
      </c>
      <c r="P46">
        <v>107095.5466</v>
      </c>
      <c r="Q46">
        <v>381939.12959999999</v>
      </c>
      <c r="R46">
        <v>107095.5466</v>
      </c>
      <c r="S46">
        <v>3200.7257</v>
      </c>
      <c r="T46">
        <v>368</v>
      </c>
      <c r="U46">
        <f t="shared" si="0"/>
        <v>11</v>
      </c>
    </row>
    <row r="47" spans="1:21" x14ac:dyDescent="0.25">
      <c r="A47" s="1">
        <v>45</v>
      </c>
      <c r="B47" s="3">
        <v>46545</v>
      </c>
      <c r="C47">
        <v>1389</v>
      </c>
      <c r="D47">
        <v>435602</v>
      </c>
      <c r="E47" t="s">
        <v>19</v>
      </c>
      <c r="F47" t="s">
        <v>20</v>
      </c>
      <c r="G47" s="10">
        <v>281.25119999999998</v>
      </c>
      <c r="H47" s="10">
        <v>79.240600000000001</v>
      </c>
      <c r="I47" s="10">
        <v>202.01060000000001</v>
      </c>
      <c r="J47">
        <v>0</v>
      </c>
      <c r="K47">
        <v>42079.493699999999</v>
      </c>
      <c r="L47">
        <v>281.25119999999998</v>
      </c>
      <c r="M47">
        <v>79.240600000000001</v>
      </c>
      <c r="N47">
        <v>390657.91679999989</v>
      </c>
      <c r="O47">
        <v>16.171944</v>
      </c>
      <c r="P47">
        <v>110065.1934</v>
      </c>
      <c r="Q47">
        <v>390657.91679999989</v>
      </c>
      <c r="R47">
        <v>110065.1934</v>
      </c>
      <c r="S47">
        <v>3279.9663</v>
      </c>
      <c r="T47">
        <v>368</v>
      </c>
      <c r="U47">
        <f t="shared" si="0"/>
        <v>11</v>
      </c>
    </row>
    <row r="48" spans="1:21" x14ac:dyDescent="0.25">
      <c r="A48" s="1">
        <v>46</v>
      </c>
      <c r="B48" s="3">
        <v>46575</v>
      </c>
      <c r="C48">
        <v>1419</v>
      </c>
      <c r="D48">
        <v>435602</v>
      </c>
      <c r="E48" t="s">
        <v>19</v>
      </c>
      <c r="F48" t="s">
        <v>20</v>
      </c>
      <c r="G48" s="10">
        <v>281.25119999999998</v>
      </c>
      <c r="H48" s="10">
        <v>79.6203</v>
      </c>
      <c r="I48" s="10">
        <v>201.6309</v>
      </c>
      <c r="J48">
        <v>0</v>
      </c>
      <c r="K48">
        <v>41999.873399999997</v>
      </c>
      <c r="L48">
        <v>281.25119999999998</v>
      </c>
      <c r="M48">
        <v>79.6203</v>
      </c>
      <c r="N48">
        <v>399095.45280000003</v>
      </c>
      <c r="O48">
        <v>16.171944</v>
      </c>
      <c r="P48">
        <v>112981.20570000001</v>
      </c>
      <c r="Q48">
        <v>399095.45280000003</v>
      </c>
      <c r="R48">
        <v>112981.20570000001</v>
      </c>
      <c r="S48">
        <v>3359.5866000000001</v>
      </c>
      <c r="T48">
        <v>368</v>
      </c>
      <c r="U48">
        <f t="shared" si="0"/>
        <v>11</v>
      </c>
    </row>
    <row r="49" spans="1:21" x14ac:dyDescent="0.25">
      <c r="A49" s="1">
        <v>47</v>
      </c>
      <c r="B49" s="3">
        <v>46606</v>
      </c>
      <c r="C49">
        <v>1450</v>
      </c>
      <c r="D49">
        <v>435602</v>
      </c>
      <c r="E49" t="s">
        <v>19</v>
      </c>
      <c r="F49" t="s">
        <v>20</v>
      </c>
      <c r="G49" s="10">
        <v>281.25119999999998</v>
      </c>
      <c r="H49" s="10">
        <v>80.001800000000003</v>
      </c>
      <c r="I49" s="10">
        <v>201.24940000000001</v>
      </c>
      <c r="J49">
        <v>0</v>
      </c>
      <c r="K49">
        <v>41919.871599999999</v>
      </c>
      <c r="L49">
        <v>281.25119999999998</v>
      </c>
      <c r="M49">
        <v>80.001800000000003</v>
      </c>
      <c r="N49">
        <v>407814.24</v>
      </c>
      <c r="O49">
        <v>16.171944</v>
      </c>
      <c r="P49">
        <v>116002.61</v>
      </c>
      <c r="Q49">
        <v>407814.24</v>
      </c>
      <c r="R49">
        <v>116002.61</v>
      </c>
      <c r="S49">
        <v>3439.5884000000001</v>
      </c>
      <c r="T49">
        <v>369</v>
      </c>
      <c r="U49">
        <f t="shared" si="0"/>
        <v>11</v>
      </c>
    </row>
    <row r="50" spans="1:21" x14ac:dyDescent="0.25">
      <c r="A50" s="1">
        <v>48</v>
      </c>
      <c r="B50" s="3">
        <v>46637</v>
      </c>
      <c r="C50">
        <v>1481</v>
      </c>
      <c r="D50">
        <v>435602</v>
      </c>
      <c r="E50" t="s">
        <v>19</v>
      </c>
      <c r="F50" t="s">
        <v>20</v>
      </c>
      <c r="G50" s="10">
        <v>281.25119999999998</v>
      </c>
      <c r="H50" s="10">
        <v>80.385199999999998</v>
      </c>
      <c r="I50" s="10">
        <v>200.86609999999999</v>
      </c>
      <c r="J50">
        <v>0</v>
      </c>
      <c r="K50">
        <v>41839.486400000002</v>
      </c>
      <c r="L50">
        <v>281.25119999999998</v>
      </c>
      <c r="M50">
        <v>80.385199999999998</v>
      </c>
      <c r="N50">
        <v>416533.02720000001</v>
      </c>
      <c r="O50">
        <v>16.171944</v>
      </c>
      <c r="P50">
        <v>119050.48119999999</v>
      </c>
      <c r="Q50">
        <v>416533.02720000001</v>
      </c>
      <c r="R50">
        <v>119050.48119999999</v>
      </c>
      <c r="S50">
        <v>3519.9735999999998</v>
      </c>
      <c r="T50">
        <v>369</v>
      </c>
      <c r="U50">
        <f t="shared" si="0"/>
        <v>11</v>
      </c>
    </row>
    <row r="51" spans="1:21" x14ac:dyDescent="0.25">
      <c r="A51" s="1">
        <v>49</v>
      </c>
      <c r="B51" s="3">
        <v>46667</v>
      </c>
      <c r="C51">
        <v>1511</v>
      </c>
      <c r="D51">
        <v>435602</v>
      </c>
      <c r="E51" t="s">
        <v>19</v>
      </c>
      <c r="F51" t="s">
        <v>20</v>
      </c>
      <c r="G51" s="10">
        <v>281.25119999999998</v>
      </c>
      <c r="H51" s="10">
        <v>80.770399999999995</v>
      </c>
      <c r="I51" s="10">
        <v>200.48089999999999</v>
      </c>
      <c r="J51">
        <v>0</v>
      </c>
      <c r="K51">
        <v>41758.716</v>
      </c>
      <c r="L51">
        <v>281.25119999999998</v>
      </c>
      <c r="M51">
        <v>80.770399999999995</v>
      </c>
      <c r="N51">
        <v>424970.56319999998</v>
      </c>
      <c r="O51">
        <v>16.171944</v>
      </c>
      <c r="P51">
        <v>122044.0744</v>
      </c>
      <c r="Q51">
        <v>424970.56319999998</v>
      </c>
      <c r="R51">
        <v>122044.0744</v>
      </c>
      <c r="S51">
        <v>3600.7440000000001</v>
      </c>
      <c r="T51">
        <v>369</v>
      </c>
      <c r="U51">
        <f t="shared" si="0"/>
        <v>11</v>
      </c>
    </row>
    <row r="52" spans="1:21" x14ac:dyDescent="0.25">
      <c r="A52" s="1">
        <v>50</v>
      </c>
      <c r="B52" s="3">
        <v>46698</v>
      </c>
      <c r="C52">
        <v>1542</v>
      </c>
      <c r="D52">
        <v>435602</v>
      </c>
      <c r="E52" t="s">
        <v>19</v>
      </c>
      <c r="F52" t="s">
        <v>20</v>
      </c>
      <c r="G52" s="10">
        <v>281.25119999999998</v>
      </c>
      <c r="H52" s="10">
        <v>81.157399999999996</v>
      </c>
      <c r="I52" s="10">
        <v>200.09379999999999</v>
      </c>
      <c r="J52">
        <v>0</v>
      </c>
      <c r="K52">
        <v>41677.558599999997</v>
      </c>
      <c r="L52">
        <v>281.25119999999998</v>
      </c>
      <c r="M52">
        <v>81.157399999999996</v>
      </c>
      <c r="N52">
        <v>433689.3504</v>
      </c>
      <c r="O52">
        <v>16.171944</v>
      </c>
      <c r="P52">
        <v>125144.7108</v>
      </c>
      <c r="Q52">
        <v>433689.3504</v>
      </c>
      <c r="R52">
        <v>125144.7108</v>
      </c>
      <c r="S52">
        <v>3681.9014000000002</v>
      </c>
      <c r="T52">
        <v>369</v>
      </c>
      <c r="U52">
        <f t="shared" si="0"/>
        <v>11</v>
      </c>
    </row>
    <row r="53" spans="1:21" x14ac:dyDescent="0.25">
      <c r="A53" s="1">
        <v>51</v>
      </c>
      <c r="B53" s="3">
        <v>46728</v>
      </c>
      <c r="C53">
        <v>1572</v>
      </c>
      <c r="D53">
        <v>435602</v>
      </c>
      <c r="E53" t="s">
        <v>19</v>
      </c>
      <c r="F53" t="s">
        <v>20</v>
      </c>
      <c r="G53" s="10">
        <v>281.25119999999998</v>
      </c>
      <c r="H53" s="10">
        <v>81.546300000000002</v>
      </c>
      <c r="I53" s="10">
        <v>199.70500000000001</v>
      </c>
      <c r="J53">
        <v>0</v>
      </c>
      <c r="K53">
        <v>41596.012300000002</v>
      </c>
      <c r="L53">
        <v>281.25119999999998</v>
      </c>
      <c r="M53">
        <v>81.546300000000002</v>
      </c>
      <c r="N53">
        <v>442126.88640000002</v>
      </c>
      <c r="O53">
        <v>16.171944</v>
      </c>
      <c r="P53">
        <v>128190.7836</v>
      </c>
      <c r="Q53">
        <v>442126.88640000002</v>
      </c>
      <c r="R53">
        <v>128190.7836</v>
      </c>
      <c r="S53">
        <v>3763.4477000000002</v>
      </c>
      <c r="T53">
        <v>369</v>
      </c>
      <c r="U53">
        <f t="shared" si="0"/>
        <v>11</v>
      </c>
    </row>
    <row r="54" spans="1:21" x14ac:dyDescent="0.25">
      <c r="A54" s="1">
        <v>52</v>
      </c>
      <c r="B54" s="3">
        <v>46759</v>
      </c>
      <c r="C54">
        <v>1603</v>
      </c>
      <c r="D54">
        <v>435602</v>
      </c>
      <c r="E54" t="s">
        <v>19</v>
      </c>
      <c r="F54" t="s">
        <v>20</v>
      </c>
      <c r="G54" s="10">
        <v>281.25119999999998</v>
      </c>
      <c r="H54" s="10">
        <v>81.936999999999998</v>
      </c>
      <c r="I54" s="10">
        <v>199.3142</v>
      </c>
      <c r="J54">
        <v>0</v>
      </c>
      <c r="K54">
        <v>41514.075299999997</v>
      </c>
      <c r="L54">
        <v>281.25119999999998</v>
      </c>
      <c r="M54">
        <v>81.936999999999998</v>
      </c>
      <c r="N54">
        <v>450845.67359999998</v>
      </c>
      <c r="O54">
        <v>16.171944</v>
      </c>
      <c r="P54">
        <v>131345.011</v>
      </c>
      <c r="Q54">
        <v>450845.67359999998</v>
      </c>
      <c r="R54">
        <v>131345.011</v>
      </c>
      <c r="S54">
        <v>3845.3847000000001</v>
      </c>
      <c r="T54">
        <v>369</v>
      </c>
      <c r="U54">
        <f t="shared" si="0"/>
        <v>11</v>
      </c>
    </row>
    <row r="55" spans="1:21" x14ac:dyDescent="0.25">
      <c r="A55" s="1">
        <v>53</v>
      </c>
      <c r="B55" s="3">
        <v>46790</v>
      </c>
      <c r="C55">
        <v>1634</v>
      </c>
      <c r="D55">
        <v>435602</v>
      </c>
      <c r="E55" t="s">
        <v>19</v>
      </c>
      <c r="F55" t="s">
        <v>20</v>
      </c>
      <c r="G55" s="10">
        <v>281.25119999999998</v>
      </c>
      <c r="H55" s="10">
        <v>82.329599999999999</v>
      </c>
      <c r="I55" s="10">
        <v>198.92160000000001</v>
      </c>
      <c r="J55">
        <v>0</v>
      </c>
      <c r="K55">
        <v>41431.745699999999</v>
      </c>
      <c r="L55">
        <v>281.25119999999998</v>
      </c>
      <c r="M55">
        <v>82.329599999999999</v>
      </c>
      <c r="N55">
        <v>459564.4608</v>
      </c>
      <c r="O55">
        <v>16.171944</v>
      </c>
      <c r="P55">
        <v>134526.56640000001</v>
      </c>
      <c r="Q55">
        <v>459564.4608</v>
      </c>
      <c r="R55">
        <v>134526.56640000001</v>
      </c>
      <c r="S55">
        <v>3927.7143000000001</v>
      </c>
      <c r="T55">
        <v>369</v>
      </c>
      <c r="U55">
        <f t="shared" si="0"/>
        <v>11</v>
      </c>
    </row>
    <row r="56" spans="1:21" x14ac:dyDescent="0.25">
      <c r="A56" s="1">
        <v>54</v>
      </c>
      <c r="B56" s="3">
        <v>46819</v>
      </c>
      <c r="C56">
        <v>1663</v>
      </c>
      <c r="D56">
        <v>435602</v>
      </c>
      <c r="E56" t="s">
        <v>19</v>
      </c>
      <c r="F56" t="s">
        <v>20</v>
      </c>
      <c r="G56" s="10">
        <v>281.25119999999998</v>
      </c>
      <c r="H56" s="10">
        <v>82.724100000000007</v>
      </c>
      <c r="I56" s="10">
        <v>198.52709999999999</v>
      </c>
      <c r="J56">
        <v>0</v>
      </c>
      <c r="K56">
        <v>41349.0216</v>
      </c>
      <c r="L56">
        <v>281.25119999999998</v>
      </c>
      <c r="M56">
        <v>82.724100000000007</v>
      </c>
      <c r="N56">
        <v>467720.74560000002</v>
      </c>
      <c r="O56">
        <v>16.171944</v>
      </c>
      <c r="P56">
        <v>137570.1783</v>
      </c>
      <c r="Q56">
        <v>467720.74560000002</v>
      </c>
      <c r="R56">
        <v>137570.1783</v>
      </c>
      <c r="S56">
        <v>4010.4384</v>
      </c>
      <c r="T56">
        <v>369</v>
      </c>
      <c r="U56">
        <f t="shared" si="0"/>
        <v>11</v>
      </c>
    </row>
    <row r="57" spans="1:21" x14ac:dyDescent="0.25">
      <c r="A57" s="1">
        <v>55</v>
      </c>
      <c r="B57" s="3">
        <v>46850</v>
      </c>
      <c r="C57">
        <v>1694</v>
      </c>
      <c r="D57">
        <v>435602</v>
      </c>
      <c r="E57" t="s">
        <v>19</v>
      </c>
      <c r="F57" t="s">
        <v>20</v>
      </c>
      <c r="G57" s="10">
        <v>281.25119999999998</v>
      </c>
      <c r="H57" s="10">
        <v>83.120500000000007</v>
      </c>
      <c r="I57" s="10">
        <v>198.13069999999999</v>
      </c>
      <c r="J57">
        <v>0</v>
      </c>
      <c r="K57">
        <v>41265.901100000003</v>
      </c>
      <c r="L57">
        <v>281.25119999999998</v>
      </c>
      <c r="M57">
        <v>83.120500000000007</v>
      </c>
      <c r="N57">
        <v>476439.53279999999</v>
      </c>
      <c r="O57">
        <v>16.171944</v>
      </c>
      <c r="P57">
        <v>140806.12700000001</v>
      </c>
      <c r="Q57">
        <v>476439.53279999999</v>
      </c>
      <c r="R57">
        <v>140806.12700000001</v>
      </c>
      <c r="S57">
        <v>4093.5589</v>
      </c>
      <c r="T57">
        <v>369</v>
      </c>
      <c r="U57">
        <f t="shared" si="0"/>
        <v>11</v>
      </c>
    </row>
    <row r="58" spans="1:21" x14ac:dyDescent="0.25">
      <c r="A58" s="1">
        <v>56</v>
      </c>
      <c r="B58" s="3">
        <v>46880</v>
      </c>
      <c r="C58">
        <v>1724</v>
      </c>
      <c r="D58">
        <v>435602</v>
      </c>
      <c r="E58" t="s">
        <v>19</v>
      </c>
      <c r="F58" t="s">
        <v>20</v>
      </c>
      <c r="G58" s="10">
        <v>281.25119999999998</v>
      </c>
      <c r="H58" s="10">
        <v>83.518799999999999</v>
      </c>
      <c r="I58" s="10">
        <v>197.73240000000001</v>
      </c>
      <c r="J58">
        <v>0</v>
      </c>
      <c r="K58">
        <v>41182.382299999997</v>
      </c>
      <c r="L58">
        <v>281.25119999999998</v>
      </c>
      <c r="M58">
        <v>83.518799999999999</v>
      </c>
      <c r="N58">
        <v>484877.06879999989</v>
      </c>
      <c r="O58">
        <v>16.171944</v>
      </c>
      <c r="P58">
        <v>143986.4112</v>
      </c>
      <c r="Q58">
        <v>484877.06879999989</v>
      </c>
      <c r="R58">
        <v>143986.4112</v>
      </c>
      <c r="S58">
        <v>4177.0776999999998</v>
      </c>
      <c r="T58">
        <v>369</v>
      </c>
      <c r="U58">
        <f t="shared" si="0"/>
        <v>12</v>
      </c>
    </row>
    <row r="59" spans="1:21" x14ac:dyDescent="0.25">
      <c r="A59" s="1">
        <v>57</v>
      </c>
      <c r="B59" s="3">
        <v>46911</v>
      </c>
      <c r="C59">
        <v>1755</v>
      </c>
      <c r="D59">
        <v>435602</v>
      </c>
      <c r="E59" t="s">
        <v>19</v>
      </c>
      <c r="F59" t="s">
        <v>20</v>
      </c>
      <c r="G59" s="10">
        <v>281.25119999999998</v>
      </c>
      <c r="H59" s="10">
        <v>83.918999999999997</v>
      </c>
      <c r="I59" s="10">
        <v>197.3322</v>
      </c>
      <c r="J59">
        <v>0</v>
      </c>
      <c r="K59">
        <v>41098.463300000003</v>
      </c>
      <c r="L59">
        <v>281.25119999999998</v>
      </c>
      <c r="M59">
        <v>83.918999999999997</v>
      </c>
      <c r="N59">
        <v>493595.85600000003</v>
      </c>
      <c r="O59">
        <v>16.171944</v>
      </c>
      <c r="P59">
        <v>147277.845</v>
      </c>
      <c r="Q59">
        <v>493595.85600000003</v>
      </c>
      <c r="R59">
        <v>147277.845</v>
      </c>
      <c r="S59">
        <v>4260.9966999999997</v>
      </c>
      <c r="T59">
        <v>369</v>
      </c>
      <c r="U59">
        <f t="shared" si="0"/>
        <v>12</v>
      </c>
    </row>
    <row r="60" spans="1:21" x14ac:dyDescent="0.25">
      <c r="A60" s="1">
        <v>58</v>
      </c>
      <c r="B60" s="3">
        <v>46941</v>
      </c>
      <c r="C60">
        <v>1785</v>
      </c>
      <c r="D60">
        <v>435602</v>
      </c>
      <c r="E60" t="s">
        <v>19</v>
      </c>
      <c r="F60" t="s">
        <v>20</v>
      </c>
      <c r="G60" s="10">
        <v>281.25119999999998</v>
      </c>
      <c r="H60" s="10">
        <v>84.321100000000001</v>
      </c>
      <c r="I60" s="10">
        <v>196.93010000000001</v>
      </c>
      <c r="J60">
        <v>0</v>
      </c>
      <c r="K60">
        <v>41014.142200000002</v>
      </c>
      <c r="L60">
        <v>281.25119999999998</v>
      </c>
      <c r="M60">
        <v>84.321100000000001</v>
      </c>
      <c r="N60">
        <v>502033.39199999999</v>
      </c>
      <c r="O60">
        <v>16.171944</v>
      </c>
      <c r="P60">
        <v>150513.1635</v>
      </c>
      <c r="Q60">
        <v>502033.39199999999</v>
      </c>
      <c r="R60">
        <v>150513.1635</v>
      </c>
      <c r="S60">
        <v>4345.3177999999998</v>
      </c>
      <c r="T60">
        <v>369</v>
      </c>
      <c r="U60">
        <f t="shared" si="0"/>
        <v>12</v>
      </c>
    </row>
    <row r="61" spans="1:21" x14ac:dyDescent="0.25">
      <c r="A61" s="1">
        <v>59</v>
      </c>
      <c r="B61" s="3">
        <v>46972</v>
      </c>
      <c r="C61">
        <v>1816</v>
      </c>
      <c r="D61">
        <v>435602</v>
      </c>
      <c r="E61" t="s">
        <v>19</v>
      </c>
      <c r="F61" t="s">
        <v>20</v>
      </c>
      <c r="G61" s="10">
        <v>281.25119999999998</v>
      </c>
      <c r="H61" s="10">
        <v>84.725099999999998</v>
      </c>
      <c r="I61" s="10">
        <v>196.52610000000001</v>
      </c>
      <c r="J61">
        <v>0</v>
      </c>
      <c r="K61">
        <v>40929.417099999999</v>
      </c>
      <c r="L61">
        <v>281.25119999999998</v>
      </c>
      <c r="M61">
        <v>84.725099999999998</v>
      </c>
      <c r="N61">
        <v>510752.17920000001</v>
      </c>
      <c r="O61">
        <v>16.171944</v>
      </c>
      <c r="P61">
        <v>153860.78159999999</v>
      </c>
      <c r="Q61">
        <v>510752.17920000001</v>
      </c>
      <c r="R61">
        <v>153860.78159999999</v>
      </c>
      <c r="S61">
        <v>4430.0428999999986</v>
      </c>
      <c r="T61">
        <v>370</v>
      </c>
      <c r="U61">
        <f t="shared" si="0"/>
        <v>12</v>
      </c>
    </row>
    <row r="62" spans="1:21" x14ac:dyDescent="0.25">
      <c r="A62" s="1">
        <v>60</v>
      </c>
      <c r="B62" s="3">
        <v>47003</v>
      </c>
      <c r="C62">
        <v>1847</v>
      </c>
      <c r="D62">
        <v>435602</v>
      </c>
      <c r="E62" t="s">
        <v>19</v>
      </c>
      <c r="F62" t="s">
        <v>20</v>
      </c>
      <c r="G62" s="10">
        <v>281.25119999999998</v>
      </c>
      <c r="H62" s="10">
        <v>85.131100000000004</v>
      </c>
      <c r="I62" s="10">
        <v>196.12010000000001</v>
      </c>
      <c r="J62">
        <v>0</v>
      </c>
      <c r="K62">
        <v>40844.286</v>
      </c>
      <c r="L62">
        <v>281.25119999999998</v>
      </c>
      <c r="M62">
        <v>85.131100000000004</v>
      </c>
      <c r="N62">
        <v>519470.96639999998</v>
      </c>
      <c r="O62">
        <v>16.171944</v>
      </c>
      <c r="P62">
        <v>157237.14170000001</v>
      </c>
      <c r="Q62">
        <v>519470.96639999998</v>
      </c>
      <c r="R62">
        <v>157237.14170000001</v>
      </c>
      <c r="S62">
        <v>4515.1739999999991</v>
      </c>
      <c r="T62">
        <v>370</v>
      </c>
      <c r="U62">
        <f t="shared" si="0"/>
        <v>12</v>
      </c>
    </row>
    <row r="63" spans="1:21" x14ac:dyDescent="0.25">
      <c r="A63" s="1">
        <v>61</v>
      </c>
      <c r="B63" s="3">
        <v>47033</v>
      </c>
      <c r="C63">
        <v>1877</v>
      </c>
      <c r="D63">
        <v>435602</v>
      </c>
      <c r="E63" t="s">
        <v>19</v>
      </c>
      <c r="F63" t="s">
        <v>20</v>
      </c>
      <c r="G63" s="10">
        <v>281.25119999999998</v>
      </c>
      <c r="H63" s="10">
        <v>85.539000000000001</v>
      </c>
      <c r="I63" s="10">
        <v>195.7122</v>
      </c>
      <c r="J63">
        <v>0</v>
      </c>
      <c r="K63">
        <v>40758.747000000003</v>
      </c>
      <c r="L63">
        <v>281.25119999999998</v>
      </c>
      <c r="M63">
        <v>85.539000000000001</v>
      </c>
      <c r="N63">
        <v>527908.5024</v>
      </c>
      <c r="O63">
        <v>16.171944</v>
      </c>
      <c r="P63">
        <v>160556.70300000001</v>
      </c>
      <c r="Q63">
        <v>527908.5024</v>
      </c>
      <c r="R63">
        <v>160556.70300000001</v>
      </c>
      <c r="S63">
        <v>4600.7129999999988</v>
      </c>
      <c r="T63">
        <v>370</v>
      </c>
      <c r="U63">
        <f t="shared" si="0"/>
        <v>12</v>
      </c>
    </row>
    <row r="64" spans="1:21" x14ac:dyDescent="0.25">
      <c r="A64" s="1">
        <v>62</v>
      </c>
      <c r="B64" s="3">
        <v>47064</v>
      </c>
      <c r="C64">
        <v>1908</v>
      </c>
      <c r="D64">
        <v>435602</v>
      </c>
      <c r="E64" t="s">
        <v>19</v>
      </c>
      <c r="F64" t="s">
        <v>20</v>
      </c>
      <c r="G64" s="10">
        <v>281.25119999999998</v>
      </c>
      <c r="H64" s="10">
        <v>85.948899999999995</v>
      </c>
      <c r="I64" s="10">
        <v>195.3023</v>
      </c>
      <c r="J64">
        <v>0</v>
      </c>
      <c r="K64">
        <v>40672.7981</v>
      </c>
      <c r="L64">
        <v>281.25119999999998</v>
      </c>
      <c r="M64">
        <v>85.948899999999995</v>
      </c>
      <c r="N64">
        <v>536627.28960000002</v>
      </c>
      <c r="O64">
        <v>16.171944</v>
      </c>
      <c r="P64">
        <v>163990.5012</v>
      </c>
      <c r="Q64">
        <v>536627.28960000002</v>
      </c>
      <c r="R64">
        <v>163990.5012</v>
      </c>
      <c r="S64">
        <v>4686.6618999999992</v>
      </c>
      <c r="T64">
        <v>370</v>
      </c>
      <c r="U64">
        <f t="shared" si="0"/>
        <v>12</v>
      </c>
    </row>
    <row r="65" spans="1:21" x14ac:dyDescent="0.25">
      <c r="A65" s="1">
        <v>63</v>
      </c>
      <c r="B65" s="3">
        <v>47094</v>
      </c>
      <c r="C65">
        <v>1938</v>
      </c>
      <c r="D65">
        <v>435602</v>
      </c>
      <c r="E65" t="s">
        <v>19</v>
      </c>
      <c r="F65" t="s">
        <v>20</v>
      </c>
      <c r="G65" s="10">
        <v>281.25119999999998</v>
      </c>
      <c r="H65" s="10">
        <v>86.360699999999994</v>
      </c>
      <c r="I65" s="10">
        <v>194.8905</v>
      </c>
      <c r="J65">
        <v>0</v>
      </c>
      <c r="K65">
        <v>40586.437400000003</v>
      </c>
      <c r="L65">
        <v>281.25119999999998</v>
      </c>
      <c r="M65">
        <v>86.360699999999994</v>
      </c>
      <c r="N65">
        <v>545064.82559999998</v>
      </c>
      <c r="O65">
        <v>16.171944</v>
      </c>
      <c r="P65">
        <v>167367.03659999999</v>
      </c>
      <c r="Q65">
        <v>545064.82559999998</v>
      </c>
      <c r="R65">
        <v>167367.03659999999</v>
      </c>
      <c r="S65">
        <v>4773.0225999999993</v>
      </c>
      <c r="T65">
        <v>370</v>
      </c>
      <c r="U65">
        <f t="shared" si="0"/>
        <v>12</v>
      </c>
    </row>
    <row r="66" spans="1:21" x14ac:dyDescent="0.25">
      <c r="A66" s="1">
        <v>64</v>
      </c>
      <c r="B66" s="3">
        <v>47125</v>
      </c>
      <c r="C66">
        <v>1969</v>
      </c>
      <c r="D66">
        <v>435602</v>
      </c>
      <c r="E66" t="s">
        <v>19</v>
      </c>
      <c r="F66" t="s">
        <v>20</v>
      </c>
      <c r="G66" s="10">
        <v>281.25119999999998</v>
      </c>
      <c r="H66" s="10">
        <v>86.774600000000007</v>
      </c>
      <c r="I66" s="10">
        <v>194.47669999999999</v>
      </c>
      <c r="J66">
        <v>0</v>
      </c>
      <c r="K66">
        <v>40499.662799999998</v>
      </c>
      <c r="L66">
        <v>281.25119999999998</v>
      </c>
      <c r="M66">
        <v>86.774600000000007</v>
      </c>
      <c r="N66">
        <v>553783.6128</v>
      </c>
      <c r="O66">
        <v>16.171944</v>
      </c>
      <c r="P66">
        <v>170859.1874</v>
      </c>
      <c r="Q66">
        <v>553783.6128</v>
      </c>
      <c r="R66">
        <v>170859.1874</v>
      </c>
      <c r="S66">
        <v>4859.7971999999991</v>
      </c>
      <c r="T66">
        <v>370</v>
      </c>
      <c r="U66">
        <f t="shared" si="0"/>
        <v>12</v>
      </c>
    </row>
    <row r="67" spans="1:21" x14ac:dyDescent="0.25">
      <c r="A67" s="1">
        <v>65</v>
      </c>
      <c r="B67" s="3">
        <v>47156</v>
      </c>
      <c r="C67">
        <v>2000</v>
      </c>
      <c r="D67">
        <v>435602</v>
      </c>
      <c r="E67" t="s">
        <v>19</v>
      </c>
      <c r="F67" t="s">
        <v>20</v>
      </c>
      <c r="G67" s="10">
        <v>281.25119999999998</v>
      </c>
      <c r="H67" s="10">
        <v>87.190399999999997</v>
      </c>
      <c r="I67" s="10">
        <v>194.0609</v>
      </c>
      <c r="J67">
        <v>0</v>
      </c>
      <c r="K67">
        <v>40412.472399999999</v>
      </c>
      <c r="L67">
        <v>281.25119999999998</v>
      </c>
      <c r="M67">
        <v>87.190399999999997</v>
      </c>
      <c r="N67">
        <v>562502.40000000002</v>
      </c>
      <c r="O67">
        <v>16.171944</v>
      </c>
      <c r="P67">
        <v>174380.79999999999</v>
      </c>
      <c r="Q67">
        <v>562502.40000000002</v>
      </c>
      <c r="R67">
        <v>174380.79999999999</v>
      </c>
      <c r="S67">
        <v>4946.9875999999986</v>
      </c>
      <c r="T67">
        <v>370</v>
      </c>
      <c r="U67">
        <f t="shared" ref="U67:U130" si="1">INT((B67-$W$1)/360)</f>
        <v>12</v>
      </c>
    </row>
    <row r="68" spans="1:21" x14ac:dyDescent="0.25">
      <c r="A68" s="1">
        <v>66</v>
      </c>
      <c r="B68" s="3">
        <v>47184</v>
      </c>
      <c r="C68">
        <v>2028</v>
      </c>
      <c r="D68">
        <v>435602</v>
      </c>
      <c r="E68" t="s">
        <v>19</v>
      </c>
      <c r="F68" t="s">
        <v>20</v>
      </c>
      <c r="G68" s="10">
        <v>281.25119999999998</v>
      </c>
      <c r="H68" s="10">
        <v>87.608099999999993</v>
      </c>
      <c r="I68" s="10">
        <v>193.6431</v>
      </c>
      <c r="J68">
        <v>0</v>
      </c>
      <c r="K68">
        <v>40324.864300000001</v>
      </c>
      <c r="L68">
        <v>281.25119999999998</v>
      </c>
      <c r="M68">
        <v>87.608099999999993</v>
      </c>
      <c r="N68">
        <v>570377.43359999999</v>
      </c>
      <c r="O68">
        <v>16.171944</v>
      </c>
      <c r="P68">
        <v>177669.2268</v>
      </c>
      <c r="Q68">
        <v>570377.43359999999</v>
      </c>
      <c r="R68">
        <v>177669.2268</v>
      </c>
      <c r="S68">
        <v>5034.5956999999999</v>
      </c>
      <c r="T68">
        <v>370</v>
      </c>
      <c r="U68">
        <f t="shared" si="1"/>
        <v>12</v>
      </c>
    </row>
    <row r="69" spans="1:21" x14ac:dyDescent="0.25">
      <c r="A69" s="1">
        <v>67</v>
      </c>
      <c r="B69" s="3">
        <v>47215</v>
      </c>
      <c r="C69">
        <v>2059</v>
      </c>
      <c r="D69">
        <v>435602</v>
      </c>
      <c r="E69" t="s">
        <v>19</v>
      </c>
      <c r="F69" t="s">
        <v>20</v>
      </c>
      <c r="G69" s="10">
        <v>281.25119999999998</v>
      </c>
      <c r="H69" s="10">
        <v>88.027900000000002</v>
      </c>
      <c r="I69" s="10">
        <v>193.22329999999999</v>
      </c>
      <c r="J69">
        <v>0</v>
      </c>
      <c r="K69">
        <v>40236.8364</v>
      </c>
      <c r="L69">
        <v>281.25119999999998</v>
      </c>
      <c r="M69">
        <v>88.027900000000002</v>
      </c>
      <c r="N69">
        <v>579096.22080000001</v>
      </c>
      <c r="O69">
        <v>16.171944</v>
      </c>
      <c r="P69">
        <v>181249.4461</v>
      </c>
      <c r="Q69">
        <v>579096.22080000001</v>
      </c>
      <c r="R69">
        <v>181249.4461</v>
      </c>
      <c r="S69">
        <v>5122.6235999999999</v>
      </c>
      <c r="T69">
        <v>370</v>
      </c>
      <c r="U69">
        <f t="shared" si="1"/>
        <v>12</v>
      </c>
    </row>
    <row r="70" spans="1:21" x14ac:dyDescent="0.25">
      <c r="A70" s="1">
        <v>68</v>
      </c>
      <c r="B70" s="3">
        <v>47245</v>
      </c>
      <c r="C70">
        <v>2089</v>
      </c>
      <c r="D70">
        <v>435602</v>
      </c>
      <c r="E70" t="s">
        <v>19</v>
      </c>
      <c r="F70" t="s">
        <v>20</v>
      </c>
      <c r="G70" s="10">
        <v>281.25119999999998</v>
      </c>
      <c r="H70" s="10">
        <v>88.449700000000007</v>
      </c>
      <c r="I70" s="10">
        <v>192.8015</v>
      </c>
      <c r="J70">
        <v>0</v>
      </c>
      <c r="K70">
        <v>40148.386700000003</v>
      </c>
      <c r="L70">
        <v>281.25119999999998</v>
      </c>
      <c r="M70">
        <v>88.449700000000007</v>
      </c>
      <c r="N70">
        <v>587533.75679999997</v>
      </c>
      <c r="O70">
        <v>16.171944</v>
      </c>
      <c r="P70">
        <v>184771.42329999999</v>
      </c>
      <c r="Q70">
        <v>587533.75679999997</v>
      </c>
      <c r="R70">
        <v>184771.42329999999</v>
      </c>
      <c r="S70">
        <v>5211.0733</v>
      </c>
      <c r="T70">
        <v>370</v>
      </c>
      <c r="U70">
        <f t="shared" si="1"/>
        <v>13</v>
      </c>
    </row>
    <row r="71" spans="1:21" x14ac:dyDescent="0.25">
      <c r="A71" s="1">
        <v>69</v>
      </c>
      <c r="B71" s="3">
        <v>47276</v>
      </c>
      <c r="C71">
        <v>2120</v>
      </c>
      <c r="D71">
        <v>435602</v>
      </c>
      <c r="E71" t="s">
        <v>19</v>
      </c>
      <c r="F71" t="s">
        <v>20</v>
      </c>
      <c r="G71" s="10">
        <v>281.25119999999998</v>
      </c>
      <c r="H71" s="10">
        <v>88.873500000000007</v>
      </c>
      <c r="I71" s="10">
        <v>192.3777</v>
      </c>
      <c r="J71">
        <v>0</v>
      </c>
      <c r="K71">
        <v>40059.513200000001</v>
      </c>
      <c r="L71">
        <v>281.25119999999998</v>
      </c>
      <c r="M71">
        <v>88.873500000000007</v>
      </c>
      <c r="N71">
        <v>596252.54399999999</v>
      </c>
      <c r="O71">
        <v>16.171944</v>
      </c>
      <c r="P71">
        <v>188411.82</v>
      </c>
      <c r="Q71">
        <v>596252.54399999999</v>
      </c>
      <c r="R71">
        <v>188411.82</v>
      </c>
      <c r="S71">
        <v>5299.9467999999997</v>
      </c>
      <c r="T71">
        <v>370</v>
      </c>
      <c r="U71">
        <f t="shared" si="1"/>
        <v>13</v>
      </c>
    </row>
    <row r="72" spans="1:21" x14ac:dyDescent="0.25">
      <c r="A72" s="1">
        <v>70</v>
      </c>
      <c r="B72" s="3">
        <v>47306</v>
      </c>
      <c r="C72">
        <v>2150</v>
      </c>
      <c r="D72">
        <v>435602</v>
      </c>
      <c r="E72" t="s">
        <v>19</v>
      </c>
      <c r="F72" t="s">
        <v>20</v>
      </c>
      <c r="G72" s="10">
        <v>281.25119999999998</v>
      </c>
      <c r="H72" s="10">
        <v>89.299400000000006</v>
      </c>
      <c r="I72" s="10">
        <v>191.95179999999999</v>
      </c>
      <c r="J72">
        <v>0</v>
      </c>
      <c r="K72">
        <v>39970.213799999998</v>
      </c>
      <c r="L72">
        <v>281.25119999999998</v>
      </c>
      <c r="M72">
        <v>89.299400000000006</v>
      </c>
      <c r="N72">
        <v>604690.07999999996</v>
      </c>
      <c r="O72">
        <v>16.171944</v>
      </c>
      <c r="P72">
        <v>191993.71</v>
      </c>
      <c r="Q72">
        <v>604690.07999999996</v>
      </c>
      <c r="R72">
        <v>191993.71</v>
      </c>
      <c r="S72">
        <v>5389.2461999999996</v>
      </c>
      <c r="T72">
        <v>370</v>
      </c>
      <c r="U72">
        <f t="shared" si="1"/>
        <v>13</v>
      </c>
    </row>
    <row r="73" spans="1:21" x14ac:dyDescent="0.25">
      <c r="A73" s="1">
        <v>71</v>
      </c>
      <c r="B73" s="3">
        <v>47337</v>
      </c>
      <c r="C73">
        <v>2181</v>
      </c>
      <c r="D73">
        <v>435602</v>
      </c>
      <c r="E73" t="s">
        <v>19</v>
      </c>
      <c r="F73" t="s">
        <v>20</v>
      </c>
      <c r="G73" s="10">
        <v>281.25119999999998</v>
      </c>
      <c r="H73" s="10">
        <v>89.7273</v>
      </c>
      <c r="I73" s="10">
        <v>191.5239</v>
      </c>
      <c r="J73">
        <v>0</v>
      </c>
      <c r="K73">
        <v>39880.486499999999</v>
      </c>
      <c r="L73">
        <v>281.25119999999998</v>
      </c>
      <c r="M73">
        <v>89.7273</v>
      </c>
      <c r="N73">
        <v>613408.86719999998</v>
      </c>
      <c r="O73">
        <v>16.171944</v>
      </c>
      <c r="P73">
        <v>195695.24129999999</v>
      </c>
      <c r="Q73">
        <v>613408.86719999998</v>
      </c>
      <c r="R73">
        <v>195695.24129999999</v>
      </c>
      <c r="S73">
        <v>5478.9734999999991</v>
      </c>
      <c r="T73">
        <v>371</v>
      </c>
      <c r="U73">
        <f t="shared" si="1"/>
        <v>13</v>
      </c>
    </row>
    <row r="74" spans="1:21" x14ac:dyDescent="0.25">
      <c r="A74" s="1">
        <v>72</v>
      </c>
      <c r="B74" s="3">
        <v>47368</v>
      </c>
      <c r="C74">
        <v>2212</v>
      </c>
      <c r="D74">
        <v>435602</v>
      </c>
      <c r="E74" t="s">
        <v>19</v>
      </c>
      <c r="F74" t="s">
        <v>20</v>
      </c>
      <c r="G74" s="10">
        <v>281.25119999999998</v>
      </c>
      <c r="H74" s="10">
        <v>90.157200000000003</v>
      </c>
      <c r="I74" s="10">
        <v>191.09399999999999</v>
      </c>
      <c r="J74">
        <v>0</v>
      </c>
      <c r="K74">
        <v>39790.329299999998</v>
      </c>
      <c r="L74">
        <v>281.25119999999998</v>
      </c>
      <c r="M74">
        <v>90.157200000000003</v>
      </c>
      <c r="N74">
        <v>622127.6544</v>
      </c>
      <c r="O74">
        <v>16.171944</v>
      </c>
      <c r="P74">
        <v>199427.72640000001</v>
      </c>
      <c r="Q74">
        <v>622127.6544</v>
      </c>
      <c r="R74">
        <v>199427.72640000001</v>
      </c>
      <c r="S74">
        <v>5569.1306999999988</v>
      </c>
      <c r="T74">
        <v>371</v>
      </c>
      <c r="U74">
        <f t="shared" si="1"/>
        <v>13</v>
      </c>
    </row>
    <row r="75" spans="1:21" x14ac:dyDescent="0.25">
      <c r="A75" s="1">
        <v>73</v>
      </c>
      <c r="B75" s="3">
        <v>47398</v>
      </c>
      <c r="C75">
        <v>2242</v>
      </c>
      <c r="D75">
        <v>435602</v>
      </c>
      <c r="E75" t="s">
        <v>19</v>
      </c>
      <c r="F75" t="s">
        <v>20</v>
      </c>
      <c r="G75" s="10">
        <v>281.25119999999998</v>
      </c>
      <c r="H75" s="10">
        <v>90.589200000000005</v>
      </c>
      <c r="I75" s="10">
        <v>190.66200000000001</v>
      </c>
      <c r="J75">
        <v>0</v>
      </c>
      <c r="K75">
        <v>39699.740100000003</v>
      </c>
      <c r="L75">
        <v>281.25119999999998</v>
      </c>
      <c r="M75">
        <v>90.589200000000005</v>
      </c>
      <c r="N75">
        <v>630565.19039999996</v>
      </c>
      <c r="O75">
        <v>16.171944</v>
      </c>
      <c r="P75">
        <v>203100.98639999999</v>
      </c>
      <c r="Q75">
        <v>630565.19039999996</v>
      </c>
      <c r="R75">
        <v>203100.98639999999</v>
      </c>
      <c r="S75">
        <v>5659.7198999999991</v>
      </c>
      <c r="T75">
        <v>371</v>
      </c>
      <c r="U75">
        <f t="shared" si="1"/>
        <v>13</v>
      </c>
    </row>
    <row r="76" spans="1:21" x14ac:dyDescent="0.25">
      <c r="A76" s="1">
        <v>74</v>
      </c>
      <c r="B76" s="3">
        <v>47429</v>
      </c>
      <c r="C76">
        <v>2273</v>
      </c>
      <c r="D76">
        <v>435602</v>
      </c>
      <c r="E76" t="s">
        <v>19</v>
      </c>
      <c r="F76" t="s">
        <v>20</v>
      </c>
      <c r="G76" s="10">
        <v>281.25119999999998</v>
      </c>
      <c r="H76" s="10">
        <v>91.023300000000006</v>
      </c>
      <c r="I76" s="10">
        <v>190.22790000000001</v>
      </c>
      <c r="J76">
        <v>0</v>
      </c>
      <c r="K76">
        <v>39608.716800000002</v>
      </c>
      <c r="L76">
        <v>281.25119999999998</v>
      </c>
      <c r="M76">
        <v>91.023300000000006</v>
      </c>
      <c r="N76">
        <v>639283.97759999998</v>
      </c>
      <c r="O76">
        <v>16.171944</v>
      </c>
      <c r="P76">
        <v>206895.96090000001</v>
      </c>
      <c r="Q76">
        <v>639283.97759999998</v>
      </c>
      <c r="R76">
        <v>206895.96090000001</v>
      </c>
      <c r="S76">
        <v>5750.743199999999</v>
      </c>
      <c r="T76">
        <v>371</v>
      </c>
      <c r="U76">
        <f t="shared" si="1"/>
        <v>13</v>
      </c>
    </row>
    <row r="77" spans="1:21" x14ac:dyDescent="0.25">
      <c r="A77" s="1">
        <v>75</v>
      </c>
      <c r="B77" s="3">
        <v>47459</v>
      </c>
      <c r="C77">
        <v>2303</v>
      </c>
      <c r="D77">
        <v>435602</v>
      </c>
      <c r="E77" t="s">
        <v>19</v>
      </c>
      <c r="F77" t="s">
        <v>20</v>
      </c>
      <c r="G77" s="10">
        <v>281.25119999999998</v>
      </c>
      <c r="H77" s="10">
        <v>91.459500000000006</v>
      </c>
      <c r="I77" s="10">
        <v>189.79179999999999</v>
      </c>
      <c r="J77">
        <v>0</v>
      </c>
      <c r="K77">
        <v>39517.257299999997</v>
      </c>
      <c r="L77">
        <v>281.25119999999998</v>
      </c>
      <c r="M77">
        <v>91.459500000000006</v>
      </c>
      <c r="N77">
        <v>647721.51359999995</v>
      </c>
      <c r="O77">
        <v>16.171944</v>
      </c>
      <c r="P77">
        <v>210631.2285</v>
      </c>
      <c r="Q77">
        <v>647721.51359999995</v>
      </c>
      <c r="R77">
        <v>210631.2285</v>
      </c>
      <c r="S77">
        <v>5842.2026999999989</v>
      </c>
      <c r="T77">
        <v>371</v>
      </c>
      <c r="U77">
        <f t="shared" si="1"/>
        <v>13</v>
      </c>
    </row>
    <row r="78" spans="1:21" x14ac:dyDescent="0.25">
      <c r="A78" s="1">
        <v>76</v>
      </c>
      <c r="B78" s="3">
        <v>47490</v>
      </c>
      <c r="C78">
        <v>2334</v>
      </c>
      <c r="D78">
        <v>435602</v>
      </c>
      <c r="E78" t="s">
        <v>19</v>
      </c>
      <c r="F78" t="s">
        <v>20</v>
      </c>
      <c r="G78" s="10">
        <v>281.25119999999998</v>
      </c>
      <c r="H78" s="10">
        <v>91.8977</v>
      </c>
      <c r="I78" s="10">
        <v>189.3535</v>
      </c>
      <c r="J78">
        <v>0</v>
      </c>
      <c r="K78">
        <v>39425.359600000003</v>
      </c>
      <c r="L78">
        <v>281.25119999999998</v>
      </c>
      <c r="M78">
        <v>91.8977</v>
      </c>
      <c r="N78">
        <v>656440.30079999997</v>
      </c>
      <c r="O78">
        <v>16.171944</v>
      </c>
      <c r="P78">
        <v>214489.23180000001</v>
      </c>
      <c r="Q78">
        <v>656440.30079999997</v>
      </c>
      <c r="R78">
        <v>214489.23180000001</v>
      </c>
      <c r="S78">
        <v>5934.1003999999994</v>
      </c>
      <c r="T78">
        <v>371</v>
      </c>
      <c r="U78">
        <f t="shared" si="1"/>
        <v>13</v>
      </c>
    </row>
    <row r="79" spans="1:21" x14ac:dyDescent="0.25">
      <c r="A79" s="1">
        <v>77</v>
      </c>
      <c r="B79" s="3">
        <v>47521</v>
      </c>
      <c r="C79">
        <v>2365</v>
      </c>
      <c r="D79">
        <v>435602</v>
      </c>
      <c r="E79" t="s">
        <v>19</v>
      </c>
      <c r="F79" t="s">
        <v>20</v>
      </c>
      <c r="G79" s="10">
        <v>281.25119999999998</v>
      </c>
      <c r="H79" s="10">
        <v>92.338099999999997</v>
      </c>
      <c r="I79" s="10">
        <v>188.91319999999999</v>
      </c>
      <c r="J79">
        <v>0</v>
      </c>
      <c r="K79">
        <v>39333.021500000003</v>
      </c>
      <c r="L79">
        <v>281.25119999999998</v>
      </c>
      <c r="M79">
        <v>92.338099999999997</v>
      </c>
      <c r="N79">
        <v>665159.08799999999</v>
      </c>
      <c r="O79">
        <v>16.171944</v>
      </c>
      <c r="P79">
        <v>218379.60649999999</v>
      </c>
      <c r="Q79">
        <v>665159.08799999999</v>
      </c>
      <c r="R79">
        <v>218379.60649999999</v>
      </c>
      <c r="S79">
        <v>6026.4384999999993</v>
      </c>
      <c r="T79">
        <v>371</v>
      </c>
      <c r="U79">
        <f t="shared" si="1"/>
        <v>13</v>
      </c>
    </row>
    <row r="80" spans="1:21" x14ac:dyDescent="0.25">
      <c r="A80" s="1">
        <v>78</v>
      </c>
      <c r="B80" s="3">
        <v>47549</v>
      </c>
      <c r="C80">
        <v>2393</v>
      </c>
      <c r="D80">
        <v>435602</v>
      </c>
      <c r="E80" t="s">
        <v>19</v>
      </c>
      <c r="F80" t="s">
        <v>20</v>
      </c>
      <c r="G80" s="10">
        <v>281.25119999999998</v>
      </c>
      <c r="H80" s="10">
        <v>92.780500000000004</v>
      </c>
      <c r="I80" s="10">
        <v>188.47069999999999</v>
      </c>
      <c r="J80">
        <v>0</v>
      </c>
      <c r="K80">
        <v>39240.241000000002</v>
      </c>
      <c r="L80">
        <v>281.25119999999998</v>
      </c>
      <c r="M80">
        <v>92.780500000000004</v>
      </c>
      <c r="N80">
        <v>673034.12159999995</v>
      </c>
      <c r="O80">
        <v>16.171944</v>
      </c>
      <c r="P80">
        <v>222023.7365</v>
      </c>
      <c r="Q80">
        <v>673034.12159999995</v>
      </c>
      <c r="R80">
        <v>222023.7365</v>
      </c>
      <c r="S80">
        <v>6119.2189999999991</v>
      </c>
      <c r="T80">
        <v>371</v>
      </c>
      <c r="U80">
        <f t="shared" si="1"/>
        <v>13</v>
      </c>
    </row>
    <row r="81" spans="1:21" x14ac:dyDescent="0.25">
      <c r="A81" s="1">
        <v>79</v>
      </c>
      <c r="B81" s="3">
        <v>47580</v>
      </c>
      <c r="C81">
        <v>2424</v>
      </c>
      <c r="D81">
        <v>435602</v>
      </c>
      <c r="E81" t="s">
        <v>19</v>
      </c>
      <c r="F81" t="s">
        <v>20</v>
      </c>
      <c r="G81" s="10">
        <v>281.25119999999998</v>
      </c>
      <c r="H81" s="10">
        <v>93.225099999999998</v>
      </c>
      <c r="I81" s="10">
        <v>188.02619999999999</v>
      </c>
      <c r="J81">
        <v>0</v>
      </c>
      <c r="K81">
        <v>39147.015899999999</v>
      </c>
      <c r="L81">
        <v>281.25119999999998</v>
      </c>
      <c r="M81">
        <v>93.225099999999998</v>
      </c>
      <c r="N81">
        <v>681752.90879999998</v>
      </c>
      <c r="O81">
        <v>16.171944</v>
      </c>
      <c r="P81">
        <v>225977.64240000001</v>
      </c>
      <c r="Q81">
        <v>681752.90879999998</v>
      </c>
      <c r="R81">
        <v>225977.64240000001</v>
      </c>
      <c r="S81">
        <v>6212.4440999999988</v>
      </c>
      <c r="T81">
        <v>371</v>
      </c>
      <c r="U81">
        <f t="shared" si="1"/>
        <v>14</v>
      </c>
    </row>
    <row r="82" spans="1:21" x14ac:dyDescent="0.25">
      <c r="A82" s="1">
        <v>80</v>
      </c>
      <c r="B82" s="3">
        <v>47610</v>
      </c>
      <c r="C82">
        <v>2454</v>
      </c>
      <c r="D82">
        <v>435602</v>
      </c>
      <c r="E82" t="s">
        <v>19</v>
      </c>
      <c r="F82" t="s">
        <v>20</v>
      </c>
      <c r="G82" s="10">
        <v>281.25119999999998</v>
      </c>
      <c r="H82" s="10">
        <v>93.671800000000005</v>
      </c>
      <c r="I82" s="10">
        <v>187.57939999999999</v>
      </c>
      <c r="J82">
        <v>0</v>
      </c>
      <c r="K82">
        <v>39053.344100000002</v>
      </c>
      <c r="L82">
        <v>281.25119999999998</v>
      </c>
      <c r="M82">
        <v>93.671800000000005</v>
      </c>
      <c r="N82">
        <v>690190.44479999994</v>
      </c>
      <c r="O82">
        <v>16.171944</v>
      </c>
      <c r="P82">
        <v>229870.59719999999</v>
      </c>
      <c r="Q82">
        <v>690190.44479999994</v>
      </c>
      <c r="R82">
        <v>229870.59719999999</v>
      </c>
      <c r="S82">
        <v>6306.1158999999989</v>
      </c>
      <c r="T82">
        <v>371</v>
      </c>
      <c r="U82">
        <f t="shared" si="1"/>
        <v>14</v>
      </c>
    </row>
    <row r="83" spans="1:21" x14ac:dyDescent="0.25">
      <c r="A83" s="1">
        <v>81</v>
      </c>
      <c r="B83" s="3">
        <v>47641</v>
      </c>
      <c r="C83">
        <v>2485</v>
      </c>
      <c r="D83">
        <v>435602</v>
      </c>
      <c r="E83" t="s">
        <v>19</v>
      </c>
      <c r="F83" t="s">
        <v>20</v>
      </c>
      <c r="G83" s="10">
        <v>281.25119999999998</v>
      </c>
      <c r="H83" s="10">
        <v>94.120599999999996</v>
      </c>
      <c r="I83" s="10">
        <v>187.13059999999999</v>
      </c>
      <c r="J83">
        <v>0</v>
      </c>
      <c r="K83">
        <v>38959.2235</v>
      </c>
      <c r="L83">
        <v>281.25119999999998</v>
      </c>
      <c r="M83">
        <v>94.120599999999996</v>
      </c>
      <c r="N83">
        <v>698909.23199999996</v>
      </c>
      <c r="O83">
        <v>16.171944</v>
      </c>
      <c r="P83">
        <v>233889.69099999999</v>
      </c>
      <c r="Q83">
        <v>698909.23199999996</v>
      </c>
      <c r="R83">
        <v>233889.69099999999</v>
      </c>
      <c r="S83">
        <v>6400.2364999999991</v>
      </c>
      <c r="T83">
        <v>371</v>
      </c>
      <c r="U83">
        <f t="shared" si="1"/>
        <v>14</v>
      </c>
    </row>
    <row r="84" spans="1:21" x14ac:dyDescent="0.25">
      <c r="A84" s="1">
        <v>82</v>
      </c>
      <c r="B84" s="3">
        <v>47671</v>
      </c>
      <c r="C84">
        <v>2515</v>
      </c>
      <c r="D84">
        <v>435602</v>
      </c>
      <c r="E84" t="s">
        <v>19</v>
      </c>
      <c r="F84" t="s">
        <v>20</v>
      </c>
      <c r="G84" s="10">
        <v>281.25119999999998</v>
      </c>
      <c r="H84" s="10">
        <v>94.571600000000004</v>
      </c>
      <c r="I84" s="10">
        <v>186.67959999999999</v>
      </c>
      <c r="J84">
        <v>0</v>
      </c>
      <c r="K84">
        <v>38864.651899999997</v>
      </c>
      <c r="L84">
        <v>281.25119999999998</v>
      </c>
      <c r="M84">
        <v>94.571600000000004</v>
      </c>
      <c r="N84">
        <v>707346.76799999992</v>
      </c>
      <c r="O84">
        <v>16.171944</v>
      </c>
      <c r="P84">
        <v>237847.57399999999</v>
      </c>
      <c r="Q84">
        <v>707346.76799999992</v>
      </c>
      <c r="R84">
        <v>237847.57399999999</v>
      </c>
      <c r="S84">
        <v>6494.8080999999993</v>
      </c>
      <c r="T84">
        <v>371</v>
      </c>
      <c r="U84">
        <f t="shared" si="1"/>
        <v>14</v>
      </c>
    </row>
    <row r="85" spans="1:21" x14ac:dyDescent="0.25">
      <c r="A85" s="1">
        <v>83</v>
      </c>
      <c r="B85" s="3">
        <v>47702</v>
      </c>
      <c r="C85">
        <v>2546</v>
      </c>
      <c r="D85">
        <v>435602</v>
      </c>
      <c r="E85" t="s">
        <v>19</v>
      </c>
      <c r="F85" t="s">
        <v>20</v>
      </c>
      <c r="G85" s="10">
        <v>281.25119999999998</v>
      </c>
      <c r="H85" s="10">
        <v>95.024799999999999</v>
      </c>
      <c r="I85" s="10">
        <v>186.22649999999999</v>
      </c>
      <c r="J85">
        <v>0</v>
      </c>
      <c r="K85">
        <v>38769.627099999998</v>
      </c>
      <c r="L85">
        <v>281.25119999999998</v>
      </c>
      <c r="M85">
        <v>95.024799999999999</v>
      </c>
      <c r="N85">
        <v>716065.55519999994</v>
      </c>
      <c r="O85">
        <v>16.171944</v>
      </c>
      <c r="P85">
        <v>241933.14079999999</v>
      </c>
      <c r="Q85">
        <v>716065.55519999994</v>
      </c>
      <c r="R85">
        <v>241933.14079999999</v>
      </c>
      <c r="S85">
        <v>6589.8328999999994</v>
      </c>
      <c r="T85">
        <v>372</v>
      </c>
      <c r="U85">
        <f t="shared" si="1"/>
        <v>14</v>
      </c>
    </row>
    <row r="86" spans="1:21" x14ac:dyDescent="0.25">
      <c r="A86" s="1">
        <v>84</v>
      </c>
      <c r="B86" s="3">
        <v>47733</v>
      </c>
      <c r="C86">
        <v>2577</v>
      </c>
      <c r="D86">
        <v>435602</v>
      </c>
      <c r="E86" t="s">
        <v>19</v>
      </c>
      <c r="F86" t="s">
        <v>20</v>
      </c>
      <c r="G86" s="10">
        <v>281.25119999999998</v>
      </c>
      <c r="H86" s="10">
        <v>95.480099999999993</v>
      </c>
      <c r="I86" s="10">
        <v>185.77109999999999</v>
      </c>
      <c r="J86">
        <v>0</v>
      </c>
      <c r="K86">
        <v>38674.146999999997</v>
      </c>
      <c r="L86">
        <v>281.25119999999998</v>
      </c>
      <c r="M86">
        <v>95.480099999999993</v>
      </c>
      <c r="N86">
        <v>724784.34239999996</v>
      </c>
      <c r="O86">
        <v>16.171944</v>
      </c>
      <c r="P86">
        <v>246052.21770000001</v>
      </c>
      <c r="Q86">
        <v>724784.34239999996</v>
      </c>
      <c r="R86">
        <v>246052.21770000001</v>
      </c>
      <c r="S86">
        <v>6685.3129999999992</v>
      </c>
      <c r="T86">
        <v>372</v>
      </c>
      <c r="U86">
        <f t="shared" si="1"/>
        <v>14</v>
      </c>
    </row>
    <row r="87" spans="1:21" x14ac:dyDescent="0.25">
      <c r="A87" s="1">
        <v>85</v>
      </c>
      <c r="B87" s="3">
        <v>47763</v>
      </c>
      <c r="C87">
        <v>2607</v>
      </c>
      <c r="D87">
        <v>435602</v>
      </c>
      <c r="E87" t="s">
        <v>19</v>
      </c>
      <c r="F87" t="s">
        <v>20</v>
      </c>
      <c r="G87" s="10">
        <v>281.25119999999998</v>
      </c>
      <c r="H87" s="10">
        <v>95.937600000000003</v>
      </c>
      <c r="I87" s="10">
        <v>185.31360000000001</v>
      </c>
      <c r="J87">
        <v>0</v>
      </c>
      <c r="K87">
        <v>38578.2094</v>
      </c>
      <c r="L87">
        <v>281.25119999999998</v>
      </c>
      <c r="M87">
        <v>95.937600000000003</v>
      </c>
      <c r="N87">
        <v>733221.87839999993</v>
      </c>
      <c r="O87">
        <v>16.171944</v>
      </c>
      <c r="P87">
        <v>250109.32320000001</v>
      </c>
      <c r="Q87">
        <v>733221.87839999993</v>
      </c>
      <c r="R87">
        <v>250109.32320000001</v>
      </c>
      <c r="S87">
        <v>6781.2505999999994</v>
      </c>
      <c r="T87">
        <v>372</v>
      </c>
      <c r="U87">
        <f t="shared" si="1"/>
        <v>14</v>
      </c>
    </row>
    <row r="88" spans="1:21" x14ac:dyDescent="0.25">
      <c r="A88" s="1">
        <v>86</v>
      </c>
      <c r="B88" s="3">
        <v>47794</v>
      </c>
      <c r="C88">
        <v>2638</v>
      </c>
      <c r="D88">
        <v>435602</v>
      </c>
      <c r="E88" t="s">
        <v>19</v>
      </c>
      <c r="F88" t="s">
        <v>20</v>
      </c>
      <c r="G88" s="10">
        <v>281.25119999999998</v>
      </c>
      <c r="H88" s="10">
        <v>96.397300000000001</v>
      </c>
      <c r="I88" s="10">
        <v>184.85390000000001</v>
      </c>
      <c r="J88">
        <v>0</v>
      </c>
      <c r="K88">
        <v>38481.812100000003</v>
      </c>
      <c r="L88">
        <v>281.25119999999998</v>
      </c>
      <c r="M88">
        <v>96.397300000000001</v>
      </c>
      <c r="N88">
        <v>741940.66559999995</v>
      </c>
      <c r="O88">
        <v>16.171944</v>
      </c>
      <c r="P88">
        <v>254296.07740000001</v>
      </c>
      <c r="Q88">
        <v>741940.66559999995</v>
      </c>
      <c r="R88">
        <v>254296.07740000001</v>
      </c>
      <c r="S88">
        <v>6877.647899999999</v>
      </c>
      <c r="T88">
        <v>372</v>
      </c>
      <c r="U88">
        <f t="shared" si="1"/>
        <v>14</v>
      </c>
    </row>
    <row r="89" spans="1:21" x14ac:dyDescent="0.25">
      <c r="A89" s="1">
        <v>87</v>
      </c>
      <c r="B89" s="3">
        <v>47824</v>
      </c>
      <c r="C89">
        <v>2668</v>
      </c>
      <c r="D89">
        <v>435602</v>
      </c>
      <c r="E89" t="s">
        <v>19</v>
      </c>
      <c r="F89" t="s">
        <v>20</v>
      </c>
      <c r="G89" s="10">
        <v>281.25119999999998</v>
      </c>
      <c r="H89" s="10">
        <v>96.859200000000001</v>
      </c>
      <c r="I89" s="10">
        <v>184.392</v>
      </c>
      <c r="J89">
        <v>0</v>
      </c>
      <c r="K89">
        <v>38384.952899999997</v>
      </c>
      <c r="L89">
        <v>281.25119999999998</v>
      </c>
      <c r="M89">
        <v>96.859200000000001</v>
      </c>
      <c r="N89">
        <v>750378.20159999991</v>
      </c>
      <c r="O89">
        <v>16.171944</v>
      </c>
      <c r="P89">
        <v>258420.3456</v>
      </c>
      <c r="Q89">
        <v>750378.20159999991</v>
      </c>
      <c r="R89">
        <v>258420.3456</v>
      </c>
      <c r="S89">
        <v>6974.5070999999989</v>
      </c>
      <c r="T89">
        <v>372</v>
      </c>
      <c r="U89">
        <f t="shared" si="1"/>
        <v>14</v>
      </c>
    </row>
    <row r="90" spans="1:21" x14ac:dyDescent="0.25">
      <c r="A90" s="1">
        <v>88</v>
      </c>
      <c r="B90" s="3">
        <v>47855</v>
      </c>
      <c r="C90">
        <v>2699</v>
      </c>
      <c r="D90">
        <v>435602</v>
      </c>
      <c r="E90" t="s">
        <v>19</v>
      </c>
      <c r="F90" t="s">
        <v>20</v>
      </c>
      <c r="G90" s="10">
        <v>281.25119999999998</v>
      </c>
      <c r="H90" s="10">
        <v>97.323300000000003</v>
      </c>
      <c r="I90" s="10">
        <v>183.92789999999999</v>
      </c>
      <c r="J90">
        <v>0</v>
      </c>
      <c r="K90">
        <v>38287.6296</v>
      </c>
      <c r="L90">
        <v>281.25119999999998</v>
      </c>
      <c r="M90">
        <v>97.323300000000003</v>
      </c>
      <c r="N90">
        <v>759096.98879999993</v>
      </c>
      <c r="O90">
        <v>16.171944</v>
      </c>
      <c r="P90">
        <v>262675.58669999999</v>
      </c>
      <c r="Q90">
        <v>759096.98879999993</v>
      </c>
      <c r="R90">
        <v>262675.58669999999</v>
      </c>
      <c r="S90">
        <v>7071.8303999999989</v>
      </c>
      <c r="T90">
        <v>372</v>
      </c>
      <c r="U90">
        <f t="shared" si="1"/>
        <v>14</v>
      </c>
    </row>
    <row r="91" spans="1:21" x14ac:dyDescent="0.25">
      <c r="A91" s="1">
        <v>89</v>
      </c>
      <c r="B91" s="3">
        <v>47886</v>
      </c>
      <c r="C91">
        <v>2730</v>
      </c>
      <c r="D91">
        <v>435602</v>
      </c>
      <c r="E91" t="s">
        <v>19</v>
      </c>
      <c r="F91" t="s">
        <v>20</v>
      </c>
      <c r="G91" s="10">
        <v>281.25119999999998</v>
      </c>
      <c r="H91" s="10">
        <v>97.789699999999996</v>
      </c>
      <c r="I91" s="10">
        <v>183.4616</v>
      </c>
      <c r="J91">
        <v>0</v>
      </c>
      <c r="K91">
        <v>38189.839899999999</v>
      </c>
      <c r="L91">
        <v>281.25119999999998</v>
      </c>
      <c r="M91">
        <v>97.789699999999996</v>
      </c>
      <c r="N91">
        <v>767815.77599999995</v>
      </c>
      <c r="O91">
        <v>16.171944</v>
      </c>
      <c r="P91">
        <v>266965.88099999999</v>
      </c>
      <c r="Q91">
        <v>767815.77599999995</v>
      </c>
      <c r="R91">
        <v>266965.88099999999</v>
      </c>
      <c r="S91">
        <v>7169.6200999999992</v>
      </c>
      <c r="T91">
        <v>372</v>
      </c>
      <c r="U91">
        <f t="shared" si="1"/>
        <v>14</v>
      </c>
    </row>
    <row r="92" spans="1:21" x14ac:dyDescent="0.25">
      <c r="A92" s="1">
        <v>90</v>
      </c>
      <c r="B92" s="3">
        <v>47914</v>
      </c>
      <c r="C92">
        <v>2758</v>
      </c>
      <c r="D92">
        <v>435602</v>
      </c>
      <c r="E92" t="s">
        <v>19</v>
      </c>
      <c r="F92" t="s">
        <v>20</v>
      </c>
      <c r="G92" s="10">
        <v>281.25119999999998</v>
      </c>
      <c r="H92" s="10">
        <v>98.258300000000006</v>
      </c>
      <c r="I92" s="10">
        <v>182.99299999999999</v>
      </c>
      <c r="J92">
        <v>0</v>
      </c>
      <c r="K92">
        <v>38091.581599999998</v>
      </c>
      <c r="L92">
        <v>281.25119999999998</v>
      </c>
      <c r="M92">
        <v>98.258300000000006</v>
      </c>
      <c r="N92">
        <v>775690.80959999992</v>
      </c>
      <c r="O92">
        <v>16.171944</v>
      </c>
      <c r="P92">
        <v>270996.39140000002</v>
      </c>
      <c r="Q92">
        <v>775690.80959999992</v>
      </c>
      <c r="R92">
        <v>270996.39140000002</v>
      </c>
      <c r="S92">
        <v>7267.8783999999996</v>
      </c>
      <c r="T92">
        <v>372</v>
      </c>
      <c r="U92">
        <f t="shared" si="1"/>
        <v>14</v>
      </c>
    </row>
    <row r="93" spans="1:21" x14ac:dyDescent="0.25">
      <c r="A93" s="1">
        <v>91</v>
      </c>
      <c r="B93" s="3">
        <v>47945</v>
      </c>
      <c r="C93">
        <v>2789</v>
      </c>
      <c r="D93">
        <v>435602</v>
      </c>
      <c r="E93" t="s">
        <v>19</v>
      </c>
      <c r="F93" t="s">
        <v>20</v>
      </c>
      <c r="G93" s="10">
        <v>281.25119999999998</v>
      </c>
      <c r="H93" s="10">
        <v>98.729100000000003</v>
      </c>
      <c r="I93" s="10">
        <v>182.5222</v>
      </c>
      <c r="J93">
        <v>0</v>
      </c>
      <c r="K93">
        <v>37992.852500000001</v>
      </c>
      <c r="L93">
        <v>281.25119999999998</v>
      </c>
      <c r="M93">
        <v>98.729100000000003</v>
      </c>
      <c r="N93">
        <v>784409.59679999994</v>
      </c>
      <c r="O93">
        <v>16.171944</v>
      </c>
      <c r="P93">
        <v>275355.45990000002</v>
      </c>
      <c r="Q93">
        <v>784409.59679999994</v>
      </c>
      <c r="R93">
        <v>275355.45990000002</v>
      </c>
      <c r="S93">
        <v>7366.6074999999992</v>
      </c>
      <c r="T93">
        <v>372</v>
      </c>
      <c r="U93">
        <f t="shared" si="1"/>
        <v>15</v>
      </c>
    </row>
    <row r="94" spans="1:21" x14ac:dyDescent="0.25">
      <c r="A94" s="1">
        <v>92</v>
      </c>
      <c r="B94" s="3">
        <v>47975</v>
      </c>
      <c r="C94">
        <v>2819</v>
      </c>
      <c r="D94">
        <v>435602</v>
      </c>
      <c r="E94" t="s">
        <v>19</v>
      </c>
      <c r="F94" t="s">
        <v>20</v>
      </c>
      <c r="G94" s="10">
        <v>281.25119999999998</v>
      </c>
      <c r="H94" s="10">
        <v>99.202100000000002</v>
      </c>
      <c r="I94" s="10">
        <v>182.04910000000001</v>
      </c>
      <c r="J94">
        <v>0</v>
      </c>
      <c r="K94">
        <v>37893.650399999999</v>
      </c>
      <c r="L94">
        <v>281.25119999999998</v>
      </c>
      <c r="M94">
        <v>99.202100000000002</v>
      </c>
      <c r="N94">
        <v>792847.1327999999</v>
      </c>
      <c r="O94">
        <v>16.171944</v>
      </c>
      <c r="P94">
        <v>279650.71990000003</v>
      </c>
      <c r="Q94">
        <v>792847.1327999999</v>
      </c>
      <c r="R94">
        <v>279650.71990000003</v>
      </c>
      <c r="S94">
        <v>7465.8095999999996</v>
      </c>
      <c r="T94">
        <v>372</v>
      </c>
      <c r="U94">
        <f t="shared" si="1"/>
        <v>15</v>
      </c>
    </row>
    <row r="95" spans="1:21" x14ac:dyDescent="0.25">
      <c r="A95" s="1">
        <v>93</v>
      </c>
      <c r="B95" s="3">
        <v>48006</v>
      </c>
      <c r="C95">
        <v>2850</v>
      </c>
      <c r="D95">
        <v>435602</v>
      </c>
      <c r="E95" t="s">
        <v>19</v>
      </c>
      <c r="F95" t="s">
        <v>20</v>
      </c>
      <c r="G95" s="10">
        <v>281.25119999999998</v>
      </c>
      <c r="H95" s="10">
        <v>99.677499999999995</v>
      </c>
      <c r="I95" s="10">
        <v>181.5737</v>
      </c>
      <c r="J95">
        <v>0</v>
      </c>
      <c r="K95">
        <v>37793.972900000001</v>
      </c>
      <c r="L95">
        <v>281.25119999999998</v>
      </c>
      <c r="M95">
        <v>99.677499999999995</v>
      </c>
      <c r="N95">
        <v>801565.91999999993</v>
      </c>
      <c r="O95">
        <v>16.171944</v>
      </c>
      <c r="P95">
        <v>284080.875</v>
      </c>
      <c r="Q95">
        <v>801565.91999999993</v>
      </c>
      <c r="R95">
        <v>284080.875</v>
      </c>
      <c r="S95">
        <v>7565.4870999999994</v>
      </c>
      <c r="T95">
        <v>372</v>
      </c>
      <c r="U95">
        <f t="shared" si="1"/>
        <v>15</v>
      </c>
    </row>
    <row r="96" spans="1:21" x14ac:dyDescent="0.25">
      <c r="A96" s="1">
        <v>94</v>
      </c>
      <c r="B96" s="3">
        <v>48036</v>
      </c>
      <c r="C96">
        <v>2880</v>
      </c>
      <c r="D96">
        <v>435602</v>
      </c>
      <c r="E96" t="s">
        <v>19</v>
      </c>
      <c r="F96" t="s">
        <v>20</v>
      </c>
      <c r="G96" s="10">
        <v>281.25119999999998</v>
      </c>
      <c r="H96" s="10">
        <v>100.1551</v>
      </c>
      <c r="I96" s="10">
        <v>181.09610000000001</v>
      </c>
      <c r="J96">
        <v>0</v>
      </c>
      <c r="K96">
        <v>37693.817799999997</v>
      </c>
      <c r="L96">
        <v>281.25119999999998</v>
      </c>
      <c r="M96">
        <v>100.1551</v>
      </c>
      <c r="N96">
        <v>810003.45600000001</v>
      </c>
      <c r="O96">
        <v>16.171944</v>
      </c>
      <c r="P96">
        <v>288446.68800000002</v>
      </c>
      <c r="Q96">
        <v>810003.45600000001</v>
      </c>
      <c r="R96">
        <v>288446.68800000002</v>
      </c>
      <c r="S96">
        <v>7665.6421999999993</v>
      </c>
      <c r="T96">
        <v>372</v>
      </c>
      <c r="U96">
        <f t="shared" si="1"/>
        <v>15</v>
      </c>
    </row>
    <row r="97" spans="1:21" x14ac:dyDescent="0.25">
      <c r="A97" s="1">
        <v>95</v>
      </c>
      <c r="B97" s="3">
        <v>48067</v>
      </c>
      <c r="C97">
        <v>2911</v>
      </c>
      <c r="D97">
        <v>435602</v>
      </c>
      <c r="E97" t="s">
        <v>19</v>
      </c>
      <c r="F97" t="s">
        <v>20</v>
      </c>
      <c r="G97" s="10">
        <v>281.25119999999998</v>
      </c>
      <c r="H97" s="10">
        <v>100.63500000000001</v>
      </c>
      <c r="I97" s="10">
        <v>180.61619999999999</v>
      </c>
      <c r="J97">
        <v>0</v>
      </c>
      <c r="K97">
        <v>37593.182800000002</v>
      </c>
      <c r="L97">
        <v>281.25119999999998</v>
      </c>
      <c r="M97">
        <v>100.63500000000001</v>
      </c>
      <c r="N97">
        <v>818722.24319999991</v>
      </c>
      <c r="O97">
        <v>16.171944</v>
      </c>
      <c r="P97">
        <v>292948.48499999999</v>
      </c>
      <c r="Q97">
        <v>818722.24319999991</v>
      </c>
      <c r="R97">
        <v>292948.48499999999</v>
      </c>
      <c r="S97">
        <v>7766.2772000000004</v>
      </c>
      <c r="T97">
        <v>373</v>
      </c>
      <c r="U97">
        <f t="shared" si="1"/>
        <v>15</v>
      </c>
    </row>
    <row r="98" spans="1:21" x14ac:dyDescent="0.25">
      <c r="A98" s="1">
        <v>96</v>
      </c>
      <c r="B98" s="3">
        <v>48098</v>
      </c>
      <c r="C98">
        <v>2942</v>
      </c>
      <c r="D98">
        <v>435602</v>
      </c>
      <c r="E98" t="s">
        <v>19</v>
      </c>
      <c r="F98" t="s">
        <v>20</v>
      </c>
      <c r="G98" s="10">
        <v>281.25119999999998</v>
      </c>
      <c r="H98" s="10">
        <v>101.1172</v>
      </c>
      <c r="I98" s="10">
        <v>180.13399999999999</v>
      </c>
      <c r="J98">
        <v>0</v>
      </c>
      <c r="K98">
        <v>37492.065600000002</v>
      </c>
      <c r="L98">
        <v>281.25119999999998</v>
      </c>
      <c r="M98">
        <v>101.1172</v>
      </c>
      <c r="N98">
        <v>827441.03039999993</v>
      </c>
      <c r="O98">
        <v>16.171944</v>
      </c>
      <c r="P98">
        <v>297486.80239999999</v>
      </c>
      <c r="Q98">
        <v>827441.03039999993</v>
      </c>
      <c r="R98">
        <v>297486.80239999999</v>
      </c>
      <c r="S98">
        <v>7867.3943999999992</v>
      </c>
      <c r="T98">
        <v>373</v>
      </c>
      <c r="U98">
        <f t="shared" si="1"/>
        <v>15</v>
      </c>
    </row>
    <row r="99" spans="1:21" x14ac:dyDescent="0.25">
      <c r="A99" s="1">
        <v>97</v>
      </c>
      <c r="B99" s="3">
        <v>48128</v>
      </c>
      <c r="C99">
        <v>2972</v>
      </c>
      <c r="D99">
        <v>435602</v>
      </c>
      <c r="E99" t="s">
        <v>19</v>
      </c>
      <c r="F99" t="s">
        <v>20</v>
      </c>
      <c r="G99" s="10">
        <v>281.25119999999998</v>
      </c>
      <c r="H99" s="10">
        <v>101.6018</v>
      </c>
      <c r="I99" s="10">
        <v>179.64949999999999</v>
      </c>
      <c r="J99">
        <v>0</v>
      </c>
      <c r="K99">
        <v>37390.463799999998</v>
      </c>
      <c r="L99">
        <v>281.25119999999998</v>
      </c>
      <c r="M99">
        <v>101.6018</v>
      </c>
      <c r="N99">
        <v>835878.56639999989</v>
      </c>
      <c r="O99">
        <v>16.171944</v>
      </c>
      <c r="P99">
        <v>301960.54960000003</v>
      </c>
      <c r="Q99">
        <v>835878.56639999989</v>
      </c>
      <c r="R99">
        <v>301960.54960000003</v>
      </c>
      <c r="S99">
        <v>7968.9961999999996</v>
      </c>
      <c r="T99">
        <v>373</v>
      </c>
      <c r="U99">
        <f t="shared" si="1"/>
        <v>15</v>
      </c>
    </row>
    <row r="100" spans="1:21" x14ac:dyDescent="0.25">
      <c r="A100" s="1">
        <v>98</v>
      </c>
      <c r="B100" s="3">
        <v>48159</v>
      </c>
      <c r="C100">
        <v>3003</v>
      </c>
      <c r="D100">
        <v>435602</v>
      </c>
      <c r="E100" t="s">
        <v>19</v>
      </c>
      <c r="F100" t="s">
        <v>20</v>
      </c>
      <c r="G100" s="10">
        <v>281.25119999999998</v>
      </c>
      <c r="H100" s="10">
        <v>102.0886</v>
      </c>
      <c r="I100" s="10">
        <v>179.1626</v>
      </c>
      <c r="J100">
        <v>0</v>
      </c>
      <c r="K100">
        <v>37288.375200000002</v>
      </c>
      <c r="L100">
        <v>281.25119999999998</v>
      </c>
      <c r="M100">
        <v>102.0886</v>
      </c>
      <c r="N100">
        <v>844597.35359999991</v>
      </c>
      <c r="O100">
        <v>16.171944</v>
      </c>
      <c r="P100">
        <v>306572.06579999998</v>
      </c>
      <c r="Q100">
        <v>844597.35359999991</v>
      </c>
      <c r="R100">
        <v>306572.06579999998</v>
      </c>
      <c r="S100">
        <v>8071.0847999999996</v>
      </c>
      <c r="T100">
        <v>373</v>
      </c>
      <c r="U100">
        <f t="shared" si="1"/>
        <v>15</v>
      </c>
    </row>
    <row r="101" spans="1:21" x14ac:dyDescent="0.25">
      <c r="A101" s="1">
        <v>99</v>
      </c>
      <c r="B101" s="3">
        <v>48189</v>
      </c>
      <c r="C101">
        <v>3033</v>
      </c>
      <c r="D101">
        <v>435602</v>
      </c>
      <c r="E101" t="s">
        <v>19</v>
      </c>
      <c r="F101" t="s">
        <v>20</v>
      </c>
      <c r="G101" s="10">
        <v>281.25119999999998</v>
      </c>
      <c r="H101" s="10">
        <v>102.5778</v>
      </c>
      <c r="I101" s="10">
        <v>178.67349999999999</v>
      </c>
      <c r="J101">
        <v>0</v>
      </c>
      <c r="K101">
        <v>37185.797400000003</v>
      </c>
      <c r="L101">
        <v>281.25119999999998</v>
      </c>
      <c r="M101">
        <v>102.5778</v>
      </c>
      <c r="N101">
        <v>853034.88959999999</v>
      </c>
      <c r="O101">
        <v>16.171944</v>
      </c>
      <c r="P101">
        <v>311118.46740000002</v>
      </c>
      <c r="Q101">
        <v>853034.88959999999</v>
      </c>
      <c r="R101">
        <v>311118.46740000002</v>
      </c>
      <c r="S101">
        <v>8173.6625999999997</v>
      </c>
      <c r="T101">
        <v>373</v>
      </c>
      <c r="U101">
        <f t="shared" si="1"/>
        <v>15</v>
      </c>
    </row>
    <row r="102" spans="1:21" x14ac:dyDescent="0.25">
      <c r="A102" s="1">
        <v>100</v>
      </c>
      <c r="B102" s="3">
        <v>48220</v>
      </c>
      <c r="C102">
        <v>3064</v>
      </c>
      <c r="D102">
        <v>435602</v>
      </c>
      <c r="E102" t="s">
        <v>19</v>
      </c>
      <c r="F102" t="s">
        <v>20</v>
      </c>
      <c r="G102" s="10">
        <v>281.25119999999998</v>
      </c>
      <c r="H102" s="10">
        <v>103.0693</v>
      </c>
      <c r="I102" s="10">
        <v>178.18190000000001</v>
      </c>
      <c r="J102">
        <v>0</v>
      </c>
      <c r="K102">
        <v>37082.7281</v>
      </c>
      <c r="L102">
        <v>281.25119999999998</v>
      </c>
      <c r="M102">
        <v>103.0693</v>
      </c>
      <c r="N102">
        <v>861753.6767999999</v>
      </c>
      <c r="O102">
        <v>16.171944</v>
      </c>
      <c r="P102">
        <v>315804.33519999997</v>
      </c>
      <c r="Q102">
        <v>861753.6767999999</v>
      </c>
      <c r="R102">
        <v>315804.33519999997</v>
      </c>
      <c r="S102">
        <v>8276.7318999999989</v>
      </c>
      <c r="T102">
        <v>373</v>
      </c>
      <c r="U102">
        <f t="shared" si="1"/>
        <v>15</v>
      </c>
    </row>
    <row r="103" spans="1:21" x14ac:dyDescent="0.25">
      <c r="A103" s="1">
        <v>101</v>
      </c>
      <c r="B103" s="3">
        <v>48251</v>
      </c>
      <c r="C103">
        <v>3095</v>
      </c>
      <c r="D103">
        <v>435602</v>
      </c>
      <c r="E103" t="s">
        <v>19</v>
      </c>
      <c r="F103" t="s">
        <v>20</v>
      </c>
      <c r="G103" s="10">
        <v>281.25119999999998</v>
      </c>
      <c r="H103" s="10">
        <v>103.56319999999999</v>
      </c>
      <c r="I103" s="10">
        <v>177.68809999999999</v>
      </c>
      <c r="J103">
        <v>0</v>
      </c>
      <c r="K103">
        <v>36979.164900000003</v>
      </c>
      <c r="L103">
        <v>281.25119999999998</v>
      </c>
      <c r="M103">
        <v>103.56319999999999</v>
      </c>
      <c r="N103">
        <v>870472.46399999992</v>
      </c>
      <c r="O103">
        <v>16.171944</v>
      </c>
      <c r="P103">
        <v>320528.10399999999</v>
      </c>
      <c r="Q103">
        <v>870472.46399999992</v>
      </c>
      <c r="R103">
        <v>320528.10399999999</v>
      </c>
      <c r="S103">
        <v>8380.2950999999994</v>
      </c>
      <c r="T103">
        <v>373</v>
      </c>
      <c r="U103">
        <f t="shared" si="1"/>
        <v>15</v>
      </c>
    </row>
    <row r="104" spans="1:21" x14ac:dyDescent="0.25">
      <c r="A104" s="1">
        <v>102</v>
      </c>
      <c r="B104" s="3">
        <v>48280</v>
      </c>
      <c r="C104">
        <v>3124</v>
      </c>
      <c r="D104">
        <v>435602</v>
      </c>
      <c r="E104" t="s">
        <v>19</v>
      </c>
      <c r="F104" t="s">
        <v>20</v>
      </c>
      <c r="G104" s="10">
        <v>281.25119999999998</v>
      </c>
      <c r="H104" s="10">
        <v>104.0594</v>
      </c>
      <c r="I104" s="10">
        <v>177.1918</v>
      </c>
      <c r="J104">
        <v>0</v>
      </c>
      <c r="K104">
        <v>36875.105499999998</v>
      </c>
      <c r="L104">
        <v>281.25119999999998</v>
      </c>
      <c r="M104">
        <v>104.0594</v>
      </c>
      <c r="N104">
        <v>878628.74879999994</v>
      </c>
      <c r="O104">
        <v>16.171944</v>
      </c>
      <c r="P104">
        <v>325081.56559999997</v>
      </c>
      <c r="Q104">
        <v>878628.74879999994</v>
      </c>
      <c r="R104">
        <v>325081.56559999997</v>
      </c>
      <c r="S104">
        <v>8484.3544999999995</v>
      </c>
      <c r="T104">
        <v>373</v>
      </c>
      <c r="U104">
        <f t="shared" si="1"/>
        <v>15</v>
      </c>
    </row>
    <row r="105" spans="1:21" x14ac:dyDescent="0.25">
      <c r="A105" s="1">
        <v>103</v>
      </c>
      <c r="B105" s="3">
        <v>48311</v>
      </c>
      <c r="C105">
        <v>3155</v>
      </c>
      <c r="D105">
        <v>435602</v>
      </c>
      <c r="E105" t="s">
        <v>19</v>
      </c>
      <c r="F105" t="s">
        <v>20</v>
      </c>
      <c r="G105" s="10">
        <v>281.25119999999998</v>
      </c>
      <c r="H105" s="10">
        <v>104.55800000000001</v>
      </c>
      <c r="I105" s="10">
        <v>176.69319999999999</v>
      </c>
      <c r="J105">
        <v>0</v>
      </c>
      <c r="K105">
        <v>36770.547500000001</v>
      </c>
      <c r="L105">
        <v>281.25119999999998</v>
      </c>
      <c r="M105">
        <v>104.55800000000001</v>
      </c>
      <c r="N105">
        <v>887347.53599999996</v>
      </c>
      <c r="O105">
        <v>16.171944</v>
      </c>
      <c r="P105">
        <v>329880.49</v>
      </c>
      <c r="Q105">
        <v>887347.53599999996</v>
      </c>
      <c r="R105">
        <v>329880.49</v>
      </c>
      <c r="S105">
        <v>8588.9125000000004</v>
      </c>
      <c r="T105">
        <v>373</v>
      </c>
      <c r="U105">
        <f t="shared" si="1"/>
        <v>16</v>
      </c>
    </row>
    <row r="106" spans="1:21" x14ac:dyDescent="0.25">
      <c r="A106" s="1">
        <v>104</v>
      </c>
      <c r="B106" s="3">
        <v>48341</v>
      </c>
      <c r="C106">
        <v>3185</v>
      </c>
      <c r="D106">
        <v>435602</v>
      </c>
      <c r="E106" t="s">
        <v>19</v>
      </c>
      <c r="F106" t="s">
        <v>20</v>
      </c>
      <c r="G106" s="10">
        <v>281.25119999999998</v>
      </c>
      <c r="H106" s="10">
        <v>105.059</v>
      </c>
      <c r="I106" s="10">
        <v>176.19220000000001</v>
      </c>
      <c r="J106">
        <v>0</v>
      </c>
      <c r="K106">
        <v>36665.488499999999</v>
      </c>
      <c r="L106">
        <v>281.25119999999998</v>
      </c>
      <c r="M106">
        <v>105.059</v>
      </c>
      <c r="N106">
        <v>895785.07199999993</v>
      </c>
      <c r="O106">
        <v>16.171944</v>
      </c>
      <c r="P106">
        <v>334612.91499999998</v>
      </c>
      <c r="Q106">
        <v>895785.07199999993</v>
      </c>
      <c r="R106">
        <v>334612.91499999998</v>
      </c>
      <c r="S106">
        <v>8693.9714999999997</v>
      </c>
      <c r="T106">
        <v>373</v>
      </c>
      <c r="U106">
        <f t="shared" si="1"/>
        <v>16</v>
      </c>
    </row>
    <row r="107" spans="1:21" x14ac:dyDescent="0.25">
      <c r="A107" s="1">
        <v>105</v>
      </c>
      <c r="B107" s="3">
        <v>48372</v>
      </c>
      <c r="C107">
        <v>3216</v>
      </c>
      <c r="D107">
        <v>435602</v>
      </c>
      <c r="E107" t="s">
        <v>19</v>
      </c>
      <c r="F107" t="s">
        <v>20</v>
      </c>
      <c r="G107" s="10">
        <v>281.25119999999998</v>
      </c>
      <c r="H107" s="10">
        <v>105.5624</v>
      </c>
      <c r="I107" s="10">
        <v>175.68879999999999</v>
      </c>
      <c r="J107">
        <v>0</v>
      </c>
      <c r="K107">
        <v>36559.926099999997</v>
      </c>
      <c r="L107">
        <v>281.25119999999998</v>
      </c>
      <c r="M107">
        <v>105.5624</v>
      </c>
      <c r="N107">
        <v>904503.85919999995</v>
      </c>
      <c r="O107">
        <v>16.171944</v>
      </c>
      <c r="P107">
        <v>339488.67839999998</v>
      </c>
      <c r="Q107">
        <v>904503.85919999995</v>
      </c>
      <c r="R107">
        <v>339488.67839999998</v>
      </c>
      <c r="S107">
        <v>8799.5339000000004</v>
      </c>
      <c r="T107">
        <v>373</v>
      </c>
      <c r="U107">
        <f t="shared" si="1"/>
        <v>16</v>
      </c>
    </row>
    <row r="108" spans="1:21" x14ac:dyDescent="0.25">
      <c r="A108" s="1">
        <v>106</v>
      </c>
      <c r="B108" s="3">
        <v>48402</v>
      </c>
      <c r="C108">
        <v>3246</v>
      </c>
      <c r="D108">
        <v>435602</v>
      </c>
      <c r="E108" t="s">
        <v>19</v>
      </c>
      <c r="F108" t="s">
        <v>20</v>
      </c>
      <c r="G108" s="10">
        <v>281.25119999999998</v>
      </c>
      <c r="H108" s="10">
        <v>106.06829999999999</v>
      </c>
      <c r="I108" s="10">
        <v>175.18299999999999</v>
      </c>
      <c r="J108">
        <v>0</v>
      </c>
      <c r="K108">
        <v>36453.857799999998</v>
      </c>
      <c r="L108">
        <v>281.25119999999998</v>
      </c>
      <c r="M108">
        <v>106.06829999999999</v>
      </c>
      <c r="N108">
        <v>912941.39519999991</v>
      </c>
      <c r="O108">
        <v>16.171944</v>
      </c>
      <c r="P108">
        <v>344297.70179999998</v>
      </c>
      <c r="Q108">
        <v>912941.39519999991</v>
      </c>
      <c r="R108">
        <v>344297.70179999998</v>
      </c>
      <c r="S108">
        <v>8905.6022000000012</v>
      </c>
      <c r="T108">
        <v>374</v>
      </c>
      <c r="U108">
        <f t="shared" si="1"/>
        <v>16</v>
      </c>
    </row>
    <row r="109" spans="1:21" x14ac:dyDescent="0.25">
      <c r="A109" s="1">
        <v>107</v>
      </c>
      <c r="B109" s="3">
        <v>48433</v>
      </c>
      <c r="C109">
        <v>3277</v>
      </c>
      <c r="D109">
        <v>435602</v>
      </c>
      <c r="E109" t="s">
        <v>19</v>
      </c>
      <c r="F109" t="s">
        <v>20</v>
      </c>
      <c r="G109" s="10">
        <v>281.25119999999998</v>
      </c>
      <c r="H109" s="10">
        <v>106.5765</v>
      </c>
      <c r="I109" s="10">
        <v>174.6747</v>
      </c>
      <c r="J109">
        <v>0</v>
      </c>
      <c r="K109">
        <v>36347.281300000002</v>
      </c>
      <c r="L109">
        <v>281.25119999999998</v>
      </c>
      <c r="M109">
        <v>106.5765</v>
      </c>
      <c r="N109">
        <v>921660.18239999993</v>
      </c>
      <c r="O109">
        <v>16.171944</v>
      </c>
      <c r="P109">
        <v>349251.19050000003</v>
      </c>
      <c r="Q109">
        <v>921660.18239999993</v>
      </c>
      <c r="R109">
        <v>349251.19050000003</v>
      </c>
      <c r="S109">
        <v>9012.1787000000004</v>
      </c>
      <c r="T109">
        <v>374</v>
      </c>
      <c r="U109">
        <f t="shared" si="1"/>
        <v>16</v>
      </c>
    </row>
    <row r="110" spans="1:21" x14ac:dyDescent="0.25">
      <c r="A110" s="1">
        <v>108</v>
      </c>
      <c r="B110" s="3">
        <v>48464</v>
      </c>
      <c r="C110">
        <v>3308</v>
      </c>
      <c r="D110">
        <v>435602</v>
      </c>
      <c r="E110" t="s">
        <v>19</v>
      </c>
      <c r="F110" t="s">
        <v>20</v>
      </c>
      <c r="G110" s="10">
        <v>281.25119999999998</v>
      </c>
      <c r="H110" s="10">
        <v>107.0872</v>
      </c>
      <c r="I110" s="10">
        <v>174.16409999999999</v>
      </c>
      <c r="J110">
        <v>0</v>
      </c>
      <c r="K110">
        <v>36240.194100000001</v>
      </c>
      <c r="L110">
        <v>281.25119999999998</v>
      </c>
      <c r="M110">
        <v>107.0872</v>
      </c>
      <c r="N110">
        <v>930378.96959999995</v>
      </c>
      <c r="O110">
        <v>16.171944</v>
      </c>
      <c r="P110">
        <v>354244.45760000002</v>
      </c>
      <c r="Q110">
        <v>930378.96959999995</v>
      </c>
      <c r="R110">
        <v>354244.45760000002</v>
      </c>
      <c r="S110">
        <v>9119.2659000000003</v>
      </c>
      <c r="T110">
        <v>374</v>
      </c>
      <c r="U110">
        <f t="shared" si="1"/>
        <v>16</v>
      </c>
    </row>
    <row r="111" spans="1:21" x14ac:dyDescent="0.25">
      <c r="A111" s="1">
        <v>109</v>
      </c>
      <c r="B111" s="3">
        <v>48494</v>
      </c>
      <c r="C111">
        <v>3338</v>
      </c>
      <c r="D111">
        <v>435602</v>
      </c>
      <c r="E111" t="s">
        <v>19</v>
      </c>
      <c r="F111" t="s">
        <v>20</v>
      </c>
      <c r="G111" s="10">
        <v>281.25119999999998</v>
      </c>
      <c r="H111" s="10">
        <v>107.6003</v>
      </c>
      <c r="I111" s="10">
        <v>173.65090000000001</v>
      </c>
      <c r="J111">
        <v>0</v>
      </c>
      <c r="K111">
        <v>36132.593800000002</v>
      </c>
      <c r="L111">
        <v>281.25119999999998</v>
      </c>
      <c r="M111">
        <v>107.6003</v>
      </c>
      <c r="N111">
        <v>938816.50559999992</v>
      </c>
      <c r="O111">
        <v>16.171944</v>
      </c>
      <c r="P111">
        <v>359169.8014</v>
      </c>
      <c r="Q111">
        <v>938816.50559999992</v>
      </c>
      <c r="R111">
        <v>359169.8014</v>
      </c>
      <c r="S111">
        <v>9226.8662000000004</v>
      </c>
      <c r="T111">
        <v>374</v>
      </c>
      <c r="U111">
        <f t="shared" si="1"/>
        <v>16</v>
      </c>
    </row>
    <row r="112" spans="1:21" x14ac:dyDescent="0.25">
      <c r="A112" s="1">
        <v>110</v>
      </c>
      <c r="B112" s="3">
        <v>48525</v>
      </c>
      <c r="C112">
        <v>3369</v>
      </c>
      <c r="D112">
        <v>435602</v>
      </c>
      <c r="E112" t="s">
        <v>19</v>
      </c>
      <c r="F112" t="s">
        <v>20</v>
      </c>
      <c r="G112" s="10">
        <v>281.25119999999998</v>
      </c>
      <c r="H112" s="10">
        <v>108.1159</v>
      </c>
      <c r="I112" s="10">
        <v>173.1353</v>
      </c>
      <c r="J112">
        <v>0</v>
      </c>
      <c r="K112">
        <v>36024.477899999998</v>
      </c>
      <c r="L112">
        <v>281.25119999999998</v>
      </c>
      <c r="M112">
        <v>108.1159</v>
      </c>
      <c r="N112">
        <v>947535.29279999994</v>
      </c>
      <c r="O112">
        <v>16.171944</v>
      </c>
      <c r="P112">
        <v>364242.46710000001</v>
      </c>
      <c r="Q112">
        <v>947535.29279999994</v>
      </c>
      <c r="R112">
        <v>364242.46710000001</v>
      </c>
      <c r="S112">
        <v>9334.9821000000011</v>
      </c>
      <c r="T112">
        <v>374</v>
      </c>
      <c r="U112">
        <f t="shared" si="1"/>
        <v>16</v>
      </c>
    </row>
    <row r="113" spans="1:21" x14ac:dyDescent="0.25">
      <c r="A113" s="1">
        <v>111</v>
      </c>
      <c r="B113" s="3">
        <v>48555</v>
      </c>
      <c r="C113">
        <v>3399</v>
      </c>
      <c r="D113">
        <v>435602</v>
      </c>
      <c r="E113" t="s">
        <v>19</v>
      </c>
      <c r="F113" t="s">
        <v>20</v>
      </c>
      <c r="G113" s="10">
        <v>281.25119999999998</v>
      </c>
      <c r="H113" s="10">
        <v>108.6339</v>
      </c>
      <c r="I113" s="10">
        <v>172.6173</v>
      </c>
      <c r="J113">
        <v>0</v>
      </c>
      <c r="K113">
        <v>35915.843999999997</v>
      </c>
      <c r="L113">
        <v>281.25119999999998</v>
      </c>
      <c r="M113">
        <v>108.6339</v>
      </c>
      <c r="N113">
        <v>955972.8287999999</v>
      </c>
      <c r="O113">
        <v>16.171944</v>
      </c>
      <c r="P113">
        <v>369246.62609999999</v>
      </c>
      <c r="Q113">
        <v>955972.8287999999</v>
      </c>
      <c r="R113">
        <v>369246.62609999999</v>
      </c>
      <c r="S113">
        <v>9443.6160000000018</v>
      </c>
      <c r="T113">
        <v>374</v>
      </c>
      <c r="U113">
        <f t="shared" si="1"/>
        <v>16</v>
      </c>
    </row>
    <row r="114" spans="1:21" x14ac:dyDescent="0.25">
      <c r="A114" s="1">
        <v>112</v>
      </c>
      <c r="B114" s="3">
        <v>48586</v>
      </c>
      <c r="C114">
        <v>3430</v>
      </c>
      <c r="D114">
        <v>435602</v>
      </c>
      <c r="E114" t="s">
        <v>19</v>
      </c>
      <c r="F114" t="s">
        <v>20</v>
      </c>
      <c r="G114" s="10">
        <v>281.25119999999998</v>
      </c>
      <c r="H114" s="10">
        <v>109.1545</v>
      </c>
      <c r="I114" s="10">
        <v>172.0968</v>
      </c>
      <c r="J114">
        <v>0</v>
      </c>
      <c r="K114">
        <v>35806.689499999993</v>
      </c>
      <c r="L114">
        <v>281.25119999999998</v>
      </c>
      <c r="M114">
        <v>109.1545</v>
      </c>
      <c r="N114">
        <v>964691.61599999992</v>
      </c>
      <c r="O114">
        <v>16.171944</v>
      </c>
      <c r="P114">
        <v>374399.935</v>
      </c>
      <c r="Q114">
        <v>964691.61599999992</v>
      </c>
      <c r="R114">
        <v>374399.935</v>
      </c>
      <c r="S114">
        <v>9552.7705000000024</v>
      </c>
      <c r="T114">
        <v>374</v>
      </c>
      <c r="U114">
        <f t="shared" si="1"/>
        <v>16</v>
      </c>
    </row>
    <row r="115" spans="1:21" x14ac:dyDescent="0.25">
      <c r="A115" s="1">
        <v>113</v>
      </c>
      <c r="B115" s="3">
        <v>48617</v>
      </c>
      <c r="C115">
        <v>3461</v>
      </c>
      <c r="D115">
        <v>435602</v>
      </c>
      <c r="E115" t="s">
        <v>19</v>
      </c>
      <c r="F115" t="s">
        <v>20</v>
      </c>
      <c r="G115" s="10">
        <v>281.25119999999998</v>
      </c>
      <c r="H115" s="10">
        <v>109.67749999999999</v>
      </c>
      <c r="I115" s="10">
        <v>171.5737</v>
      </c>
      <c r="J115">
        <v>0</v>
      </c>
      <c r="K115">
        <v>35697.012000000002</v>
      </c>
      <c r="L115">
        <v>281.25119999999998</v>
      </c>
      <c r="M115">
        <v>109.67749999999999</v>
      </c>
      <c r="N115">
        <v>973410.40319999994</v>
      </c>
      <c r="O115">
        <v>16.171944</v>
      </c>
      <c r="P115">
        <v>379593.82750000001</v>
      </c>
      <c r="Q115">
        <v>973410.40319999994</v>
      </c>
      <c r="R115">
        <v>379593.82750000001</v>
      </c>
      <c r="S115">
        <v>9662.4480000000021</v>
      </c>
      <c r="T115">
        <v>374</v>
      </c>
      <c r="U115">
        <f t="shared" si="1"/>
        <v>16</v>
      </c>
    </row>
    <row r="116" spans="1:21" x14ac:dyDescent="0.25">
      <c r="A116" s="1">
        <v>114</v>
      </c>
      <c r="B116" s="3">
        <v>48645</v>
      </c>
      <c r="C116">
        <v>3489</v>
      </c>
      <c r="D116">
        <v>435602</v>
      </c>
      <c r="E116" t="s">
        <v>19</v>
      </c>
      <c r="F116" t="s">
        <v>20</v>
      </c>
      <c r="G116" s="10">
        <v>281.25119999999998</v>
      </c>
      <c r="H116" s="10">
        <v>110.20310000000001</v>
      </c>
      <c r="I116" s="10">
        <v>171.04820000000001</v>
      </c>
      <c r="J116">
        <v>0</v>
      </c>
      <c r="K116">
        <v>35586.808900000004</v>
      </c>
      <c r="L116">
        <v>281.25119999999998</v>
      </c>
      <c r="M116">
        <v>110.20310000000001</v>
      </c>
      <c r="N116">
        <v>981285.43679999991</v>
      </c>
      <c r="O116">
        <v>16.171944</v>
      </c>
      <c r="P116">
        <v>384498.61589999998</v>
      </c>
      <c r="Q116">
        <v>981285.43679999991</v>
      </c>
      <c r="R116">
        <v>384498.61589999998</v>
      </c>
      <c r="S116">
        <v>9772.6511000000028</v>
      </c>
      <c r="T116">
        <v>374</v>
      </c>
      <c r="U116">
        <f t="shared" si="1"/>
        <v>16</v>
      </c>
    </row>
    <row r="117" spans="1:21" x14ac:dyDescent="0.25">
      <c r="A117" s="1">
        <v>115</v>
      </c>
      <c r="B117" s="3">
        <v>48676</v>
      </c>
      <c r="C117">
        <v>3520</v>
      </c>
      <c r="D117">
        <v>435602</v>
      </c>
      <c r="E117" t="s">
        <v>19</v>
      </c>
      <c r="F117" t="s">
        <v>20</v>
      </c>
      <c r="G117" s="10">
        <v>281.25119999999998</v>
      </c>
      <c r="H117" s="10">
        <v>110.7311</v>
      </c>
      <c r="I117" s="10">
        <v>170.52010000000001</v>
      </c>
      <c r="J117">
        <v>0</v>
      </c>
      <c r="K117">
        <v>35476.077799999999</v>
      </c>
      <c r="L117">
        <v>281.25119999999998</v>
      </c>
      <c r="M117">
        <v>110.7311</v>
      </c>
      <c r="N117">
        <v>990004.22399999993</v>
      </c>
      <c r="O117">
        <v>16.171944</v>
      </c>
      <c r="P117">
        <v>389773.47200000001</v>
      </c>
      <c r="Q117">
        <v>990004.22399999993</v>
      </c>
      <c r="R117">
        <v>389773.47200000001</v>
      </c>
      <c r="S117">
        <v>9883.3822000000036</v>
      </c>
      <c r="T117">
        <v>374</v>
      </c>
      <c r="U117">
        <f t="shared" si="1"/>
        <v>17</v>
      </c>
    </row>
    <row r="118" spans="1:21" x14ac:dyDescent="0.25">
      <c r="A118" s="1">
        <v>116</v>
      </c>
      <c r="B118" s="3">
        <v>48706</v>
      </c>
      <c r="C118">
        <v>3550</v>
      </c>
      <c r="D118">
        <v>435602</v>
      </c>
      <c r="E118" t="s">
        <v>19</v>
      </c>
      <c r="F118" t="s">
        <v>20</v>
      </c>
      <c r="G118" s="10">
        <v>281.25119999999998</v>
      </c>
      <c r="H118" s="10">
        <v>111.2617</v>
      </c>
      <c r="I118" s="10">
        <v>169.98949999999999</v>
      </c>
      <c r="J118">
        <v>0</v>
      </c>
      <c r="K118">
        <v>35364.816099999996</v>
      </c>
      <c r="L118">
        <v>281.25119999999998</v>
      </c>
      <c r="M118">
        <v>111.2617</v>
      </c>
      <c r="N118">
        <v>998441.75999999989</v>
      </c>
      <c r="O118">
        <v>16.171944</v>
      </c>
      <c r="P118">
        <v>394979.03499999997</v>
      </c>
      <c r="Q118">
        <v>998441.75999999989</v>
      </c>
      <c r="R118">
        <v>394979.03499999997</v>
      </c>
      <c r="S118">
        <v>9994.6439000000028</v>
      </c>
      <c r="T118">
        <v>374</v>
      </c>
      <c r="U118">
        <f t="shared" si="1"/>
        <v>17</v>
      </c>
    </row>
    <row r="119" spans="1:21" x14ac:dyDescent="0.25">
      <c r="A119" s="1">
        <v>117</v>
      </c>
      <c r="B119" s="3">
        <v>48737</v>
      </c>
      <c r="C119">
        <v>3581</v>
      </c>
      <c r="D119">
        <v>435602</v>
      </c>
      <c r="E119" t="s">
        <v>19</v>
      </c>
      <c r="F119" t="s">
        <v>20</v>
      </c>
      <c r="G119" s="10">
        <v>281.25119999999998</v>
      </c>
      <c r="H119" s="10">
        <v>111.7948</v>
      </c>
      <c r="I119" s="10">
        <v>169.4564</v>
      </c>
      <c r="J119">
        <v>0</v>
      </c>
      <c r="K119">
        <v>35253.021299999993</v>
      </c>
      <c r="L119">
        <v>281.25119999999998</v>
      </c>
      <c r="M119">
        <v>111.7948</v>
      </c>
      <c r="N119">
        <v>1007160.5472</v>
      </c>
      <c r="O119">
        <v>16.171944</v>
      </c>
      <c r="P119">
        <v>400337.17879999999</v>
      </c>
      <c r="Q119">
        <v>1007160.5472</v>
      </c>
      <c r="R119">
        <v>400337.17879999999</v>
      </c>
      <c r="S119">
        <v>10106.438700000001</v>
      </c>
      <c r="T119">
        <v>374</v>
      </c>
      <c r="U119">
        <f t="shared" si="1"/>
        <v>17</v>
      </c>
    </row>
    <row r="120" spans="1:21" x14ac:dyDescent="0.25">
      <c r="A120" s="1">
        <v>118</v>
      </c>
      <c r="B120" s="3">
        <v>48767</v>
      </c>
      <c r="C120">
        <v>3611</v>
      </c>
      <c r="D120">
        <v>435602</v>
      </c>
      <c r="E120" t="s">
        <v>19</v>
      </c>
      <c r="F120" t="s">
        <v>20</v>
      </c>
      <c r="G120" s="10">
        <v>281.25119999999998</v>
      </c>
      <c r="H120" s="10">
        <v>112.3305</v>
      </c>
      <c r="I120" s="10">
        <v>168.92070000000001</v>
      </c>
      <c r="J120">
        <v>0</v>
      </c>
      <c r="K120">
        <v>35140.690799999997</v>
      </c>
      <c r="L120">
        <v>281.25119999999998</v>
      </c>
      <c r="M120">
        <v>112.3305</v>
      </c>
      <c r="N120">
        <v>1015598.0832</v>
      </c>
      <c r="O120">
        <v>16.171944</v>
      </c>
      <c r="P120">
        <v>405625.43550000002</v>
      </c>
      <c r="Q120">
        <v>1015598.0832</v>
      </c>
      <c r="R120">
        <v>405625.43550000002</v>
      </c>
      <c r="S120">
        <v>10218.769200000001</v>
      </c>
      <c r="T120">
        <v>375</v>
      </c>
      <c r="U120">
        <f t="shared" si="1"/>
        <v>17</v>
      </c>
    </row>
    <row r="121" spans="1:21" x14ac:dyDescent="0.25">
      <c r="A121" s="1">
        <v>119</v>
      </c>
      <c r="B121" s="3">
        <v>48798</v>
      </c>
      <c r="C121">
        <v>3642</v>
      </c>
      <c r="D121">
        <v>435602</v>
      </c>
      <c r="E121" t="s">
        <v>19</v>
      </c>
      <c r="F121" t="s">
        <v>20</v>
      </c>
      <c r="G121" s="10">
        <v>281.25119999999998</v>
      </c>
      <c r="H121" s="10">
        <v>112.86879999999999</v>
      </c>
      <c r="I121" s="10">
        <v>168.38249999999999</v>
      </c>
      <c r="J121">
        <v>0</v>
      </c>
      <c r="K121">
        <v>35027.822</v>
      </c>
      <c r="L121">
        <v>281.25119999999998</v>
      </c>
      <c r="M121">
        <v>112.86879999999999</v>
      </c>
      <c r="N121">
        <v>1024316.8704</v>
      </c>
      <c r="O121">
        <v>16.171944</v>
      </c>
      <c r="P121">
        <v>411068.16960000002</v>
      </c>
      <c r="Q121">
        <v>1024316.8704</v>
      </c>
      <c r="R121">
        <v>411068.16960000002</v>
      </c>
      <c r="S121">
        <v>10331.638000000001</v>
      </c>
      <c r="T121">
        <v>375</v>
      </c>
      <c r="U121">
        <f t="shared" si="1"/>
        <v>17</v>
      </c>
    </row>
    <row r="122" spans="1:21" x14ac:dyDescent="0.25">
      <c r="A122" s="1">
        <v>120</v>
      </c>
      <c r="B122" s="3">
        <v>48829</v>
      </c>
      <c r="C122">
        <v>3673</v>
      </c>
      <c r="D122">
        <v>435602</v>
      </c>
      <c r="E122" t="s">
        <v>19</v>
      </c>
      <c r="F122" t="s">
        <v>20</v>
      </c>
      <c r="G122" s="10">
        <v>281.25119999999998</v>
      </c>
      <c r="H122" s="10">
        <v>113.4096</v>
      </c>
      <c r="I122" s="10">
        <v>167.8416</v>
      </c>
      <c r="J122">
        <v>0</v>
      </c>
      <c r="K122">
        <v>34914.412399999987</v>
      </c>
      <c r="L122">
        <v>281.25119999999998</v>
      </c>
      <c r="M122">
        <v>113.4096</v>
      </c>
      <c r="N122">
        <v>1033035.6576</v>
      </c>
      <c r="O122">
        <v>16.171944</v>
      </c>
      <c r="P122">
        <v>416553.4608</v>
      </c>
      <c r="Q122">
        <v>1033035.6576</v>
      </c>
      <c r="R122">
        <v>416553.4608</v>
      </c>
      <c r="S122">
        <v>10445.0476</v>
      </c>
      <c r="T122">
        <v>375</v>
      </c>
      <c r="U122">
        <f t="shared" si="1"/>
        <v>17</v>
      </c>
    </row>
    <row r="123" spans="1:21" x14ac:dyDescent="0.25">
      <c r="A123" s="1">
        <v>121</v>
      </c>
      <c r="B123" s="3">
        <v>48859</v>
      </c>
      <c r="C123">
        <v>3703</v>
      </c>
      <c r="D123">
        <v>435602</v>
      </c>
      <c r="E123" t="s">
        <v>19</v>
      </c>
      <c r="F123" t="s">
        <v>20</v>
      </c>
      <c r="G123" s="10">
        <v>281.25119999999998</v>
      </c>
      <c r="H123" s="10">
        <v>113.953</v>
      </c>
      <c r="I123" s="10">
        <v>167.29820000000001</v>
      </c>
      <c r="J123">
        <v>0</v>
      </c>
      <c r="K123">
        <v>34800.459399999992</v>
      </c>
      <c r="L123">
        <v>281.25119999999998</v>
      </c>
      <c r="M123">
        <v>113.953</v>
      </c>
      <c r="N123">
        <v>1041473.1936</v>
      </c>
      <c r="O123">
        <v>16.171944</v>
      </c>
      <c r="P123">
        <v>421967.95899999997</v>
      </c>
      <c r="Q123">
        <v>1041473.1936</v>
      </c>
      <c r="R123">
        <v>421967.95899999997</v>
      </c>
      <c r="S123">
        <v>10559.000599999999</v>
      </c>
      <c r="T123">
        <v>375</v>
      </c>
      <c r="U123">
        <f t="shared" si="1"/>
        <v>17</v>
      </c>
    </row>
    <row r="124" spans="1:21" x14ac:dyDescent="0.25">
      <c r="A124" s="1">
        <v>122</v>
      </c>
      <c r="B124" s="3">
        <v>48890</v>
      </c>
      <c r="C124">
        <v>3734</v>
      </c>
      <c r="D124">
        <v>435602</v>
      </c>
      <c r="E124" t="s">
        <v>19</v>
      </c>
      <c r="F124" t="s">
        <v>20</v>
      </c>
      <c r="G124" s="10">
        <v>281.25119999999998</v>
      </c>
      <c r="H124" s="10">
        <v>114.499</v>
      </c>
      <c r="I124" s="10">
        <v>166.75219999999999</v>
      </c>
      <c r="J124">
        <v>0</v>
      </c>
      <c r="K124">
        <v>34685.960400000004</v>
      </c>
      <c r="L124">
        <v>281.25119999999998</v>
      </c>
      <c r="M124">
        <v>114.499</v>
      </c>
      <c r="N124">
        <v>1050191.9808</v>
      </c>
      <c r="O124">
        <v>16.171944</v>
      </c>
      <c r="P124">
        <v>427539.266</v>
      </c>
      <c r="Q124">
        <v>1050191.9808</v>
      </c>
      <c r="R124">
        <v>427539.266</v>
      </c>
      <c r="S124">
        <v>10673.499599999999</v>
      </c>
      <c r="T124">
        <v>375</v>
      </c>
      <c r="U124">
        <f t="shared" si="1"/>
        <v>17</v>
      </c>
    </row>
    <row r="125" spans="1:21" x14ac:dyDescent="0.25">
      <c r="A125" s="1">
        <v>123</v>
      </c>
      <c r="B125" s="3">
        <v>48920</v>
      </c>
      <c r="C125">
        <v>3764</v>
      </c>
      <c r="D125">
        <v>435602</v>
      </c>
      <c r="E125" t="s">
        <v>19</v>
      </c>
      <c r="F125" t="s">
        <v>20</v>
      </c>
      <c r="G125" s="10">
        <v>281.25119999999998</v>
      </c>
      <c r="H125" s="10">
        <v>115.04770000000001</v>
      </c>
      <c r="I125" s="10">
        <v>166.20359999999999</v>
      </c>
      <c r="J125">
        <v>0</v>
      </c>
      <c r="K125">
        <v>34570.912700000001</v>
      </c>
      <c r="L125">
        <v>281.25119999999998</v>
      </c>
      <c r="M125">
        <v>115.04770000000001</v>
      </c>
      <c r="N125">
        <v>1058629.5168000001</v>
      </c>
      <c r="O125">
        <v>16.171944</v>
      </c>
      <c r="P125">
        <v>433039.5428</v>
      </c>
      <c r="Q125">
        <v>1058629.5168000001</v>
      </c>
      <c r="R125">
        <v>433039.5428</v>
      </c>
      <c r="S125">
        <v>10788.5473</v>
      </c>
      <c r="T125">
        <v>375</v>
      </c>
      <c r="U125">
        <f t="shared" si="1"/>
        <v>17</v>
      </c>
    </row>
    <row r="126" spans="1:21" x14ac:dyDescent="0.25">
      <c r="A126" s="1">
        <v>124</v>
      </c>
      <c r="B126" s="3">
        <v>48951</v>
      </c>
      <c r="C126">
        <v>3795</v>
      </c>
      <c r="D126">
        <v>435602</v>
      </c>
      <c r="E126" t="s">
        <v>19</v>
      </c>
      <c r="F126" t="s">
        <v>20</v>
      </c>
      <c r="G126" s="10">
        <v>281.25119999999998</v>
      </c>
      <c r="H126" s="10">
        <v>115.5989</v>
      </c>
      <c r="I126" s="10">
        <v>165.6523</v>
      </c>
      <c r="J126">
        <v>0</v>
      </c>
      <c r="K126">
        <v>34455.313800000004</v>
      </c>
      <c r="L126">
        <v>281.25119999999998</v>
      </c>
      <c r="M126">
        <v>115.5989</v>
      </c>
      <c r="N126">
        <v>1067348.304</v>
      </c>
      <c r="O126">
        <v>16.171944</v>
      </c>
      <c r="P126">
        <v>438697.82549999998</v>
      </c>
      <c r="Q126">
        <v>1067348.304</v>
      </c>
      <c r="R126">
        <v>438697.82549999998</v>
      </c>
      <c r="S126">
        <v>10904.146199999999</v>
      </c>
      <c r="T126">
        <v>375</v>
      </c>
      <c r="U126">
        <f t="shared" si="1"/>
        <v>17</v>
      </c>
    </row>
    <row r="127" spans="1:21" x14ac:dyDescent="0.25">
      <c r="A127" s="1">
        <v>125</v>
      </c>
      <c r="B127" s="3">
        <v>48982</v>
      </c>
      <c r="C127">
        <v>3826</v>
      </c>
      <c r="D127">
        <v>435602</v>
      </c>
      <c r="E127" t="s">
        <v>19</v>
      </c>
      <c r="F127" t="s">
        <v>20</v>
      </c>
      <c r="G127" s="10">
        <v>281.25119999999998</v>
      </c>
      <c r="H127" s="10">
        <v>116.1529</v>
      </c>
      <c r="I127" s="10">
        <v>165.0984</v>
      </c>
      <c r="J127">
        <v>0</v>
      </c>
      <c r="K127">
        <v>34339.160900000003</v>
      </c>
      <c r="L127">
        <v>281.25119999999998</v>
      </c>
      <c r="M127">
        <v>116.1529</v>
      </c>
      <c r="N127">
        <v>1076067.0911999999</v>
      </c>
      <c r="O127">
        <v>16.171944</v>
      </c>
      <c r="P127">
        <v>444400.99540000001</v>
      </c>
      <c r="Q127">
        <v>1076067.0911999999</v>
      </c>
      <c r="R127">
        <v>444400.99540000001</v>
      </c>
      <c r="S127">
        <v>11020.2991</v>
      </c>
      <c r="T127">
        <v>375</v>
      </c>
      <c r="U127">
        <f t="shared" si="1"/>
        <v>17</v>
      </c>
    </row>
    <row r="128" spans="1:21" x14ac:dyDescent="0.25">
      <c r="A128" s="1">
        <v>126</v>
      </c>
      <c r="B128" s="3">
        <v>49010</v>
      </c>
      <c r="C128">
        <v>3854</v>
      </c>
      <c r="D128">
        <v>435602</v>
      </c>
      <c r="E128" t="s">
        <v>19</v>
      </c>
      <c r="F128" t="s">
        <v>20</v>
      </c>
      <c r="G128" s="10">
        <v>281.25119999999998</v>
      </c>
      <c r="H128" s="10">
        <v>116.7094</v>
      </c>
      <c r="I128" s="10">
        <v>164.54179999999999</v>
      </c>
      <c r="J128">
        <v>0</v>
      </c>
      <c r="K128">
        <v>34222.451500000003</v>
      </c>
      <c r="L128">
        <v>281.25119999999998</v>
      </c>
      <c r="M128">
        <v>116.7094</v>
      </c>
      <c r="N128">
        <v>1083942.1248000001</v>
      </c>
      <c r="O128">
        <v>16.171944</v>
      </c>
      <c r="P128">
        <v>449798.02759999997</v>
      </c>
      <c r="Q128">
        <v>1083942.1248000001</v>
      </c>
      <c r="R128">
        <v>449798.02759999997</v>
      </c>
      <c r="S128">
        <v>11137.0085</v>
      </c>
      <c r="T128">
        <v>375</v>
      </c>
      <c r="U128">
        <f t="shared" si="1"/>
        <v>17</v>
      </c>
    </row>
    <row r="129" spans="1:21" x14ac:dyDescent="0.25">
      <c r="A129" s="1">
        <v>127</v>
      </c>
      <c r="B129" s="3">
        <v>49041</v>
      </c>
      <c r="C129">
        <v>3885</v>
      </c>
      <c r="D129">
        <v>435602</v>
      </c>
      <c r="E129" t="s">
        <v>19</v>
      </c>
      <c r="F129" t="s">
        <v>20</v>
      </c>
      <c r="G129" s="10">
        <v>281.25119999999998</v>
      </c>
      <c r="H129" s="10">
        <v>117.2687</v>
      </c>
      <c r="I129" s="10">
        <v>163.98259999999999</v>
      </c>
      <c r="J129">
        <v>0</v>
      </c>
      <c r="K129">
        <v>34105.182800000002</v>
      </c>
      <c r="L129">
        <v>281.25119999999998</v>
      </c>
      <c r="M129">
        <v>117.2687</v>
      </c>
      <c r="N129">
        <v>1092660.912</v>
      </c>
      <c r="O129">
        <v>16.171944</v>
      </c>
      <c r="P129">
        <v>455588.8995</v>
      </c>
      <c r="Q129">
        <v>1092660.912</v>
      </c>
      <c r="R129">
        <v>455588.8995</v>
      </c>
      <c r="S129">
        <v>11254.2772</v>
      </c>
      <c r="T129">
        <v>375</v>
      </c>
      <c r="U129">
        <f t="shared" si="1"/>
        <v>18</v>
      </c>
    </row>
    <row r="130" spans="1:21" x14ac:dyDescent="0.25">
      <c r="A130" s="1">
        <v>128</v>
      </c>
      <c r="B130" s="3">
        <v>49071</v>
      </c>
      <c r="C130">
        <v>3915</v>
      </c>
      <c r="D130">
        <v>435602</v>
      </c>
      <c r="E130" t="s">
        <v>19</v>
      </c>
      <c r="F130" t="s">
        <v>20</v>
      </c>
      <c r="G130" s="10">
        <v>281.25119999999998</v>
      </c>
      <c r="H130" s="10">
        <v>117.8306</v>
      </c>
      <c r="I130" s="10">
        <v>163.42070000000001</v>
      </c>
      <c r="J130">
        <v>0</v>
      </c>
      <c r="K130">
        <v>33987.352199999987</v>
      </c>
      <c r="L130">
        <v>281.25119999999998</v>
      </c>
      <c r="M130">
        <v>117.8306</v>
      </c>
      <c r="N130">
        <v>1101098.4480000001</v>
      </c>
      <c r="O130">
        <v>16.171944</v>
      </c>
      <c r="P130">
        <v>461306.799</v>
      </c>
      <c r="Q130">
        <v>1101098.4480000001</v>
      </c>
      <c r="R130">
        <v>461306.799</v>
      </c>
      <c r="S130">
        <v>11372.1078</v>
      </c>
      <c r="T130">
        <v>375</v>
      </c>
      <c r="U130">
        <f t="shared" si="1"/>
        <v>18</v>
      </c>
    </row>
    <row r="131" spans="1:21" x14ac:dyDescent="0.25">
      <c r="A131" s="1">
        <v>129</v>
      </c>
      <c r="B131" s="3">
        <v>49102</v>
      </c>
      <c r="C131">
        <v>3946</v>
      </c>
      <c r="D131">
        <v>435602</v>
      </c>
      <c r="E131" t="s">
        <v>19</v>
      </c>
      <c r="F131" t="s">
        <v>20</v>
      </c>
      <c r="G131" s="10">
        <v>281.25119999999998</v>
      </c>
      <c r="H131" s="10">
        <v>118.3952</v>
      </c>
      <c r="I131" s="10">
        <v>162.8561</v>
      </c>
      <c r="J131">
        <v>0</v>
      </c>
      <c r="K131">
        <v>33868.956999999988</v>
      </c>
      <c r="L131">
        <v>281.25119999999998</v>
      </c>
      <c r="M131">
        <v>118.3952</v>
      </c>
      <c r="N131">
        <v>1109817.2352</v>
      </c>
      <c r="O131">
        <v>16.171944</v>
      </c>
      <c r="P131">
        <v>467187.45919999998</v>
      </c>
      <c r="Q131">
        <v>1109817.2352</v>
      </c>
      <c r="R131">
        <v>467187.45919999998</v>
      </c>
      <c r="S131">
        <v>11490.503000000001</v>
      </c>
      <c r="T131">
        <v>375</v>
      </c>
      <c r="U131">
        <f t="shared" ref="U131:U194" si="2">INT((B131-$W$1)/360)</f>
        <v>18</v>
      </c>
    </row>
    <row r="132" spans="1:21" x14ac:dyDescent="0.25">
      <c r="A132" s="1">
        <v>130</v>
      </c>
      <c r="B132" s="3">
        <v>49132</v>
      </c>
      <c r="C132">
        <v>3976</v>
      </c>
      <c r="D132">
        <v>435602</v>
      </c>
      <c r="E132" t="s">
        <v>19</v>
      </c>
      <c r="F132" t="s">
        <v>20</v>
      </c>
      <c r="G132" s="10">
        <v>281.25119999999998</v>
      </c>
      <c r="H132" s="10">
        <v>118.96250000000001</v>
      </c>
      <c r="I132" s="10">
        <v>162.28880000000001</v>
      </c>
      <c r="J132">
        <v>0</v>
      </c>
      <c r="K132">
        <v>33749.994500000001</v>
      </c>
      <c r="L132">
        <v>281.25119999999998</v>
      </c>
      <c r="M132">
        <v>118.96250000000001</v>
      </c>
      <c r="N132">
        <v>1118254.7712000001</v>
      </c>
      <c r="O132">
        <v>16.171944</v>
      </c>
      <c r="P132">
        <v>472994.9</v>
      </c>
      <c r="Q132">
        <v>1118254.7712000001</v>
      </c>
      <c r="R132">
        <v>472994.9</v>
      </c>
      <c r="S132">
        <v>11609.4655</v>
      </c>
      <c r="T132">
        <v>375</v>
      </c>
      <c r="U132">
        <f t="shared" si="2"/>
        <v>18</v>
      </c>
    </row>
    <row r="133" spans="1:21" x14ac:dyDescent="0.25">
      <c r="A133" s="1">
        <v>131</v>
      </c>
      <c r="B133" s="3">
        <v>49163</v>
      </c>
      <c r="C133">
        <v>4007</v>
      </c>
      <c r="D133">
        <v>435602</v>
      </c>
      <c r="E133" t="s">
        <v>19</v>
      </c>
      <c r="F133" t="s">
        <v>20</v>
      </c>
      <c r="G133" s="10">
        <v>281.25119999999998</v>
      </c>
      <c r="H133" s="10">
        <v>119.5325</v>
      </c>
      <c r="I133" s="10">
        <v>161.71870000000001</v>
      </c>
      <c r="J133">
        <v>0</v>
      </c>
      <c r="K133">
        <v>33630.462</v>
      </c>
      <c r="L133">
        <v>281.25119999999998</v>
      </c>
      <c r="M133">
        <v>119.5325</v>
      </c>
      <c r="N133">
        <v>1126973.5584</v>
      </c>
      <c r="O133">
        <v>16.171944</v>
      </c>
      <c r="P133">
        <v>478966.72749999998</v>
      </c>
      <c r="Q133">
        <v>1126973.5584</v>
      </c>
      <c r="R133">
        <v>478966.72749999998</v>
      </c>
      <c r="S133">
        <v>11728.998</v>
      </c>
      <c r="T133">
        <v>375</v>
      </c>
      <c r="U133">
        <f t="shared" si="2"/>
        <v>18</v>
      </c>
    </row>
    <row r="134" spans="1:21" x14ac:dyDescent="0.25">
      <c r="A134" s="1">
        <v>132</v>
      </c>
      <c r="B134" s="3">
        <v>49194</v>
      </c>
      <c r="C134">
        <v>4038</v>
      </c>
      <c r="D134">
        <v>435602</v>
      </c>
      <c r="E134" t="s">
        <v>19</v>
      </c>
      <c r="F134" t="s">
        <v>20</v>
      </c>
      <c r="G134" s="10">
        <v>281.25119999999998</v>
      </c>
      <c r="H134" s="10">
        <v>120.1053</v>
      </c>
      <c r="I134" s="10">
        <v>161.14599999999999</v>
      </c>
      <c r="J134">
        <v>0</v>
      </c>
      <c r="K134">
        <v>33510.356699999997</v>
      </c>
      <c r="L134">
        <v>281.25119999999998</v>
      </c>
      <c r="M134">
        <v>120.1053</v>
      </c>
      <c r="N134">
        <v>1135692.3455999999</v>
      </c>
      <c r="O134">
        <v>16.171944</v>
      </c>
      <c r="P134">
        <v>484985.20140000002</v>
      </c>
      <c r="Q134">
        <v>1135692.3455999999</v>
      </c>
      <c r="R134">
        <v>484985.20140000002</v>
      </c>
      <c r="S134">
        <v>11849.103300000001</v>
      </c>
      <c r="T134">
        <v>375</v>
      </c>
      <c r="U134">
        <f t="shared" si="2"/>
        <v>18</v>
      </c>
    </row>
    <row r="135" spans="1:21" x14ac:dyDescent="0.25">
      <c r="A135" s="1">
        <v>133</v>
      </c>
      <c r="B135" s="3">
        <v>49224</v>
      </c>
      <c r="C135">
        <v>4068</v>
      </c>
      <c r="D135">
        <v>435602</v>
      </c>
      <c r="E135" t="s">
        <v>19</v>
      </c>
      <c r="F135" t="s">
        <v>20</v>
      </c>
      <c r="G135" s="10">
        <v>281.25119999999998</v>
      </c>
      <c r="H135" s="10">
        <v>120.6808</v>
      </c>
      <c r="I135" s="10">
        <v>160.57050000000001</v>
      </c>
      <c r="J135">
        <v>0</v>
      </c>
      <c r="K135">
        <v>33389.675900000002</v>
      </c>
      <c r="L135">
        <v>281.25119999999998</v>
      </c>
      <c r="M135">
        <v>120.6808</v>
      </c>
      <c r="N135">
        <v>1144129.8816</v>
      </c>
      <c r="O135">
        <v>16.171944</v>
      </c>
      <c r="P135">
        <v>490929.49440000003</v>
      </c>
      <c r="Q135">
        <v>1144129.8816</v>
      </c>
      <c r="R135">
        <v>490929.49440000003</v>
      </c>
      <c r="S135">
        <v>11969.784100000001</v>
      </c>
      <c r="T135">
        <v>375</v>
      </c>
      <c r="U135">
        <f t="shared" si="2"/>
        <v>18</v>
      </c>
    </row>
    <row r="136" spans="1:21" x14ac:dyDescent="0.25">
      <c r="A136" s="1">
        <v>134</v>
      </c>
      <c r="B136" s="3">
        <v>49255</v>
      </c>
      <c r="C136">
        <v>4099</v>
      </c>
      <c r="D136">
        <v>435602</v>
      </c>
      <c r="E136" t="s">
        <v>19</v>
      </c>
      <c r="F136" t="s">
        <v>20</v>
      </c>
      <c r="G136" s="10">
        <v>281.25119999999998</v>
      </c>
      <c r="H136" s="10">
        <v>121.259</v>
      </c>
      <c r="I136" s="10">
        <v>159.9922</v>
      </c>
      <c r="J136">
        <v>0</v>
      </c>
      <c r="K136">
        <v>33268.416899999997</v>
      </c>
      <c r="L136">
        <v>281.25119999999998</v>
      </c>
      <c r="M136">
        <v>121.259</v>
      </c>
      <c r="N136">
        <v>1152848.6688000001</v>
      </c>
      <c r="O136">
        <v>16.171944</v>
      </c>
      <c r="P136">
        <v>497040.641</v>
      </c>
      <c r="Q136">
        <v>1152848.6688000001</v>
      </c>
      <c r="R136">
        <v>497040.641</v>
      </c>
      <c r="S136">
        <v>12091.043100000001</v>
      </c>
      <c r="T136">
        <v>375</v>
      </c>
      <c r="U136">
        <f t="shared" si="2"/>
        <v>18</v>
      </c>
    </row>
    <row r="137" spans="1:21" x14ac:dyDescent="0.25">
      <c r="A137" s="1">
        <v>135</v>
      </c>
      <c r="B137" s="3">
        <v>49285</v>
      </c>
      <c r="C137">
        <v>4129</v>
      </c>
      <c r="D137">
        <v>435602</v>
      </c>
      <c r="E137" t="s">
        <v>19</v>
      </c>
      <c r="F137" t="s">
        <v>20</v>
      </c>
      <c r="G137" s="10">
        <v>281.25119999999998</v>
      </c>
      <c r="H137" s="10">
        <v>121.84010000000001</v>
      </c>
      <c r="I137" s="10">
        <v>159.41120000000001</v>
      </c>
      <c r="J137">
        <v>0</v>
      </c>
      <c r="K137">
        <v>33146.576800000003</v>
      </c>
      <c r="L137">
        <v>281.25119999999998</v>
      </c>
      <c r="M137">
        <v>121.84010000000001</v>
      </c>
      <c r="N137">
        <v>1161286.2047999999</v>
      </c>
      <c r="O137">
        <v>16.171944</v>
      </c>
      <c r="P137">
        <v>503077.77289999998</v>
      </c>
      <c r="Q137">
        <v>1161286.2047999999</v>
      </c>
      <c r="R137">
        <v>503077.77289999998</v>
      </c>
      <c r="S137">
        <v>12212.8832</v>
      </c>
      <c r="T137">
        <v>375</v>
      </c>
      <c r="U137">
        <f t="shared" si="2"/>
        <v>18</v>
      </c>
    </row>
    <row r="138" spans="1:21" x14ac:dyDescent="0.25">
      <c r="A138" s="1">
        <v>136</v>
      </c>
      <c r="B138" s="3">
        <v>49316</v>
      </c>
      <c r="C138">
        <v>4160</v>
      </c>
      <c r="D138">
        <v>435602</v>
      </c>
      <c r="E138" t="s">
        <v>19</v>
      </c>
      <c r="F138" t="s">
        <v>20</v>
      </c>
      <c r="G138" s="10">
        <v>281.25119999999998</v>
      </c>
      <c r="H138" s="10">
        <v>122.4239</v>
      </c>
      <c r="I138" s="10">
        <v>158.82730000000001</v>
      </c>
      <c r="J138">
        <v>0</v>
      </c>
      <c r="K138">
        <v>33024.152900000001</v>
      </c>
      <c r="L138">
        <v>281.25119999999998</v>
      </c>
      <c r="M138">
        <v>122.4239</v>
      </c>
      <c r="N138">
        <v>1170004.9920000001</v>
      </c>
      <c r="O138">
        <v>16.171944</v>
      </c>
      <c r="P138">
        <v>509283.424</v>
      </c>
      <c r="Q138">
        <v>1170004.9920000001</v>
      </c>
      <c r="R138">
        <v>509283.424</v>
      </c>
      <c r="S138">
        <v>12335.3071</v>
      </c>
      <c r="T138">
        <v>375</v>
      </c>
      <c r="U138">
        <f t="shared" si="2"/>
        <v>18</v>
      </c>
    </row>
    <row r="139" spans="1:21" x14ac:dyDescent="0.25">
      <c r="A139" s="1">
        <v>137</v>
      </c>
      <c r="B139" s="3">
        <v>49347</v>
      </c>
      <c r="C139">
        <v>4191</v>
      </c>
      <c r="D139">
        <v>435602</v>
      </c>
      <c r="E139" t="s">
        <v>19</v>
      </c>
      <c r="F139" t="s">
        <v>20</v>
      </c>
      <c r="G139" s="10">
        <v>281.25119999999998</v>
      </c>
      <c r="H139" s="10">
        <v>123.01049999999999</v>
      </c>
      <c r="I139" s="10">
        <v>158.2407</v>
      </c>
      <c r="J139">
        <v>0</v>
      </c>
      <c r="K139">
        <v>32901.142399999997</v>
      </c>
      <c r="L139">
        <v>281.25119999999998</v>
      </c>
      <c r="M139">
        <v>123.01049999999999</v>
      </c>
      <c r="N139">
        <v>1178723.7792</v>
      </c>
      <c r="O139">
        <v>16.171944</v>
      </c>
      <c r="P139">
        <v>515537.00550000003</v>
      </c>
      <c r="Q139">
        <v>1178723.7792</v>
      </c>
      <c r="R139">
        <v>515537.00550000003</v>
      </c>
      <c r="S139">
        <v>12458.3176</v>
      </c>
      <c r="T139">
        <v>375</v>
      </c>
      <c r="U139">
        <f t="shared" si="2"/>
        <v>18</v>
      </c>
    </row>
    <row r="140" spans="1:21" x14ac:dyDescent="0.25">
      <c r="A140" s="1">
        <v>138</v>
      </c>
      <c r="B140" s="3">
        <v>49375</v>
      </c>
      <c r="C140">
        <v>4219</v>
      </c>
      <c r="D140">
        <v>435602</v>
      </c>
      <c r="E140" t="s">
        <v>19</v>
      </c>
      <c r="F140" t="s">
        <v>20</v>
      </c>
      <c r="G140" s="10">
        <v>281.25119999999998</v>
      </c>
      <c r="H140" s="10">
        <v>123.59990000000001</v>
      </c>
      <c r="I140" s="10">
        <v>157.65129999999999</v>
      </c>
      <c r="J140">
        <v>0</v>
      </c>
      <c r="K140">
        <v>32777.542500000003</v>
      </c>
      <c r="L140">
        <v>281.25119999999998</v>
      </c>
      <c r="M140">
        <v>123.59990000000001</v>
      </c>
      <c r="N140">
        <v>1186598.8128</v>
      </c>
      <c r="O140">
        <v>16.171944</v>
      </c>
      <c r="P140">
        <v>521467.97810000001</v>
      </c>
      <c r="Q140">
        <v>1186598.8128</v>
      </c>
      <c r="R140">
        <v>521467.97810000001</v>
      </c>
      <c r="S140">
        <v>12581.9175</v>
      </c>
      <c r="T140">
        <v>375</v>
      </c>
      <c r="U140">
        <f t="shared" si="2"/>
        <v>18</v>
      </c>
    </row>
    <row r="141" spans="1:21" x14ac:dyDescent="0.25">
      <c r="A141" s="1">
        <v>139</v>
      </c>
      <c r="B141" s="3">
        <v>49406</v>
      </c>
      <c r="C141">
        <v>4250</v>
      </c>
      <c r="D141">
        <v>435602</v>
      </c>
      <c r="E141" t="s">
        <v>19</v>
      </c>
      <c r="F141" t="s">
        <v>20</v>
      </c>
      <c r="G141" s="10">
        <v>281.25119999999998</v>
      </c>
      <c r="H141" s="10">
        <v>124.1922</v>
      </c>
      <c r="I141" s="10">
        <v>157.0591</v>
      </c>
      <c r="J141">
        <v>0</v>
      </c>
      <c r="K141">
        <v>32653.350299999998</v>
      </c>
      <c r="L141">
        <v>281.25119999999998</v>
      </c>
      <c r="M141">
        <v>124.1922</v>
      </c>
      <c r="N141">
        <v>1195317.6000000001</v>
      </c>
      <c r="O141">
        <v>16.171944</v>
      </c>
      <c r="P141">
        <v>527816.85</v>
      </c>
      <c r="Q141">
        <v>1195317.6000000001</v>
      </c>
      <c r="R141">
        <v>527816.85</v>
      </c>
      <c r="S141">
        <v>12706.109700000001</v>
      </c>
      <c r="T141">
        <v>375</v>
      </c>
      <c r="U141">
        <f t="shared" si="2"/>
        <v>19</v>
      </c>
    </row>
    <row r="142" spans="1:21" x14ac:dyDescent="0.25">
      <c r="A142" s="1">
        <v>140</v>
      </c>
      <c r="B142" s="3">
        <v>49436</v>
      </c>
      <c r="C142">
        <v>4280</v>
      </c>
      <c r="D142">
        <v>435602</v>
      </c>
      <c r="E142" t="s">
        <v>19</v>
      </c>
      <c r="F142" t="s">
        <v>20</v>
      </c>
      <c r="G142" s="10">
        <v>281.25119999999998</v>
      </c>
      <c r="H142" s="10">
        <v>124.7873</v>
      </c>
      <c r="I142" s="10">
        <v>156.464</v>
      </c>
      <c r="J142">
        <v>0</v>
      </c>
      <c r="K142">
        <v>32528.562999999998</v>
      </c>
      <c r="L142">
        <v>281.25119999999998</v>
      </c>
      <c r="M142">
        <v>124.7873</v>
      </c>
      <c r="N142">
        <v>1203755.1359999999</v>
      </c>
      <c r="O142">
        <v>16.171944</v>
      </c>
      <c r="P142">
        <v>534089.64399999997</v>
      </c>
      <c r="Q142">
        <v>1203755.1359999999</v>
      </c>
      <c r="R142">
        <v>534089.64399999997</v>
      </c>
      <c r="S142">
        <v>12830.897000000001</v>
      </c>
      <c r="T142">
        <v>375</v>
      </c>
      <c r="U142">
        <f t="shared" si="2"/>
        <v>19</v>
      </c>
    </row>
    <row r="143" spans="1:21" x14ac:dyDescent="0.25">
      <c r="A143" s="1">
        <v>141</v>
      </c>
      <c r="B143" s="3">
        <v>49467</v>
      </c>
      <c r="C143">
        <v>4311</v>
      </c>
      <c r="D143">
        <v>435602</v>
      </c>
      <c r="E143" t="s">
        <v>19</v>
      </c>
      <c r="F143" t="s">
        <v>20</v>
      </c>
      <c r="G143" s="10">
        <v>281.25119999999998</v>
      </c>
      <c r="H143" s="10">
        <v>125.3852</v>
      </c>
      <c r="I143" s="10">
        <v>155.86600000000001</v>
      </c>
      <c r="J143">
        <v>0</v>
      </c>
      <c r="K143">
        <v>32403.177800000001</v>
      </c>
      <c r="L143">
        <v>281.25119999999998</v>
      </c>
      <c r="M143">
        <v>125.3852</v>
      </c>
      <c r="N143">
        <v>1212473.9232000001</v>
      </c>
      <c r="O143">
        <v>16.171944</v>
      </c>
      <c r="P143">
        <v>540535.59719999996</v>
      </c>
      <c r="Q143">
        <v>1212473.9232000001</v>
      </c>
      <c r="R143">
        <v>540535.59719999996</v>
      </c>
      <c r="S143">
        <v>12956.2822</v>
      </c>
      <c r="T143">
        <v>375</v>
      </c>
      <c r="U143">
        <f t="shared" si="2"/>
        <v>19</v>
      </c>
    </row>
    <row r="144" spans="1:21" x14ac:dyDescent="0.25">
      <c r="A144" s="1">
        <v>142</v>
      </c>
      <c r="B144" s="3">
        <v>49497</v>
      </c>
      <c r="C144">
        <v>4341</v>
      </c>
      <c r="D144">
        <v>435602</v>
      </c>
      <c r="E144" t="s">
        <v>19</v>
      </c>
      <c r="F144" t="s">
        <v>20</v>
      </c>
      <c r="G144" s="10">
        <v>281.25119999999998</v>
      </c>
      <c r="H144" s="10">
        <v>125.986</v>
      </c>
      <c r="I144" s="10">
        <v>155.26519999999999</v>
      </c>
      <c r="J144">
        <v>0</v>
      </c>
      <c r="K144">
        <v>32277.191800000001</v>
      </c>
      <c r="L144">
        <v>281.25119999999998</v>
      </c>
      <c r="M144">
        <v>125.986</v>
      </c>
      <c r="N144">
        <v>1220911.4591999999</v>
      </c>
      <c r="O144">
        <v>16.171944</v>
      </c>
      <c r="P144">
        <v>546905.22600000002</v>
      </c>
      <c r="Q144">
        <v>1220911.4591999999</v>
      </c>
      <c r="R144">
        <v>546905.22600000002</v>
      </c>
      <c r="S144">
        <v>13082.2682</v>
      </c>
      <c r="T144">
        <v>376</v>
      </c>
      <c r="U144">
        <f t="shared" si="2"/>
        <v>19</v>
      </c>
    </row>
    <row r="145" spans="1:21" x14ac:dyDescent="0.25">
      <c r="A145" s="1">
        <v>143</v>
      </c>
      <c r="B145" s="3">
        <v>49528</v>
      </c>
      <c r="C145">
        <v>4372</v>
      </c>
      <c r="D145">
        <v>435602</v>
      </c>
      <c r="E145" t="s">
        <v>19</v>
      </c>
      <c r="F145" t="s">
        <v>20</v>
      </c>
      <c r="G145" s="10">
        <v>281.25119999999998</v>
      </c>
      <c r="H145" s="10">
        <v>126.58969999999999</v>
      </c>
      <c r="I145" s="10">
        <v>154.66149999999999</v>
      </c>
      <c r="J145">
        <v>0</v>
      </c>
      <c r="K145">
        <v>32150.6021</v>
      </c>
      <c r="L145">
        <v>281.25119999999998</v>
      </c>
      <c r="M145">
        <v>126.58969999999999</v>
      </c>
      <c r="N145">
        <v>1229630.2464000001</v>
      </c>
      <c r="O145">
        <v>16.171944</v>
      </c>
      <c r="P145">
        <v>553450.16839999997</v>
      </c>
      <c r="Q145">
        <v>1229630.2464000001</v>
      </c>
      <c r="R145">
        <v>553450.16839999997</v>
      </c>
      <c r="S145">
        <v>13208.857900000001</v>
      </c>
      <c r="T145">
        <v>376</v>
      </c>
      <c r="U145">
        <f t="shared" si="2"/>
        <v>19</v>
      </c>
    </row>
    <row r="146" spans="1:21" x14ac:dyDescent="0.25">
      <c r="A146" s="1">
        <v>144</v>
      </c>
      <c r="B146" s="3">
        <v>49559</v>
      </c>
      <c r="C146">
        <v>4403</v>
      </c>
      <c r="D146">
        <v>435602</v>
      </c>
      <c r="E146" t="s">
        <v>19</v>
      </c>
      <c r="F146" t="s">
        <v>20</v>
      </c>
      <c r="G146" s="10">
        <v>281.25119999999998</v>
      </c>
      <c r="H146" s="10">
        <v>127.19629999999999</v>
      </c>
      <c r="I146" s="10">
        <v>154.05500000000001</v>
      </c>
      <c r="J146">
        <v>0</v>
      </c>
      <c r="K146">
        <v>32023.4058</v>
      </c>
      <c r="L146">
        <v>281.25119999999998</v>
      </c>
      <c r="M146">
        <v>127.19629999999999</v>
      </c>
      <c r="N146">
        <v>1238349.0336</v>
      </c>
      <c r="O146">
        <v>16.171944</v>
      </c>
      <c r="P146">
        <v>560045.30889999995</v>
      </c>
      <c r="Q146">
        <v>1238349.0336</v>
      </c>
      <c r="R146">
        <v>560045.30889999995</v>
      </c>
      <c r="S146">
        <v>13336.0542</v>
      </c>
      <c r="T146">
        <v>376</v>
      </c>
      <c r="U146">
        <f t="shared" si="2"/>
        <v>19</v>
      </c>
    </row>
    <row r="147" spans="1:21" x14ac:dyDescent="0.25">
      <c r="A147" s="1">
        <v>145</v>
      </c>
      <c r="B147" s="3">
        <v>49589</v>
      </c>
      <c r="C147">
        <v>4433</v>
      </c>
      <c r="D147">
        <v>435602</v>
      </c>
      <c r="E147" t="s">
        <v>19</v>
      </c>
      <c r="F147" t="s">
        <v>20</v>
      </c>
      <c r="G147" s="10">
        <v>281.25119999999998</v>
      </c>
      <c r="H147" s="10">
        <v>127.8057</v>
      </c>
      <c r="I147" s="10">
        <v>153.44550000000001</v>
      </c>
      <c r="J147">
        <v>0</v>
      </c>
      <c r="K147">
        <v>31895.6001</v>
      </c>
      <c r="L147">
        <v>281.25119999999998</v>
      </c>
      <c r="M147">
        <v>127.8057</v>
      </c>
      <c r="N147">
        <v>1246786.5696</v>
      </c>
      <c r="O147">
        <v>16.171944</v>
      </c>
      <c r="P147">
        <v>566562.66810000001</v>
      </c>
      <c r="Q147">
        <v>1246786.5696</v>
      </c>
      <c r="R147">
        <v>566562.66810000001</v>
      </c>
      <c r="S147">
        <v>13463.859899999999</v>
      </c>
      <c r="T147">
        <v>376</v>
      </c>
      <c r="U147">
        <f t="shared" si="2"/>
        <v>19</v>
      </c>
    </row>
    <row r="148" spans="1:21" x14ac:dyDescent="0.25">
      <c r="A148" s="1">
        <v>146</v>
      </c>
      <c r="B148" s="3">
        <v>49620</v>
      </c>
      <c r="C148">
        <v>4464</v>
      </c>
      <c r="D148">
        <v>435602</v>
      </c>
      <c r="E148" t="s">
        <v>19</v>
      </c>
      <c r="F148" t="s">
        <v>20</v>
      </c>
      <c r="G148" s="10">
        <v>281.25119999999998</v>
      </c>
      <c r="H148" s="10">
        <v>128.41820000000001</v>
      </c>
      <c r="I148" s="10">
        <v>152.8331</v>
      </c>
      <c r="J148">
        <v>0</v>
      </c>
      <c r="K148">
        <v>31767.1819</v>
      </c>
      <c r="L148">
        <v>281.25119999999998</v>
      </c>
      <c r="M148">
        <v>128.41820000000001</v>
      </c>
      <c r="N148">
        <v>1255505.3568</v>
      </c>
      <c r="O148">
        <v>16.171944</v>
      </c>
      <c r="P148">
        <v>573258.84480000008</v>
      </c>
      <c r="Q148">
        <v>1255505.3568</v>
      </c>
      <c r="R148">
        <v>573258.84480000008</v>
      </c>
      <c r="S148">
        <v>13592.2781</v>
      </c>
      <c r="T148">
        <v>376</v>
      </c>
      <c r="U148">
        <f t="shared" si="2"/>
        <v>19</v>
      </c>
    </row>
    <row r="149" spans="1:21" x14ac:dyDescent="0.25">
      <c r="A149" s="1">
        <v>147</v>
      </c>
      <c r="B149" s="3">
        <v>49650</v>
      </c>
      <c r="C149">
        <v>4494</v>
      </c>
      <c r="D149">
        <v>435602</v>
      </c>
      <c r="E149" t="s">
        <v>19</v>
      </c>
      <c r="F149" t="s">
        <v>20</v>
      </c>
      <c r="G149" s="10">
        <v>281.25119999999998</v>
      </c>
      <c r="H149" s="10">
        <v>129.0335</v>
      </c>
      <c r="I149" s="10">
        <v>152.21770000000001</v>
      </c>
      <c r="J149">
        <v>0</v>
      </c>
      <c r="K149">
        <v>31638.148399999998</v>
      </c>
      <c r="L149">
        <v>281.25119999999998</v>
      </c>
      <c r="M149">
        <v>129.0335</v>
      </c>
      <c r="N149">
        <v>1263942.8928</v>
      </c>
      <c r="O149">
        <v>16.171944</v>
      </c>
      <c r="P149">
        <v>579876.549</v>
      </c>
      <c r="Q149">
        <v>1263942.8928</v>
      </c>
      <c r="R149">
        <v>579876.549</v>
      </c>
      <c r="S149">
        <v>13721.311600000001</v>
      </c>
      <c r="T149">
        <v>376</v>
      </c>
      <c r="U149">
        <f t="shared" si="2"/>
        <v>19</v>
      </c>
    </row>
    <row r="150" spans="1:21" x14ac:dyDescent="0.25">
      <c r="A150" s="1">
        <v>148</v>
      </c>
      <c r="B150" s="3">
        <v>49681</v>
      </c>
      <c r="C150">
        <v>4525</v>
      </c>
      <c r="D150">
        <v>435602</v>
      </c>
      <c r="E150" t="s">
        <v>19</v>
      </c>
      <c r="F150" t="s">
        <v>20</v>
      </c>
      <c r="G150" s="10">
        <v>281.25119999999998</v>
      </c>
      <c r="H150" s="10">
        <v>129.65180000000001</v>
      </c>
      <c r="I150" s="10">
        <v>151.59950000000001</v>
      </c>
      <c r="J150">
        <v>0</v>
      </c>
      <c r="K150">
        <v>31508.496599999999</v>
      </c>
      <c r="L150">
        <v>281.25119999999998</v>
      </c>
      <c r="M150">
        <v>129.65180000000001</v>
      </c>
      <c r="N150">
        <v>1272661.68</v>
      </c>
      <c r="O150">
        <v>16.171944</v>
      </c>
      <c r="P150">
        <v>586674.39500000002</v>
      </c>
      <c r="Q150">
        <v>1272661.68</v>
      </c>
      <c r="R150">
        <v>586674.39500000002</v>
      </c>
      <c r="S150">
        <v>13850.963400000001</v>
      </c>
      <c r="T150">
        <v>376</v>
      </c>
      <c r="U150">
        <f t="shared" si="2"/>
        <v>19</v>
      </c>
    </row>
    <row r="151" spans="1:21" x14ac:dyDescent="0.25">
      <c r="A151" s="1">
        <v>149</v>
      </c>
      <c r="B151" s="3">
        <v>49712</v>
      </c>
      <c r="C151">
        <v>4556</v>
      </c>
      <c r="D151">
        <v>435602</v>
      </c>
      <c r="E151" t="s">
        <v>19</v>
      </c>
      <c r="F151" t="s">
        <v>20</v>
      </c>
      <c r="G151" s="10">
        <v>281.25119999999998</v>
      </c>
      <c r="H151" s="10">
        <v>130.273</v>
      </c>
      <c r="I151" s="10">
        <v>150.97819999999999</v>
      </c>
      <c r="J151">
        <v>0</v>
      </c>
      <c r="K151">
        <v>31378.223600000001</v>
      </c>
      <c r="L151">
        <v>281.25119999999998</v>
      </c>
      <c r="M151">
        <v>130.273</v>
      </c>
      <c r="N151">
        <v>1281380.4672000001</v>
      </c>
      <c r="O151">
        <v>16.171944</v>
      </c>
      <c r="P151">
        <v>593523.78799999994</v>
      </c>
      <c r="Q151">
        <v>1281380.4672000001</v>
      </c>
      <c r="R151">
        <v>593523.78799999994</v>
      </c>
      <c r="S151">
        <v>13981.2364</v>
      </c>
      <c r="T151">
        <v>376</v>
      </c>
      <c r="U151">
        <f t="shared" si="2"/>
        <v>19</v>
      </c>
    </row>
    <row r="152" spans="1:21" x14ac:dyDescent="0.25">
      <c r="A152" s="1">
        <v>150</v>
      </c>
      <c r="B152" s="3">
        <v>49741</v>
      </c>
      <c r="C152">
        <v>4585</v>
      </c>
      <c r="D152">
        <v>435602</v>
      </c>
      <c r="E152" t="s">
        <v>19</v>
      </c>
      <c r="F152" t="s">
        <v>20</v>
      </c>
      <c r="G152" s="10">
        <v>281.25119999999998</v>
      </c>
      <c r="H152" s="10">
        <v>130.8972</v>
      </c>
      <c r="I152" s="10">
        <v>150.35400000000001</v>
      </c>
      <c r="J152">
        <v>0</v>
      </c>
      <c r="K152">
        <v>31247.326400000002</v>
      </c>
      <c r="L152">
        <v>281.25119999999998</v>
      </c>
      <c r="M152">
        <v>130.8972</v>
      </c>
      <c r="N152">
        <v>1289536.7520000001</v>
      </c>
      <c r="O152">
        <v>16.171944</v>
      </c>
      <c r="P152">
        <v>600163.66200000001</v>
      </c>
      <c r="Q152">
        <v>1289536.7520000001</v>
      </c>
      <c r="R152">
        <v>600163.66200000001</v>
      </c>
      <c r="S152">
        <v>14112.133599999999</v>
      </c>
      <c r="T152">
        <v>376</v>
      </c>
      <c r="U152">
        <f t="shared" si="2"/>
        <v>20</v>
      </c>
    </row>
    <row r="153" spans="1:21" x14ac:dyDescent="0.25">
      <c r="A153" s="1">
        <v>151</v>
      </c>
      <c r="B153" s="3">
        <v>49772</v>
      </c>
      <c r="C153">
        <v>4616</v>
      </c>
      <c r="D153">
        <v>435602</v>
      </c>
      <c r="E153" t="s">
        <v>19</v>
      </c>
      <c r="F153" t="s">
        <v>20</v>
      </c>
      <c r="G153" s="10">
        <v>281.25119999999998</v>
      </c>
      <c r="H153" s="10">
        <v>131.52449999999999</v>
      </c>
      <c r="I153" s="10">
        <v>149.7268</v>
      </c>
      <c r="J153">
        <v>0</v>
      </c>
      <c r="K153">
        <v>31115.801899999999</v>
      </c>
      <c r="L153">
        <v>281.25119999999998</v>
      </c>
      <c r="M153">
        <v>131.52449999999999</v>
      </c>
      <c r="N153">
        <v>1298255.5392</v>
      </c>
      <c r="O153">
        <v>16.171944</v>
      </c>
      <c r="P153">
        <v>607117.09199999995</v>
      </c>
      <c r="Q153">
        <v>1298255.5392</v>
      </c>
      <c r="R153">
        <v>607117.09199999995</v>
      </c>
      <c r="S153">
        <v>14243.658100000001</v>
      </c>
      <c r="T153">
        <v>376</v>
      </c>
      <c r="U153">
        <f t="shared" si="2"/>
        <v>20</v>
      </c>
    </row>
    <row r="154" spans="1:21" x14ac:dyDescent="0.25">
      <c r="A154" s="1">
        <v>152</v>
      </c>
      <c r="B154" s="3">
        <v>49802</v>
      </c>
      <c r="C154">
        <v>4646</v>
      </c>
      <c r="D154">
        <v>435602</v>
      </c>
      <c r="E154" t="s">
        <v>19</v>
      </c>
      <c r="F154" t="s">
        <v>20</v>
      </c>
      <c r="G154" s="10">
        <v>281.25119999999998</v>
      </c>
      <c r="H154" s="10">
        <v>132.15469999999999</v>
      </c>
      <c r="I154" s="10">
        <v>149.0966</v>
      </c>
      <c r="J154">
        <v>0</v>
      </c>
      <c r="K154">
        <v>30983.647199999999</v>
      </c>
      <c r="L154">
        <v>281.25119999999998</v>
      </c>
      <c r="M154">
        <v>132.15469999999999</v>
      </c>
      <c r="N154">
        <v>1306693.0752000001</v>
      </c>
      <c r="O154">
        <v>16.171944</v>
      </c>
      <c r="P154">
        <v>613990.73619999993</v>
      </c>
      <c r="Q154">
        <v>1306693.0752000001</v>
      </c>
      <c r="R154">
        <v>613990.73619999993</v>
      </c>
      <c r="S154">
        <v>14375.8128</v>
      </c>
      <c r="T154">
        <v>376</v>
      </c>
      <c r="U154">
        <f t="shared" si="2"/>
        <v>20</v>
      </c>
    </row>
    <row r="155" spans="1:21" x14ac:dyDescent="0.25">
      <c r="A155" s="1">
        <v>153</v>
      </c>
      <c r="B155" s="3">
        <v>49833</v>
      </c>
      <c r="C155">
        <v>4677</v>
      </c>
      <c r="D155">
        <v>435602</v>
      </c>
      <c r="E155" t="s">
        <v>19</v>
      </c>
      <c r="F155" t="s">
        <v>20</v>
      </c>
      <c r="G155" s="10">
        <v>281.25119999999998</v>
      </c>
      <c r="H155" s="10">
        <v>132.78790000000001</v>
      </c>
      <c r="I155" s="10">
        <v>148.4633</v>
      </c>
      <c r="J155">
        <v>0</v>
      </c>
      <c r="K155">
        <v>30850.8593</v>
      </c>
      <c r="L155">
        <v>281.25119999999998</v>
      </c>
      <c r="M155">
        <v>132.78790000000001</v>
      </c>
      <c r="N155">
        <v>1315411.8624</v>
      </c>
      <c r="O155">
        <v>16.171944</v>
      </c>
      <c r="P155">
        <v>621049.00829999999</v>
      </c>
      <c r="Q155">
        <v>1315411.8624</v>
      </c>
      <c r="R155">
        <v>621049.00829999999</v>
      </c>
      <c r="S155">
        <v>14508.600700000001</v>
      </c>
      <c r="T155">
        <v>376</v>
      </c>
      <c r="U155">
        <f t="shared" si="2"/>
        <v>20</v>
      </c>
    </row>
    <row r="156" spans="1:21" x14ac:dyDescent="0.25">
      <c r="A156" s="1">
        <v>154</v>
      </c>
      <c r="B156" s="3">
        <v>49863</v>
      </c>
      <c r="C156">
        <v>4707</v>
      </c>
      <c r="D156">
        <v>435602</v>
      </c>
      <c r="E156" t="s">
        <v>19</v>
      </c>
      <c r="F156" t="s">
        <v>20</v>
      </c>
      <c r="G156" s="10">
        <v>281.25119999999998</v>
      </c>
      <c r="H156" s="10">
        <v>133.42420000000001</v>
      </c>
      <c r="I156" s="10">
        <v>147.827</v>
      </c>
      <c r="J156">
        <v>0</v>
      </c>
      <c r="K156">
        <v>30717.435099999999</v>
      </c>
      <c r="L156">
        <v>281.25119999999998</v>
      </c>
      <c r="M156">
        <v>133.42420000000001</v>
      </c>
      <c r="N156">
        <v>1323849.3984000001</v>
      </c>
      <c r="O156">
        <v>16.171944</v>
      </c>
      <c r="P156">
        <v>628027.70940000005</v>
      </c>
      <c r="Q156">
        <v>1323849.3984000001</v>
      </c>
      <c r="R156">
        <v>628027.70940000005</v>
      </c>
      <c r="S156">
        <v>14642.0249</v>
      </c>
      <c r="T156">
        <v>376</v>
      </c>
      <c r="U156">
        <f t="shared" si="2"/>
        <v>20</v>
      </c>
    </row>
    <row r="157" spans="1:21" x14ac:dyDescent="0.25">
      <c r="A157" s="1">
        <v>155</v>
      </c>
      <c r="B157" s="3">
        <v>49894</v>
      </c>
      <c r="C157">
        <v>4738</v>
      </c>
      <c r="D157">
        <v>435602</v>
      </c>
      <c r="E157" t="s">
        <v>19</v>
      </c>
      <c r="F157" t="s">
        <v>20</v>
      </c>
      <c r="G157" s="10">
        <v>281.25119999999998</v>
      </c>
      <c r="H157" s="10">
        <v>134.0635</v>
      </c>
      <c r="I157" s="10">
        <v>147.18770000000001</v>
      </c>
      <c r="J157">
        <v>0</v>
      </c>
      <c r="K157">
        <v>30583.371599999999</v>
      </c>
      <c r="L157">
        <v>281.25119999999998</v>
      </c>
      <c r="M157">
        <v>134.0635</v>
      </c>
      <c r="N157">
        <v>1332568.1856</v>
      </c>
      <c r="O157">
        <v>16.171944</v>
      </c>
      <c r="P157">
        <v>635192.86300000001</v>
      </c>
      <c r="Q157">
        <v>1332568.1856</v>
      </c>
      <c r="R157">
        <v>635192.86300000001</v>
      </c>
      <c r="S157">
        <v>14776.088400000001</v>
      </c>
      <c r="T157">
        <v>376</v>
      </c>
      <c r="U157">
        <f t="shared" si="2"/>
        <v>20</v>
      </c>
    </row>
    <row r="158" spans="1:21" x14ac:dyDescent="0.25">
      <c r="A158" s="1">
        <v>156</v>
      </c>
      <c r="B158" s="3">
        <v>49925</v>
      </c>
      <c r="C158">
        <v>4769</v>
      </c>
      <c r="D158">
        <v>435602</v>
      </c>
      <c r="E158" t="s">
        <v>19</v>
      </c>
      <c r="F158" t="s">
        <v>20</v>
      </c>
      <c r="G158" s="10">
        <v>281.25119999999998</v>
      </c>
      <c r="H158" s="10">
        <v>134.70590000000001</v>
      </c>
      <c r="I158" s="10">
        <v>146.5453</v>
      </c>
      <c r="J158">
        <v>0</v>
      </c>
      <c r="K158">
        <v>30448.665700000001</v>
      </c>
      <c r="L158">
        <v>281.25119999999998</v>
      </c>
      <c r="M158">
        <v>134.70590000000001</v>
      </c>
      <c r="N158">
        <v>1341286.9728000001</v>
      </c>
      <c r="O158">
        <v>16.171944</v>
      </c>
      <c r="P158">
        <v>642412.4371000001</v>
      </c>
      <c r="Q158">
        <v>1341286.9728000001</v>
      </c>
      <c r="R158">
        <v>642412.4371000001</v>
      </c>
      <c r="S158">
        <v>14910.7943</v>
      </c>
      <c r="T158">
        <v>376</v>
      </c>
      <c r="U158">
        <f t="shared" si="2"/>
        <v>20</v>
      </c>
    </row>
    <row r="159" spans="1:21" x14ac:dyDescent="0.25">
      <c r="A159" s="1">
        <v>157</v>
      </c>
      <c r="B159" s="3">
        <v>49955</v>
      </c>
      <c r="C159">
        <v>4799</v>
      </c>
      <c r="D159">
        <v>435602</v>
      </c>
      <c r="E159" t="s">
        <v>19</v>
      </c>
      <c r="F159" t="s">
        <v>20</v>
      </c>
      <c r="G159" s="10">
        <v>281.25119999999998</v>
      </c>
      <c r="H159" s="10">
        <v>135.35140000000001</v>
      </c>
      <c r="I159" s="10">
        <v>145.8999</v>
      </c>
      <c r="J159">
        <v>0</v>
      </c>
      <c r="K159">
        <v>30313.314299999998</v>
      </c>
      <c r="L159">
        <v>281.25119999999998</v>
      </c>
      <c r="M159">
        <v>135.35140000000001</v>
      </c>
      <c r="N159">
        <v>1349724.5088</v>
      </c>
      <c r="O159">
        <v>16.171944</v>
      </c>
      <c r="P159">
        <v>649551.36860000005</v>
      </c>
      <c r="Q159">
        <v>1349724.5088</v>
      </c>
      <c r="R159">
        <v>649551.36860000005</v>
      </c>
      <c r="S159">
        <v>15046.145699999999</v>
      </c>
      <c r="T159">
        <v>376</v>
      </c>
      <c r="U159">
        <f t="shared" si="2"/>
        <v>20</v>
      </c>
    </row>
    <row r="160" spans="1:21" x14ac:dyDescent="0.25">
      <c r="A160" s="1">
        <v>158</v>
      </c>
      <c r="B160" s="3">
        <v>49986</v>
      </c>
      <c r="C160">
        <v>4830</v>
      </c>
      <c r="D160">
        <v>435602</v>
      </c>
      <c r="E160" t="s">
        <v>19</v>
      </c>
      <c r="F160" t="s">
        <v>20</v>
      </c>
      <c r="G160" s="10">
        <v>281.25119999999998</v>
      </c>
      <c r="H160" s="10">
        <v>135.9999</v>
      </c>
      <c r="I160" s="10">
        <v>145.25129999999999</v>
      </c>
      <c r="J160">
        <v>0</v>
      </c>
      <c r="K160">
        <v>30177.314399999999</v>
      </c>
      <c r="L160">
        <v>281.25119999999998</v>
      </c>
      <c r="M160">
        <v>135.9999</v>
      </c>
      <c r="N160">
        <v>1358443.2960000001</v>
      </c>
      <c r="O160">
        <v>16.171944</v>
      </c>
      <c r="P160">
        <v>656879.51699999999</v>
      </c>
      <c r="Q160">
        <v>1358443.2960000001</v>
      </c>
      <c r="R160">
        <v>656879.51699999999</v>
      </c>
      <c r="S160">
        <v>15182.1456</v>
      </c>
      <c r="T160">
        <v>376</v>
      </c>
      <c r="U160">
        <f t="shared" si="2"/>
        <v>20</v>
      </c>
    </row>
    <row r="161" spans="1:21" x14ac:dyDescent="0.25">
      <c r="A161" s="1">
        <v>159</v>
      </c>
      <c r="B161" s="3">
        <v>50016</v>
      </c>
      <c r="C161">
        <v>4860</v>
      </c>
      <c r="D161">
        <v>435602</v>
      </c>
      <c r="E161" t="s">
        <v>19</v>
      </c>
      <c r="F161" t="s">
        <v>20</v>
      </c>
      <c r="G161" s="10">
        <v>281.25119999999998</v>
      </c>
      <c r="H161" s="10">
        <v>136.6516</v>
      </c>
      <c r="I161" s="10">
        <v>144.59960000000001</v>
      </c>
      <c r="J161">
        <v>0</v>
      </c>
      <c r="K161">
        <v>30040.662799999998</v>
      </c>
      <c r="L161">
        <v>281.25119999999998</v>
      </c>
      <c r="M161">
        <v>136.6516</v>
      </c>
      <c r="N161">
        <v>1366880.8319999999</v>
      </c>
      <c r="O161">
        <v>16.171944</v>
      </c>
      <c r="P161">
        <v>664126.77599999995</v>
      </c>
      <c r="Q161">
        <v>1366880.8319999999</v>
      </c>
      <c r="R161">
        <v>664126.77599999995</v>
      </c>
      <c r="S161">
        <v>15318.797200000001</v>
      </c>
      <c r="T161">
        <v>376</v>
      </c>
      <c r="U161">
        <f t="shared" si="2"/>
        <v>20</v>
      </c>
    </row>
    <row r="162" spans="1:21" x14ac:dyDescent="0.25">
      <c r="A162" s="1">
        <v>160</v>
      </c>
      <c r="B162" s="3">
        <v>50047</v>
      </c>
      <c r="C162">
        <v>4891</v>
      </c>
      <c r="D162">
        <v>435602</v>
      </c>
      <c r="E162" t="s">
        <v>19</v>
      </c>
      <c r="F162" t="s">
        <v>20</v>
      </c>
      <c r="G162" s="10">
        <v>281.25119999999998</v>
      </c>
      <c r="H162" s="10">
        <v>137.3064</v>
      </c>
      <c r="I162" s="10">
        <v>143.94479999999999</v>
      </c>
      <c r="J162">
        <v>0</v>
      </c>
      <c r="K162">
        <v>29903.356400000001</v>
      </c>
      <c r="L162">
        <v>281.25119999999998</v>
      </c>
      <c r="M162">
        <v>137.3064</v>
      </c>
      <c r="N162">
        <v>1375599.6192000001</v>
      </c>
      <c r="O162">
        <v>16.171944</v>
      </c>
      <c r="P162">
        <v>671565.60239999997</v>
      </c>
      <c r="Q162">
        <v>1375599.6192000001</v>
      </c>
      <c r="R162">
        <v>671565.60239999997</v>
      </c>
      <c r="S162">
        <v>15456.1036</v>
      </c>
      <c r="T162">
        <v>376</v>
      </c>
      <c r="U162">
        <f t="shared" si="2"/>
        <v>20</v>
      </c>
    </row>
    <row r="163" spans="1:21" x14ac:dyDescent="0.25">
      <c r="A163" s="1">
        <v>161</v>
      </c>
      <c r="B163" s="3">
        <v>50078</v>
      </c>
      <c r="C163">
        <v>4922</v>
      </c>
      <c r="D163">
        <v>435602</v>
      </c>
      <c r="E163" t="s">
        <v>19</v>
      </c>
      <c r="F163" t="s">
        <v>20</v>
      </c>
      <c r="G163" s="10">
        <v>281.25119999999998</v>
      </c>
      <c r="H163" s="10">
        <v>137.96430000000001</v>
      </c>
      <c r="I163" s="10">
        <v>143.2869</v>
      </c>
      <c r="J163">
        <v>0</v>
      </c>
      <c r="K163">
        <v>29765.392100000001</v>
      </c>
      <c r="L163">
        <v>281.25119999999998</v>
      </c>
      <c r="M163">
        <v>137.96430000000001</v>
      </c>
      <c r="N163">
        <v>1384318.4064</v>
      </c>
      <c r="O163">
        <v>16.171944</v>
      </c>
      <c r="P163">
        <v>679060.28460000001</v>
      </c>
      <c r="Q163">
        <v>1384318.4064</v>
      </c>
      <c r="R163">
        <v>679060.28460000001</v>
      </c>
      <c r="S163">
        <v>15594.0679</v>
      </c>
      <c r="T163">
        <v>376</v>
      </c>
      <c r="U163">
        <f t="shared" si="2"/>
        <v>20</v>
      </c>
    </row>
    <row r="164" spans="1:21" x14ac:dyDescent="0.25">
      <c r="A164" s="1">
        <v>162</v>
      </c>
      <c r="B164" s="3">
        <v>50106</v>
      </c>
      <c r="C164">
        <v>4950</v>
      </c>
      <c r="D164">
        <v>435602</v>
      </c>
      <c r="E164" t="s">
        <v>19</v>
      </c>
      <c r="F164" t="s">
        <v>20</v>
      </c>
      <c r="G164" s="10">
        <v>281.25119999999998</v>
      </c>
      <c r="H164" s="10">
        <v>138.62540000000001</v>
      </c>
      <c r="I164" s="10">
        <v>142.6258</v>
      </c>
      <c r="J164">
        <v>0</v>
      </c>
      <c r="K164">
        <v>29626.7667</v>
      </c>
      <c r="L164">
        <v>281.25119999999998</v>
      </c>
      <c r="M164">
        <v>138.62540000000001</v>
      </c>
      <c r="N164">
        <v>1392193.44</v>
      </c>
      <c r="O164">
        <v>16.171944</v>
      </c>
      <c r="P164">
        <v>686195.7300000001</v>
      </c>
      <c r="Q164">
        <v>1392193.44</v>
      </c>
      <c r="R164">
        <v>686195.7300000001</v>
      </c>
      <c r="S164">
        <v>15732.693300000001</v>
      </c>
      <c r="T164">
        <v>376</v>
      </c>
      <c r="U164">
        <f t="shared" si="2"/>
        <v>21</v>
      </c>
    </row>
    <row r="165" spans="1:21" x14ac:dyDescent="0.25">
      <c r="A165" s="1">
        <v>163</v>
      </c>
      <c r="B165" s="3">
        <v>50137</v>
      </c>
      <c r="C165">
        <v>4981</v>
      </c>
      <c r="D165">
        <v>435602</v>
      </c>
      <c r="E165" t="s">
        <v>19</v>
      </c>
      <c r="F165" t="s">
        <v>20</v>
      </c>
      <c r="G165" s="10">
        <v>281.25119999999998</v>
      </c>
      <c r="H165" s="10">
        <v>139.28960000000001</v>
      </c>
      <c r="I165" s="10">
        <v>141.9616</v>
      </c>
      <c r="J165">
        <v>0</v>
      </c>
      <c r="K165">
        <v>29487.4771</v>
      </c>
      <c r="L165">
        <v>281.25119999999998</v>
      </c>
      <c r="M165">
        <v>139.28960000000001</v>
      </c>
      <c r="N165">
        <v>1400912.2272000001</v>
      </c>
      <c r="O165">
        <v>16.171944</v>
      </c>
      <c r="P165">
        <v>693801.4976</v>
      </c>
      <c r="Q165">
        <v>1400912.2272000001</v>
      </c>
      <c r="R165">
        <v>693801.4976</v>
      </c>
      <c r="S165">
        <v>15871.982900000001</v>
      </c>
      <c r="T165">
        <v>376</v>
      </c>
      <c r="U165">
        <f t="shared" si="2"/>
        <v>21</v>
      </c>
    </row>
    <row r="166" spans="1:21" x14ac:dyDescent="0.25">
      <c r="A166" s="1">
        <v>164</v>
      </c>
      <c r="B166" s="3">
        <v>50167</v>
      </c>
      <c r="C166">
        <v>5011</v>
      </c>
      <c r="D166">
        <v>435602</v>
      </c>
      <c r="E166" t="s">
        <v>19</v>
      </c>
      <c r="F166" t="s">
        <v>20</v>
      </c>
      <c r="G166" s="10">
        <v>281.25119999999998</v>
      </c>
      <c r="H166" s="10">
        <v>139.9571</v>
      </c>
      <c r="I166" s="10">
        <v>141.29419999999999</v>
      </c>
      <c r="J166">
        <v>0</v>
      </c>
      <c r="K166">
        <v>29347.52</v>
      </c>
      <c r="L166">
        <v>281.25119999999998</v>
      </c>
      <c r="M166">
        <v>139.9571</v>
      </c>
      <c r="N166">
        <v>1409349.7631999999</v>
      </c>
      <c r="O166">
        <v>16.171944</v>
      </c>
      <c r="P166">
        <v>701325.0281</v>
      </c>
      <c r="Q166">
        <v>1409349.7631999999</v>
      </c>
      <c r="R166">
        <v>701325.0281</v>
      </c>
      <c r="S166">
        <v>16011.94</v>
      </c>
      <c r="T166">
        <v>376</v>
      </c>
      <c r="U166">
        <f t="shared" si="2"/>
        <v>21</v>
      </c>
    </row>
    <row r="167" spans="1:21" x14ac:dyDescent="0.25">
      <c r="A167" s="1">
        <v>165</v>
      </c>
      <c r="B167" s="3">
        <v>50198</v>
      </c>
      <c r="C167">
        <v>5042</v>
      </c>
      <c r="D167">
        <v>435602</v>
      </c>
      <c r="E167" t="s">
        <v>19</v>
      </c>
      <c r="F167" t="s">
        <v>20</v>
      </c>
      <c r="G167" s="10">
        <v>281.25119999999998</v>
      </c>
      <c r="H167" s="10">
        <v>140.6277</v>
      </c>
      <c r="I167" s="10">
        <v>140.62350000000001</v>
      </c>
      <c r="J167">
        <v>0</v>
      </c>
      <c r="K167">
        <v>29206.8923</v>
      </c>
      <c r="L167">
        <v>281.25119999999998</v>
      </c>
      <c r="M167">
        <v>140.6277</v>
      </c>
      <c r="N167">
        <v>1418068.5504000001</v>
      </c>
      <c r="O167">
        <v>16.171944</v>
      </c>
      <c r="P167">
        <v>709044.86340000003</v>
      </c>
      <c r="Q167">
        <v>1418068.5504000001</v>
      </c>
      <c r="R167">
        <v>709044.86340000003</v>
      </c>
      <c r="S167">
        <v>16152.5677</v>
      </c>
      <c r="T167">
        <v>376</v>
      </c>
      <c r="U167">
        <f t="shared" si="2"/>
        <v>21</v>
      </c>
    </row>
    <row r="168" spans="1:21" x14ac:dyDescent="0.25">
      <c r="A168" s="1">
        <v>166</v>
      </c>
      <c r="B168" s="3">
        <v>50228</v>
      </c>
      <c r="C168">
        <v>5072</v>
      </c>
      <c r="D168">
        <v>435602</v>
      </c>
      <c r="E168" t="s">
        <v>19</v>
      </c>
      <c r="F168" t="s">
        <v>20</v>
      </c>
      <c r="G168" s="10">
        <v>281.25119999999998</v>
      </c>
      <c r="H168" s="10">
        <v>141.3015</v>
      </c>
      <c r="I168" s="10">
        <v>139.94970000000001</v>
      </c>
      <c r="J168">
        <v>0</v>
      </c>
      <c r="K168">
        <v>29065.590800000009</v>
      </c>
      <c r="L168">
        <v>281.25119999999998</v>
      </c>
      <c r="M168">
        <v>141.3015</v>
      </c>
      <c r="N168">
        <v>1426506.0863999999</v>
      </c>
      <c r="O168">
        <v>16.171944</v>
      </c>
      <c r="P168">
        <v>716681.20799999998</v>
      </c>
      <c r="Q168">
        <v>1426506.0863999999</v>
      </c>
      <c r="R168">
        <v>716681.20799999998</v>
      </c>
      <c r="S168">
        <v>16293.869199999999</v>
      </c>
      <c r="T168">
        <v>376</v>
      </c>
      <c r="U168">
        <f t="shared" si="2"/>
        <v>21</v>
      </c>
    </row>
    <row r="169" spans="1:21" x14ac:dyDescent="0.25">
      <c r="A169" s="1">
        <v>167</v>
      </c>
      <c r="B169" s="3">
        <v>50259</v>
      </c>
      <c r="C169">
        <v>5103</v>
      </c>
      <c r="D169">
        <v>435602</v>
      </c>
      <c r="E169" t="s">
        <v>19</v>
      </c>
      <c r="F169" t="s">
        <v>20</v>
      </c>
      <c r="G169" s="10">
        <v>281.25119999999998</v>
      </c>
      <c r="H169" s="10">
        <v>141.9786</v>
      </c>
      <c r="I169" s="10">
        <v>139.27260000000001</v>
      </c>
      <c r="J169">
        <v>0</v>
      </c>
      <c r="K169">
        <v>28923.6122</v>
      </c>
      <c r="L169">
        <v>281.25119999999998</v>
      </c>
      <c r="M169">
        <v>141.9786</v>
      </c>
      <c r="N169">
        <v>1435224.8736</v>
      </c>
      <c r="O169">
        <v>16.171944</v>
      </c>
      <c r="P169">
        <v>724516.79579999996</v>
      </c>
      <c r="Q169">
        <v>1435224.8736</v>
      </c>
      <c r="R169">
        <v>724516.79579999996</v>
      </c>
      <c r="S169">
        <v>16435.8478</v>
      </c>
      <c r="T169">
        <v>376</v>
      </c>
      <c r="U169">
        <f t="shared" si="2"/>
        <v>21</v>
      </c>
    </row>
    <row r="170" spans="1:21" x14ac:dyDescent="0.25">
      <c r="A170" s="1">
        <v>168</v>
      </c>
      <c r="B170" s="3">
        <v>50290</v>
      </c>
      <c r="C170">
        <v>5134</v>
      </c>
      <c r="D170">
        <v>435602</v>
      </c>
      <c r="E170" t="s">
        <v>19</v>
      </c>
      <c r="F170" t="s">
        <v>20</v>
      </c>
      <c r="G170" s="10">
        <v>281.25119999999998</v>
      </c>
      <c r="H170" s="10">
        <v>142.65889999999999</v>
      </c>
      <c r="I170" s="10">
        <v>138.59229999999999</v>
      </c>
      <c r="J170">
        <v>0</v>
      </c>
      <c r="K170">
        <v>28780.953300000001</v>
      </c>
      <c r="L170">
        <v>281.25119999999998</v>
      </c>
      <c r="M170">
        <v>142.65889999999999</v>
      </c>
      <c r="N170">
        <v>1443943.6608</v>
      </c>
      <c r="O170">
        <v>16.171944</v>
      </c>
      <c r="P170">
        <v>732410.79259999993</v>
      </c>
      <c r="Q170">
        <v>1443943.6608</v>
      </c>
      <c r="R170">
        <v>732410.79259999993</v>
      </c>
      <c r="S170">
        <v>16578.506699999991</v>
      </c>
      <c r="T170">
        <v>376</v>
      </c>
      <c r="U170">
        <f t="shared" si="2"/>
        <v>21</v>
      </c>
    </row>
    <row r="171" spans="1:21" x14ac:dyDescent="0.25">
      <c r="A171" s="1">
        <v>169</v>
      </c>
      <c r="B171" s="3">
        <v>50320</v>
      </c>
      <c r="C171">
        <v>5164</v>
      </c>
      <c r="D171">
        <v>435602</v>
      </c>
      <c r="E171" t="s">
        <v>19</v>
      </c>
      <c r="F171" t="s">
        <v>20</v>
      </c>
      <c r="G171" s="10">
        <v>281.25119999999998</v>
      </c>
      <c r="H171" s="10">
        <v>143.3425</v>
      </c>
      <c r="I171" s="10">
        <v>137.90870000000001</v>
      </c>
      <c r="J171">
        <v>0</v>
      </c>
      <c r="K171">
        <v>28637.610800000009</v>
      </c>
      <c r="L171">
        <v>281.25119999999998</v>
      </c>
      <c r="M171">
        <v>143.3425</v>
      </c>
      <c r="N171">
        <v>1452381.1968</v>
      </c>
      <c r="O171">
        <v>16.171944</v>
      </c>
      <c r="P171">
        <v>740220.67</v>
      </c>
      <c r="Q171">
        <v>1452381.1968</v>
      </c>
      <c r="R171">
        <v>740220.67</v>
      </c>
      <c r="S171">
        <v>16721.84919999999</v>
      </c>
      <c r="T171">
        <v>376</v>
      </c>
      <c r="U171">
        <f t="shared" si="2"/>
        <v>21</v>
      </c>
    </row>
    <row r="172" spans="1:21" x14ac:dyDescent="0.25">
      <c r="A172" s="1">
        <v>170</v>
      </c>
      <c r="B172" s="3">
        <v>50351</v>
      </c>
      <c r="C172">
        <v>5195</v>
      </c>
      <c r="D172">
        <v>435602</v>
      </c>
      <c r="E172" t="s">
        <v>19</v>
      </c>
      <c r="F172" t="s">
        <v>20</v>
      </c>
      <c r="G172" s="10">
        <v>281.25119999999998</v>
      </c>
      <c r="H172" s="10">
        <v>144.02930000000001</v>
      </c>
      <c r="I172" s="10">
        <v>137.22190000000001</v>
      </c>
      <c r="J172">
        <v>0</v>
      </c>
      <c r="K172">
        <v>28493.581500000011</v>
      </c>
      <c r="L172">
        <v>281.25119999999998</v>
      </c>
      <c r="M172">
        <v>144.02930000000001</v>
      </c>
      <c r="N172">
        <v>1461099.9839999999</v>
      </c>
      <c r="O172">
        <v>16.171944</v>
      </c>
      <c r="P172">
        <v>748232.21350000007</v>
      </c>
      <c r="Q172">
        <v>1461099.9839999999</v>
      </c>
      <c r="R172">
        <v>748232.21350000007</v>
      </c>
      <c r="S172">
        <v>16865.878499999992</v>
      </c>
      <c r="T172">
        <v>376</v>
      </c>
      <c r="U172">
        <f t="shared" si="2"/>
        <v>21</v>
      </c>
    </row>
    <row r="173" spans="1:21" x14ac:dyDescent="0.25">
      <c r="A173" s="1">
        <v>171</v>
      </c>
      <c r="B173" s="3">
        <v>50381</v>
      </c>
      <c r="C173">
        <v>5225</v>
      </c>
      <c r="D173">
        <v>435602</v>
      </c>
      <c r="E173" t="s">
        <v>19</v>
      </c>
      <c r="F173" t="s">
        <v>20</v>
      </c>
      <c r="G173" s="10">
        <v>281.25119999999998</v>
      </c>
      <c r="H173" s="10">
        <v>144.71950000000001</v>
      </c>
      <c r="I173" s="10">
        <v>136.5317</v>
      </c>
      <c r="J173">
        <v>0</v>
      </c>
      <c r="K173">
        <v>28348.862000000008</v>
      </c>
      <c r="L173">
        <v>281.25119999999998</v>
      </c>
      <c r="M173">
        <v>144.71950000000001</v>
      </c>
      <c r="N173">
        <v>1469537.52</v>
      </c>
      <c r="O173">
        <v>16.171944</v>
      </c>
      <c r="P173">
        <v>756159.38750000007</v>
      </c>
      <c r="Q173">
        <v>1469537.52</v>
      </c>
      <c r="R173">
        <v>756159.38750000007</v>
      </c>
      <c r="S173">
        <v>17010.597999999991</v>
      </c>
      <c r="T173">
        <v>376</v>
      </c>
      <c r="U173">
        <f t="shared" si="2"/>
        <v>21</v>
      </c>
    </row>
    <row r="174" spans="1:21" x14ac:dyDescent="0.25">
      <c r="A174" s="1">
        <v>172</v>
      </c>
      <c r="B174" s="3">
        <v>50412</v>
      </c>
      <c r="C174">
        <v>5256</v>
      </c>
      <c r="D174">
        <v>435602</v>
      </c>
      <c r="E174" t="s">
        <v>19</v>
      </c>
      <c r="F174" t="s">
        <v>20</v>
      </c>
      <c r="G174" s="10">
        <v>281.25119999999998</v>
      </c>
      <c r="H174" s="10">
        <v>145.41290000000001</v>
      </c>
      <c r="I174" s="10">
        <v>135.8383</v>
      </c>
      <c r="J174">
        <v>0</v>
      </c>
      <c r="K174">
        <v>28203.449100000009</v>
      </c>
      <c r="L174">
        <v>281.25119999999998</v>
      </c>
      <c r="M174">
        <v>145.41290000000001</v>
      </c>
      <c r="N174">
        <v>1478256.3071999999</v>
      </c>
      <c r="O174">
        <v>16.171944</v>
      </c>
      <c r="P174">
        <v>764290.20240000007</v>
      </c>
      <c r="Q174">
        <v>1478256.3071999999</v>
      </c>
      <c r="R174">
        <v>764290.20240000007</v>
      </c>
      <c r="S174">
        <v>17156.01089999999</v>
      </c>
      <c r="T174">
        <v>376</v>
      </c>
      <c r="U174">
        <f t="shared" si="2"/>
        <v>21</v>
      </c>
    </row>
    <row r="175" spans="1:21" x14ac:dyDescent="0.25">
      <c r="A175" s="1">
        <v>173</v>
      </c>
      <c r="B175" s="3">
        <v>50443</v>
      </c>
      <c r="C175">
        <v>5287</v>
      </c>
      <c r="D175">
        <v>435602</v>
      </c>
      <c r="E175" t="s">
        <v>19</v>
      </c>
      <c r="F175" t="s">
        <v>20</v>
      </c>
      <c r="G175" s="10">
        <v>281.25119999999998</v>
      </c>
      <c r="H175" s="10">
        <v>146.1097</v>
      </c>
      <c r="I175" s="10">
        <v>135.14150000000001</v>
      </c>
      <c r="J175">
        <v>0</v>
      </c>
      <c r="K175">
        <v>28057.339400000012</v>
      </c>
      <c r="L175">
        <v>281.25119999999998</v>
      </c>
      <c r="M175">
        <v>146.1097</v>
      </c>
      <c r="N175">
        <v>1486975.0944000001</v>
      </c>
      <c r="O175">
        <v>16.171944</v>
      </c>
      <c r="P175">
        <v>772481.98389999999</v>
      </c>
      <c r="Q175">
        <v>1486975.0944000001</v>
      </c>
      <c r="R175">
        <v>772481.98389999999</v>
      </c>
      <c r="S175">
        <v>17302.120599999991</v>
      </c>
      <c r="T175">
        <v>376</v>
      </c>
      <c r="U175">
        <f t="shared" si="2"/>
        <v>21</v>
      </c>
    </row>
    <row r="176" spans="1:21" x14ac:dyDescent="0.25">
      <c r="A176" s="1">
        <v>174</v>
      </c>
      <c r="B176" s="3">
        <v>50471</v>
      </c>
      <c r="C176">
        <v>5315</v>
      </c>
      <c r="D176">
        <v>435602</v>
      </c>
      <c r="E176" t="s">
        <v>19</v>
      </c>
      <c r="F176" t="s">
        <v>20</v>
      </c>
      <c r="G176" s="10">
        <v>281.25119999999998</v>
      </c>
      <c r="H176" s="10">
        <v>146.8098</v>
      </c>
      <c r="I176" s="10">
        <v>134.44139999999999</v>
      </c>
      <c r="J176">
        <v>0</v>
      </c>
      <c r="K176">
        <v>27910.529600000009</v>
      </c>
      <c r="L176">
        <v>281.25119999999998</v>
      </c>
      <c r="M176">
        <v>146.8098</v>
      </c>
      <c r="N176">
        <v>1494850.128</v>
      </c>
      <c r="O176">
        <v>16.171944</v>
      </c>
      <c r="P176">
        <v>780294.08699999994</v>
      </c>
      <c r="Q176">
        <v>1494850.128</v>
      </c>
      <c r="R176">
        <v>780294.08699999994</v>
      </c>
      <c r="S176">
        <v>17448.93039999999</v>
      </c>
      <c r="T176">
        <v>376</v>
      </c>
      <c r="U176">
        <f t="shared" si="2"/>
        <v>22</v>
      </c>
    </row>
    <row r="177" spans="1:21" x14ac:dyDescent="0.25">
      <c r="A177" s="1">
        <v>175</v>
      </c>
      <c r="B177" s="3">
        <v>50502</v>
      </c>
      <c r="C177">
        <v>5346</v>
      </c>
      <c r="D177">
        <v>435602</v>
      </c>
      <c r="E177" t="s">
        <v>19</v>
      </c>
      <c r="F177" t="s">
        <v>20</v>
      </c>
      <c r="G177" s="10">
        <v>281.25119999999998</v>
      </c>
      <c r="H177" s="10">
        <v>147.51329999999999</v>
      </c>
      <c r="I177" s="10">
        <v>133.738</v>
      </c>
      <c r="J177">
        <v>0</v>
      </c>
      <c r="K177">
        <v>27763.01630000001</v>
      </c>
      <c r="L177">
        <v>281.25119999999998</v>
      </c>
      <c r="M177">
        <v>147.51329999999999</v>
      </c>
      <c r="N177">
        <v>1503568.9151999999</v>
      </c>
      <c r="O177">
        <v>16.171944</v>
      </c>
      <c r="P177">
        <v>788606.10179999995</v>
      </c>
      <c r="Q177">
        <v>1503568.9151999999</v>
      </c>
      <c r="R177">
        <v>788606.10179999995</v>
      </c>
      <c r="S177">
        <v>17596.443699999989</v>
      </c>
      <c r="T177">
        <v>376</v>
      </c>
      <c r="U177">
        <f t="shared" si="2"/>
        <v>22</v>
      </c>
    </row>
    <row r="178" spans="1:21" x14ac:dyDescent="0.25">
      <c r="A178" s="1">
        <v>176</v>
      </c>
      <c r="B178" s="3">
        <v>50532</v>
      </c>
      <c r="C178">
        <v>5376</v>
      </c>
      <c r="D178">
        <v>435602</v>
      </c>
      <c r="E178" t="s">
        <v>19</v>
      </c>
      <c r="F178" t="s">
        <v>20</v>
      </c>
      <c r="G178" s="10">
        <v>281.25119999999998</v>
      </c>
      <c r="H178" s="10">
        <v>148.2201</v>
      </c>
      <c r="I178" s="10">
        <v>133.03110000000001</v>
      </c>
      <c r="J178">
        <v>0</v>
      </c>
      <c r="K178">
        <v>27614.796200000012</v>
      </c>
      <c r="L178">
        <v>281.25119999999998</v>
      </c>
      <c r="M178">
        <v>148.2201</v>
      </c>
      <c r="N178">
        <v>1512006.4512</v>
      </c>
      <c r="O178">
        <v>16.171944</v>
      </c>
      <c r="P178">
        <v>796831.25760000001</v>
      </c>
      <c r="Q178">
        <v>1512006.4512</v>
      </c>
      <c r="R178">
        <v>796831.25760000001</v>
      </c>
      <c r="S178">
        <v>17744.663799999991</v>
      </c>
      <c r="T178">
        <v>376</v>
      </c>
      <c r="U178">
        <f t="shared" si="2"/>
        <v>22</v>
      </c>
    </row>
    <row r="179" spans="1:21" x14ac:dyDescent="0.25">
      <c r="A179" s="1">
        <v>177</v>
      </c>
      <c r="B179" s="3">
        <v>50563</v>
      </c>
      <c r="C179">
        <v>5407</v>
      </c>
      <c r="D179">
        <v>435602</v>
      </c>
      <c r="E179" t="s">
        <v>19</v>
      </c>
      <c r="F179" t="s">
        <v>20</v>
      </c>
      <c r="G179" s="10">
        <v>281.25119999999998</v>
      </c>
      <c r="H179" s="10">
        <v>148.93029999999999</v>
      </c>
      <c r="I179" s="10">
        <v>132.32089999999999</v>
      </c>
      <c r="J179">
        <v>0</v>
      </c>
      <c r="K179">
        <v>27465.865900000012</v>
      </c>
      <c r="L179">
        <v>281.25119999999998</v>
      </c>
      <c r="M179">
        <v>148.93029999999999</v>
      </c>
      <c r="N179">
        <v>1520725.2383999999</v>
      </c>
      <c r="O179">
        <v>16.171944</v>
      </c>
      <c r="P179">
        <v>805266.13209999993</v>
      </c>
      <c r="Q179">
        <v>1520725.2383999999</v>
      </c>
      <c r="R179">
        <v>805266.13209999993</v>
      </c>
      <c r="S179">
        <v>17893.594099999991</v>
      </c>
      <c r="T179">
        <v>377</v>
      </c>
      <c r="U179">
        <f t="shared" si="2"/>
        <v>22</v>
      </c>
    </row>
    <row r="180" spans="1:21" x14ac:dyDescent="0.25">
      <c r="A180" s="1">
        <v>178</v>
      </c>
      <c r="B180" s="3">
        <v>50593</v>
      </c>
      <c r="C180">
        <v>5437</v>
      </c>
      <c r="D180">
        <v>435602</v>
      </c>
      <c r="E180" t="s">
        <v>19</v>
      </c>
      <c r="F180" t="s">
        <v>20</v>
      </c>
      <c r="G180" s="10">
        <v>281.25119999999998</v>
      </c>
      <c r="H180" s="10">
        <v>149.64400000000001</v>
      </c>
      <c r="I180" s="10">
        <v>131.60730000000001</v>
      </c>
      <c r="J180">
        <v>0</v>
      </c>
      <c r="K180">
        <v>27316.221900000011</v>
      </c>
      <c r="L180">
        <v>281.25119999999998</v>
      </c>
      <c r="M180">
        <v>149.64400000000001</v>
      </c>
      <c r="N180">
        <v>1529162.7744</v>
      </c>
      <c r="O180">
        <v>16.171944</v>
      </c>
      <c r="P180">
        <v>813614.42800000007</v>
      </c>
      <c r="Q180">
        <v>1529162.7744</v>
      </c>
      <c r="R180">
        <v>813614.42800000007</v>
      </c>
      <c r="S180">
        <v>18043.238099999991</v>
      </c>
      <c r="T180">
        <v>377</v>
      </c>
      <c r="U180">
        <f t="shared" si="2"/>
        <v>22</v>
      </c>
    </row>
    <row r="181" spans="1:21" x14ac:dyDescent="0.25">
      <c r="A181" s="1">
        <v>179</v>
      </c>
      <c r="B181" s="3">
        <v>50624</v>
      </c>
      <c r="C181">
        <v>5468</v>
      </c>
      <c r="D181">
        <v>435602</v>
      </c>
      <c r="E181" t="s">
        <v>19</v>
      </c>
      <c r="F181" t="s">
        <v>20</v>
      </c>
      <c r="G181" s="10">
        <v>281.25119999999998</v>
      </c>
      <c r="H181" s="10">
        <v>150.36099999999999</v>
      </c>
      <c r="I181" s="10">
        <v>130.89019999999999</v>
      </c>
      <c r="J181">
        <v>0</v>
      </c>
      <c r="K181">
        <v>27165.860900000011</v>
      </c>
      <c r="L181">
        <v>281.25119999999998</v>
      </c>
      <c r="M181">
        <v>150.36099999999999</v>
      </c>
      <c r="N181">
        <v>1537881.5615999999</v>
      </c>
      <c r="O181">
        <v>16.171944</v>
      </c>
      <c r="P181">
        <v>822173.94799999997</v>
      </c>
      <c r="Q181">
        <v>1537881.5615999999</v>
      </c>
      <c r="R181">
        <v>822173.94799999997</v>
      </c>
      <c r="S181">
        <v>18193.599099999989</v>
      </c>
      <c r="T181">
        <v>377</v>
      </c>
      <c r="U181">
        <f t="shared" si="2"/>
        <v>22</v>
      </c>
    </row>
    <row r="182" spans="1:21" x14ac:dyDescent="0.25">
      <c r="A182" s="1">
        <v>180</v>
      </c>
      <c r="B182" s="3">
        <v>50655</v>
      </c>
      <c r="C182">
        <v>5499</v>
      </c>
      <c r="D182">
        <v>435602</v>
      </c>
      <c r="E182" t="s">
        <v>19</v>
      </c>
      <c r="F182" t="s">
        <v>20</v>
      </c>
      <c r="G182" s="10">
        <v>281.25119999999998</v>
      </c>
      <c r="H182" s="10">
        <v>151.08150000000001</v>
      </c>
      <c r="I182" s="10">
        <v>130.16970000000001</v>
      </c>
      <c r="J182">
        <v>0</v>
      </c>
      <c r="K182">
        <v>27014.77940000001</v>
      </c>
      <c r="L182">
        <v>281.25119999999998</v>
      </c>
      <c r="M182">
        <v>151.08150000000001</v>
      </c>
      <c r="N182">
        <v>1546600.3488</v>
      </c>
      <c r="O182">
        <v>16.171944</v>
      </c>
      <c r="P182">
        <v>830797.16850000003</v>
      </c>
      <c r="Q182">
        <v>1546600.3488</v>
      </c>
      <c r="R182">
        <v>830797.16850000003</v>
      </c>
      <c r="S182">
        <v>18344.680599999989</v>
      </c>
      <c r="T182">
        <v>377</v>
      </c>
      <c r="U182">
        <f t="shared" si="2"/>
        <v>22</v>
      </c>
    </row>
    <row r="183" spans="1:21" x14ac:dyDescent="0.25">
      <c r="A183" s="1">
        <v>181</v>
      </c>
      <c r="B183" s="3">
        <v>50685</v>
      </c>
      <c r="C183">
        <v>5529</v>
      </c>
      <c r="D183">
        <v>435602</v>
      </c>
      <c r="E183" t="s">
        <v>19</v>
      </c>
      <c r="F183" t="s">
        <v>20</v>
      </c>
      <c r="G183" s="10">
        <v>281.25119999999998</v>
      </c>
      <c r="H183" s="10">
        <v>151.80539999999999</v>
      </c>
      <c r="I183" s="10">
        <v>129.44579999999999</v>
      </c>
      <c r="J183">
        <v>0</v>
      </c>
      <c r="K183">
        <v>26862.974000000009</v>
      </c>
      <c r="L183">
        <v>281.25119999999998</v>
      </c>
      <c r="M183">
        <v>151.80539999999999</v>
      </c>
      <c r="N183">
        <v>1555037.8848000001</v>
      </c>
      <c r="O183">
        <v>16.171944</v>
      </c>
      <c r="P183">
        <v>839332.05660000001</v>
      </c>
      <c r="Q183">
        <v>1555037.8848000001</v>
      </c>
      <c r="R183">
        <v>839332.05660000001</v>
      </c>
      <c r="S183">
        <v>18496.48599999999</v>
      </c>
      <c r="T183">
        <v>377</v>
      </c>
      <c r="U183">
        <f t="shared" si="2"/>
        <v>22</v>
      </c>
    </row>
    <row r="184" spans="1:21" x14ac:dyDescent="0.25">
      <c r="A184" s="1">
        <v>182</v>
      </c>
      <c r="B184" s="3">
        <v>50716</v>
      </c>
      <c r="C184">
        <v>5560</v>
      </c>
      <c r="D184">
        <v>435602</v>
      </c>
      <c r="E184" t="s">
        <v>19</v>
      </c>
      <c r="F184" t="s">
        <v>20</v>
      </c>
      <c r="G184" s="10">
        <v>281.25119999999998</v>
      </c>
      <c r="H184" s="10">
        <v>152.53280000000001</v>
      </c>
      <c r="I184" s="10">
        <v>128.7184</v>
      </c>
      <c r="J184">
        <v>0</v>
      </c>
      <c r="K184">
        <v>26710.441200000008</v>
      </c>
      <c r="L184">
        <v>281.25119999999998</v>
      </c>
      <c r="M184">
        <v>152.53280000000001</v>
      </c>
      <c r="N184">
        <v>1563756.672</v>
      </c>
      <c r="O184">
        <v>16.171944</v>
      </c>
      <c r="P184">
        <v>848082.36800000002</v>
      </c>
      <c r="Q184">
        <v>1563756.672</v>
      </c>
      <c r="R184">
        <v>848082.36800000002</v>
      </c>
      <c r="S184">
        <v>18649.018799999991</v>
      </c>
      <c r="T184">
        <v>377</v>
      </c>
      <c r="U184">
        <f t="shared" si="2"/>
        <v>22</v>
      </c>
    </row>
    <row r="185" spans="1:21" x14ac:dyDescent="0.25">
      <c r="A185" s="1">
        <v>183</v>
      </c>
      <c r="B185" s="3">
        <v>50746</v>
      </c>
      <c r="C185">
        <v>5590</v>
      </c>
      <c r="D185">
        <v>435602</v>
      </c>
      <c r="E185" t="s">
        <v>19</v>
      </c>
      <c r="F185" t="s">
        <v>20</v>
      </c>
      <c r="G185" s="10">
        <v>281.25119999999998</v>
      </c>
      <c r="H185" s="10">
        <v>153.2637</v>
      </c>
      <c r="I185" s="10">
        <v>127.9875</v>
      </c>
      <c r="J185">
        <v>0</v>
      </c>
      <c r="K185">
        <v>26557.177500000009</v>
      </c>
      <c r="L185">
        <v>281.25119999999998</v>
      </c>
      <c r="M185">
        <v>153.2637</v>
      </c>
      <c r="N185">
        <v>1572194.2080000001</v>
      </c>
      <c r="O185">
        <v>16.171944</v>
      </c>
      <c r="P185">
        <v>856744.08299999998</v>
      </c>
      <c r="Q185">
        <v>1572194.2080000001</v>
      </c>
      <c r="R185">
        <v>856744.08299999998</v>
      </c>
      <c r="S185">
        <v>18802.28249999999</v>
      </c>
      <c r="T185">
        <v>377</v>
      </c>
      <c r="U185">
        <f t="shared" si="2"/>
        <v>22</v>
      </c>
    </row>
    <row r="186" spans="1:21" x14ac:dyDescent="0.25">
      <c r="A186" s="1">
        <v>184</v>
      </c>
      <c r="B186" s="3">
        <v>50777</v>
      </c>
      <c r="C186">
        <v>5621</v>
      </c>
      <c r="D186">
        <v>435602</v>
      </c>
      <c r="E186" t="s">
        <v>19</v>
      </c>
      <c r="F186" t="s">
        <v>20</v>
      </c>
      <c r="G186" s="10">
        <v>281.25119999999998</v>
      </c>
      <c r="H186" s="10">
        <v>153.99809999999999</v>
      </c>
      <c r="I186" s="10">
        <v>127.2531</v>
      </c>
      <c r="J186">
        <v>0</v>
      </c>
      <c r="K186">
        <v>26403.179400000012</v>
      </c>
      <c r="L186">
        <v>281.25119999999998</v>
      </c>
      <c r="M186">
        <v>153.99809999999999</v>
      </c>
      <c r="N186">
        <v>1580912.9952</v>
      </c>
      <c r="O186">
        <v>16.171944</v>
      </c>
      <c r="P186">
        <v>865623.32010000001</v>
      </c>
      <c r="Q186">
        <v>1580912.9952</v>
      </c>
      <c r="R186">
        <v>865623.32010000001</v>
      </c>
      <c r="S186">
        <v>18956.280599999991</v>
      </c>
      <c r="T186">
        <v>377</v>
      </c>
      <c r="U186">
        <f t="shared" si="2"/>
        <v>22</v>
      </c>
    </row>
    <row r="187" spans="1:21" x14ac:dyDescent="0.25">
      <c r="A187" s="1">
        <v>185</v>
      </c>
      <c r="B187" s="3">
        <v>50808</v>
      </c>
      <c r="C187">
        <v>5652</v>
      </c>
      <c r="D187">
        <v>435602</v>
      </c>
      <c r="E187" t="s">
        <v>19</v>
      </c>
      <c r="F187" t="s">
        <v>20</v>
      </c>
      <c r="G187" s="10">
        <v>281.25119999999998</v>
      </c>
      <c r="H187" s="10">
        <v>154.73599999999999</v>
      </c>
      <c r="I187" s="10">
        <v>126.51519999999999</v>
      </c>
      <c r="J187">
        <v>0</v>
      </c>
      <c r="K187">
        <v>26248.443400000011</v>
      </c>
      <c r="L187">
        <v>281.25119999999998</v>
      </c>
      <c r="M187">
        <v>154.73599999999999</v>
      </c>
      <c r="N187">
        <v>1589631.7823999999</v>
      </c>
      <c r="O187">
        <v>16.171944</v>
      </c>
      <c r="P187">
        <v>874567.87199999997</v>
      </c>
      <c r="Q187">
        <v>1589631.7823999999</v>
      </c>
      <c r="R187">
        <v>874567.87199999997</v>
      </c>
      <c r="S187">
        <v>19111.016599999992</v>
      </c>
      <c r="T187">
        <v>377</v>
      </c>
      <c r="U187">
        <f t="shared" si="2"/>
        <v>22</v>
      </c>
    </row>
    <row r="188" spans="1:21" x14ac:dyDescent="0.25">
      <c r="A188" s="1">
        <v>186</v>
      </c>
      <c r="B188" s="3">
        <v>50836</v>
      </c>
      <c r="C188">
        <v>5680</v>
      </c>
      <c r="D188">
        <v>435602</v>
      </c>
      <c r="E188" t="s">
        <v>19</v>
      </c>
      <c r="F188" t="s">
        <v>20</v>
      </c>
      <c r="G188" s="10">
        <v>281.25119999999998</v>
      </c>
      <c r="H188" s="10">
        <v>155.47739999999999</v>
      </c>
      <c r="I188" s="10">
        <v>125.77379999999999</v>
      </c>
      <c r="J188">
        <v>0</v>
      </c>
      <c r="K188">
        <v>26092.966000000011</v>
      </c>
      <c r="L188">
        <v>281.25119999999998</v>
      </c>
      <c r="M188">
        <v>155.47739999999999</v>
      </c>
      <c r="N188">
        <v>1597506.8160000001</v>
      </c>
      <c r="O188">
        <v>16.171944</v>
      </c>
      <c r="P188">
        <v>883111.63199999998</v>
      </c>
      <c r="Q188">
        <v>1597506.8160000001</v>
      </c>
      <c r="R188">
        <v>883111.63199999998</v>
      </c>
      <c r="S188">
        <v>19266.493999999992</v>
      </c>
      <c r="T188">
        <v>377</v>
      </c>
      <c r="U188">
        <f t="shared" si="2"/>
        <v>23</v>
      </c>
    </row>
    <row r="189" spans="1:21" x14ac:dyDescent="0.25">
      <c r="A189" s="1">
        <v>187</v>
      </c>
      <c r="B189" s="3">
        <v>50867</v>
      </c>
      <c r="C189">
        <v>5711</v>
      </c>
      <c r="D189">
        <v>435602</v>
      </c>
      <c r="E189" t="s">
        <v>19</v>
      </c>
      <c r="F189" t="s">
        <v>20</v>
      </c>
      <c r="G189" s="10">
        <v>281.25119999999998</v>
      </c>
      <c r="H189" s="10">
        <v>156.22239999999999</v>
      </c>
      <c r="I189" s="10">
        <v>125.0288</v>
      </c>
      <c r="J189">
        <v>0</v>
      </c>
      <c r="K189">
        <v>25936.743600000009</v>
      </c>
      <c r="L189">
        <v>281.25119999999998</v>
      </c>
      <c r="M189">
        <v>156.22239999999999</v>
      </c>
      <c r="N189">
        <v>1606225.6032</v>
      </c>
      <c r="O189">
        <v>16.171944</v>
      </c>
      <c r="P189">
        <v>892186.12639999995</v>
      </c>
      <c r="Q189">
        <v>1606225.6032</v>
      </c>
      <c r="R189">
        <v>892186.12639999995</v>
      </c>
      <c r="S189">
        <v>19422.71639999999</v>
      </c>
      <c r="T189">
        <v>377</v>
      </c>
      <c r="U189">
        <f t="shared" si="2"/>
        <v>23</v>
      </c>
    </row>
    <row r="190" spans="1:21" x14ac:dyDescent="0.25">
      <c r="A190" s="1">
        <v>188</v>
      </c>
      <c r="B190" s="3">
        <v>50897</v>
      </c>
      <c r="C190">
        <v>5741</v>
      </c>
      <c r="D190">
        <v>435602</v>
      </c>
      <c r="E190" t="s">
        <v>19</v>
      </c>
      <c r="F190" t="s">
        <v>20</v>
      </c>
      <c r="G190" s="10">
        <v>281.25119999999998</v>
      </c>
      <c r="H190" s="10">
        <v>156.971</v>
      </c>
      <c r="I190" s="10">
        <v>124.28019999999999</v>
      </c>
      <c r="J190">
        <v>0</v>
      </c>
      <c r="K190">
        <v>25779.772600000011</v>
      </c>
      <c r="L190">
        <v>281.25119999999998</v>
      </c>
      <c r="M190">
        <v>156.971</v>
      </c>
      <c r="N190">
        <v>1614663.1392000001</v>
      </c>
      <c r="O190">
        <v>16.171944</v>
      </c>
      <c r="P190">
        <v>901170.51100000006</v>
      </c>
      <c r="Q190">
        <v>1614663.1392000001</v>
      </c>
      <c r="R190">
        <v>901170.51100000006</v>
      </c>
      <c r="S190">
        <v>19579.687399999992</v>
      </c>
      <c r="T190">
        <v>377</v>
      </c>
      <c r="U190">
        <f t="shared" si="2"/>
        <v>23</v>
      </c>
    </row>
    <row r="191" spans="1:21" x14ac:dyDescent="0.25">
      <c r="A191" s="1">
        <v>189</v>
      </c>
      <c r="B191" s="3">
        <v>50928</v>
      </c>
      <c r="C191">
        <v>5772</v>
      </c>
      <c r="D191">
        <v>435602</v>
      </c>
      <c r="E191" t="s">
        <v>19</v>
      </c>
      <c r="F191" t="s">
        <v>20</v>
      </c>
      <c r="G191" s="10">
        <v>281.25119999999998</v>
      </c>
      <c r="H191" s="10">
        <v>157.72319999999999</v>
      </c>
      <c r="I191" s="10">
        <v>123.52809999999999</v>
      </c>
      <c r="J191">
        <v>0</v>
      </c>
      <c r="K191">
        <v>25622.049400000011</v>
      </c>
      <c r="L191">
        <v>281.25119999999998</v>
      </c>
      <c r="M191">
        <v>157.72319999999999</v>
      </c>
      <c r="N191">
        <v>1623381.9264</v>
      </c>
      <c r="O191">
        <v>16.171944</v>
      </c>
      <c r="P191">
        <v>910378.31039999996</v>
      </c>
      <c r="Q191">
        <v>1623381.9264</v>
      </c>
      <c r="R191">
        <v>910378.31039999996</v>
      </c>
      <c r="S191">
        <v>19737.410599999988</v>
      </c>
      <c r="T191">
        <v>377</v>
      </c>
      <c r="U191">
        <f t="shared" si="2"/>
        <v>23</v>
      </c>
    </row>
    <row r="192" spans="1:21" x14ac:dyDescent="0.25">
      <c r="A192" s="1">
        <v>190</v>
      </c>
      <c r="B192" s="3">
        <v>50958</v>
      </c>
      <c r="C192">
        <v>5802</v>
      </c>
      <c r="D192">
        <v>435602</v>
      </c>
      <c r="E192" t="s">
        <v>19</v>
      </c>
      <c r="F192" t="s">
        <v>20</v>
      </c>
      <c r="G192" s="10">
        <v>281.25119999999998</v>
      </c>
      <c r="H192" s="10">
        <v>158.47890000000001</v>
      </c>
      <c r="I192" s="10">
        <v>122.7723</v>
      </c>
      <c r="J192">
        <v>0</v>
      </c>
      <c r="K192">
        <v>25463.570500000009</v>
      </c>
      <c r="L192">
        <v>281.25119999999998</v>
      </c>
      <c r="M192">
        <v>158.47890000000001</v>
      </c>
      <c r="N192">
        <v>1631819.4624000001</v>
      </c>
      <c r="O192">
        <v>16.171944</v>
      </c>
      <c r="P192">
        <v>919494.57780000009</v>
      </c>
      <c r="Q192">
        <v>1631819.4624000001</v>
      </c>
      <c r="R192">
        <v>919494.57780000009</v>
      </c>
      <c r="S192">
        <v>19895.88949999999</v>
      </c>
      <c r="T192">
        <v>377</v>
      </c>
      <c r="U192">
        <f t="shared" si="2"/>
        <v>23</v>
      </c>
    </row>
    <row r="193" spans="1:21" x14ac:dyDescent="0.25">
      <c r="A193" s="1">
        <v>191</v>
      </c>
      <c r="B193" s="3">
        <v>50989</v>
      </c>
      <c r="C193">
        <v>5833</v>
      </c>
      <c r="D193">
        <v>435602</v>
      </c>
      <c r="E193" t="s">
        <v>19</v>
      </c>
      <c r="F193" t="s">
        <v>20</v>
      </c>
      <c r="G193" s="10">
        <v>281.25119999999998</v>
      </c>
      <c r="H193" s="10">
        <v>159.23830000000001</v>
      </c>
      <c r="I193" s="10">
        <v>122.0129</v>
      </c>
      <c r="J193">
        <v>0</v>
      </c>
      <c r="K193">
        <v>25304.332200000012</v>
      </c>
      <c r="L193">
        <v>281.25119999999998</v>
      </c>
      <c r="M193">
        <v>159.23830000000001</v>
      </c>
      <c r="N193">
        <v>1640538.2496</v>
      </c>
      <c r="O193">
        <v>16.171944</v>
      </c>
      <c r="P193">
        <v>928837.00390000001</v>
      </c>
      <c r="Q193">
        <v>1640538.2496</v>
      </c>
      <c r="R193">
        <v>928837.00390000001</v>
      </c>
      <c r="S193">
        <v>20055.127799999991</v>
      </c>
      <c r="T193">
        <v>377</v>
      </c>
      <c r="U193">
        <f t="shared" si="2"/>
        <v>23</v>
      </c>
    </row>
    <row r="194" spans="1:21" x14ac:dyDescent="0.25">
      <c r="A194" s="1">
        <v>192</v>
      </c>
      <c r="B194" s="3">
        <v>51020</v>
      </c>
      <c r="C194">
        <v>5864</v>
      </c>
      <c r="D194">
        <v>435602</v>
      </c>
      <c r="E194" t="s">
        <v>19</v>
      </c>
      <c r="F194" t="s">
        <v>20</v>
      </c>
      <c r="G194" s="10">
        <v>281.25119999999998</v>
      </c>
      <c r="H194" s="10">
        <v>160.00129999999999</v>
      </c>
      <c r="I194" s="10">
        <v>121.2499</v>
      </c>
      <c r="J194">
        <v>0</v>
      </c>
      <c r="K194">
        <v>25144.330900000012</v>
      </c>
      <c r="L194">
        <v>281.25119999999998</v>
      </c>
      <c r="M194">
        <v>160.00129999999999</v>
      </c>
      <c r="N194">
        <v>1649257.0367999999</v>
      </c>
      <c r="O194">
        <v>16.171944</v>
      </c>
      <c r="P194">
        <v>938247.62319999991</v>
      </c>
      <c r="Q194">
        <v>1649257.0367999999</v>
      </c>
      <c r="R194">
        <v>938247.62319999991</v>
      </c>
      <c r="S194">
        <v>20215.129099999991</v>
      </c>
      <c r="T194">
        <v>377</v>
      </c>
      <c r="U194">
        <f t="shared" si="2"/>
        <v>23</v>
      </c>
    </row>
    <row r="195" spans="1:21" x14ac:dyDescent="0.25">
      <c r="A195" s="1">
        <v>193</v>
      </c>
      <c r="B195" s="3">
        <v>51050</v>
      </c>
      <c r="C195">
        <v>5894</v>
      </c>
      <c r="D195">
        <v>435602</v>
      </c>
      <c r="E195" t="s">
        <v>19</v>
      </c>
      <c r="F195" t="s">
        <v>20</v>
      </c>
      <c r="G195" s="10">
        <v>281.25119999999998</v>
      </c>
      <c r="H195" s="10">
        <v>160.768</v>
      </c>
      <c r="I195" s="10">
        <v>120.4833</v>
      </c>
      <c r="J195">
        <v>0</v>
      </c>
      <c r="K195">
        <v>24983.562900000012</v>
      </c>
      <c r="L195">
        <v>281.25119999999998</v>
      </c>
      <c r="M195">
        <v>160.768</v>
      </c>
      <c r="N195">
        <v>1657694.5728</v>
      </c>
      <c r="O195">
        <v>16.171944</v>
      </c>
      <c r="P195">
        <v>947566.59199999995</v>
      </c>
      <c r="Q195">
        <v>1657694.5728</v>
      </c>
      <c r="R195">
        <v>947566.59199999995</v>
      </c>
      <c r="S195">
        <v>20375.897099999991</v>
      </c>
      <c r="T195">
        <v>377</v>
      </c>
      <c r="U195">
        <f t="shared" ref="U195:U258" si="3">INT((B195-$W$1)/360)</f>
        <v>23</v>
      </c>
    </row>
    <row r="196" spans="1:21" x14ac:dyDescent="0.25">
      <c r="A196" s="1">
        <v>194</v>
      </c>
      <c r="B196" s="3">
        <v>51081</v>
      </c>
      <c r="C196">
        <v>5925</v>
      </c>
      <c r="D196">
        <v>435602</v>
      </c>
      <c r="E196" t="s">
        <v>19</v>
      </c>
      <c r="F196" t="s">
        <v>20</v>
      </c>
      <c r="G196" s="10">
        <v>281.25119999999998</v>
      </c>
      <c r="H196" s="10">
        <v>161.53829999999999</v>
      </c>
      <c r="I196" s="10">
        <v>119.7129</v>
      </c>
      <c r="J196">
        <v>0</v>
      </c>
      <c r="K196">
        <v>24822.024600000012</v>
      </c>
      <c r="L196">
        <v>281.25119999999998</v>
      </c>
      <c r="M196">
        <v>161.53829999999999</v>
      </c>
      <c r="N196">
        <v>1666413.36</v>
      </c>
      <c r="O196">
        <v>16.171944</v>
      </c>
      <c r="P196">
        <v>957114.42749999999</v>
      </c>
      <c r="Q196">
        <v>1666413.36</v>
      </c>
      <c r="R196">
        <v>957114.42749999999</v>
      </c>
      <c r="S196">
        <v>20537.435399999991</v>
      </c>
      <c r="T196">
        <v>377</v>
      </c>
      <c r="U196">
        <f t="shared" si="3"/>
        <v>23</v>
      </c>
    </row>
    <row r="197" spans="1:21" x14ac:dyDescent="0.25">
      <c r="A197" s="1">
        <v>195</v>
      </c>
      <c r="B197" s="3">
        <v>51111</v>
      </c>
      <c r="C197">
        <v>5955</v>
      </c>
      <c r="D197">
        <v>435602</v>
      </c>
      <c r="E197" t="s">
        <v>19</v>
      </c>
      <c r="F197" t="s">
        <v>20</v>
      </c>
      <c r="G197" s="10">
        <v>281.25119999999998</v>
      </c>
      <c r="H197" s="10">
        <v>162.3124</v>
      </c>
      <c r="I197" s="10">
        <v>118.9389</v>
      </c>
      <c r="J197">
        <v>0</v>
      </c>
      <c r="K197">
        <v>24659.712200000009</v>
      </c>
      <c r="L197">
        <v>281.25119999999998</v>
      </c>
      <c r="M197">
        <v>162.3124</v>
      </c>
      <c r="N197">
        <v>1674850.8959999999</v>
      </c>
      <c r="O197">
        <v>16.171944</v>
      </c>
      <c r="P197">
        <v>966570.34199999995</v>
      </c>
      <c r="Q197">
        <v>1674850.8959999999</v>
      </c>
      <c r="R197">
        <v>966570.34199999995</v>
      </c>
      <c r="S197">
        <v>20699.74779999999</v>
      </c>
      <c r="T197">
        <v>377</v>
      </c>
      <c r="U197">
        <f t="shared" si="3"/>
        <v>23</v>
      </c>
    </row>
    <row r="198" spans="1:21" x14ac:dyDescent="0.25">
      <c r="A198" s="1">
        <v>196</v>
      </c>
      <c r="B198" s="3">
        <v>51142</v>
      </c>
      <c r="C198">
        <v>5986</v>
      </c>
      <c r="D198">
        <v>435602</v>
      </c>
      <c r="E198" t="s">
        <v>19</v>
      </c>
      <c r="F198" t="s">
        <v>20</v>
      </c>
      <c r="G198" s="10">
        <v>281.25119999999998</v>
      </c>
      <c r="H198" s="10">
        <v>163.09010000000001</v>
      </c>
      <c r="I198" s="10">
        <v>118.1611</v>
      </c>
      <c r="J198">
        <v>0</v>
      </c>
      <c r="K198">
        <v>24496.622100000011</v>
      </c>
      <c r="L198">
        <v>281.25119999999998</v>
      </c>
      <c r="M198">
        <v>163.09010000000001</v>
      </c>
      <c r="N198">
        <v>1683569.6832000001</v>
      </c>
      <c r="O198">
        <v>16.171944</v>
      </c>
      <c r="P198">
        <v>976257.33860000002</v>
      </c>
      <c r="Q198">
        <v>1683569.6832000001</v>
      </c>
      <c r="R198">
        <v>976257.33860000002</v>
      </c>
      <c r="S198">
        <v>20862.837899999991</v>
      </c>
      <c r="T198">
        <v>377</v>
      </c>
      <c r="U198">
        <f t="shared" si="3"/>
        <v>23</v>
      </c>
    </row>
    <row r="199" spans="1:21" x14ac:dyDescent="0.25">
      <c r="A199" s="1">
        <v>197</v>
      </c>
      <c r="B199" s="3">
        <v>51173</v>
      </c>
      <c r="C199">
        <v>6017</v>
      </c>
      <c r="D199">
        <v>435602</v>
      </c>
      <c r="E199" t="s">
        <v>19</v>
      </c>
      <c r="F199" t="s">
        <v>20</v>
      </c>
      <c r="G199" s="10">
        <v>281.25119999999998</v>
      </c>
      <c r="H199" s="10">
        <v>163.8716</v>
      </c>
      <c r="I199" s="10">
        <v>117.3796</v>
      </c>
      <c r="J199">
        <v>0</v>
      </c>
      <c r="K199">
        <v>24332.750500000009</v>
      </c>
      <c r="L199">
        <v>281.25119999999998</v>
      </c>
      <c r="M199">
        <v>163.8716</v>
      </c>
      <c r="N199">
        <v>1692288.4704</v>
      </c>
      <c r="O199">
        <v>16.171944</v>
      </c>
      <c r="P199">
        <v>986015.41720000003</v>
      </c>
      <c r="Q199">
        <v>1692288.4704</v>
      </c>
      <c r="R199">
        <v>986015.41720000003</v>
      </c>
      <c r="S199">
        <v>21026.70949999999</v>
      </c>
      <c r="T199">
        <v>377</v>
      </c>
      <c r="U199">
        <f t="shared" si="3"/>
        <v>23</v>
      </c>
    </row>
    <row r="200" spans="1:21" x14ac:dyDescent="0.25">
      <c r="A200" s="1">
        <v>198</v>
      </c>
      <c r="B200" s="3">
        <v>51202</v>
      </c>
      <c r="C200">
        <v>6046</v>
      </c>
      <c r="D200">
        <v>435602</v>
      </c>
      <c r="E200" t="s">
        <v>19</v>
      </c>
      <c r="F200" t="s">
        <v>20</v>
      </c>
      <c r="G200" s="10">
        <v>281.25119999999998</v>
      </c>
      <c r="H200" s="10">
        <v>164.6568</v>
      </c>
      <c r="I200" s="10">
        <v>116.59439999999999</v>
      </c>
      <c r="J200">
        <v>0</v>
      </c>
      <c r="K200">
        <v>24168.093700000009</v>
      </c>
      <c r="L200">
        <v>281.25119999999998</v>
      </c>
      <c r="M200">
        <v>164.6568</v>
      </c>
      <c r="N200">
        <v>1700444.7552</v>
      </c>
      <c r="O200">
        <v>16.171944</v>
      </c>
      <c r="P200">
        <v>995515.01280000003</v>
      </c>
      <c r="Q200">
        <v>1700444.7552</v>
      </c>
      <c r="R200">
        <v>995515.01280000003</v>
      </c>
      <c r="S200">
        <v>21191.366299999991</v>
      </c>
      <c r="T200">
        <v>377</v>
      </c>
      <c r="U200">
        <f t="shared" si="3"/>
        <v>24</v>
      </c>
    </row>
    <row r="201" spans="1:21" x14ac:dyDescent="0.25">
      <c r="A201" s="1">
        <v>199</v>
      </c>
      <c r="B201" s="3">
        <v>51233</v>
      </c>
      <c r="C201">
        <v>6077</v>
      </c>
      <c r="D201">
        <v>435602</v>
      </c>
      <c r="E201" t="s">
        <v>19</v>
      </c>
      <c r="F201" t="s">
        <v>20</v>
      </c>
      <c r="G201" s="10">
        <v>281.25119999999998</v>
      </c>
      <c r="H201" s="10">
        <v>165.44579999999999</v>
      </c>
      <c r="I201" s="10">
        <v>115.80540000000001</v>
      </c>
      <c r="J201">
        <v>0</v>
      </c>
      <c r="K201">
        <v>24002.647900000011</v>
      </c>
      <c r="L201">
        <v>281.25119999999998</v>
      </c>
      <c r="M201">
        <v>165.44579999999999</v>
      </c>
      <c r="N201">
        <v>1709163.5423999999</v>
      </c>
      <c r="O201">
        <v>16.171944</v>
      </c>
      <c r="P201">
        <v>1005414.1266</v>
      </c>
      <c r="Q201">
        <v>1709163.5423999999</v>
      </c>
      <c r="R201">
        <v>1005414.1266</v>
      </c>
      <c r="S201">
        <v>21356.812099999988</v>
      </c>
      <c r="T201">
        <v>377</v>
      </c>
      <c r="U201">
        <f t="shared" si="3"/>
        <v>24</v>
      </c>
    </row>
    <row r="202" spans="1:21" x14ac:dyDescent="0.25">
      <c r="A202" s="1">
        <v>200</v>
      </c>
      <c r="B202" s="3">
        <v>51263</v>
      </c>
      <c r="C202">
        <v>6107</v>
      </c>
      <c r="D202">
        <v>435602</v>
      </c>
      <c r="E202" t="s">
        <v>19</v>
      </c>
      <c r="F202" t="s">
        <v>20</v>
      </c>
      <c r="G202" s="10">
        <v>281.25119999999998</v>
      </c>
      <c r="H202" s="10">
        <v>166.23849999999999</v>
      </c>
      <c r="I202" s="10">
        <v>115.0127</v>
      </c>
      <c r="J202">
        <v>0</v>
      </c>
      <c r="K202">
        <v>23836.409400000011</v>
      </c>
      <c r="L202">
        <v>281.25119999999998</v>
      </c>
      <c r="M202">
        <v>166.23849999999999</v>
      </c>
      <c r="N202">
        <v>1717601.0784</v>
      </c>
      <c r="O202">
        <v>16.171944</v>
      </c>
      <c r="P202">
        <v>1015218.5195000001</v>
      </c>
      <c r="Q202">
        <v>1717601.0784</v>
      </c>
      <c r="R202">
        <v>1015218.5195000001</v>
      </c>
      <c r="S202">
        <v>21523.050599999991</v>
      </c>
      <c r="T202">
        <v>377</v>
      </c>
      <c r="U202">
        <f t="shared" si="3"/>
        <v>24</v>
      </c>
    </row>
    <row r="203" spans="1:21" x14ac:dyDescent="0.25">
      <c r="A203" s="1">
        <v>201</v>
      </c>
      <c r="B203" s="3">
        <v>51294</v>
      </c>
      <c r="C203">
        <v>6138</v>
      </c>
      <c r="D203">
        <v>435602</v>
      </c>
      <c r="E203" t="s">
        <v>19</v>
      </c>
      <c r="F203" t="s">
        <v>20</v>
      </c>
      <c r="G203" s="10">
        <v>281.25119999999998</v>
      </c>
      <c r="H203" s="10">
        <v>167.0351</v>
      </c>
      <c r="I203" s="10">
        <v>114.2161</v>
      </c>
      <c r="J203">
        <v>0</v>
      </c>
      <c r="K203">
        <v>23669.37430000001</v>
      </c>
      <c r="L203">
        <v>281.25119999999998</v>
      </c>
      <c r="M203">
        <v>167.0351</v>
      </c>
      <c r="N203">
        <v>1726319.8655999999</v>
      </c>
      <c r="O203">
        <v>16.171944</v>
      </c>
      <c r="P203">
        <v>1025261.4438</v>
      </c>
      <c r="Q203">
        <v>1726319.8655999999</v>
      </c>
      <c r="R203">
        <v>1025261.4438</v>
      </c>
      <c r="S203">
        <v>21690.085699999989</v>
      </c>
      <c r="T203">
        <v>377</v>
      </c>
      <c r="U203">
        <f t="shared" si="3"/>
        <v>24</v>
      </c>
    </row>
    <row r="204" spans="1:21" x14ac:dyDescent="0.25">
      <c r="A204" s="1">
        <v>202</v>
      </c>
      <c r="B204" s="3">
        <v>51324</v>
      </c>
      <c r="C204">
        <v>6168</v>
      </c>
      <c r="D204">
        <v>435602</v>
      </c>
      <c r="E204" t="s">
        <v>19</v>
      </c>
      <c r="F204" t="s">
        <v>20</v>
      </c>
      <c r="G204" s="10">
        <v>281.25119999999998</v>
      </c>
      <c r="H204" s="10">
        <v>167.8355</v>
      </c>
      <c r="I204" s="10">
        <v>113.4157</v>
      </c>
      <c r="J204">
        <v>0</v>
      </c>
      <c r="K204">
        <v>23501.538800000009</v>
      </c>
      <c r="L204">
        <v>281.25119999999998</v>
      </c>
      <c r="M204">
        <v>167.8355</v>
      </c>
      <c r="N204">
        <v>1734757.4016</v>
      </c>
      <c r="O204">
        <v>16.171944</v>
      </c>
      <c r="P204">
        <v>1035209.3639999999</v>
      </c>
      <c r="Q204">
        <v>1734757.4016</v>
      </c>
      <c r="R204">
        <v>1035209.3639999999</v>
      </c>
      <c r="S204">
        <v>21857.92119999999</v>
      </c>
      <c r="T204">
        <v>377</v>
      </c>
      <c r="U204">
        <f t="shared" si="3"/>
        <v>24</v>
      </c>
    </row>
    <row r="205" spans="1:21" x14ac:dyDescent="0.25">
      <c r="A205" s="1">
        <v>203</v>
      </c>
      <c r="B205" s="3">
        <v>51355</v>
      </c>
      <c r="C205">
        <v>6199</v>
      </c>
      <c r="D205">
        <v>435602</v>
      </c>
      <c r="E205" t="s">
        <v>19</v>
      </c>
      <c r="F205" t="s">
        <v>20</v>
      </c>
      <c r="G205" s="10">
        <v>281.25119999999998</v>
      </c>
      <c r="H205" s="10">
        <v>168.6397</v>
      </c>
      <c r="I205" s="10">
        <v>112.61150000000001</v>
      </c>
      <c r="J205">
        <v>0</v>
      </c>
      <c r="K205">
        <v>23332.89910000001</v>
      </c>
      <c r="L205">
        <v>281.25119999999998</v>
      </c>
      <c r="M205">
        <v>168.6397</v>
      </c>
      <c r="N205">
        <v>1743476.1887999999</v>
      </c>
      <c r="O205">
        <v>16.171944</v>
      </c>
      <c r="P205">
        <v>1045397.5003</v>
      </c>
      <c r="Q205">
        <v>1743476.1887999999</v>
      </c>
      <c r="R205">
        <v>1045397.5003</v>
      </c>
      <c r="S205">
        <v>22026.560899999989</v>
      </c>
      <c r="T205">
        <v>377</v>
      </c>
      <c r="U205">
        <f t="shared" si="3"/>
        <v>24</v>
      </c>
    </row>
    <row r="206" spans="1:21" x14ac:dyDescent="0.25">
      <c r="A206" s="1">
        <v>204</v>
      </c>
      <c r="B206" s="3">
        <v>51386</v>
      </c>
      <c r="C206">
        <v>6230</v>
      </c>
      <c r="D206">
        <v>435602</v>
      </c>
      <c r="E206" t="s">
        <v>19</v>
      </c>
      <c r="F206" t="s">
        <v>20</v>
      </c>
      <c r="G206" s="10">
        <v>281.25119999999998</v>
      </c>
      <c r="H206" s="10">
        <v>169.4478</v>
      </c>
      <c r="I206" s="10">
        <v>111.8035</v>
      </c>
      <c r="J206">
        <v>0</v>
      </c>
      <c r="K206">
        <v>23163.451300000001</v>
      </c>
      <c r="L206">
        <v>281.25119999999998</v>
      </c>
      <c r="M206">
        <v>169.4478</v>
      </c>
      <c r="N206">
        <v>1752194.976</v>
      </c>
      <c r="O206">
        <v>16.171944</v>
      </c>
      <c r="P206">
        <v>1055659.794</v>
      </c>
      <c r="Q206">
        <v>1752194.976</v>
      </c>
      <c r="R206">
        <v>1055659.794</v>
      </c>
      <c r="S206">
        <v>22196.008699999991</v>
      </c>
      <c r="T206">
        <v>377</v>
      </c>
      <c r="U206">
        <f t="shared" si="3"/>
        <v>24</v>
      </c>
    </row>
    <row r="207" spans="1:21" x14ac:dyDescent="0.25">
      <c r="A207" s="1">
        <v>205</v>
      </c>
      <c r="B207" s="3">
        <v>51416</v>
      </c>
      <c r="C207">
        <v>6260</v>
      </c>
      <c r="D207">
        <v>435602</v>
      </c>
      <c r="E207" t="s">
        <v>19</v>
      </c>
      <c r="F207" t="s">
        <v>20</v>
      </c>
      <c r="G207" s="10">
        <v>281.25119999999998</v>
      </c>
      <c r="H207" s="10">
        <v>170.25970000000001</v>
      </c>
      <c r="I207" s="10">
        <v>110.9915</v>
      </c>
      <c r="J207">
        <v>0</v>
      </c>
      <c r="K207">
        <v>22993.191600000009</v>
      </c>
      <c r="L207">
        <v>281.25119999999998</v>
      </c>
      <c r="M207">
        <v>170.25970000000001</v>
      </c>
      <c r="N207">
        <v>1760632.5120000001</v>
      </c>
      <c r="O207">
        <v>16.171944</v>
      </c>
      <c r="P207">
        <v>1065825.7220000001</v>
      </c>
      <c r="Q207">
        <v>1760632.5120000001</v>
      </c>
      <c r="R207">
        <v>1065825.7220000001</v>
      </c>
      <c r="S207">
        <v>22366.26839999999</v>
      </c>
      <c r="T207">
        <v>377</v>
      </c>
      <c r="U207">
        <f t="shared" si="3"/>
        <v>24</v>
      </c>
    </row>
    <row r="208" spans="1:21" x14ac:dyDescent="0.25">
      <c r="A208" s="1">
        <v>206</v>
      </c>
      <c r="B208" s="3">
        <v>51447</v>
      </c>
      <c r="C208">
        <v>6291</v>
      </c>
      <c r="D208">
        <v>435602</v>
      </c>
      <c r="E208" t="s">
        <v>19</v>
      </c>
      <c r="F208" t="s">
        <v>20</v>
      </c>
      <c r="G208" s="10">
        <v>281.25119999999998</v>
      </c>
      <c r="H208" s="10">
        <v>171.07550000000001</v>
      </c>
      <c r="I208" s="10">
        <v>110.17570000000001</v>
      </c>
      <c r="J208">
        <v>0</v>
      </c>
      <c r="K208">
        <v>22822.11610000001</v>
      </c>
      <c r="L208">
        <v>281.25119999999998</v>
      </c>
      <c r="M208">
        <v>171.07550000000001</v>
      </c>
      <c r="N208">
        <v>1769351.2992</v>
      </c>
      <c r="O208">
        <v>16.171944</v>
      </c>
      <c r="P208">
        <v>1076235.9705000001</v>
      </c>
      <c r="Q208">
        <v>1769351.2992</v>
      </c>
      <c r="R208">
        <v>1076235.9705000001</v>
      </c>
      <c r="S208">
        <v>22537.343899999989</v>
      </c>
      <c r="T208">
        <v>377</v>
      </c>
      <c r="U208">
        <f t="shared" si="3"/>
        <v>24</v>
      </c>
    </row>
    <row r="209" spans="1:21" x14ac:dyDescent="0.25">
      <c r="A209" s="1">
        <v>207</v>
      </c>
      <c r="B209" s="3">
        <v>51477</v>
      </c>
      <c r="C209">
        <v>6321</v>
      </c>
      <c r="D209">
        <v>435602</v>
      </c>
      <c r="E209" t="s">
        <v>19</v>
      </c>
      <c r="F209" t="s">
        <v>20</v>
      </c>
      <c r="G209" s="10">
        <v>281.25119999999998</v>
      </c>
      <c r="H209" s="10">
        <v>171.89529999999999</v>
      </c>
      <c r="I209" s="10">
        <v>109.35599999999999</v>
      </c>
      <c r="J209">
        <v>0</v>
      </c>
      <c r="K209">
        <v>22650.22080000001</v>
      </c>
      <c r="L209">
        <v>281.25119999999998</v>
      </c>
      <c r="M209">
        <v>171.89529999999999</v>
      </c>
      <c r="N209">
        <v>1777788.8352000001</v>
      </c>
      <c r="O209">
        <v>16.171944</v>
      </c>
      <c r="P209">
        <v>1086550.1913000001</v>
      </c>
      <c r="Q209">
        <v>1777788.8352000001</v>
      </c>
      <c r="R209">
        <v>1086550.1913000001</v>
      </c>
      <c r="S209">
        <v>22709.239199999989</v>
      </c>
      <c r="T209">
        <v>377</v>
      </c>
      <c r="U209">
        <f t="shared" si="3"/>
        <v>24</v>
      </c>
    </row>
    <row r="210" spans="1:21" x14ac:dyDescent="0.25">
      <c r="A210" s="1">
        <v>208</v>
      </c>
      <c r="B210" s="3">
        <v>51508</v>
      </c>
      <c r="C210">
        <v>6352</v>
      </c>
      <c r="D210">
        <v>435602</v>
      </c>
      <c r="E210" t="s">
        <v>19</v>
      </c>
      <c r="F210" t="s">
        <v>20</v>
      </c>
      <c r="G210" s="10">
        <v>281.25119999999998</v>
      </c>
      <c r="H210" s="10">
        <v>172.71889999999999</v>
      </c>
      <c r="I210" s="10">
        <v>108.53230000000001</v>
      </c>
      <c r="J210">
        <v>0</v>
      </c>
      <c r="K210">
        <v>22477.50190000001</v>
      </c>
      <c r="L210">
        <v>281.25119999999998</v>
      </c>
      <c r="M210">
        <v>172.71889999999999</v>
      </c>
      <c r="N210">
        <v>1786507.6224</v>
      </c>
      <c r="O210">
        <v>16.171944</v>
      </c>
      <c r="P210">
        <v>1097110.4528000001</v>
      </c>
      <c r="Q210">
        <v>1786507.6224</v>
      </c>
      <c r="R210">
        <v>1097110.4528000001</v>
      </c>
      <c r="S210">
        <v>22881.958099999989</v>
      </c>
      <c r="T210">
        <v>377</v>
      </c>
      <c r="U210">
        <f t="shared" si="3"/>
        <v>24</v>
      </c>
    </row>
    <row r="211" spans="1:21" x14ac:dyDescent="0.25">
      <c r="A211" s="1">
        <v>209</v>
      </c>
      <c r="B211" s="3">
        <v>51539</v>
      </c>
      <c r="C211">
        <v>6383</v>
      </c>
      <c r="D211">
        <v>435602</v>
      </c>
      <c r="E211" t="s">
        <v>19</v>
      </c>
      <c r="F211" t="s">
        <v>20</v>
      </c>
      <c r="G211" s="10">
        <v>281.25119999999998</v>
      </c>
      <c r="H211" s="10">
        <v>173.54650000000001</v>
      </c>
      <c r="I211" s="10">
        <v>107.7047</v>
      </c>
      <c r="J211">
        <v>0</v>
      </c>
      <c r="K211">
        <v>22303.95540000001</v>
      </c>
      <c r="L211">
        <v>281.25119999999998</v>
      </c>
      <c r="M211">
        <v>173.54650000000001</v>
      </c>
      <c r="N211">
        <v>1795226.4095999999</v>
      </c>
      <c r="O211">
        <v>16.171944</v>
      </c>
      <c r="P211">
        <v>1107747.3095</v>
      </c>
      <c r="Q211">
        <v>1795226.4095999999</v>
      </c>
      <c r="R211">
        <v>1107747.3095</v>
      </c>
      <c r="S211">
        <v>23055.504599999989</v>
      </c>
      <c r="T211">
        <v>377</v>
      </c>
      <c r="U211">
        <f t="shared" si="3"/>
        <v>25</v>
      </c>
    </row>
    <row r="212" spans="1:21" x14ac:dyDescent="0.25">
      <c r="A212" s="1">
        <v>210</v>
      </c>
      <c r="B212" s="3">
        <v>51567</v>
      </c>
      <c r="C212">
        <v>6411</v>
      </c>
      <c r="D212">
        <v>435602</v>
      </c>
      <c r="E212" t="s">
        <v>19</v>
      </c>
      <c r="F212" t="s">
        <v>20</v>
      </c>
      <c r="G212" s="10">
        <v>281.25119999999998</v>
      </c>
      <c r="H212" s="10">
        <v>174.37809999999999</v>
      </c>
      <c r="I212" s="10">
        <v>106.87309999999999</v>
      </c>
      <c r="J212">
        <v>0</v>
      </c>
      <c r="K212">
        <v>22129.577300000001</v>
      </c>
      <c r="L212">
        <v>281.25119999999998</v>
      </c>
      <c r="M212">
        <v>174.37809999999999</v>
      </c>
      <c r="N212">
        <v>1803101.4432000001</v>
      </c>
      <c r="O212">
        <v>16.171944</v>
      </c>
      <c r="P212">
        <v>1117937.9990999999</v>
      </c>
      <c r="Q212">
        <v>1803101.4432000001</v>
      </c>
      <c r="R212">
        <v>1117937.9990999999</v>
      </c>
      <c r="S212">
        <v>23229.882699999991</v>
      </c>
      <c r="T212">
        <v>377</v>
      </c>
      <c r="U212">
        <f t="shared" si="3"/>
        <v>25</v>
      </c>
    </row>
    <row r="213" spans="1:21" x14ac:dyDescent="0.25">
      <c r="A213" s="1">
        <v>211</v>
      </c>
      <c r="B213" s="3">
        <v>51598</v>
      </c>
      <c r="C213">
        <v>6442</v>
      </c>
      <c r="D213">
        <v>435602</v>
      </c>
      <c r="E213" t="s">
        <v>19</v>
      </c>
      <c r="F213" t="s">
        <v>20</v>
      </c>
      <c r="G213" s="10">
        <v>281.25119999999998</v>
      </c>
      <c r="H213" s="10">
        <v>175.21369999999999</v>
      </c>
      <c r="I213" s="10">
        <v>106.0376</v>
      </c>
      <c r="J213">
        <v>0</v>
      </c>
      <c r="K213">
        <v>21954.363600000001</v>
      </c>
      <c r="L213">
        <v>281.25119999999998</v>
      </c>
      <c r="M213">
        <v>175.21369999999999</v>
      </c>
      <c r="N213">
        <v>1811820.2304</v>
      </c>
      <c r="O213">
        <v>16.171944</v>
      </c>
      <c r="P213">
        <v>1128726.6554</v>
      </c>
      <c r="Q213">
        <v>1811820.2304</v>
      </c>
      <c r="R213">
        <v>1128726.6554</v>
      </c>
      <c r="S213">
        <v>23405.096399999991</v>
      </c>
      <c r="T213">
        <v>377</v>
      </c>
      <c r="U213">
        <f t="shared" si="3"/>
        <v>25</v>
      </c>
    </row>
    <row r="214" spans="1:21" x14ac:dyDescent="0.25">
      <c r="A214" s="1">
        <v>212</v>
      </c>
      <c r="B214" s="3">
        <v>51628</v>
      </c>
      <c r="C214">
        <v>6472</v>
      </c>
      <c r="D214">
        <v>435602</v>
      </c>
      <c r="E214" t="s">
        <v>19</v>
      </c>
      <c r="F214" t="s">
        <v>20</v>
      </c>
      <c r="G214" s="10">
        <v>281.25119999999998</v>
      </c>
      <c r="H214" s="10">
        <v>176.0532</v>
      </c>
      <c r="I214" s="10">
        <v>105.19799999999999</v>
      </c>
      <c r="J214">
        <v>0</v>
      </c>
      <c r="K214">
        <v>21778.310400000009</v>
      </c>
      <c r="L214">
        <v>281.25119999999998</v>
      </c>
      <c r="M214">
        <v>176.0532</v>
      </c>
      <c r="N214">
        <v>1820257.7664000001</v>
      </c>
      <c r="O214">
        <v>16.171944</v>
      </c>
      <c r="P214">
        <v>1139416.3104000001</v>
      </c>
      <c r="Q214">
        <v>1820257.7664000001</v>
      </c>
      <c r="R214">
        <v>1139416.3104000001</v>
      </c>
      <c r="S214">
        <v>23581.14959999999</v>
      </c>
      <c r="T214">
        <v>377</v>
      </c>
      <c r="U214">
        <f t="shared" si="3"/>
        <v>25</v>
      </c>
    </row>
    <row r="215" spans="1:21" x14ac:dyDescent="0.25">
      <c r="A215" s="1">
        <v>213</v>
      </c>
      <c r="B215" s="3">
        <v>51659</v>
      </c>
      <c r="C215">
        <v>6503</v>
      </c>
      <c r="D215">
        <v>435602</v>
      </c>
      <c r="E215" t="s">
        <v>19</v>
      </c>
      <c r="F215" t="s">
        <v>20</v>
      </c>
      <c r="G215" s="10">
        <v>281.25119999999998</v>
      </c>
      <c r="H215" s="10">
        <v>176.89680000000001</v>
      </c>
      <c r="I215" s="10">
        <v>104.3544</v>
      </c>
      <c r="J215">
        <v>0</v>
      </c>
      <c r="K215">
        <v>21601.413600000011</v>
      </c>
      <c r="L215">
        <v>281.25119999999998</v>
      </c>
      <c r="M215">
        <v>176.89680000000001</v>
      </c>
      <c r="N215">
        <v>1828976.5536</v>
      </c>
      <c r="O215">
        <v>16.171944</v>
      </c>
      <c r="P215">
        <v>1150359.8903999999</v>
      </c>
      <c r="Q215">
        <v>1828976.5536</v>
      </c>
      <c r="R215">
        <v>1150359.8903999999</v>
      </c>
      <c r="S215">
        <v>23758.046399999988</v>
      </c>
      <c r="T215">
        <v>377</v>
      </c>
      <c r="U215">
        <f t="shared" si="3"/>
        <v>25</v>
      </c>
    </row>
    <row r="216" spans="1:21" x14ac:dyDescent="0.25">
      <c r="A216" s="1">
        <v>214</v>
      </c>
      <c r="B216" s="3">
        <v>51689</v>
      </c>
      <c r="C216">
        <v>6533</v>
      </c>
      <c r="D216">
        <v>435602</v>
      </c>
      <c r="E216" t="s">
        <v>19</v>
      </c>
      <c r="F216" t="s">
        <v>20</v>
      </c>
      <c r="G216" s="10">
        <v>281.25119999999998</v>
      </c>
      <c r="H216" s="10">
        <v>177.74449999999999</v>
      </c>
      <c r="I216" s="10">
        <v>103.5068</v>
      </c>
      <c r="J216">
        <v>0</v>
      </c>
      <c r="K216">
        <v>21423.66910000001</v>
      </c>
      <c r="L216">
        <v>281.25119999999998</v>
      </c>
      <c r="M216">
        <v>177.74449999999999</v>
      </c>
      <c r="N216">
        <v>1837414.0896000001</v>
      </c>
      <c r="O216">
        <v>16.171944</v>
      </c>
      <c r="P216">
        <v>1161204.8185000001</v>
      </c>
      <c r="Q216">
        <v>1837414.0896000001</v>
      </c>
      <c r="R216">
        <v>1161204.8185000001</v>
      </c>
      <c r="S216">
        <v>23935.790899999989</v>
      </c>
      <c r="T216">
        <v>377</v>
      </c>
      <c r="U216">
        <f t="shared" si="3"/>
        <v>25</v>
      </c>
    </row>
    <row r="217" spans="1:21" x14ac:dyDescent="0.25">
      <c r="A217" s="1">
        <v>215</v>
      </c>
      <c r="B217" s="3">
        <v>51720</v>
      </c>
      <c r="C217">
        <v>6564</v>
      </c>
      <c r="D217">
        <v>435602</v>
      </c>
      <c r="E217" t="s">
        <v>19</v>
      </c>
      <c r="F217" t="s">
        <v>20</v>
      </c>
      <c r="G217" s="10">
        <v>281.25119999999998</v>
      </c>
      <c r="H217" s="10">
        <v>178.59620000000001</v>
      </c>
      <c r="I217" s="10">
        <v>102.6551</v>
      </c>
      <c r="J217">
        <v>0</v>
      </c>
      <c r="K217">
        <v>21245.07290000001</v>
      </c>
      <c r="L217">
        <v>281.25119999999998</v>
      </c>
      <c r="M217">
        <v>178.59620000000001</v>
      </c>
      <c r="N217">
        <v>1846132.8768</v>
      </c>
      <c r="O217">
        <v>16.171944</v>
      </c>
      <c r="P217">
        <v>1172305.4568</v>
      </c>
      <c r="Q217">
        <v>1846132.8768</v>
      </c>
      <c r="R217">
        <v>1172305.4568</v>
      </c>
      <c r="S217">
        <v>24114.387099999989</v>
      </c>
      <c r="T217">
        <v>377</v>
      </c>
      <c r="U217">
        <f t="shared" si="3"/>
        <v>25</v>
      </c>
    </row>
    <row r="218" spans="1:21" x14ac:dyDescent="0.25">
      <c r="A218" s="1">
        <v>216</v>
      </c>
      <c r="B218" s="3">
        <v>51751</v>
      </c>
      <c r="C218">
        <v>6595</v>
      </c>
      <c r="D218">
        <v>435602</v>
      </c>
      <c r="E218" t="s">
        <v>19</v>
      </c>
      <c r="F218" t="s">
        <v>20</v>
      </c>
      <c r="G218" s="10">
        <v>281.25119999999998</v>
      </c>
      <c r="H218" s="10">
        <v>179.45189999999999</v>
      </c>
      <c r="I218" s="10">
        <v>101.7993</v>
      </c>
      <c r="J218">
        <v>0</v>
      </c>
      <c r="K218">
        <v>21065.62100000001</v>
      </c>
      <c r="L218">
        <v>281.25119999999998</v>
      </c>
      <c r="M218">
        <v>179.45189999999999</v>
      </c>
      <c r="N218">
        <v>1854851.6640000001</v>
      </c>
      <c r="O218">
        <v>16.171944</v>
      </c>
      <c r="P218">
        <v>1183485.2805000001</v>
      </c>
      <c r="Q218">
        <v>1854851.6640000001</v>
      </c>
      <c r="R218">
        <v>1183485.2805000001</v>
      </c>
      <c r="S218">
        <v>24293.838999999989</v>
      </c>
      <c r="T218">
        <v>377</v>
      </c>
      <c r="U218">
        <f t="shared" si="3"/>
        <v>25</v>
      </c>
    </row>
    <row r="219" spans="1:21" x14ac:dyDescent="0.25">
      <c r="A219" s="1">
        <v>217</v>
      </c>
      <c r="B219" s="3">
        <v>51781</v>
      </c>
      <c r="C219">
        <v>6625</v>
      </c>
      <c r="D219">
        <v>435602</v>
      </c>
      <c r="E219" t="s">
        <v>19</v>
      </c>
      <c r="F219" t="s">
        <v>20</v>
      </c>
      <c r="G219" s="10">
        <v>281.25119999999998</v>
      </c>
      <c r="H219" s="10">
        <v>180.31180000000001</v>
      </c>
      <c r="I219" s="10">
        <v>100.93940000000001</v>
      </c>
      <c r="J219">
        <v>0</v>
      </c>
      <c r="K219">
        <v>20885.309200000011</v>
      </c>
      <c r="L219">
        <v>281.25119999999998</v>
      </c>
      <c r="M219">
        <v>180.31180000000001</v>
      </c>
      <c r="N219">
        <v>1863289.2</v>
      </c>
      <c r="O219">
        <v>16.171944</v>
      </c>
      <c r="P219">
        <v>1194565.675</v>
      </c>
      <c r="Q219">
        <v>1863289.2</v>
      </c>
      <c r="R219">
        <v>1194565.675</v>
      </c>
      <c r="S219">
        <v>24474.150799999989</v>
      </c>
      <c r="T219">
        <v>377</v>
      </c>
      <c r="U219">
        <f t="shared" si="3"/>
        <v>25</v>
      </c>
    </row>
    <row r="220" spans="1:21" x14ac:dyDescent="0.25">
      <c r="A220" s="1">
        <v>218</v>
      </c>
      <c r="B220" s="3">
        <v>51812</v>
      </c>
      <c r="C220">
        <v>6656</v>
      </c>
      <c r="D220">
        <v>435602</v>
      </c>
      <c r="E220" t="s">
        <v>19</v>
      </c>
      <c r="F220" t="s">
        <v>20</v>
      </c>
      <c r="G220" s="10">
        <v>281.25119999999998</v>
      </c>
      <c r="H220" s="10">
        <v>181.17580000000001</v>
      </c>
      <c r="I220" s="10">
        <v>100.0754</v>
      </c>
      <c r="J220">
        <v>0</v>
      </c>
      <c r="K220">
        <v>20704.13340000001</v>
      </c>
      <c r="L220">
        <v>281.25119999999998</v>
      </c>
      <c r="M220">
        <v>181.17580000000001</v>
      </c>
      <c r="N220">
        <v>1872007.9872000001</v>
      </c>
      <c r="O220">
        <v>16.171944</v>
      </c>
      <c r="P220">
        <v>1205906.1248000001</v>
      </c>
      <c r="Q220">
        <v>1872007.9872000001</v>
      </c>
      <c r="R220">
        <v>1205906.1248000001</v>
      </c>
      <c r="S220">
        <v>24655.326599999989</v>
      </c>
      <c r="T220">
        <v>377</v>
      </c>
      <c r="U220">
        <f t="shared" si="3"/>
        <v>25</v>
      </c>
    </row>
    <row r="221" spans="1:21" x14ac:dyDescent="0.25">
      <c r="A221" s="1">
        <v>219</v>
      </c>
      <c r="B221" s="3">
        <v>51842</v>
      </c>
      <c r="C221">
        <v>6686</v>
      </c>
      <c r="D221">
        <v>435602</v>
      </c>
      <c r="E221" t="s">
        <v>19</v>
      </c>
      <c r="F221" t="s">
        <v>20</v>
      </c>
      <c r="G221" s="10">
        <v>281.25119999999998</v>
      </c>
      <c r="H221" s="10">
        <v>182.04390000000001</v>
      </c>
      <c r="I221" s="10">
        <v>99.207300000000004</v>
      </c>
      <c r="J221">
        <v>0</v>
      </c>
      <c r="K221">
        <v>20522.089500000009</v>
      </c>
      <c r="L221">
        <v>281.25119999999998</v>
      </c>
      <c r="M221">
        <v>182.04390000000001</v>
      </c>
      <c r="N221">
        <v>1880445.5231999999</v>
      </c>
      <c r="O221">
        <v>16.171944</v>
      </c>
      <c r="P221">
        <v>1217145.5153999999</v>
      </c>
      <c r="Q221">
        <v>1880445.5231999999</v>
      </c>
      <c r="R221">
        <v>1217145.5153999999</v>
      </c>
      <c r="S221">
        <v>24837.37049999999</v>
      </c>
      <c r="T221">
        <v>377</v>
      </c>
      <c r="U221">
        <f t="shared" si="3"/>
        <v>25</v>
      </c>
    </row>
    <row r="222" spans="1:21" x14ac:dyDescent="0.25">
      <c r="A222" s="1">
        <v>220</v>
      </c>
      <c r="B222" s="3">
        <v>51873</v>
      </c>
      <c r="C222">
        <v>6717</v>
      </c>
      <c r="D222">
        <v>435602</v>
      </c>
      <c r="E222" t="s">
        <v>19</v>
      </c>
      <c r="F222" t="s">
        <v>20</v>
      </c>
      <c r="G222" s="10">
        <v>281.25119999999998</v>
      </c>
      <c r="H222" s="10">
        <v>182.9162</v>
      </c>
      <c r="I222" s="10">
        <v>98.334999999999994</v>
      </c>
      <c r="J222">
        <v>0</v>
      </c>
      <c r="K222">
        <v>20339.173300000009</v>
      </c>
      <c r="L222">
        <v>281.25119999999998</v>
      </c>
      <c r="M222">
        <v>182.9162</v>
      </c>
      <c r="N222">
        <v>1889164.3104000001</v>
      </c>
      <c r="O222">
        <v>16.171944</v>
      </c>
      <c r="P222">
        <v>1228648.1154</v>
      </c>
      <c r="Q222">
        <v>1889164.3104000001</v>
      </c>
      <c r="R222">
        <v>1228648.1154</v>
      </c>
      <c r="S222">
        <v>25020.28669999999</v>
      </c>
      <c r="T222">
        <v>377</v>
      </c>
      <c r="U222">
        <f t="shared" si="3"/>
        <v>25</v>
      </c>
    </row>
    <row r="223" spans="1:21" x14ac:dyDescent="0.25">
      <c r="A223" s="1">
        <v>221</v>
      </c>
      <c r="B223" s="3">
        <v>51904</v>
      </c>
      <c r="C223">
        <v>6748</v>
      </c>
      <c r="D223">
        <v>435602</v>
      </c>
      <c r="E223" t="s">
        <v>19</v>
      </c>
      <c r="F223" t="s">
        <v>20</v>
      </c>
      <c r="G223" s="10">
        <v>281.25119999999998</v>
      </c>
      <c r="H223" s="10">
        <v>183.7927</v>
      </c>
      <c r="I223" s="10">
        <v>97.458500000000001</v>
      </c>
      <c r="J223">
        <v>0</v>
      </c>
      <c r="K223">
        <v>20155.3806</v>
      </c>
      <c r="L223">
        <v>281.25119999999998</v>
      </c>
      <c r="M223">
        <v>183.7927</v>
      </c>
      <c r="N223">
        <v>1897883.0976</v>
      </c>
      <c r="O223">
        <v>16.171944</v>
      </c>
      <c r="P223">
        <v>1240233.1396000001</v>
      </c>
      <c r="Q223">
        <v>1897883.0976</v>
      </c>
      <c r="R223">
        <v>1240233.1396000001</v>
      </c>
      <c r="S223">
        <v>25204.079399999999</v>
      </c>
      <c r="T223">
        <v>377</v>
      </c>
      <c r="U223">
        <f t="shared" si="3"/>
        <v>26</v>
      </c>
    </row>
    <row r="224" spans="1:21" x14ac:dyDescent="0.25">
      <c r="A224" s="1">
        <v>222</v>
      </c>
      <c r="B224" s="3">
        <v>51932</v>
      </c>
      <c r="C224">
        <v>6776</v>
      </c>
      <c r="D224">
        <v>435602</v>
      </c>
      <c r="E224" t="s">
        <v>19</v>
      </c>
      <c r="F224" t="s">
        <v>20</v>
      </c>
      <c r="G224" s="10">
        <v>281.25119999999998</v>
      </c>
      <c r="H224" s="10">
        <v>184.67339999999999</v>
      </c>
      <c r="I224" s="10">
        <v>96.5779</v>
      </c>
      <c r="J224">
        <v>0</v>
      </c>
      <c r="K224">
        <v>19970.707200000001</v>
      </c>
      <c r="L224">
        <v>281.25119999999998</v>
      </c>
      <c r="M224">
        <v>184.67339999999999</v>
      </c>
      <c r="N224">
        <v>1905758.1311999999</v>
      </c>
      <c r="O224">
        <v>16.171944</v>
      </c>
      <c r="P224">
        <v>1251346.9583999999</v>
      </c>
      <c r="Q224">
        <v>1905758.1311999999</v>
      </c>
      <c r="R224">
        <v>1251346.9583999999</v>
      </c>
      <c r="S224">
        <v>25388.752799999991</v>
      </c>
      <c r="T224">
        <v>377</v>
      </c>
      <c r="U224">
        <f t="shared" si="3"/>
        <v>26</v>
      </c>
    </row>
    <row r="225" spans="1:21" x14ac:dyDescent="0.25">
      <c r="A225" s="1">
        <v>223</v>
      </c>
      <c r="B225" s="3">
        <v>51963</v>
      </c>
      <c r="C225">
        <v>6807</v>
      </c>
      <c r="D225">
        <v>435602</v>
      </c>
      <c r="E225" t="s">
        <v>19</v>
      </c>
      <c r="F225" t="s">
        <v>20</v>
      </c>
      <c r="G225" s="10">
        <v>281.25119999999998</v>
      </c>
      <c r="H225" s="10">
        <v>185.5583</v>
      </c>
      <c r="I225" s="10">
        <v>95.692999999999998</v>
      </c>
      <c r="J225">
        <v>0</v>
      </c>
      <c r="K225">
        <v>19785.1489</v>
      </c>
      <c r="L225">
        <v>281.25119999999998</v>
      </c>
      <c r="M225">
        <v>185.5583</v>
      </c>
      <c r="N225">
        <v>1914476.9184000001</v>
      </c>
      <c r="O225">
        <v>16.171944</v>
      </c>
      <c r="P225">
        <v>1263095.3481000001</v>
      </c>
      <c r="Q225">
        <v>1914476.9184000001</v>
      </c>
      <c r="R225">
        <v>1263095.3481000001</v>
      </c>
      <c r="S225">
        <v>25574.311099999999</v>
      </c>
      <c r="T225">
        <v>377</v>
      </c>
      <c r="U225">
        <f t="shared" si="3"/>
        <v>26</v>
      </c>
    </row>
    <row r="226" spans="1:21" x14ac:dyDescent="0.25">
      <c r="A226" s="1">
        <v>224</v>
      </c>
      <c r="B226" s="3">
        <v>51993</v>
      </c>
      <c r="C226">
        <v>6837</v>
      </c>
      <c r="D226">
        <v>435602</v>
      </c>
      <c r="E226" t="s">
        <v>19</v>
      </c>
      <c r="F226" t="s">
        <v>20</v>
      </c>
      <c r="G226" s="10">
        <v>281.25119999999998</v>
      </c>
      <c r="H226" s="10">
        <v>186.44739999999999</v>
      </c>
      <c r="I226" s="10">
        <v>94.803799999999995</v>
      </c>
      <c r="J226">
        <v>0</v>
      </c>
      <c r="K226">
        <v>19598.701499999999</v>
      </c>
      <c r="L226">
        <v>281.25119999999998</v>
      </c>
      <c r="M226">
        <v>186.44739999999999</v>
      </c>
      <c r="N226">
        <v>1922914.4543999999</v>
      </c>
      <c r="O226">
        <v>16.171944</v>
      </c>
      <c r="P226">
        <v>1274740.8737999999</v>
      </c>
      <c r="Q226">
        <v>1922914.4543999999</v>
      </c>
      <c r="R226">
        <v>1274740.8737999999</v>
      </c>
      <c r="S226">
        <v>25760.7585</v>
      </c>
      <c r="T226">
        <v>377</v>
      </c>
      <c r="U226">
        <f t="shared" si="3"/>
        <v>26</v>
      </c>
    </row>
    <row r="227" spans="1:21" x14ac:dyDescent="0.25">
      <c r="A227" s="1">
        <v>225</v>
      </c>
      <c r="B227" s="3">
        <v>52024</v>
      </c>
      <c r="C227">
        <v>6868</v>
      </c>
      <c r="D227">
        <v>435602</v>
      </c>
      <c r="E227" t="s">
        <v>19</v>
      </c>
      <c r="F227" t="s">
        <v>20</v>
      </c>
      <c r="G227" s="10">
        <v>281.25119999999998</v>
      </c>
      <c r="H227" s="10">
        <v>187.3408</v>
      </c>
      <c r="I227" s="10">
        <v>93.910399999999996</v>
      </c>
      <c r="J227">
        <v>0</v>
      </c>
      <c r="K227">
        <v>19411.360700000001</v>
      </c>
      <c r="L227">
        <v>281.25119999999998</v>
      </c>
      <c r="M227">
        <v>187.3408</v>
      </c>
      <c r="N227">
        <v>1931633.2416000001</v>
      </c>
      <c r="O227">
        <v>16.171944</v>
      </c>
      <c r="P227">
        <v>1286656.6144000001</v>
      </c>
      <c r="Q227">
        <v>1931633.2416000001</v>
      </c>
      <c r="R227">
        <v>1286656.6144000001</v>
      </c>
      <c r="S227">
        <v>25948.099300000002</v>
      </c>
      <c r="T227">
        <v>377</v>
      </c>
      <c r="U227">
        <f t="shared" si="3"/>
        <v>26</v>
      </c>
    </row>
    <row r="228" spans="1:21" x14ac:dyDescent="0.25">
      <c r="A228" s="1">
        <v>226</v>
      </c>
      <c r="B228" s="3">
        <v>52054</v>
      </c>
      <c r="C228">
        <v>6898</v>
      </c>
      <c r="D228">
        <v>435602</v>
      </c>
      <c r="E228" t="s">
        <v>19</v>
      </c>
      <c r="F228" t="s">
        <v>20</v>
      </c>
      <c r="G228" s="10">
        <v>281.25119999999998</v>
      </c>
      <c r="H228" s="10">
        <v>188.23849999999999</v>
      </c>
      <c r="I228" s="10">
        <v>93.012799999999999</v>
      </c>
      <c r="J228">
        <v>0</v>
      </c>
      <c r="K228">
        <v>19223.122200000002</v>
      </c>
      <c r="L228">
        <v>281.25119999999998</v>
      </c>
      <c r="M228">
        <v>188.23849999999999</v>
      </c>
      <c r="N228">
        <v>1940070.7775999999</v>
      </c>
      <c r="O228">
        <v>16.171944</v>
      </c>
      <c r="P228">
        <v>1298469.173</v>
      </c>
      <c r="Q228">
        <v>1940070.7775999999</v>
      </c>
      <c r="R228">
        <v>1298469.173</v>
      </c>
      <c r="S228">
        <v>26136.337800000001</v>
      </c>
      <c r="T228">
        <v>377</v>
      </c>
      <c r="U228">
        <f t="shared" si="3"/>
        <v>26</v>
      </c>
    </row>
    <row r="229" spans="1:21" x14ac:dyDescent="0.25">
      <c r="A229" s="1">
        <v>227</v>
      </c>
      <c r="B229" s="3">
        <v>52085</v>
      </c>
      <c r="C229">
        <v>6929</v>
      </c>
      <c r="D229">
        <v>435602</v>
      </c>
      <c r="E229" t="s">
        <v>19</v>
      </c>
      <c r="F229" t="s">
        <v>20</v>
      </c>
      <c r="G229" s="10">
        <v>281.25119999999998</v>
      </c>
      <c r="H229" s="10">
        <v>189.1404</v>
      </c>
      <c r="I229" s="10">
        <v>92.110799999999998</v>
      </c>
      <c r="J229">
        <v>0</v>
      </c>
      <c r="K229">
        <v>19033.981800000001</v>
      </c>
      <c r="L229">
        <v>281.25119999999998</v>
      </c>
      <c r="M229">
        <v>189.1404</v>
      </c>
      <c r="N229">
        <v>1948789.5648000001</v>
      </c>
      <c r="O229">
        <v>16.171944</v>
      </c>
      <c r="P229">
        <v>1310553.8315999999</v>
      </c>
      <c r="Q229">
        <v>1948789.5648000001</v>
      </c>
      <c r="R229">
        <v>1310553.8315999999</v>
      </c>
      <c r="S229">
        <v>26325.478200000001</v>
      </c>
      <c r="T229">
        <v>377</v>
      </c>
      <c r="U229">
        <f t="shared" si="3"/>
        <v>26</v>
      </c>
    </row>
    <row r="230" spans="1:21" x14ac:dyDescent="0.25">
      <c r="A230" s="1">
        <v>228</v>
      </c>
      <c r="B230" s="3">
        <v>52116</v>
      </c>
      <c r="C230">
        <v>6960</v>
      </c>
      <c r="D230">
        <v>435602</v>
      </c>
      <c r="E230" t="s">
        <v>19</v>
      </c>
      <c r="F230" t="s">
        <v>20</v>
      </c>
      <c r="G230" s="10">
        <v>281.25119999999998</v>
      </c>
      <c r="H230" s="10">
        <v>190.04669999999999</v>
      </c>
      <c r="I230" s="10">
        <v>91.204499999999996</v>
      </c>
      <c r="J230">
        <v>0</v>
      </c>
      <c r="K230">
        <v>18843.935099999999</v>
      </c>
      <c r="L230">
        <v>281.25119999999998</v>
      </c>
      <c r="M230">
        <v>190.04669999999999</v>
      </c>
      <c r="N230">
        <v>1957508.352</v>
      </c>
      <c r="O230">
        <v>16.171944</v>
      </c>
      <c r="P230">
        <v>1322725.0319999999</v>
      </c>
      <c r="Q230">
        <v>1957508.352</v>
      </c>
      <c r="R230">
        <v>1322725.0319999999</v>
      </c>
      <c r="S230">
        <v>26515.5249</v>
      </c>
      <c r="T230">
        <v>377</v>
      </c>
      <c r="U230">
        <f t="shared" si="3"/>
        <v>26</v>
      </c>
    </row>
    <row r="231" spans="1:21" x14ac:dyDescent="0.25">
      <c r="A231" s="1">
        <v>229</v>
      </c>
      <c r="B231" s="3">
        <v>52146</v>
      </c>
      <c r="C231">
        <v>6990</v>
      </c>
      <c r="D231">
        <v>435602</v>
      </c>
      <c r="E231" t="s">
        <v>19</v>
      </c>
      <c r="F231" t="s">
        <v>20</v>
      </c>
      <c r="G231" s="10">
        <v>281.25119999999998</v>
      </c>
      <c r="H231" s="10">
        <v>190.95740000000001</v>
      </c>
      <c r="I231" s="10">
        <v>90.293899999999994</v>
      </c>
      <c r="J231">
        <v>0</v>
      </c>
      <c r="K231">
        <v>18652.977699999999</v>
      </c>
      <c r="L231">
        <v>281.25119999999998</v>
      </c>
      <c r="M231">
        <v>190.95740000000001</v>
      </c>
      <c r="N231">
        <v>1965945.888</v>
      </c>
      <c r="O231">
        <v>16.171944</v>
      </c>
      <c r="P231">
        <v>1334792.226</v>
      </c>
      <c r="Q231">
        <v>1965945.888</v>
      </c>
      <c r="R231">
        <v>1334792.226</v>
      </c>
      <c r="S231">
        <v>26706.4823</v>
      </c>
      <c r="T231">
        <v>377</v>
      </c>
      <c r="U231">
        <f t="shared" si="3"/>
        <v>26</v>
      </c>
    </row>
    <row r="232" spans="1:21" x14ac:dyDescent="0.25">
      <c r="A232" s="1">
        <v>230</v>
      </c>
      <c r="B232" s="3">
        <v>52177</v>
      </c>
      <c r="C232">
        <v>7021</v>
      </c>
      <c r="D232">
        <v>435602</v>
      </c>
      <c r="E232" t="s">
        <v>19</v>
      </c>
      <c r="F232" t="s">
        <v>20</v>
      </c>
      <c r="G232" s="10">
        <v>281.25119999999998</v>
      </c>
      <c r="H232" s="10">
        <v>191.8724</v>
      </c>
      <c r="I232" s="10">
        <v>89.378799999999998</v>
      </c>
      <c r="J232">
        <v>0</v>
      </c>
      <c r="K232">
        <v>18461.105299999999</v>
      </c>
      <c r="L232">
        <v>281.25119999999998</v>
      </c>
      <c r="M232">
        <v>191.8724</v>
      </c>
      <c r="N232">
        <v>1974664.6751999999</v>
      </c>
      <c r="O232">
        <v>16.171944</v>
      </c>
      <c r="P232">
        <v>1347136.1203999999</v>
      </c>
      <c r="Q232">
        <v>1974664.6751999999</v>
      </c>
      <c r="R232">
        <v>1347136.1203999999</v>
      </c>
      <c r="S232">
        <v>26898.3547</v>
      </c>
      <c r="T232">
        <v>377</v>
      </c>
      <c r="U232">
        <f t="shared" si="3"/>
        <v>26</v>
      </c>
    </row>
    <row r="233" spans="1:21" x14ac:dyDescent="0.25">
      <c r="A233" s="1">
        <v>231</v>
      </c>
      <c r="B233" s="3">
        <v>52207</v>
      </c>
      <c r="C233">
        <v>7051</v>
      </c>
      <c r="D233">
        <v>435602</v>
      </c>
      <c r="E233" t="s">
        <v>19</v>
      </c>
      <c r="F233" t="s">
        <v>20</v>
      </c>
      <c r="G233" s="10">
        <v>281.25119999999998</v>
      </c>
      <c r="H233" s="10">
        <v>192.79179999999999</v>
      </c>
      <c r="I233" s="10">
        <v>88.459500000000006</v>
      </c>
      <c r="J233">
        <v>0</v>
      </c>
      <c r="K233">
        <v>18268.3135</v>
      </c>
      <c r="L233">
        <v>281.25119999999998</v>
      </c>
      <c r="M233">
        <v>192.79179999999999</v>
      </c>
      <c r="N233">
        <v>1983102.2112</v>
      </c>
      <c r="O233">
        <v>16.171944</v>
      </c>
      <c r="P233">
        <v>1359374.9818</v>
      </c>
      <c r="Q233">
        <v>1983102.2112</v>
      </c>
      <c r="R233">
        <v>1359374.9818</v>
      </c>
      <c r="S233">
        <v>27091.146499999999</v>
      </c>
      <c r="T233">
        <v>377</v>
      </c>
      <c r="U233">
        <f t="shared" si="3"/>
        <v>26</v>
      </c>
    </row>
    <row r="234" spans="1:21" x14ac:dyDescent="0.25">
      <c r="A234" s="1">
        <v>232</v>
      </c>
      <c r="B234" s="3">
        <v>52238</v>
      </c>
      <c r="C234">
        <v>7082</v>
      </c>
      <c r="D234">
        <v>435602</v>
      </c>
      <c r="E234" t="s">
        <v>19</v>
      </c>
      <c r="F234" t="s">
        <v>20</v>
      </c>
      <c r="G234" s="10">
        <v>281.25119999999998</v>
      </c>
      <c r="H234" s="10">
        <v>193.71559999999999</v>
      </c>
      <c r="I234" s="10">
        <v>87.535700000000006</v>
      </c>
      <c r="J234">
        <v>0</v>
      </c>
      <c r="K234">
        <v>18074.597900000001</v>
      </c>
      <c r="L234">
        <v>281.25119999999998</v>
      </c>
      <c r="M234">
        <v>193.71559999999999</v>
      </c>
      <c r="N234">
        <v>1991820.9983999999</v>
      </c>
      <c r="O234">
        <v>16.171944</v>
      </c>
      <c r="P234">
        <v>1371893.8792000001</v>
      </c>
      <c r="Q234">
        <v>1991820.9983999999</v>
      </c>
      <c r="R234">
        <v>1371893.8792000001</v>
      </c>
      <c r="S234">
        <v>27284.862099999991</v>
      </c>
      <c r="T234">
        <v>377</v>
      </c>
      <c r="U234">
        <f t="shared" si="3"/>
        <v>26</v>
      </c>
    </row>
    <row r="235" spans="1:21" x14ac:dyDescent="0.25">
      <c r="A235" s="1">
        <v>233</v>
      </c>
      <c r="B235" s="3">
        <v>52269</v>
      </c>
      <c r="C235">
        <v>7113</v>
      </c>
      <c r="D235">
        <v>435602</v>
      </c>
      <c r="E235" t="s">
        <v>19</v>
      </c>
      <c r="F235" t="s">
        <v>20</v>
      </c>
      <c r="G235" s="10">
        <v>281.25119999999998</v>
      </c>
      <c r="H235" s="10">
        <v>194.6438</v>
      </c>
      <c r="I235" s="10">
        <v>86.607399999999998</v>
      </c>
      <c r="J235">
        <v>0</v>
      </c>
      <c r="K235">
        <v>17879.954099999999</v>
      </c>
      <c r="L235">
        <v>281.25119999999998</v>
      </c>
      <c r="M235">
        <v>194.6438</v>
      </c>
      <c r="N235">
        <v>2000539.7856000001</v>
      </c>
      <c r="O235">
        <v>16.171944</v>
      </c>
      <c r="P235">
        <v>1384501.3493999999</v>
      </c>
      <c r="Q235">
        <v>2000539.7856000001</v>
      </c>
      <c r="R235">
        <v>1384501.3493999999</v>
      </c>
      <c r="S235">
        <v>27479.5059</v>
      </c>
      <c r="T235">
        <v>377</v>
      </c>
      <c r="U235">
        <f t="shared" si="3"/>
        <v>27</v>
      </c>
    </row>
    <row r="236" spans="1:21" x14ac:dyDescent="0.25">
      <c r="A236" s="1">
        <v>234</v>
      </c>
      <c r="B236" s="3">
        <v>52297</v>
      </c>
      <c r="C236">
        <v>7141</v>
      </c>
      <c r="D236">
        <v>435602</v>
      </c>
      <c r="E236" t="s">
        <v>19</v>
      </c>
      <c r="F236" t="s">
        <v>20</v>
      </c>
      <c r="G236" s="10">
        <v>281.25119999999998</v>
      </c>
      <c r="H236" s="10">
        <v>195.57650000000001</v>
      </c>
      <c r="I236" s="10">
        <v>85.674800000000005</v>
      </c>
      <c r="J236">
        <v>0</v>
      </c>
      <c r="K236">
        <v>17684.3776</v>
      </c>
      <c r="L236">
        <v>281.25119999999998</v>
      </c>
      <c r="M236">
        <v>195.57650000000001</v>
      </c>
      <c r="N236">
        <v>2008414.8192</v>
      </c>
      <c r="O236">
        <v>16.171944</v>
      </c>
      <c r="P236">
        <v>1396611.7864999999</v>
      </c>
      <c r="Q236">
        <v>2008414.8192</v>
      </c>
      <c r="R236">
        <v>1396611.7864999999</v>
      </c>
      <c r="S236">
        <v>27675.082399999999</v>
      </c>
      <c r="T236">
        <v>377</v>
      </c>
      <c r="U236">
        <f t="shared" si="3"/>
        <v>27</v>
      </c>
    </row>
    <row r="237" spans="1:21" x14ac:dyDescent="0.25">
      <c r="A237" s="1">
        <v>235</v>
      </c>
      <c r="B237" s="3">
        <v>52328</v>
      </c>
      <c r="C237">
        <v>7172</v>
      </c>
      <c r="D237">
        <v>435602</v>
      </c>
      <c r="E237" t="s">
        <v>19</v>
      </c>
      <c r="F237" t="s">
        <v>20</v>
      </c>
      <c r="G237" s="10">
        <v>281.25119999999998</v>
      </c>
      <c r="H237" s="10">
        <v>196.5136</v>
      </c>
      <c r="I237" s="10">
        <v>84.7376</v>
      </c>
      <c r="J237">
        <v>0</v>
      </c>
      <c r="K237">
        <v>17487.864000000009</v>
      </c>
      <c r="L237">
        <v>281.25119999999998</v>
      </c>
      <c r="M237">
        <v>196.5136</v>
      </c>
      <c r="N237">
        <v>2017133.6063999999</v>
      </c>
      <c r="O237">
        <v>16.171944</v>
      </c>
      <c r="P237">
        <v>1409395.5392</v>
      </c>
      <c r="Q237">
        <v>2017133.6063999999</v>
      </c>
      <c r="R237">
        <v>1409395.5392</v>
      </c>
      <c r="S237">
        <v>27871.59599999999</v>
      </c>
      <c r="T237">
        <v>377</v>
      </c>
      <c r="U237">
        <f t="shared" si="3"/>
        <v>27</v>
      </c>
    </row>
    <row r="238" spans="1:21" x14ac:dyDescent="0.25">
      <c r="A238" s="1">
        <v>236</v>
      </c>
      <c r="B238" s="3">
        <v>52358</v>
      </c>
      <c r="C238">
        <v>7202</v>
      </c>
      <c r="D238">
        <v>435602</v>
      </c>
      <c r="E238" t="s">
        <v>19</v>
      </c>
      <c r="F238" t="s">
        <v>20</v>
      </c>
      <c r="G238" s="10">
        <v>281.25119999999998</v>
      </c>
      <c r="H238" s="10">
        <v>197.45519999999999</v>
      </c>
      <c r="I238" s="10">
        <v>83.796000000000006</v>
      </c>
      <c r="J238">
        <v>0</v>
      </c>
      <c r="K238">
        <v>17290.408800000001</v>
      </c>
      <c r="L238">
        <v>281.25119999999998</v>
      </c>
      <c r="M238">
        <v>197.45519999999999</v>
      </c>
      <c r="N238">
        <v>2025571.1424</v>
      </c>
      <c r="O238">
        <v>16.171944</v>
      </c>
      <c r="P238">
        <v>1422072.3504000001</v>
      </c>
      <c r="Q238">
        <v>2025571.1424</v>
      </c>
      <c r="R238">
        <v>1422072.3504000001</v>
      </c>
      <c r="S238">
        <v>28069.051199999991</v>
      </c>
      <c r="T238">
        <v>378</v>
      </c>
      <c r="U238">
        <f t="shared" si="3"/>
        <v>27</v>
      </c>
    </row>
    <row r="239" spans="1:21" x14ac:dyDescent="0.25">
      <c r="A239" s="1">
        <v>237</v>
      </c>
      <c r="B239" s="3">
        <v>52389</v>
      </c>
      <c r="C239">
        <v>7233</v>
      </c>
      <c r="D239">
        <v>435602</v>
      </c>
      <c r="E239" t="s">
        <v>19</v>
      </c>
      <c r="F239" t="s">
        <v>20</v>
      </c>
      <c r="G239" s="10">
        <v>281.25119999999998</v>
      </c>
      <c r="H239" s="10">
        <v>198.4014</v>
      </c>
      <c r="I239" s="10">
        <v>82.849900000000005</v>
      </c>
      <c r="J239">
        <v>0</v>
      </c>
      <c r="K239">
        <v>17092.00740000001</v>
      </c>
      <c r="L239">
        <v>281.25119999999998</v>
      </c>
      <c r="M239">
        <v>198.4014</v>
      </c>
      <c r="N239">
        <v>2034289.9295999999</v>
      </c>
      <c r="O239">
        <v>16.171944</v>
      </c>
      <c r="P239">
        <v>1435037.3262</v>
      </c>
      <c r="Q239">
        <v>2034289.9295999999</v>
      </c>
      <c r="R239">
        <v>1435037.3262</v>
      </c>
      <c r="S239">
        <v>28267.45259999999</v>
      </c>
      <c r="T239">
        <v>378</v>
      </c>
      <c r="U239">
        <f t="shared" si="3"/>
        <v>27</v>
      </c>
    </row>
    <row r="240" spans="1:21" x14ac:dyDescent="0.25">
      <c r="A240" s="1">
        <v>238</v>
      </c>
      <c r="B240" s="3">
        <v>52419</v>
      </c>
      <c r="C240">
        <v>7263</v>
      </c>
      <c r="D240">
        <v>435602</v>
      </c>
      <c r="E240" t="s">
        <v>19</v>
      </c>
      <c r="F240" t="s">
        <v>20</v>
      </c>
      <c r="G240" s="10">
        <v>281.25119999999998</v>
      </c>
      <c r="H240" s="10">
        <v>199.352</v>
      </c>
      <c r="I240" s="10">
        <v>81.899199999999993</v>
      </c>
      <c r="J240">
        <v>0</v>
      </c>
      <c r="K240">
        <v>16892.655400000011</v>
      </c>
      <c r="L240">
        <v>281.25119999999998</v>
      </c>
      <c r="M240">
        <v>199.352</v>
      </c>
      <c r="N240">
        <v>2042727.4656</v>
      </c>
      <c r="O240">
        <v>16.171944</v>
      </c>
      <c r="P240">
        <v>1447893.5759999999</v>
      </c>
      <c r="Q240">
        <v>2042727.4656</v>
      </c>
      <c r="R240">
        <v>1447893.5759999999</v>
      </c>
      <c r="S240">
        <v>28466.804599999989</v>
      </c>
      <c r="T240">
        <v>378</v>
      </c>
      <c r="U240">
        <f t="shared" si="3"/>
        <v>27</v>
      </c>
    </row>
    <row r="241" spans="1:21" x14ac:dyDescent="0.25">
      <c r="A241" s="1">
        <v>239</v>
      </c>
      <c r="B241" s="3">
        <v>52450</v>
      </c>
      <c r="C241">
        <v>7294</v>
      </c>
      <c r="D241">
        <v>435602</v>
      </c>
      <c r="E241" t="s">
        <v>19</v>
      </c>
      <c r="F241" t="s">
        <v>20</v>
      </c>
      <c r="G241" s="10">
        <v>281.25119999999998</v>
      </c>
      <c r="H241" s="10">
        <v>200.3073</v>
      </c>
      <c r="I241" s="10">
        <v>80.944000000000003</v>
      </c>
      <c r="J241">
        <v>0</v>
      </c>
      <c r="K241">
        <v>16692.34810000001</v>
      </c>
      <c r="L241">
        <v>281.25119999999998</v>
      </c>
      <c r="M241">
        <v>200.3073</v>
      </c>
      <c r="N241">
        <v>2051446.2527999999</v>
      </c>
      <c r="O241">
        <v>16.171944</v>
      </c>
      <c r="P241">
        <v>1461041.4461999999</v>
      </c>
      <c r="Q241">
        <v>2051446.2527999999</v>
      </c>
      <c r="R241">
        <v>1461041.4461999999</v>
      </c>
      <c r="S241">
        <v>28667.111899999989</v>
      </c>
      <c r="T241">
        <v>378</v>
      </c>
      <c r="U241">
        <f t="shared" si="3"/>
        <v>27</v>
      </c>
    </row>
    <row r="242" spans="1:21" x14ac:dyDescent="0.25">
      <c r="A242" s="1">
        <v>240</v>
      </c>
      <c r="B242" s="3">
        <v>52481</v>
      </c>
      <c r="C242">
        <v>7325</v>
      </c>
      <c r="D242">
        <v>435602</v>
      </c>
      <c r="E242" t="s">
        <v>19</v>
      </c>
      <c r="F242" t="s">
        <v>20</v>
      </c>
      <c r="G242" s="10">
        <v>281.25119999999998</v>
      </c>
      <c r="H242" s="10">
        <v>201.2671</v>
      </c>
      <c r="I242" s="10">
        <v>79.984200000000001</v>
      </c>
      <c r="J242">
        <v>0</v>
      </c>
      <c r="K242">
        <v>16491.081000000009</v>
      </c>
      <c r="L242">
        <v>281.25119999999998</v>
      </c>
      <c r="M242">
        <v>201.2671</v>
      </c>
      <c r="N242">
        <v>2060165.04</v>
      </c>
      <c r="O242">
        <v>16.171944</v>
      </c>
      <c r="P242">
        <v>1474281.5075000001</v>
      </c>
      <c r="Q242">
        <v>2060165.04</v>
      </c>
      <c r="R242">
        <v>1474281.5075000001</v>
      </c>
      <c r="S242">
        <v>28868.37899999999</v>
      </c>
      <c r="T242">
        <v>378</v>
      </c>
      <c r="U242">
        <f t="shared" si="3"/>
        <v>27</v>
      </c>
    </row>
    <row r="243" spans="1:21" x14ac:dyDescent="0.25">
      <c r="A243" s="1">
        <v>241</v>
      </c>
      <c r="B243" s="3">
        <v>52511</v>
      </c>
      <c r="C243">
        <v>7355</v>
      </c>
      <c r="D243">
        <v>435602</v>
      </c>
      <c r="E243" t="s">
        <v>19</v>
      </c>
      <c r="F243" t="s">
        <v>20</v>
      </c>
      <c r="G243" s="10">
        <v>281.25119999999998</v>
      </c>
      <c r="H243" s="10">
        <v>202.23150000000001</v>
      </c>
      <c r="I243" s="10">
        <v>79.019800000000004</v>
      </c>
      <c r="J243">
        <v>0</v>
      </c>
      <c r="K243">
        <v>16288.8495</v>
      </c>
      <c r="L243">
        <v>281.25119999999998</v>
      </c>
      <c r="M243">
        <v>202.23150000000001</v>
      </c>
      <c r="N243">
        <v>2068602.5759999999</v>
      </c>
      <c r="O243">
        <v>16.171944</v>
      </c>
      <c r="P243">
        <v>1487412.6825000001</v>
      </c>
      <c r="Q243">
        <v>2068602.5759999999</v>
      </c>
      <c r="R243">
        <v>1487412.6825000001</v>
      </c>
      <c r="S243">
        <v>29070.610499999999</v>
      </c>
      <c r="T243">
        <v>378</v>
      </c>
      <c r="U243">
        <f t="shared" si="3"/>
        <v>27</v>
      </c>
    </row>
    <row r="244" spans="1:21" x14ac:dyDescent="0.25">
      <c r="A244" s="1">
        <v>242</v>
      </c>
      <c r="B244" s="3">
        <v>52542</v>
      </c>
      <c r="C244">
        <v>7386</v>
      </c>
      <c r="D244">
        <v>435602</v>
      </c>
      <c r="E244" t="s">
        <v>19</v>
      </c>
      <c r="F244" t="s">
        <v>20</v>
      </c>
      <c r="G244" s="10">
        <v>281.25119999999998</v>
      </c>
      <c r="H244" s="10">
        <v>203.20050000000001</v>
      </c>
      <c r="I244" s="10">
        <v>78.050700000000006</v>
      </c>
      <c r="J244">
        <v>0</v>
      </c>
      <c r="K244">
        <v>16085.648999999999</v>
      </c>
      <c r="L244">
        <v>281.25119999999998</v>
      </c>
      <c r="M244">
        <v>203.20050000000001</v>
      </c>
      <c r="N244">
        <v>2077321.3632</v>
      </c>
      <c r="O244">
        <v>16.171944</v>
      </c>
      <c r="P244">
        <v>1500838.8929999999</v>
      </c>
      <c r="Q244">
        <v>2077321.3632</v>
      </c>
      <c r="R244">
        <v>1500838.8929999999</v>
      </c>
      <c r="S244">
        <v>29273.810999999991</v>
      </c>
      <c r="T244">
        <v>378</v>
      </c>
      <c r="U244">
        <f t="shared" si="3"/>
        <v>27</v>
      </c>
    </row>
    <row r="245" spans="1:21" x14ac:dyDescent="0.25">
      <c r="A245" s="1">
        <v>243</v>
      </c>
      <c r="B245" s="3">
        <v>52572</v>
      </c>
      <c r="C245">
        <v>7416</v>
      </c>
      <c r="D245">
        <v>435602</v>
      </c>
      <c r="E245" t="s">
        <v>19</v>
      </c>
      <c r="F245" t="s">
        <v>20</v>
      </c>
      <c r="G245" s="10">
        <v>281.25119999999998</v>
      </c>
      <c r="H245" s="10">
        <v>204.17420000000001</v>
      </c>
      <c r="I245" s="10">
        <v>77.077100000000002</v>
      </c>
      <c r="J245">
        <v>0</v>
      </c>
      <c r="K245">
        <v>15881.4748</v>
      </c>
      <c r="L245">
        <v>281.25119999999998</v>
      </c>
      <c r="M245">
        <v>204.17420000000001</v>
      </c>
      <c r="N245">
        <v>2085758.8992000001</v>
      </c>
      <c r="O245">
        <v>16.171944</v>
      </c>
      <c r="P245">
        <v>1514155.8672</v>
      </c>
      <c r="Q245">
        <v>2085758.8992000001</v>
      </c>
      <c r="R245">
        <v>1514155.8672</v>
      </c>
      <c r="S245">
        <v>29477.985199999999</v>
      </c>
      <c r="T245">
        <v>378</v>
      </c>
      <c r="U245">
        <f t="shared" si="3"/>
        <v>27</v>
      </c>
    </row>
    <row r="246" spans="1:21" x14ac:dyDescent="0.25">
      <c r="A246" s="1">
        <v>244</v>
      </c>
      <c r="B246" s="3">
        <v>52603</v>
      </c>
      <c r="C246">
        <v>7447</v>
      </c>
      <c r="D246">
        <v>435602</v>
      </c>
      <c r="E246" t="s">
        <v>19</v>
      </c>
      <c r="F246" t="s">
        <v>20</v>
      </c>
      <c r="G246" s="10">
        <v>281.25119999999998</v>
      </c>
      <c r="H246" s="10">
        <v>205.1525</v>
      </c>
      <c r="I246" s="10">
        <v>76.098699999999994</v>
      </c>
      <c r="J246">
        <v>0</v>
      </c>
      <c r="K246">
        <v>15676.3223</v>
      </c>
      <c r="L246">
        <v>281.25119999999998</v>
      </c>
      <c r="M246">
        <v>205.1525</v>
      </c>
      <c r="N246">
        <v>2094477.6864</v>
      </c>
      <c r="O246">
        <v>16.171944</v>
      </c>
      <c r="P246">
        <v>1527770.6675</v>
      </c>
      <c r="Q246">
        <v>2094477.6864</v>
      </c>
      <c r="R246">
        <v>1527770.6675</v>
      </c>
      <c r="S246">
        <v>29683.137699999999</v>
      </c>
      <c r="T246">
        <v>378</v>
      </c>
      <c r="U246">
        <f t="shared" si="3"/>
        <v>27</v>
      </c>
    </row>
    <row r="247" spans="1:21" x14ac:dyDescent="0.25">
      <c r="A247" s="1">
        <v>245</v>
      </c>
      <c r="B247" s="3">
        <v>52634</v>
      </c>
      <c r="C247">
        <v>7478</v>
      </c>
      <c r="D247">
        <v>435602</v>
      </c>
      <c r="E247" t="s">
        <v>19</v>
      </c>
      <c r="F247" t="s">
        <v>20</v>
      </c>
      <c r="G247" s="10">
        <v>281.25119999999998</v>
      </c>
      <c r="H247" s="10">
        <v>206.13550000000001</v>
      </c>
      <c r="I247" s="10">
        <v>75.115700000000004</v>
      </c>
      <c r="J247">
        <v>0</v>
      </c>
      <c r="K247">
        <v>15470.186799999999</v>
      </c>
      <c r="L247">
        <v>281.25119999999998</v>
      </c>
      <c r="M247">
        <v>206.13550000000001</v>
      </c>
      <c r="N247">
        <v>2103196.4736000001</v>
      </c>
      <c r="O247">
        <v>16.171944</v>
      </c>
      <c r="P247">
        <v>1541481.2690000001</v>
      </c>
      <c r="Q247">
        <v>2103196.4736000001</v>
      </c>
      <c r="R247">
        <v>1541481.2690000001</v>
      </c>
      <c r="S247">
        <v>29889.2732</v>
      </c>
      <c r="T247">
        <v>378</v>
      </c>
      <c r="U247">
        <f t="shared" si="3"/>
        <v>28</v>
      </c>
    </row>
    <row r="248" spans="1:21" x14ac:dyDescent="0.25">
      <c r="A248" s="1">
        <v>246</v>
      </c>
      <c r="B248" s="3">
        <v>52663</v>
      </c>
      <c r="C248">
        <v>7507</v>
      </c>
      <c r="D248">
        <v>435602</v>
      </c>
      <c r="E248" t="s">
        <v>19</v>
      </c>
      <c r="F248" t="s">
        <v>20</v>
      </c>
      <c r="G248" s="10">
        <v>281.25119999999998</v>
      </c>
      <c r="H248" s="10">
        <v>207.1233</v>
      </c>
      <c r="I248" s="10">
        <v>74.128</v>
      </c>
      <c r="J248">
        <v>0</v>
      </c>
      <c r="K248">
        <v>15263.0635</v>
      </c>
      <c r="L248">
        <v>281.25119999999998</v>
      </c>
      <c r="M248">
        <v>207.1233</v>
      </c>
      <c r="N248">
        <v>2111352.7584000002</v>
      </c>
      <c r="O248">
        <v>16.171944</v>
      </c>
      <c r="P248">
        <v>1554874.6131</v>
      </c>
      <c r="Q248">
        <v>2111352.7584000002</v>
      </c>
      <c r="R248">
        <v>1554874.6131</v>
      </c>
      <c r="S248">
        <v>30096.396499999999</v>
      </c>
      <c r="T248">
        <v>378</v>
      </c>
      <c r="U248">
        <f t="shared" si="3"/>
        <v>28</v>
      </c>
    </row>
    <row r="249" spans="1:21" x14ac:dyDescent="0.25">
      <c r="A249" s="1">
        <v>247</v>
      </c>
      <c r="B249" s="3">
        <v>52694</v>
      </c>
      <c r="C249">
        <v>7538</v>
      </c>
      <c r="D249">
        <v>435602</v>
      </c>
      <c r="E249" t="s">
        <v>19</v>
      </c>
      <c r="F249" t="s">
        <v>20</v>
      </c>
      <c r="G249" s="10">
        <v>281.25119999999998</v>
      </c>
      <c r="H249" s="10">
        <v>208.1157</v>
      </c>
      <c r="I249" s="10">
        <v>73.135499999999993</v>
      </c>
      <c r="J249">
        <v>0</v>
      </c>
      <c r="K249">
        <v>15054.947800000011</v>
      </c>
      <c r="L249">
        <v>281.25119999999998</v>
      </c>
      <c r="M249">
        <v>208.1157</v>
      </c>
      <c r="N249">
        <v>2120071.5455999998</v>
      </c>
      <c r="O249">
        <v>16.171944</v>
      </c>
      <c r="P249">
        <v>1568776.1466000001</v>
      </c>
      <c r="Q249">
        <v>2120071.5455999998</v>
      </c>
      <c r="R249">
        <v>1568776.1466000001</v>
      </c>
      <c r="S249">
        <v>30304.51219999999</v>
      </c>
      <c r="T249">
        <v>378</v>
      </c>
      <c r="U249">
        <f t="shared" si="3"/>
        <v>28</v>
      </c>
    </row>
    <row r="250" spans="1:21" x14ac:dyDescent="0.25">
      <c r="A250" s="1">
        <v>248</v>
      </c>
      <c r="B250" s="3">
        <v>52724</v>
      </c>
      <c r="C250">
        <v>7568</v>
      </c>
      <c r="D250">
        <v>435602</v>
      </c>
      <c r="E250" t="s">
        <v>19</v>
      </c>
      <c r="F250" t="s">
        <v>20</v>
      </c>
      <c r="G250" s="10">
        <v>281.25119999999998</v>
      </c>
      <c r="H250" s="10">
        <v>209.1129</v>
      </c>
      <c r="I250" s="10">
        <v>72.138300000000001</v>
      </c>
      <c r="J250">
        <v>0</v>
      </c>
      <c r="K250">
        <v>14845.834900000011</v>
      </c>
      <c r="L250">
        <v>281.25119999999998</v>
      </c>
      <c r="M250">
        <v>209.1129</v>
      </c>
      <c r="N250">
        <v>2128509.0816000002</v>
      </c>
      <c r="O250">
        <v>16.171944</v>
      </c>
      <c r="P250">
        <v>1582566.4272</v>
      </c>
      <c r="Q250">
        <v>2128509.0816000002</v>
      </c>
      <c r="R250">
        <v>1582566.4272</v>
      </c>
      <c r="S250">
        <v>30513.62509999999</v>
      </c>
      <c r="T250">
        <v>378</v>
      </c>
      <c r="U250">
        <f t="shared" si="3"/>
        <v>28</v>
      </c>
    </row>
    <row r="251" spans="1:21" x14ac:dyDescent="0.25">
      <c r="A251" s="1">
        <v>249</v>
      </c>
      <c r="B251" s="3">
        <v>52755</v>
      </c>
      <c r="C251">
        <v>7599</v>
      </c>
      <c r="D251">
        <v>435602</v>
      </c>
      <c r="E251" t="s">
        <v>19</v>
      </c>
      <c r="F251" t="s">
        <v>20</v>
      </c>
      <c r="G251" s="10">
        <v>281.25119999999998</v>
      </c>
      <c r="H251" s="10">
        <v>210.11490000000001</v>
      </c>
      <c r="I251" s="10">
        <v>71.136300000000006</v>
      </c>
      <c r="J251">
        <v>0</v>
      </c>
      <c r="K251">
        <v>14635.72</v>
      </c>
      <c r="L251">
        <v>281.25119999999998</v>
      </c>
      <c r="M251">
        <v>210.11490000000001</v>
      </c>
      <c r="N251">
        <v>2137227.8687999998</v>
      </c>
      <c r="O251">
        <v>16.171944</v>
      </c>
      <c r="P251">
        <v>1596663.1251000001</v>
      </c>
      <c r="Q251">
        <v>2137227.8687999998</v>
      </c>
      <c r="R251">
        <v>1596663.1251000001</v>
      </c>
      <c r="S251">
        <v>30723.739999999991</v>
      </c>
      <c r="T251">
        <v>378</v>
      </c>
      <c r="U251">
        <f t="shared" si="3"/>
        <v>28</v>
      </c>
    </row>
    <row r="252" spans="1:21" x14ac:dyDescent="0.25">
      <c r="A252" s="1">
        <v>250</v>
      </c>
      <c r="B252" s="3">
        <v>52785</v>
      </c>
      <c r="C252">
        <v>7629</v>
      </c>
      <c r="D252">
        <v>435602</v>
      </c>
      <c r="E252" t="s">
        <v>19</v>
      </c>
      <c r="F252" t="s">
        <v>20</v>
      </c>
      <c r="G252" s="10">
        <v>281.25119999999998</v>
      </c>
      <c r="H252" s="10">
        <v>211.1217</v>
      </c>
      <c r="I252" s="10">
        <v>70.129499999999993</v>
      </c>
      <c r="J252">
        <v>0</v>
      </c>
      <c r="K252">
        <v>14424.598300000011</v>
      </c>
      <c r="L252">
        <v>281.25119999999998</v>
      </c>
      <c r="M252">
        <v>211.1217</v>
      </c>
      <c r="N252">
        <v>2145665.4048000001</v>
      </c>
      <c r="O252">
        <v>16.171944</v>
      </c>
      <c r="P252">
        <v>1610647.4493</v>
      </c>
      <c r="Q252">
        <v>2145665.4048000001</v>
      </c>
      <c r="R252">
        <v>1610647.4493</v>
      </c>
      <c r="S252">
        <v>30934.86169999999</v>
      </c>
      <c r="T252">
        <v>378</v>
      </c>
      <c r="U252">
        <f t="shared" si="3"/>
        <v>28</v>
      </c>
    </row>
    <row r="253" spans="1:21" x14ac:dyDescent="0.25">
      <c r="A253" s="1">
        <v>251</v>
      </c>
      <c r="B253" s="3">
        <v>52816</v>
      </c>
      <c r="C253">
        <v>7660</v>
      </c>
      <c r="D253">
        <v>435602</v>
      </c>
      <c r="E253" t="s">
        <v>19</v>
      </c>
      <c r="F253" t="s">
        <v>20</v>
      </c>
      <c r="G253" s="10">
        <v>281.25119999999998</v>
      </c>
      <c r="H253" s="10">
        <v>212.13339999999999</v>
      </c>
      <c r="I253" s="10">
        <v>69.117900000000006</v>
      </c>
      <c r="J253">
        <v>0</v>
      </c>
      <c r="K253">
        <v>14212.46490000001</v>
      </c>
      <c r="L253">
        <v>281.25119999999998</v>
      </c>
      <c r="M253">
        <v>212.13339999999999</v>
      </c>
      <c r="N253">
        <v>2154384.1919999998</v>
      </c>
      <c r="O253">
        <v>16.171944</v>
      </c>
      <c r="P253">
        <v>1624941.844</v>
      </c>
      <c r="Q253">
        <v>2154384.1919999998</v>
      </c>
      <c r="R253">
        <v>1624941.844</v>
      </c>
      <c r="S253">
        <v>31146.995099999989</v>
      </c>
      <c r="T253">
        <v>378</v>
      </c>
      <c r="U253">
        <f t="shared" si="3"/>
        <v>28</v>
      </c>
    </row>
    <row r="254" spans="1:21" x14ac:dyDescent="0.25">
      <c r="A254" s="1">
        <v>252</v>
      </c>
      <c r="B254" s="3">
        <v>52847</v>
      </c>
      <c r="C254">
        <v>7691</v>
      </c>
      <c r="D254">
        <v>435602</v>
      </c>
      <c r="E254" t="s">
        <v>19</v>
      </c>
      <c r="F254" t="s">
        <v>20</v>
      </c>
      <c r="G254" s="10">
        <v>281.25119999999998</v>
      </c>
      <c r="H254" s="10">
        <v>213.1498</v>
      </c>
      <c r="I254" s="10">
        <v>68.101399999999998</v>
      </c>
      <c r="J254">
        <v>0</v>
      </c>
      <c r="K254">
        <v>13999.315100000011</v>
      </c>
      <c r="L254">
        <v>281.25119999999998</v>
      </c>
      <c r="M254">
        <v>213.1498</v>
      </c>
      <c r="N254">
        <v>2163102.9791999999</v>
      </c>
      <c r="O254">
        <v>16.171944</v>
      </c>
      <c r="P254">
        <v>1639335.1118000001</v>
      </c>
      <c r="Q254">
        <v>2163102.9791999999</v>
      </c>
      <c r="R254">
        <v>1639335.1118000001</v>
      </c>
      <c r="S254">
        <v>31360.144899999988</v>
      </c>
      <c r="T254">
        <v>378</v>
      </c>
      <c r="U254">
        <f t="shared" si="3"/>
        <v>28</v>
      </c>
    </row>
    <row r="255" spans="1:21" x14ac:dyDescent="0.25">
      <c r="A255" s="1">
        <v>253</v>
      </c>
      <c r="B255" s="3">
        <v>52877</v>
      </c>
      <c r="C255">
        <v>7721</v>
      </c>
      <c r="D255">
        <v>435602</v>
      </c>
      <c r="E255" t="s">
        <v>19</v>
      </c>
      <c r="F255" t="s">
        <v>20</v>
      </c>
      <c r="G255" s="10">
        <v>281.25119999999998</v>
      </c>
      <c r="H255" s="10">
        <v>214.1712</v>
      </c>
      <c r="I255" s="10">
        <v>67.08</v>
      </c>
      <c r="J255">
        <v>0</v>
      </c>
      <c r="K255">
        <v>13785.14390000001</v>
      </c>
      <c r="L255">
        <v>281.25119999999998</v>
      </c>
      <c r="M255">
        <v>214.1712</v>
      </c>
      <c r="N255">
        <v>2171540.5151999998</v>
      </c>
      <c r="O255">
        <v>16.171944</v>
      </c>
      <c r="P255">
        <v>1653615.8352000001</v>
      </c>
      <c r="Q255">
        <v>2171540.5151999998</v>
      </c>
      <c r="R255">
        <v>1653615.8352000001</v>
      </c>
      <c r="S255">
        <v>31574.316099999989</v>
      </c>
      <c r="T255">
        <v>378</v>
      </c>
      <c r="U255">
        <f t="shared" si="3"/>
        <v>28</v>
      </c>
    </row>
    <row r="256" spans="1:21" x14ac:dyDescent="0.25">
      <c r="A256" s="1">
        <v>254</v>
      </c>
      <c r="B256" s="3">
        <v>52908</v>
      </c>
      <c r="C256">
        <v>7752</v>
      </c>
      <c r="D256">
        <v>435602</v>
      </c>
      <c r="E256" t="s">
        <v>19</v>
      </c>
      <c r="F256" t="s">
        <v>20</v>
      </c>
      <c r="G256" s="10">
        <v>281.25119999999998</v>
      </c>
      <c r="H256" s="10">
        <v>215.19739999999999</v>
      </c>
      <c r="I256" s="10">
        <v>66.053799999999995</v>
      </c>
      <c r="J256">
        <v>0</v>
      </c>
      <c r="K256">
        <v>13569.946500000009</v>
      </c>
      <c r="L256">
        <v>281.25119999999998</v>
      </c>
      <c r="M256">
        <v>215.19739999999999</v>
      </c>
      <c r="N256">
        <v>2180259.3023999999</v>
      </c>
      <c r="O256">
        <v>16.171944</v>
      </c>
      <c r="P256">
        <v>1668210.2448</v>
      </c>
      <c r="Q256">
        <v>2180259.3023999999</v>
      </c>
      <c r="R256">
        <v>1668210.2448</v>
      </c>
      <c r="S256">
        <v>31789.51349999999</v>
      </c>
      <c r="T256">
        <v>378</v>
      </c>
      <c r="U256">
        <f t="shared" si="3"/>
        <v>28</v>
      </c>
    </row>
    <row r="257" spans="1:21" x14ac:dyDescent="0.25">
      <c r="A257" s="1">
        <v>255</v>
      </c>
      <c r="B257" s="3">
        <v>52938</v>
      </c>
      <c r="C257">
        <v>7782</v>
      </c>
      <c r="D257">
        <v>435602</v>
      </c>
      <c r="E257" t="s">
        <v>19</v>
      </c>
      <c r="F257" t="s">
        <v>20</v>
      </c>
      <c r="G257" s="10">
        <v>281.25119999999998</v>
      </c>
      <c r="H257" s="10">
        <v>216.2286</v>
      </c>
      <c r="I257" s="10">
        <v>65.0227</v>
      </c>
      <c r="J257">
        <v>0</v>
      </c>
      <c r="K257">
        <v>13353.717900000011</v>
      </c>
      <c r="L257">
        <v>281.25119999999998</v>
      </c>
      <c r="M257">
        <v>216.2286</v>
      </c>
      <c r="N257">
        <v>2188696.8383999998</v>
      </c>
      <c r="O257">
        <v>16.171944</v>
      </c>
      <c r="P257">
        <v>1682690.9652</v>
      </c>
      <c r="Q257">
        <v>2188696.8383999998</v>
      </c>
      <c r="R257">
        <v>1682690.9652</v>
      </c>
      <c r="S257">
        <v>32005.742099999989</v>
      </c>
      <c r="T257">
        <v>378</v>
      </c>
      <c r="U257">
        <f t="shared" si="3"/>
        <v>28</v>
      </c>
    </row>
    <row r="258" spans="1:21" x14ac:dyDescent="0.25">
      <c r="A258" s="1">
        <v>256</v>
      </c>
      <c r="B258" s="3">
        <v>52969</v>
      </c>
      <c r="C258">
        <v>7813</v>
      </c>
      <c r="D258">
        <v>435602</v>
      </c>
      <c r="E258" t="s">
        <v>19</v>
      </c>
      <c r="F258" t="s">
        <v>20</v>
      </c>
      <c r="G258" s="10">
        <v>281.25119999999998</v>
      </c>
      <c r="H258" s="10">
        <v>217.2647</v>
      </c>
      <c r="I258" s="10">
        <v>63.986600000000003</v>
      </c>
      <c r="J258">
        <v>0</v>
      </c>
      <c r="K258">
        <v>13136.453200000011</v>
      </c>
      <c r="L258">
        <v>281.25119999999998</v>
      </c>
      <c r="M258">
        <v>217.2647</v>
      </c>
      <c r="N258">
        <v>2197415.6255999999</v>
      </c>
      <c r="O258">
        <v>16.171944</v>
      </c>
      <c r="P258">
        <v>1697489.1011000001</v>
      </c>
      <c r="Q258">
        <v>2197415.6255999999</v>
      </c>
      <c r="R258">
        <v>1697489.1011000001</v>
      </c>
      <c r="S258">
        <v>32223.006799999988</v>
      </c>
      <c r="T258">
        <v>378</v>
      </c>
      <c r="U258">
        <f t="shared" si="3"/>
        <v>28</v>
      </c>
    </row>
    <row r="259" spans="1:21" x14ac:dyDescent="0.25">
      <c r="A259" s="1">
        <v>257</v>
      </c>
      <c r="B259" s="3">
        <v>53000</v>
      </c>
      <c r="C259">
        <v>7844</v>
      </c>
      <c r="D259">
        <v>435602</v>
      </c>
      <c r="E259" t="s">
        <v>19</v>
      </c>
      <c r="F259" t="s">
        <v>20</v>
      </c>
      <c r="G259" s="10">
        <v>281.25119999999998</v>
      </c>
      <c r="H259" s="10">
        <v>218.3057</v>
      </c>
      <c r="I259" s="10">
        <v>62.945500000000003</v>
      </c>
      <c r="J259">
        <v>0</v>
      </c>
      <c r="K259">
        <v>12918.14750000001</v>
      </c>
      <c r="L259">
        <v>281.25119999999998</v>
      </c>
      <c r="M259">
        <v>218.3057</v>
      </c>
      <c r="N259">
        <v>2206134.4128</v>
      </c>
      <c r="O259">
        <v>16.171944</v>
      </c>
      <c r="P259">
        <v>1712389.9108</v>
      </c>
      <c r="Q259">
        <v>2206134.4128</v>
      </c>
      <c r="R259">
        <v>1712389.9108</v>
      </c>
      <c r="S259">
        <v>32441.312499999989</v>
      </c>
      <c r="T259">
        <v>378</v>
      </c>
      <c r="U259">
        <f t="shared" ref="U259:U311" si="4">INT((B259-$W$1)/360)</f>
        <v>29</v>
      </c>
    </row>
    <row r="260" spans="1:21" x14ac:dyDescent="0.25">
      <c r="A260" s="1">
        <v>258</v>
      </c>
      <c r="B260" s="3">
        <v>53028</v>
      </c>
      <c r="C260">
        <v>7872</v>
      </c>
      <c r="D260">
        <v>435602</v>
      </c>
      <c r="E260" t="s">
        <v>19</v>
      </c>
      <c r="F260" t="s">
        <v>20</v>
      </c>
      <c r="G260" s="10">
        <v>281.25119999999998</v>
      </c>
      <c r="H260" s="10">
        <v>219.3518</v>
      </c>
      <c r="I260" s="10">
        <v>61.899500000000003</v>
      </c>
      <c r="J260">
        <v>0</v>
      </c>
      <c r="K260">
        <v>12698.79570000001</v>
      </c>
      <c r="L260">
        <v>281.25119999999998</v>
      </c>
      <c r="M260">
        <v>219.3518</v>
      </c>
      <c r="N260">
        <v>2214009.4463999998</v>
      </c>
      <c r="O260">
        <v>16.171944</v>
      </c>
      <c r="P260">
        <v>1726737.3696000001</v>
      </c>
      <c r="Q260">
        <v>2214009.4463999998</v>
      </c>
      <c r="R260">
        <v>1726737.3696000001</v>
      </c>
      <c r="S260">
        <v>32660.664299999989</v>
      </c>
      <c r="T260">
        <v>378</v>
      </c>
      <c r="U260">
        <f t="shared" si="4"/>
        <v>29</v>
      </c>
    </row>
    <row r="261" spans="1:21" x14ac:dyDescent="0.25">
      <c r="A261" s="1">
        <v>259</v>
      </c>
      <c r="B261" s="3">
        <v>53059</v>
      </c>
      <c r="C261">
        <v>7903</v>
      </c>
      <c r="D261">
        <v>435602</v>
      </c>
      <c r="E261" t="s">
        <v>19</v>
      </c>
      <c r="F261" t="s">
        <v>20</v>
      </c>
      <c r="G261" s="10">
        <v>281.25119999999998</v>
      </c>
      <c r="H261" s="10">
        <v>220.40280000000001</v>
      </c>
      <c r="I261" s="10">
        <v>60.848399999999998</v>
      </c>
      <c r="J261">
        <v>0</v>
      </c>
      <c r="K261">
        <v>12478.39290000001</v>
      </c>
      <c r="L261">
        <v>281.25119999999998</v>
      </c>
      <c r="M261">
        <v>220.40280000000001</v>
      </c>
      <c r="N261">
        <v>2222728.2335999999</v>
      </c>
      <c r="O261">
        <v>16.171944</v>
      </c>
      <c r="P261">
        <v>1741843.3284</v>
      </c>
      <c r="Q261">
        <v>2222728.2335999999</v>
      </c>
      <c r="R261">
        <v>1741843.3284</v>
      </c>
      <c r="S261">
        <v>32881.067099999993</v>
      </c>
      <c r="T261">
        <v>378</v>
      </c>
      <c r="U261">
        <f t="shared" si="4"/>
        <v>29</v>
      </c>
    </row>
    <row r="262" spans="1:21" x14ac:dyDescent="0.25">
      <c r="A262" s="1">
        <v>260</v>
      </c>
      <c r="B262" s="3">
        <v>53089</v>
      </c>
      <c r="C262">
        <v>7933</v>
      </c>
      <c r="D262">
        <v>435602</v>
      </c>
      <c r="E262" t="s">
        <v>19</v>
      </c>
      <c r="F262" t="s">
        <v>20</v>
      </c>
      <c r="G262" s="10">
        <v>281.25119999999998</v>
      </c>
      <c r="H262" s="10">
        <v>221.4589</v>
      </c>
      <c r="I262" s="10">
        <v>59.792299999999997</v>
      </c>
      <c r="J262">
        <v>0</v>
      </c>
      <c r="K262">
        <v>12256.93400000001</v>
      </c>
      <c r="L262">
        <v>281.25119999999998</v>
      </c>
      <c r="M262">
        <v>221.4589</v>
      </c>
      <c r="N262">
        <v>2231165.7696000002</v>
      </c>
      <c r="O262">
        <v>16.171944</v>
      </c>
      <c r="P262">
        <v>1756833.4537</v>
      </c>
      <c r="Q262">
        <v>2231165.7696000002</v>
      </c>
      <c r="R262">
        <v>1756833.4537</v>
      </c>
      <c r="S262">
        <v>33102.525999999991</v>
      </c>
      <c r="T262">
        <v>378</v>
      </c>
      <c r="U262">
        <f t="shared" si="4"/>
        <v>29</v>
      </c>
    </row>
    <row r="263" spans="1:21" x14ac:dyDescent="0.25">
      <c r="A263" s="1">
        <v>261</v>
      </c>
      <c r="B263" s="3">
        <v>53120</v>
      </c>
      <c r="C263">
        <v>7964</v>
      </c>
      <c r="D263">
        <v>435602</v>
      </c>
      <c r="E263" t="s">
        <v>19</v>
      </c>
      <c r="F263" t="s">
        <v>20</v>
      </c>
      <c r="G263" s="10">
        <v>281.25119999999998</v>
      </c>
      <c r="H263" s="10">
        <v>222.52010000000001</v>
      </c>
      <c r="I263" s="10">
        <v>58.731099999999998</v>
      </c>
      <c r="J263">
        <v>0</v>
      </c>
      <c r="K263">
        <v>12034.41390000001</v>
      </c>
      <c r="L263">
        <v>281.25119999999998</v>
      </c>
      <c r="M263">
        <v>222.52010000000001</v>
      </c>
      <c r="N263">
        <v>2239884.5567999999</v>
      </c>
      <c r="O263">
        <v>16.171944</v>
      </c>
      <c r="P263">
        <v>1772150.0763999999</v>
      </c>
      <c r="Q263">
        <v>2239884.5567999999</v>
      </c>
      <c r="R263">
        <v>1772150.0763999999</v>
      </c>
      <c r="S263">
        <v>33325.046099999992</v>
      </c>
      <c r="T263">
        <v>378</v>
      </c>
      <c r="U263">
        <f t="shared" si="4"/>
        <v>29</v>
      </c>
    </row>
    <row r="264" spans="1:21" x14ac:dyDescent="0.25">
      <c r="A264" s="1">
        <v>262</v>
      </c>
      <c r="B264" s="3">
        <v>53150</v>
      </c>
      <c r="C264">
        <v>7994</v>
      </c>
      <c r="D264">
        <v>435602</v>
      </c>
      <c r="E264" t="s">
        <v>19</v>
      </c>
      <c r="F264" t="s">
        <v>20</v>
      </c>
      <c r="G264" s="10">
        <v>281.25119999999998</v>
      </c>
      <c r="H264" s="10">
        <v>223.58629999999999</v>
      </c>
      <c r="I264" s="10">
        <v>57.664900000000003</v>
      </c>
      <c r="J264">
        <v>0</v>
      </c>
      <c r="K264">
        <v>11810.827600000001</v>
      </c>
      <c r="L264">
        <v>281.25119999999998</v>
      </c>
      <c r="M264">
        <v>223.58629999999999</v>
      </c>
      <c r="N264">
        <v>2248322.0928000002</v>
      </c>
      <c r="O264">
        <v>16.171944</v>
      </c>
      <c r="P264">
        <v>1787348.8822000001</v>
      </c>
      <c r="Q264">
        <v>2248322.0928000002</v>
      </c>
      <c r="R264">
        <v>1787348.8822000001</v>
      </c>
      <c r="S264">
        <v>33548.632399999988</v>
      </c>
      <c r="T264">
        <v>378</v>
      </c>
      <c r="U264">
        <f t="shared" si="4"/>
        <v>29</v>
      </c>
    </row>
    <row r="265" spans="1:21" x14ac:dyDescent="0.25">
      <c r="A265" s="1">
        <v>263</v>
      </c>
      <c r="B265" s="3">
        <v>53181</v>
      </c>
      <c r="C265">
        <v>8025</v>
      </c>
      <c r="D265">
        <v>435602</v>
      </c>
      <c r="E265" t="s">
        <v>19</v>
      </c>
      <c r="F265" t="s">
        <v>20</v>
      </c>
      <c r="G265" s="10">
        <v>281.25119999999998</v>
      </c>
      <c r="H265" s="10">
        <v>224.65770000000001</v>
      </c>
      <c r="I265" s="10">
        <v>56.593499999999999</v>
      </c>
      <c r="J265">
        <v>0</v>
      </c>
      <c r="K265">
        <v>11586.169900000001</v>
      </c>
      <c r="L265">
        <v>281.25119999999998</v>
      </c>
      <c r="M265">
        <v>224.65770000000001</v>
      </c>
      <c r="N265">
        <v>2257040.88</v>
      </c>
      <c r="O265">
        <v>16.171944</v>
      </c>
      <c r="P265">
        <v>1802878.0425</v>
      </c>
      <c r="Q265">
        <v>2257040.88</v>
      </c>
      <c r="R265">
        <v>1802878.0425</v>
      </c>
      <c r="S265">
        <v>33773.290099999998</v>
      </c>
      <c r="T265">
        <v>378</v>
      </c>
      <c r="U265">
        <f t="shared" si="4"/>
        <v>29</v>
      </c>
    </row>
    <row r="266" spans="1:21" x14ac:dyDescent="0.25">
      <c r="A266" s="1">
        <v>264</v>
      </c>
      <c r="B266" s="3">
        <v>53212</v>
      </c>
      <c r="C266">
        <v>8056</v>
      </c>
      <c r="D266">
        <v>435602</v>
      </c>
      <c r="E266" t="s">
        <v>19</v>
      </c>
      <c r="F266" t="s">
        <v>20</v>
      </c>
      <c r="G266" s="10">
        <v>281.25119999999998</v>
      </c>
      <c r="H266" s="10">
        <v>225.73419999999999</v>
      </c>
      <c r="I266" s="10">
        <v>55.517099999999999</v>
      </c>
      <c r="J266">
        <v>0</v>
      </c>
      <c r="K266">
        <v>11360.4357</v>
      </c>
      <c r="L266">
        <v>281.25119999999998</v>
      </c>
      <c r="M266">
        <v>225.73419999999999</v>
      </c>
      <c r="N266">
        <v>2265759.6672</v>
      </c>
      <c r="O266">
        <v>16.171944</v>
      </c>
      <c r="P266">
        <v>1818514.7152</v>
      </c>
      <c r="Q266">
        <v>2265759.6672</v>
      </c>
      <c r="R266">
        <v>1818514.7152</v>
      </c>
      <c r="S266">
        <v>33999.024299999997</v>
      </c>
      <c r="T266">
        <v>378</v>
      </c>
      <c r="U266">
        <f t="shared" si="4"/>
        <v>29</v>
      </c>
    </row>
    <row r="267" spans="1:21" x14ac:dyDescent="0.25">
      <c r="A267" s="1">
        <v>265</v>
      </c>
      <c r="B267" s="3">
        <v>53242</v>
      </c>
      <c r="C267">
        <v>8086</v>
      </c>
      <c r="D267">
        <v>435602</v>
      </c>
      <c r="E267" t="s">
        <v>19</v>
      </c>
      <c r="F267" t="s">
        <v>20</v>
      </c>
      <c r="G267" s="10">
        <v>281.25119999999998</v>
      </c>
      <c r="H267" s="10">
        <v>226.8158</v>
      </c>
      <c r="I267" s="10">
        <v>54.435400000000001</v>
      </c>
      <c r="J267">
        <v>0</v>
      </c>
      <c r="K267">
        <v>11133.619900000011</v>
      </c>
      <c r="L267">
        <v>281.25119999999998</v>
      </c>
      <c r="M267">
        <v>226.8158</v>
      </c>
      <c r="N267">
        <v>2274197.2031999999</v>
      </c>
      <c r="O267">
        <v>16.171944</v>
      </c>
      <c r="P267">
        <v>1834032.5588</v>
      </c>
      <c r="Q267">
        <v>2274197.2031999999</v>
      </c>
      <c r="R267">
        <v>1834032.5588</v>
      </c>
      <c r="S267">
        <v>34225.840099999987</v>
      </c>
      <c r="T267">
        <v>378</v>
      </c>
      <c r="U267">
        <f t="shared" si="4"/>
        <v>29</v>
      </c>
    </row>
    <row r="268" spans="1:21" x14ac:dyDescent="0.25">
      <c r="A268" s="1">
        <v>266</v>
      </c>
      <c r="B268" s="3">
        <v>53273</v>
      </c>
      <c r="C268">
        <v>8117</v>
      </c>
      <c r="D268">
        <v>435602</v>
      </c>
      <c r="E268" t="s">
        <v>19</v>
      </c>
      <c r="F268" t="s">
        <v>20</v>
      </c>
      <c r="G268" s="10">
        <v>281.25119999999998</v>
      </c>
      <c r="H268" s="10">
        <v>227.90260000000001</v>
      </c>
      <c r="I268" s="10">
        <v>53.348599999999998</v>
      </c>
      <c r="J268">
        <v>0</v>
      </c>
      <c r="K268">
        <v>10905.7173</v>
      </c>
      <c r="L268">
        <v>281.25119999999998</v>
      </c>
      <c r="M268">
        <v>227.90260000000001</v>
      </c>
      <c r="N268">
        <v>2282915.9904</v>
      </c>
      <c r="O268">
        <v>16.171944</v>
      </c>
      <c r="P268">
        <v>1849885.4042</v>
      </c>
      <c r="Q268">
        <v>2282915.9904</v>
      </c>
      <c r="R268">
        <v>1849885.4042</v>
      </c>
      <c r="S268">
        <v>34453.742700000003</v>
      </c>
      <c r="T268">
        <v>378</v>
      </c>
      <c r="U268">
        <f t="shared" si="4"/>
        <v>29</v>
      </c>
    </row>
    <row r="269" spans="1:21" x14ac:dyDescent="0.25">
      <c r="A269" s="1">
        <v>267</v>
      </c>
      <c r="B269" s="3">
        <v>53303</v>
      </c>
      <c r="C269">
        <v>8147</v>
      </c>
      <c r="D269">
        <v>435602</v>
      </c>
      <c r="E269" t="s">
        <v>19</v>
      </c>
      <c r="F269" t="s">
        <v>20</v>
      </c>
      <c r="G269" s="10">
        <v>281.25119999999998</v>
      </c>
      <c r="H269" s="10">
        <v>228.99469999999999</v>
      </c>
      <c r="I269" s="10">
        <v>52.256599999999999</v>
      </c>
      <c r="J269">
        <v>0</v>
      </c>
      <c r="K269">
        <v>10676.722599999999</v>
      </c>
      <c r="L269">
        <v>281.25119999999998</v>
      </c>
      <c r="M269">
        <v>228.99469999999999</v>
      </c>
      <c r="N269">
        <v>2291353.5263999999</v>
      </c>
      <c r="O269">
        <v>16.171944</v>
      </c>
      <c r="P269">
        <v>1865619.8208999999</v>
      </c>
      <c r="Q269">
        <v>2291353.5263999999</v>
      </c>
      <c r="R269">
        <v>1865619.8208999999</v>
      </c>
      <c r="S269">
        <v>34682.737399999998</v>
      </c>
      <c r="T269">
        <v>378</v>
      </c>
      <c r="U269">
        <f t="shared" si="4"/>
        <v>29</v>
      </c>
    </row>
    <row r="270" spans="1:21" x14ac:dyDescent="0.25">
      <c r="A270" s="1">
        <v>268</v>
      </c>
      <c r="B270" s="3">
        <v>53334</v>
      </c>
      <c r="C270">
        <v>8178</v>
      </c>
      <c r="D270">
        <v>435602</v>
      </c>
      <c r="E270" t="s">
        <v>19</v>
      </c>
      <c r="F270" t="s">
        <v>20</v>
      </c>
      <c r="G270" s="10">
        <v>281.25119999999998</v>
      </c>
      <c r="H270" s="10">
        <v>230.09190000000001</v>
      </c>
      <c r="I270" s="10">
        <v>51.159300000000002</v>
      </c>
      <c r="J270">
        <v>0</v>
      </c>
      <c r="K270">
        <v>10446.6307</v>
      </c>
      <c r="L270">
        <v>281.25119999999998</v>
      </c>
      <c r="M270">
        <v>230.09190000000001</v>
      </c>
      <c r="N270">
        <v>2300072.3136</v>
      </c>
      <c r="O270">
        <v>16.171944</v>
      </c>
      <c r="P270">
        <v>1881691.5582000001</v>
      </c>
      <c r="Q270">
        <v>2300072.3136</v>
      </c>
      <c r="R270">
        <v>1881691.5582000001</v>
      </c>
      <c r="S270">
        <v>34912.829299999998</v>
      </c>
      <c r="T270">
        <v>378</v>
      </c>
      <c r="U270">
        <f t="shared" si="4"/>
        <v>29</v>
      </c>
    </row>
    <row r="271" spans="1:21" x14ac:dyDescent="0.25">
      <c r="A271" s="1">
        <v>269</v>
      </c>
      <c r="B271" s="3">
        <v>53365</v>
      </c>
      <c r="C271">
        <v>8209</v>
      </c>
      <c r="D271">
        <v>435602</v>
      </c>
      <c r="E271" t="s">
        <v>19</v>
      </c>
      <c r="F271" t="s">
        <v>20</v>
      </c>
      <c r="G271" s="10">
        <v>281.25119999999998</v>
      </c>
      <c r="H271" s="10">
        <v>231.19450000000001</v>
      </c>
      <c r="I271" s="10">
        <v>50.056800000000003</v>
      </c>
      <c r="J271">
        <v>0</v>
      </c>
      <c r="K271">
        <v>10215.4362</v>
      </c>
      <c r="L271">
        <v>281.25119999999998</v>
      </c>
      <c r="M271">
        <v>231.19450000000001</v>
      </c>
      <c r="N271">
        <v>2308791.1008000001</v>
      </c>
      <c r="O271">
        <v>16.171944</v>
      </c>
      <c r="P271">
        <v>1897875.6505</v>
      </c>
      <c r="Q271">
        <v>2308791.1008000001</v>
      </c>
      <c r="R271">
        <v>1897875.6505</v>
      </c>
      <c r="S271">
        <v>35144.023800000003</v>
      </c>
      <c r="T271">
        <v>378</v>
      </c>
      <c r="U271">
        <f t="shared" si="4"/>
        <v>30</v>
      </c>
    </row>
    <row r="272" spans="1:21" x14ac:dyDescent="0.25">
      <c r="A272" s="1">
        <v>270</v>
      </c>
      <c r="B272" s="3">
        <v>53393</v>
      </c>
      <c r="C272">
        <v>8237</v>
      </c>
      <c r="D272">
        <v>435602</v>
      </c>
      <c r="E272" t="s">
        <v>19</v>
      </c>
      <c r="F272" t="s">
        <v>20</v>
      </c>
      <c r="G272" s="10">
        <v>281.25119999999998</v>
      </c>
      <c r="H272" s="10">
        <v>232.3023</v>
      </c>
      <c r="I272" s="10">
        <v>48.948999999999998</v>
      </c>
      <c r="J272">
        <v>0</v>
      </c>
      <c r="K272">
        <v>9983.1339000000007</v>
      </c>
      <c r="L272">
        <v>281.25119999999998</v>
      </c>
      <c r="M272">
        <v>232.3023</v>
      </c>
      <c r="N272">
        <v>2316666.1343999999</v>
      </c>
      <c r="O272">
        <v>16.171944</v>
      </c>
      <c r="P272">
        <v>1913474.0451</v>
      </c>
      <c r="Q272">
        <v>2316666.1343999999</v>
      </c>
      <c r="R272">
        <v>1913474.0451</v>
      </c>
      <c r="S272">
        <v>35376.326099999998</v>
      </c>
      <c r="T272">
        <v>378</v>
      </c>
      <c r="U272">
        <f t="shared" si="4"/>
        <v>30</v>
      </c>
    </row>
    <row r="273" spans="1:21" x14ac:dyDescent="0.25">
      <c r="A273" s="1">
        <v>271</v>
      </c>
      <c r="B273" s="3">
        <v>53424</v>
      </c>
      <c r="C273">
        <v>8268</v>
      </c>
      <c r="D273">
        <v>435602</v>
      </c>
      <c r="E273" t="s">
        <v>19</v>
      </c>
      <c r="F273" t="s">
        <v>20</v>
      </c>
      <c r="G273" s="10">
        <v>281.25119999999998</v>
      </c>
      <c r="H273" s="10">
        <v>233.41540000000001</v>
      </c>
      <c r="I273" s="10">
        <v>47.835799999999999</v>
      </c>
      <c r="J273">
        <v>0</v>
      </c>
      <c r="K273">
        <v>9749.7185000000027</v>
      </c>
      <c r="L273">
        <v>281.25119999999998</v>
      </c>
      <c r="M273">
        <v>233.41540000000001</v>
      </c>
      <c r="N273">
        <v>2325384.9216</v>
      </c>
      <c r="O273">
        <v>16.171944</v>
      </c>
      <c r="P273">
        <v>1929878.5271999999</v>
      </c>
      <c r="Q273">
        <v>2325384.9216</v>
      </c>
      <c r="R273">
        <v>1929878.5271999999</v>
      </c>
      <c r="S273">
        <v>35609.741499999996</v>
      </c>
      <c r="T273">
        <v>378</v>
      </c>
      <c r="U273">
        <f t="shared" si="4"/>
        <v>30</v>
      </c>
    </row>
    <row r="274" spans="1:21" x14ac:dyDescent="0.25">
      <c r="A274" s="1">
        <v>272</v>
      </c>
      <c r="B274" s="3">
        <v>53454</v>
      </c>
      <c r="C274">
        <v>8298</v>
      </c>
      <c r="D274">
        <v>435602</v>
      </c>
      <c r="E274" t="s">
        <v>19</v>
      </c>
      <c r="F274" t="s">
        <v>20</v>
      </c>
      <c r="G274" s="10">
        <v>281.25119999999998</v>
      </c>
      <c r="H274" s="10">
        <v>234.53380000000001</v>
      </c>
      <c r="I274" s="10">
        <v>46.717399999999998</v>
      </c>
      <c r="J274">
        <v>0</v>
      </c>
      <c r="K274">
        <v>9515.1847000000053</v>
      </c>
      <c r="L274">
        <v>281.25119999999998</v>
      </c>
      <c r="M274">
        <v>234.53380000000001</v>
      </c>
      <c r="N274">
        <v>2333822.4575999998</v>
      </c>
      <c r="O274">
        <v>16.171944</v>
      </c>
      <c r="P274">
        <v>1946161.4724000001</v>
      </c>
      <c r="Q274">
        <v>2333822.4575999998</v>
      </c>
      <c r="R274">
        <v>1946161.4724000001</v>
      </c>
      <c r="S274">
        <v>35844.275299999987</v>
      </c>
      <c r="T274">
        <v>378</v>
      </c>
      <c r="U274">
        <f t="shared" si="4"/>
        <v>30</v>
      </c>
    </row>
    <row r="275" spans="1:21" x14ac:dyDescent="0.25">
      <c r="A275" s="1">
        <v>273</v>
      </c>
      <c r="B275" s="3">
        <v>53485</v>
      </c>
      <c r="C275">
        <v>8329</v>
      </c>
      <c r="D275">
        <v>435602</v>
      </c>
      <c r="E275" t="s">
        <v>19</v>
      </c>
      <c r="F275" t="s">
        <v>20</v>
      </c>
      <c r="G275" s="10">
        <v>281.25119999999998</v>
      </c>
      <c r="H275" s="10">
        <v>235.6576</v>
      </c>
      <c r="I275" s="10">
        <v>45.593600000000002</v>
      </c>
      <c r="J275">
        <v>0</v>
      </c>
      <c r="K275">
        <v>9279.5271000000066</v>
      </c>
      <c r="L275">
        <v>281.25119999999998</v>
      </c>
      <c r="M275">
        <v>235.6576</v>
      </c>
      <c r="N275">
        <v>2342541.2448</v>
      </c>
      <c r="O275">
        <v>16.171944</v>
      </c>
      <c r="P275">
        <v>1962792.1503999999</v>
      </c>
      <c r="Q275">
        <v>2342541.2448</v>
      </c>
      <c r="R275">
        <v>1962792.1503999999</v>
      </c>
      <c r="S275">
        <v>36079.932899999993</v>
      </c>
      <c r="T275">
        <v>378</v>
      </c>
      <c r="U275">
        <f t="shared" si="4"/>
        <v>30</v>
      </c>
    </row>
    <row r="276" spans="1:21" x14ac:dyDescent="0.25">
      <c r="A276" s="1">
        <v>274</v>
      </c>
      <c r="B276" s="3">
        <v>53515</v>
      </c>
      <c r="C276">
        <v>8359</v>
      </c>
      <c r="D276">
        <v>435602</v>
      </c>
      <c r="E276" t="s">
        <v>19</v>
      </c>
      <c r="F276" t="s">
        <v>20</v>
      </c>
      <c r="G276" s="10">
        <v>281.25119999999998</v>
      </c>
      <c r="H276" s="10">
        <v>236.7868</v>
      </c>
      <c r="I276" s="10">
        <v>44.464399999999998</v>
      </c>
      <c r="J276">
        <v>0</v>
      </c>
      <c r="K276">
        <v>9042.7403000000049</v>
      </c>
      <c r="L276">
        <v>281.25119999999998</v>
      </c>
      <c r="M276">
        <v>236.7868</v>
      </c>
      <c r="N276">
        <v>2350978.7807999998</v>
      </c>
      <c r="O276">
        <v>16.171944</v>
      </c>
      <c r="P276">
        <v>1979300.8611999999</v>
      </c>
      <c r="Q276">
        <v>2350978.7807999998</v>
      </c>
      <c r="R276">
        <v>1979300.8611999999</v>
      </c>
      <c r="S276">
        <v>36316.719699999987</v>
      </c>
      <c r="T276">
        <v>378</v>
      </c>
      <c r="U276">
        <f t="shared" si="4"/>
        <v>30</v>
      </c>
    </row>
    <row r="277" spans="1:21" x14ac:dyDescent="0.25">
      <c r="A277" s="1">
        <v>275</v>
      </c>
      <c r="B277" s="3">
        <v>53546</v>
      </c>
      <c r="C277">
        <v>8390</v>
      </c>
      <c r="D277">
        <v>435602</v>
      </c>
      <c r="E277" t="s">
        <v>19</v>
      </c>
      <c r="F277" t="s">
        <v>20</v>
      </c>
      <c r="G277" s="10">
        <v>281.25119999999998</v>
      </c>
      <c r="H277" s="10">
        <v>237.92140000000001</v>
      </c>
      <c r="I277" s="10">
        <v>43.329799999999999</v>
      </c>
      <c r="J277">
        <v>0</v>
      </c>
      <c r="K277">
        <v>8804.8189000000057</v>
      </c>
      <c r="L277">
        <v>281.25119999999998</v>
      </c>
      <c r="M277">
        <v>237.92140000000001</v>
      </c>
      <c r="N277">
        <v>2359697.568</v>
      </c>
      <c r="O277">
        <v>16.171944</v>
      </c>
      <c r="P277">
        <v>1996160.5460000001</v>
      </c>
      <c r="Q277">
        <v>2359697.568</v>
      </c>
      <c r="R277">
        <v>1996160.5460000001</v>
      </c>
      <c r="S277">
        <v>36554.641099999993</v>
      </c>
      <c r="T277">
        <v>378</v>
      </c>
      <c r="U277">
        <f t="shared" si="4"/>
        <v>30</v>
      </c>
    </row>
    <row r="278" spans="1:21" x14ac:dyDescent="0.25">
      <c r="A278" s="1">
        <v>276</v>
      </c>
      <c r="B278" s="3">
        <v>53577</v>
      </c>
      <c r="C278">
        <v>8421</v>
      </c>
      <c r="D278">
        <v>435602</v>
      </c>
      <c r="E278" t="s">
        <v>19</v>
      </c>
      <c r="F278" t="s">
        <v>20</v>
      </c>
      <c r="G278" s="10">
        <v>281.25119999999998</v>
      </c>
      <c r="H278" s="10">
        <v>239.0615</v>
      </c>
      <c r="I278" s="10">
        <v>42.189799999999998</v>
      </c>
      <c r="J278">
        <v>0</v>
      </c>
      <c r="K278">
        <v>8565.7574000000022</v>
      </c>
      <c r="L278">
        <v>281.25119999999998</v>
      </c>
      <c r="M278">
        <v>239.0615</v>
      </c>
      <c r="N278">
        <v>2368416.3552000001</v>
      </c>
      <c r="O278">
        <v>16.171944</v>
      </c>
      <c r="P278">
        <v>2013136.8914999999</v>
      </c>
      <c r="Q278">
        <v>2368416.3552000001</v>
      </c>
      <c r="R278">
        <v>2013136.8914999999</v>
      </c>
      <c r="S278">
        <v>36793.702599999997</v>
      </c>
      <c r="T278">
        <v>378</v>
      </c>
      <c r="U278">
        <f t="shared" si="4"/>
        <v>30</v>
      </c>
    </row>
    <row r="279" spans="1:21" x14ac:dyDescent="0.25">
      <c r="A279" s="1">
        <v>277</v>
      </c>
      <c r="B279" s="3">
        <v>53607</v>
      </c>
      <c r="C279">
        <v>8451</v>
      </c>
      <c r="D279">
        <v>435602</v>
      </c>
      <c r="E279" t="s">
        <v>19</v>
      </c>
      <c r="F279" t="s">
        <v>20</v>
      </c>
      <c r="G279" s="10">
        <v>281.25119999999998</v>
      </c>
      <c r="H279" s="10">
        <v>240.20699999999999</v>
      </c>
      <c r="I279" s="10">
        <v>41.0443</v>
      </c>
      <c r="J279">
        <v>0</v>
      </c>
      <c r="K279">
        <v>8325.5504000000001</v>
      </c>
      <c r="L279">
        <v>281.25119999999998</v>
      </c>
      <c r="M279">
        <v>240.20699999999999</v>
      </c>
      <c r="N279">
        <v>2376853.8912</v>
      </c>
      <c r="O279">
        <v>16.171944</v>
      </c>
      <c r="P279">
        <v>2029989.3570000001</v>
      </c>
      <c r="Q279">
        <v>2376853.8912</v>
      </c>
      <c r="R279">
        <v>2029989.3570000001</v>
      </c>
      <c r="S279">
        <v>37033.909599999999</v>
      </c>
      <c r="T279">
        <v>378</v>
      </c>
      <c r="U279">
        <f t="shared" si="4"/>
        <v>30</v>
      </c>
    </row>
    <row r="280" spans="1:21" x14ac:dyDescent="0.25">
      <c r="A280" s="1">
        <v>278</v>
      </c>
      <c r="B280" s="3">
        <v>53638</v>
      </c>
      <c r="C280">
        <v>8482</v>
      </c>
      <c r="D280">
        <v>435602</v>
      </c>
      <c r="E280" t="s">
        <v>19</v>
      </c>
      <c r="F280" t="s">
        <v>20</v>
      </c>
      <c r="G280" s="10">
        <v>281.25119999999998</v>
      </c>
      <c r="H280" s="10">
        <v>241.358</v>
      </c>
      <c r="I280" s="10">
        <v>39.893300000000004</v>
      </c>
      <c r="J280">
        <v>0</v>
      </c>
      <c r="K280">
        <v>8084.1923999999999</v>
      </c>
      <c r="L280">
        <v>281.25119999999998</v>
      </c>
      <c r="M280">
        <v>241.358</v>
      </c>
      <c r="N280">
        <v>2385572.6784000001</v>
      </c>
      <c r="O280">
        <v>16.171944</v>
      </c>
      <c r="P280">
        <v>2047198.5560000001</v>
      </c>
      <c r="Q280">
        <v>2385572.6784000001</v>
      </c>
      <c r="R280">
        <v>2047198.5560000001</v>
      </c>
      <c r="S280">
        <v>37275.267599999999</v>
      </c>
      <c r="T280">
        <v>378</v>
      </c>
      <c r="U280">
        <f t="shared" si="4"/>
        <v>30</v>
      </c>
    </row>
    <row r="281" spans="1:21" x14ac:dyDescent="0.25">
      <c r="A281" s="1">
        <v>279</v>
      </c>
      <c r="B281" s="3">
        <v>53668</v>
      </c>
      <c r="C281">
        <v>8512</v>
      </c>
      <c r="D281">
        <v>435602</v>
      </c>
      <c r="E281" t="s">
        <v>19</v>
      </c>
      <c r="F281" t="s">
        <v>20</v>
      </c>
      <c r="G281" s="10">
        <v>281.25119999999998</v>
      </c>
      <c r="H281" s="10">
        <v>242.5145</v>
      </c>
      <c r="I281" s="10">
        <v>38.736800000000002</v>
      </c>
      <c r="J281">
        <v>0</v>
      </c>
      <c r="K281">
        <v>7841.6779000000024</v>
      </c>
      <c r="L281">
        <v>281.25119999999998</v>
      </c>
      <c r="M281">
        <v>242.5145</v>
      </c>
      <c r="N281">
        <v>2394010.2143999999</v>
      </c>
      <c r="O281">
        <v>16.171944</v>
      </c>
      <c r="P281">
        <v>2064283.4240000001</v>
      </c>
      <c r="Q281">
        <v>2394010.2143999999</v>
      </c>
      <c r="R281">
        <v>2064283.4240000001</v>
      </c>
      <c r="S281">
        <v>37517.782099999997</v>
      </c>
      <c r="T281">
        <v>378</v>
      </c>
      <c r="U281">
        <f t="shared" si="4"/>
        <v>30</v>
      </c>
    </row>
    <row r="282" spans="1:21" x14ac:dyDescent="0.25">
      <c r="A282" s="1">
        <v>280</v>
      </c>
      <c r="B282" s="3">
        <v>53699</v>
      </c>
      <c r="C282">
        <v>8543</v>
      </c>
      <c r="D282">
        <v>435602</v>
      </c>
      <c r="E282" t="s">
        <v>19</v>
      </c>
      <c r="F282" t="s">
        <v>20</v>
      </c>
      <c r="G282" s="10">
        <v>281.25119999999998</v>
      </c>
      <c r="H282" s="10">
        <v>243.6765</v>
      </c>
      <c r="I282" s="10">
        <v>37.5747</v>
      </c>
      <c r="J282">
        <v>0</v>
      </c>
      <c r="K282">
        <v>7598.001400000001</v>
      </c>
      <c r="L282">
        <v>281.25119999999998</v>
      </c>
      <c r="M282">
        <v>243.6765</v>
      </c>
      <c r="N282">
        <v>2402729.0016000001</v>
      </c>
      <c r="O282">
        <v>16.171944</v>
      </c>
      <c r="P282">
        <v>2081728.3395</v>
      </c>
      <c r="Q282">
        <v>2402729.0016000001</v>
      </c>
      <c r="R282">
        <v>2081728.3395</v>
      </c>
      <c r="S282">
        <v>37761.458599999998</v>
      </c>
      <c r="T282">
        <v>378</v>
      </c>
      <c r="U282">
        <f t="shared" si="4"/>
        <v>31</v>
      </c>
    </row>
    <row r="283" spans="1:21" x14ac:dyDescent="0.25">
      <c r="A283" s="1">
        <v>281</v>
      </c>
      <c r="B283" s="3">
        <v>53730</v>
      </c>
      <c r="C283">
        <v>8574</v>
      </c>
      <c r="D283">
        <v>435602</v>
      </c>
      <c r="E283" t="s">
        <v>19</v>
      </c>
      <c r="F283" t="s">
        <v>20</v>
      </c>
      <c r="G283" s="10">
        <v>281.25119999999998</v>
      </c>
      <c r="H283" s="10">
        <v>244.8441</v>
      </c>
      <c r="I283" s="10">
        <v>36.4071</v>
      </c>
      <c r="J283">
        <v>0</v>
      </c>
      <c r="K283">
        <v>7353.1572999999989</v>
      </c>
      <c r="L283">
        <v>281.25119999999998</v>
      </c>
      <c r="M283">
        <v>244.8441</v>
      </c>
      <c r="N283">
        <v>2411447.7888000002</v>
      </c>
      <c r="O283">
        <v>16.171944</v>
      </c>
      <c r="P283">
        <v>2099293.3133999999</v>
      </c>
      <c r="Q283">
        <v>2411447.7888000002</v>
      </c>
      <c r="R283">
        <v>2099293.3133999999</v>
      </c>
      <c r="S283">
        <v>38006.3027</v>
      </c>
      <c r="T283">
        <v>378</v>
      </c>
      <c r="U283">
        <f t="shared" si="4"/>
        <v>31</v>
      </c>
    </row>
    <row r="284" spans="1:21" x14ac:dyDescent="0.25">
      <c r="A284" s="1">
        <v>282</v>
      </c>
      <c r="B284" s="3">
        <v>53758</v>
      </c>
      <c r="C284">
        <v>8602</v>
      </c>
      <c r="D284">
        <v>435602</v>
      </c>
      <c r="E284" t="s">
        <v>19</v>
      </c>
      <c r="F284" t="s">
        <v>20</v>
      </c>
      <c r="G284" s="10">
        <v>281.25119999999998</v>
      </c>
      <c r="H284" s="10">
        <v>246.01740000000001</v>
      </c>
      <c r="I284" s="10">
        <v>35.233899999999998</v>
      </c>
      <c r="J284">
        <v>0</v>
      </c>
      <c r="K284">
        <v>7107.1399000000019</v>
      </c>
      <c r="L284">
        <v>281.25119999999998</v>
      </c>
      <c r="M284">
        <v>246.01740000000001</v>
      </c>
      <c r="N284">
        <v>2419322.8223999999</v>
      </c>
      <c r="O284">
        <v>16.171944</v>
      </c>
      <c r="P284">
        <v>2116241.6748000002</v>
      </c>
      <c r="Q284">
        <v>2419322.8223999999</v>
      </c>
      <c r="R284">
        <v>2116241.6748000002</v>
      </c>
      <c r="S284">
        <v>38252.320099999997</v>
      </c>
      <c r="T284">
        <v>378</v>
      </c>
      <c r="U284">
        <f t="shared" si="4"/>
        <v>31</v>
      </c>
    </row>
    <row r="285" spans="1:21" x14ac:dyDescent="0.25">
      <c r="A285" s="1">
        <v>283</v>
      </c>
      <c r="B285" s="3">
        <v>53789</v>
      </c>
      <c r="C285">
        <v>8633</v>
      </c>
      <c r="D285">
        <v>435602</v>
      </c>
      <c r="E285" t="s">
        <v>19</v>
      </c>
      <c r="F285" t="s">
        <v>20</v>
      </c>
      <c r="G285" s="10">
        <v>281.25119999999998</v>
      </c>
      <c r="H285" s="10">
        <v>247.1962</v>
      </c>
      <c r="I285" s="10">
        <v>34.055</v>
      </c>
      <c r="J285">
        <v>0</v>
      </c>
      <c r="K285">
        <v>6859.9437000000034</v>
      </c>
      <c r="L285">
        <v>281.25119999999998</v>
      </c>
      <c r="M285">
        <v>247.1962</v>
      </c>
      <c r="N285">
        <v>2428041.6096000001</v>
      </c>
      <c r="O285">
        <v>16.171944</v>
      </c>
      <c r="P285">
        <v>2134044.7946000001</v>
      </c>
      <c r="Q285">
        <v>2428041.6096000001</v>
      </c>
      <c r="R285">
        <v>2134044.7946000001</v>
      </c>
      <c r="S285">
        <v>38499.516300000003</v>
      </c>
      <c r="T285">
        <v>378</v>
      </c>
      <c r="U285">
        <f t="shared" si="4"/>
        <v>31</v>
      </c>
    </row>
    <row r="286" spans="1:21" x14ac:dyDescent="0.25">
      <c r="A286" s="1">
        <v>284</v>
      </c>
      <c r="B286" s="3">
        <v>53819</v>
      </c>
      <c r="C286">
        <v>8663</v>
      </c>
      <c r="D286">
        <v>435602</v>
      </c>
      <c r="E286" t="s">
        <v>19</v>
      </c>
      <c r="F286" t="s">
        <v>20</v>
      </c>
      <c r="G286" s="10">
        <v>281.25119999999998</v>
      </c>
      <c r="H286" s="10">
        <v>248.38069999999999</v>
      </c>
      <c r="I286" s="10">
        <v>32.870600000000003</v>
      </c>
      <c r="J286">
        <v>0</v>
      </c>
      <c r="K286">
        <v>6611.5630000000019</v>
      </c>
      <c r="L286">
        <v>281.25119999999998</v>
      </c>
      <c r="M286">
        <v>248.38069999999999</v>
      </c>
      <c r="N286">
        <v>2436479.1455999999</v>
      </c>
      <c r="O286">
        <v>16.171944</v>
      </c>
      <c r="P286">
        <v>2151722.0041</v>
      </c>
      <c r="Q286">
        <v>2436479.1455999999</v>
      </c>
      <c r="R286">
        <v>2151722.0041</v>
      </c>
      <c r="S286">
        <v>38747.896999999997</v>
      </c>
      <c r="T286">
        <v>378</v>
      </c>
      <c r="U286">
        <f t="shared" si="4"/>
        <v>31</v>
      </c>
    </row>
    <row r="287" spans="1:21" x14ac:dyDescent="0.25">
      <c r="A287" s="1">
        <v>285</v>
      </c>
      <c r="B287" s="3">
        <v>53850</v>
      </c>
      <c r="C287">
        <v>8694</v>
      </c>
      <c r="D287">
        <v>435602</v>
      </c>
      <c r="E287" t="s">
        <v>19</v>
      </c>
      <c r="F287" t="s">
        <v>20</v>
      </c>
      <c r="G287" s="10">
        <v>281.25119999999998</v>
      </c>
      <c r="H287" s="10">
        <v>249.57079999999999</v>
      </c>
      <c r="I287" s="10">
        <v>31.680399999999999</v>
      </c>
      <c r="J287">
        <v>0</v>
      </c>
      <c r="K287">
        <v>6361.9922000000006</v>
      </c>
      <c r="L287">
        <v>281.25119999999998</v>
      </c>
      <c r="M287">
        <v>249.57079999999999</v>
      </c>
      <c r="N287">
        <v>2445197.9328000001</v>
      </c>
      <c r="O287">
        <v>16.171944</v>
      </c>
      <c r="P287">
        <v>2169768.5351999998</v>
      </c>
      <c r="Q287">
        <v>2445197.9328000001</v>
      </c>
      <c r="R287">
        <v>2169768.5351999998</v>
      </c>
      <c r="S287">
        <v>38997.467799999999</v>
      </c>
      <c r="T287">
        <v>378</v>
      </c>
      <c r="U287">
        <f t="shared" si="4"/>
        <v>31</v>
      </c>
    </row>
    <row r="288" spans="1:21" x14ac:dyDescent="0.25">
      <c r="A288" s="1">
        <v>286</v>
      </c>
      <c r="B288" s="3">
        <v>53880</v>
      </c>
      <c r="C288">
        <v>8724</v>
      </c>
      <c r="D288">
        <v>435602</v>
      </c>
      <c r="E288" t="s">
        <v>19</v>
      </c>
      <c r="F288" t="s">
        <v>20</v>
      </c>
      <c r="G288" s="10">
        <v>281.25119999999998</v>
      </c>
      <c r="H288" s="10">
        <v>250.76669999999999</v>
      </c>
      <c r="I288" s="10">
        <v>30.484500000000001</v>
      </c>
      <c r="J288">
        <v>0</v>
      </c>
      <c r="K288">
        <v>6111.2254999999996</v>
      </c>
      <c r="L288">
        <v>281.25119999999998</v>
      </c>
      <c r="M288">
        <v>250.76669999999999</v>
      </c>
      <c r="N288">
        <v>2453635.4687999999</v>
      </c>
      <c r="O288">
        <v>16.171944</v>
      </c>
      <c r="P288">
        <v>2187688.6908</v>
      </c>
      <c r="Q288">
        <v>2453635.4687999999</v>
      </c>
      <c r="R288">
        <v>2187688.6908</v>
      </c>
      <c r="S288">
        <v>39248.234499999999</v>
      </c>
      <c r="T288">
        <v>378</v>
      </c>
      <c r="U288">
        <f t="shared" si="4"/>
        <v>31</v>
      </c>
    </row>
    <row r="289" spans="1:21" x14ac:dyDescent="0.25">
      <c r="A289" s="1">
        <v>287</v>
      </c>
      <c r="B289" s="3">
        <v>53911</v>
      </c>
      <c r="C289">
        <v>8755</v>
      </c>
      <c r="D289">
        <v>435602</v>
      </c>
      <c r="E289" t="s">
        <v>19</v>
      </c>
      <c r="F289" t="s">
        <v>20</v>
      </c>
      <c r="G289" s="10">
        <v>281.25119999999998</v>
      </c>
      <c r="H289" s="10">
        <v>251.9683</v>
      </c>
      <c r="I289" s="10">
        <v>29.283000000000001</v>
      </c>
      <c r="J289">
        <v>0</v>
      </c>
      <c r="K289">
        <v>5859.2572</v>
      </c>
      <c r="L289">
        <v>281.25119999999998</v>
      </c>
      <c r="M289">
        <v>251.9683</v>
      </c>
      <c r="N289">
        <v>2462354.2560000001</v>
      </c>
      <c r="O289">
        <v>16.171944</v>
      </c>
      <c r="P289">
        <v>2205982.4665000001</v>
      </c>
      <c r="Q289">
        <v>2462354.2560000001</v>
      </c>
      <c r="R289">
        <v>2205982.4665000001</v>
      </c>
      <c r="S289">
        <v>39500.202799999999</v>
      </c>
      <c r="T289">
        <v>378</v>
      </c>
      <c r="U289">
        <f t="shared" si="4"/>
        <v>31</v>
      </c>
    </row>
    <row r="290" spans="1:21" x14ac:dyDescent="0.25">
      <c r="A290" s="1">
        <v>288</v>
      </c>
      <c r="B290" s="3">
        <v>53942</v>
      </c>
      <c r="C290">
        <v>8786</v>
      </c>
      <c r="D290">
        <v>435602</v>
      </c>
      <c r="E290" t="s">
        <v>19</v>
      </c>
      <c r="F290" t="s">
        <v>20</v>
      </c>
      <c r="G290" s="10">
        <v>281.25119999999998</v>
      </c>
      <c r="H290" s="10">
        <v>253.1756</v>
      </c>
      <c r="I290" s="10">
        <v>28.075600000000001</v>
      </c>
      <c r="J290">
        <v>0</v>
      </c>
      <c r="K290">
        <v>5606.0815999999977</v>
      </c>
      <c r="L290">
        <v>281.25119999999998</v>
      </c>
      <c r="M290">
        <v>253.1756</v>
      </c>
      <c r="N290">
        <v>2471073.0432000002</v>
      </c>
      <c r="O290">
        <v>16.171944</v>
      </c>
      <c r="P290">
        <v>2224400.8215999999</v>
      </c>
      <c r="Q290">
        <v>2471073.0432000002</v>
      </c>
      <c r="R290">
        <v>2224400.8215999999</v>
      </c>
      <c r="S290">
        <v>39753.378400000001</v>
      </c>
      <c r="T290">
        <v>378</v>
      </c>
      <c r="U290">
        <f t="shared" si="4"/>
        <v>31</v>
      </c>
    </row>
    <row r="291" spans="1:21" x14ac:dyDescent="0.25">
      <c r="A291" s="1">
        <v>289</v>
      </c>
      <c r="B291" s="3">
        <v>53972</v>
      </c>
      <c r="C291">
        <v>8816</v>
      </c>
      <c r="D291">
        <v>435602</v>
      </c>
      <c r="E291" t="s">
        <v>19</v>
      </c>
      <c r="F291" t="s">
        <v>20</v>
      </c>
      <c r="G291" s="10">
        <v>281.25119999999998</v>
      </c>
      <c r="H291" s="10">
        <v>254.3888</v>
      </c>
      <c r="I291" s="10">
        <v>26.862500000000001</v>
      </c>
      <c r="J291">
        <v>0</v>
      </c>
      <c r="K291">
        <v>5351.6927999999971</v>
      </c>
      <c r="L291">
        <v>281.25119999999998</v>
      </c>
      <c r="M291">
        <v>254.3888</v>
      </c>
      <c r="N291">
        <v>2479510.5792</v>
      </c>
      <c r="O291">
        <v>16.171944</v>
      </c>
      <c r="P291">
        <v>2242691.6608000002</v>
      </c>
      <c r="Q291">
        <v>2479510.5792</v>
      </c>
      <c r="R291">
        <v>2242691.6608000002</v>
      </c>
      <c r="S291">
        <v>40007.767200000002</v>
      </c>
      <c r="T291">
        <v>378</v>
      </c>
      <c r="U291">
        <f t="shared" si="4"/>
        <v>31</v>
      </c>
    </row>
    <row r="292" spans="1:21" x14ac:dyDescent="0.25">
      <c r="A292" s="1">
        <v>290</v>
      </c>
      <c r="B292" s="3">
        <v>54003</v>
      </c>
      <c r="C292">
        <v>8847</v>
      </c>
      <c r="D292">
        <v>435602</v>
      </c>
      <c r="E292" t="s">
        <v>19</v>
      </c>
      <c r="F292" t="s">
        <v>20</v>
      </c>
      <c r="G292" s="10">
        <v>281.25119999999998</v>
      </c>
      <c r="H292" s="10">
        <v>255.60769999999999</v>
      </c>
      <c r="I292" s="10">
        <v>25.6435</v>
      </c>
      <c r="J292">
        <v>0</v>
      </c>
      <c r="K292">
        <v>5096.0850999999966</v>
      </c>
      <c r="L292">
        <v>281.25119999999998</v>
      </c>
      <c r="M292">
        <v>255.60769999999999</v>
      </c>
      <c r="N292">
        <v>2488229.3664000002</v>
      </c>
      <c r="O292">
        <v>16.171944</v>
      </c>
      <c r="P292">
        <v>2261361.3218999999</v>
      </c>
      <c r="Q292">
        <v>2488229.3664000002</v>
      </c>
      <c r="R292">
        <v>2261361.3218999999</v>
      </c>
      <c r="S292">
        <v>40263.374900000003</v>
      </c>
      <c r="T292">
        <v>378</v>
      </c>
      <c r="U292">
        <f t="shared" si="4"/>
        <v>31</v>
      </c>
    </row>
    <row r="293" spans="1:21" x14ac:dyDescent="0.25">
      <c r="A293" s="1">
        <v>291</v>
      </c>
      <c r="B293" s="3">
        <v>54033</v>
      </c>
      <c r="C293">
        <v>8877</v>
      </c>
      <c r="D293">
        <v>435602</v>
      </c>
      <c r="E293" t="s">
        <v>19</v>
      </c>
      <c r="F293" t="s">
        <v>20</v>
      </c>
      <c r="G293" s="10">
        <v>281.25119999999998</v>
      </c>
      <c r="H293" s="10">
        <v>256.83249999999998</v>
      </c>
      <c r="I293" s="10">
        <v>24.418700000000001</v>
      </c>
      <c r="J293">
        <v>0</v>
      </c>
      <c r="K293">
        <v>4839.2525999999998</v>
      </c>
      <c r="L293">
        <v>281.25119999999998</v>
      </c>
      <c r="M293">
        <v>256.83249999999998</v>
      </c>
      <c r="N293">
        <v>2496666.9024</v>
      </c>
      <c r="O293">
        <v>16.171944</v>
      </c>
      <c r="P293">
        <v>2279902.1025</v>
      </c>
      <c r="Q293">
        <v>2496666.9024</v>
      </c>
      <c r="R293">
        <v>2279902.1025</v>
      </c>
      <c r="S293">
        <v>40520.207399999999</v>
      </c>
      <c r="T293">
        <v>378</v>
      </c>
      <c r="U293">
        <f t="shared" si="4"/>
        <v>31</v>
      </c>
    </row>
    <row r="294" spans="1:21" x14ac:dyDescent="0.25">
      <c r="A294" s="1">
        <v>292</v>
      </c>
      <c r="B294" s="3">
        <v>54064</v>
      </c>
      <c r="C294">
        <v>8908</v>
      </c>
      <c r="D294">
        <v>435602</v>
      </c>
      <c r="E294" t="s">
        <v>19</v>
      </c>
      <c r="F294" t="s">
        <v>20</v>
      </c>
      <c r="G294" s="10">
        <v>281.25119999999998</v>
      </c>
      <c r="H294" s="10">
        <v>258.06310000000002</v>
      </c>
      <c r="I294" s="10">
        <v>23.188099999999999</v>
      </c>
      <c r="J294">
        <v>0</v>
      </c>
      <c r="K294">
        <v>4581.1895000000004</v>
      </c>
      <c r="L294">
        <v>281.25119999999998</v>
      </c>
      <c r="M294">
        <v>258.06310000000002</v>
      </c>
      <c r="N294">
        <v>2505385.6896000002</v>
      </c>
      <c r="O294">
        <v>16.171944</v>
      </c>
      <c r="P294">
        <v>2298826.0948000001</v>
      </c>
      <c r="Q294">
        <v>2505385.6896000002</v>
      </c>
      <c r="R294">
        <v>2298826.0948000001</v>
      </c>
      <c r="S294">
        <v>40778.270499999999</v>
      </c>
      <c r="T294">
        <v>378</v>
      </c>
      <c r="U294">
        <f t="shared" si="4"/>
        <v>32</v>
      </c>
    </row>
    <row r="295" spans="1:21" x14ac:dyDescent="0.25">
      <c r="A295" s="1">
        <v>293</v>
      </c>
      <c r="B295" s="3">
        <v>54095</v>
      </c>
      <c r="C295">
        <v>8939</v>
      </c>
      <c r="D295">
        <v>435602</v>
      </c>
      <c r="E295" t="s">
        <v>19</v>
      </c>
      <c r="F295" t="s">
        <v>20</v>
      </c>
      <c r="G295" s="10">
        <v>281.25119999999998</v>
      </c>
      <c r="H295" s="10">
        <v>259.29969999999997</v>
      </c>
      <c r="I295" s="10">
        <v>21.951499999999999</v>
      </c>
      <c r="J295">
        <v>0</v>
      </c>
      <c r="K295">
        <v>4321.8897999999972</v>
      </c>
      <c r="L295">
        <v>281.25119999999998</v>
      </c>
      <c r="M295">
        <v>259.29969999999997</v>
      </c>
      <c r="N295">
        <v>2514104.4767999998</v>
      </c>
      <c r="O295">
        <v>16.171944</v>
      </c>
      <c r="P295">
        <v>2317880.0183000001</v>
      </c>
      <c r="Q295">
        <v>2514104.4767999998</v>
      </c>
      <c r="R295">
        <v>2317880.0183000001</v>
      </c>
      <c r="S295">
        <v>41037.570200000002</v>
      </c>
      <c r="T295">
        <v>378</v>
      </c>
      <c r="U295">
        <f t="shared" si="4"/>
        <v>32</v>
      </c>
    </row>
    <row r="296" spans="1:21" x14ac:dyDescent="0.25">
      <c r="A296" s="1">
        <v>294</v>
      </c>
      <c r="B296" s="3">
        <v>54124</v>
      </c>
      <c r="C296">
        <v>8968</v>
      </c>
      <c r="D296">
        <v>435602</v>
      </c>
      <c r="E296" t="s">
        <v>19</v>
      </c>
      <c r="F296" t="s">
        <v>20</v>
      </c>
      <c r="G296" s="10">
        <v>281.25119999999998</v>
      </c>
      <c r="H296" s="10">
        <v>260.54219999999998</v>
      </c>
      <c r="I296" s="10">
        <v>20.709099999999999</v>
      </c>
      <c r="J296">
        <v>0</v>
      </c>
      <c r="K296">
        <v>4061.3475999999941</v>
      </c>
      <c r="L296">
        <v>281.25119999999998</v>
      </c>
      <c r="M296">
        <v>260.54219999999998</v>
      </c>
      <c r="N296">
        <v>2522260.7615999999</v>
      </c>
      <c r="O296">
        <v>16.171944</v>
      </c>
      <c r="P296">
        <v>2336542.4495999999</v>
      </c>
      <c r="Q296">
        <v>2522260.7615999999</v>
      </c>
      <c r="R296">
        <v>2336542.4495999999</v>
      </c>
      <c r="S296">
        <v>41298.112400000013</v>
      </c>
      <c r="T296">
        <v>378</v>
      </c>
      <c r="U296">
        <f t="shared" si="4"/>
        <v>32</v>
      </c>
    </row>
    <row r="297" spans="1:21" x14ac:dyDescent="0.25">
      <c r="A297" s="1">
        <v>295</v>
      </c>
      <c r="B297" s="3">
        <v>54155</v>
      </c>
      <c r="C297">
        <v>8999</v>
      </c>
      <c r="D297">
        <v>435602</v>
      </c>
      <c r="E297" t="s">
        <v>19</v>
      </c>
      <c r="F297" t="s">
        <v>20</v>
      </c>
      <c r="G297" s="10">
        <v>281.25119999999998</v>
      </c>
      <c r="H297" s="10">
        <v>261.79059999999998</v>
      </c>
      <c r="I297" s="10">
        <v>19.460599999999999</v>
      </c>
      <c r="J297">
        <v>0</v>
      </c>
      <c r="K297">
        <v>3799.556999999993</v>
      </c>
      <c r="L297">
        <v>281.25119999999998</v>
      </c>
      <c r="M297">
        <v>261.79059999999998</v>
      </c>
      <c r="N297">
        <v>2530979.5488</v>
      </c>
      <c r="O297">
        <v>16.171944</v>
      </c>
      <c r="P297">
        <v>2355853.6094</v>
      </c>
      <c r="Q297">
        <v>2530979.5488</v>
      </c>
      <c r="R297">
        <v>2355853.6094</v>
      </c>
      <c r="S297">
        <v>41559.903000000013</v>
      </c>
      <c r="T297">
        <v>378</v>
      </c>
      <c r="U297">
        <f t="shared" si="4"/>
        <v>32</v>
      </c>
    </row>
    <row r="298" spans="1:21" x14ac:dyDescent="0.25">
      <c r="A298" s="1">
        <v>296</v>
      </c>
      <c r="B298" s="3">
        <v>54185</v>
      </c>
      <c r="C298">
        <v>9029</v>
      </c>
      <c r="D298">
        <v>435602</v>
      </c>
      <c r="E298" t="s">
        <v>19</v>
      </c>
      <c r="F298" t="s">
        <v>20</v>
      </c>
      <c r="G298" s="10">
        <v>281.25119999999998</v>
      </c>
      <c r="H298" s="10">
        <v>263.04500000000002</v>
      </c>
      <c r="I298" s="10">
        <v>18.206199999999999</v>
      </c>
      <c r="J298">
        <v>0</v>
      </c>
      <c r="K298">
        <v>3536.5119999999952</v>
      </c>
      <c r="L298">
        <v>281.25119999999998</v>
      </c>
      <c r="M298">
        <v>263.04500000000002</v>
      </c>
      <c r="N298">
        <v>2539417.0847999998</v>
      </c>
      <c r="O298">
        <v>16.171944</v>
      </c>
      <c r="P298">
        <v>2375033.3050000002</v>
      </c>
      <c r="Q298">
        <v>2539417.0847999998</v>
      </c>
      <c r="R298">
        <v>2375033.3050000002</v>
      </c>
      <c r="S298">
        <v>41822.947999999997</v>
      </c>
      <c r="T298">
        <v>379</v>
      </c>
      <c r="U298">
        <f t="shared" si="4"/>
        <v>32</v>
      </c>
    </row>
    <row r="299" spans="1:21" x14ac:dyDescent="0.25">
      <c r="A299" s="1">
        <v>297</v>
      </c>
      <c r="B299" s="3">
        <v>54216</v>
      </c>
      <c r="C299">
        <v>9060</v>
      </c>
      <c r="D299">
        <v>435602</v>
      </c>
      <c r="E299" t="s">
        <v>19</v>
      </c>
      <c r="F299" t="s">
        <v>20</v>
      </c>
      <c r="G299" s="10">
        <v>281.25119999999998</v>
      </c>
      <c r="H299" s="10">
        <v>264.30540000000002</v>
      </c>
      <c r="I299" s="10">
        <v>16.945799999999998</v>
      </c>
      <c r="J299">
        <v>0</v>
      </c>
      <c r="K299">
        <v>3272.2065999999982</v>
      </c>
      <c r="L299">
        <v>281.25119999999998</v>
      </c>
      <c r="M299">
        <v>264.30540000000002</v>
      </c>
      <c r="N299">
        <v>2548135.872</v>
      </c>
      <c r="O299">
        <v>16.171944</v>
      </c>
      <c r="P299">
        <v>2394606.9240000001</v>
      </c>
      <c r="Q299">
        <v>2548135.872</v>
      </c>
      <c r="R299">
        <v>2394606.9240000001</v>
      </c>
      <c r="S299">
        <v>42087.253400000001</v>
      </c>
      <c r="T299">
        <v>379</v>
      </c>
      <c r="U299">
        <f t="shared" si="4"/>
        <v>32</v>
      </c>
    </row>
    <row r="300" spans="1:21" x14ac:dyDescent="0.25">
      <c r="A300" s="1">
        <v>298</v>
      </c>
      <c r="B300" s="3">
        <v>54246</v>
      </c>
      <c r="C300">
        <v>9090</v>
      </c>
      <c r="D300">
        <v>435602</v>
      </c>
      <c r="E300" t="s">
        <v>19</v>
      </c>
      <c r="F300" t="s">
        <v>20</v>
      </c>
      <c r="G300" s="10">
        <v>281.25119999999998</v>
      </c>
      <c r="H300" s="10">
        <v>265.57190000000003</v>
      </c>
      <c r="I300" s="10">
        <v>15.6793</v>
      </c>
      <c r="J300">
        <v>0</v>
      </c>
      <c r="K300">
        <v>3006.6346999999951</v>
      </c>
      <c r="L300">
        <v>281.25119999999998</v>
      </c>
      <c r="M300">
        <v>265.57190000000003</v>
      </c>
      <c r="N300">
        <v>2556573.4079999998</v>
      </c>
      <c r="O300">
        <v>16.171944</v>
      </c>
      <c r="P300">
        <v>2414048.571</v>
      </c>
      <c r="Q300">
        <v>2556573.4079999998</v>
      </c>
      <c r="R300">
        <v>2414048.571</v>
      </c>
      <c r="S300">
        <v>42352.825299999997</v>
      </c>
      <c r="T300">
        <v>379</v>
      </c>
      <c r="U300">
        <f t="shared" si="4"/>
        <v>32</v>
      </c>
    </row>
    <row r="301" spans="1:21" x14ac:dyDescent="0.25">
      <c r="A301" s="1">
        <v>299</v>
      </c>
      <c r="B301" s="3">
        <v>54277</v>
      </c>
      <c r="C301">
        <v>9121</v>
      </c>
      <c r="D301">
        <v>435602</v>
      </c>
      <c r="E301" t="s">
        <v>19</v>
      </c>
      <c r="F301" t="s">
        <v>20</v>
      </c>
      <c r="G301" s="10">
        <v>281.25119999999998</v>
      </c>
      <c r="H301" s="10">
        <v>266.84440000000001</v>
      </c>
      <c r="I301" s="10">
        <v>14.4068</v>
      </c>
      <c r="J301">
        <v>0</v>
      </c>
      <c r="K301">
        <v>2739.7902999999928</v>
      </c>
      <c r="L301">
        <v>281.25119999999998</v>
      </c>
      <c r="M301">
        <v>266.84440000000001</v>
      </c>
      <c r="N301">
        <v>2565292.1952</v>
      </c>
      <c r="O301">
        <v>16.171944</v>
      </c>
      <c r="P301">
        <v>2433887.7724000001</v>
      </c>
      <c r="Q301">
        <v>2565292.1952</v>
      </c>
      <c r="R301">
        <v>2433887.7724000001</v>
      </c>
      <c r="S301">
        <v>42619.669700000013</v>
      </c>
      <c r="T301">
        <v>379</v>
      </c>
      <c r="U301">
        <f t="shared" si="4"/>
        <v>32</v>
      </c>
    </row>
    <row r="302" spans="1:21" x14ac:dyDescent="0.25">
      <c r="A302" s="1">
        <v>300</v>
      </c>
      <c r="B302" s="3">
        <v>54308</v>
      </c>
      <c r="C302">
        <v>9152</v>
      </c>
      <c r="D302">
        <v>435602</v>
      </c>
      <c r="E302" t="s">
        <v>19</v>
      </c>
      <c r="F302" t="s">
        <v>20</v>
      </c>
      <c r="G302" s="10">
        <v>281.25119999999998</v>
      </c>
      <c r="H302" s="10">
        <v>268.12310000000002</v>
      </c>
      <c r="I302" s="10">
        <v>13.1282</v>
      </c>
      <c r="J302">
        <v>0</v>
      </c>
      <c r="K302">
        <v>2471.6671999999958</v>
      </c>
      <c r="L302">
        <v>281.25119999999998</v>
      </c>
      <c r="M302">
        <v>268.12310000000002</v>
      </c>
      <c r="N302">
        <v>2574010.9824000001</v>
      </c>
      <c r="O302">
        <v>16.171944</v>
      </c>
      <c r="P302">
        <v>2453862.6112000002</v>
      </c>
      <c r="Q302">
        <v>2574010.9824000001</v>
      </c>
      <c r="R302">
        <v>2453862.6112000002</v>
      </c>
      <c r="S302">
        <v>42887.792800000003</v>
      </c>
      <c r="T302">
        <v>379</v>
      </c>
      <c r="U302">
        <f t="shared" si="4"/>
        <v>32</v>
      </c>
    </row>
    <row r="303" spans="1:21" x14ac:dyDescent="0.25">
      <c r="A303" s="1">
        <v>301</v>
      </c>
      <c r="B303" s="3">
        <v>54338</v>
      </c>
      <c r="C303">
        <v>9182</v>
      </c>
      <c r="D303">
        <v>435602</v>
      </c>
      <c r="E303" t="s">
        <v>19</v>
      </c>
      <c r="F303" t="s">
        <v>20</v>
      </c>
      <c r="G303" s="10">
        <v>281.25119999999998</v>
      </c>
      <c r="H303" s="10">
        <v>269.40780000000001</v>
      </c>
      <c r="I303" s="10">
        <v>11.843400000000001</v>
      </c>
      <c r="J303">
        <v>0</v>
      </c>
      <c r="K303">
        <v>2202.2593999999949</v>
      </c>
      <c r="L303">
        <v>281.25119999999998</v>
      </c>
      <c r="M303">
        <v>269.40780000000001</v>
      </c>
      <c r="N303">
        <v>2582448.5183999999</v>
      </c>
      <c r="O303">
        <v>16.171944</v>
      </c>
      <c r="P303">
        <v>2473702.4196000001</v>
      </c>
      <c r="Q303">
        <v>2582448.5183999999</v>
      </c>
      <c r="R303">
        <v>2473702.4196000001</v>
      </c>
      <c r="S303">
        <v>43157.200599999996</v>
      </c>
      <c r="T303">
        <v>379</v>
      </c>
      <c r="U303">
        <f t="shared" si="4"/>
        <v>32</v>
      </c>
    </row>
    <row r="304" spans="1:21" x14ac:dyDescent="0.25">
      <c r="A304" s="1">
        <v>302</v>
      </c>
      <c r="B304" s="3">
        <v>54369</v>
      </c>
      <c r="C304">
        <v>9213</v>
      </c>
      <c r="D304">
        <v>435602</v>
      </c>
      <c r="E304" t="s">
        <v>19</v>
      </c>
      <c r="F304" t="s">
        <v>20</v>
      </c>
      <c r="G304" s="10">
        <v>281.25119999999998</v>
      </c>
      <c r="H304" s="10">
        <v>270.69869999999997</v>
      </c>
      <c r="I304" s="10">
        <v>10.5525</v>
      </c>
      <c r="J304">
        <v>0</v>
      </c>
      <c r="K304">
        <v>1931.560699999995</v>
      </c>
      <c r="L304">
        <v>281.25119999999998</v>
      </c>
      <c r="M304">
        <v>270.69869999999997</v>
      </c>
      <c r="N304">
        <v>2591167.3056000001</v>
      </c>
      <c r="O304">
        <v>16.171944</v>
      </c>
      <c r="P304">
        <v>2493947.1231</v>
      </c>
      <c r="Q304">
        <v>2591167.3056000001</v>
      </c>
      <c r="R304">
        <v>2493947.1231</v>
      </c>
      <c r="S304">
        <v>43427.899299999997</v>
      </c>
      <c r="T304">
        <v>379</v>
      </c>
      <c r="U304">
        <f t="shared" si="4"/>
        <v>32</v>
      </c>
    </row>
    <row r="305" spans="1:21" x14ac:dyDescent="0.25">
      <c r="A305" s="1">
        <v>303</v>
      </c>
      <c r="B305" s="3">
        <v>54399</v>
      </c>
      <c r="C305">
        <v>9243</v>
      </c>
      <c r="D305">
        <v>435602</v>
      </c>
      <c r="E305" t="s">
        <v>19</v>
      </c>
      <c r="F305" t="s">
        <v>20</v>
      </c>
      <c r="G305" s="10">
        <v>281.25119999999998</v>
      </c>
      <c r="H305" s="10">
        <v>271.99579999999997</v>
      </c>
      <c r="I305" s="10">
        <v>9.2553999999999998</v>
      </c>
      <c r="J305">
        <v>0</v>
      </c>
      <c r="K305">
        <v>1659.564899999998</v>
      </c>
      <c r="L305">
        <v>281.25119999999998</v>
      </c>
      <c r="M305">
        <v>271.99579999999997</v>
      </c>
      <c r="N305">
        <v>2599604.8415999999</v>
      </c>
      <c r="O305">
        <v>16.171944</v>
      </c>
      <c r="P305">
        <v>2514057.1793999998</v>
      </c>
      <c r="Q305">
        <v>2599604.8415999999</v>
      </c>
      <c r="R305">
        <v>2514057.1793999998</v>
      </c>
      <c r="S305">
        <v>43699.895100000002</v>
      </c>
      <c r="T305">
        <v>379</v>
      </c>
      <c r="U305">
        <f t="shared" si="4"/>
        <v>32</v>
      </c>
    </row>
    <row r="306" spans="1:21" x14ac:dyDescent="0.25">
      <c r="A306" s="1">
        <v>304</v>
      </c>
      <c r="B306" s="3">
        <v>54430</v>
      </c>
      <c r="C306">
        <v>9274</v>
      </c>
      <c r="D306">
        <v>435602</v>
      </c>
      <c r="E306" t="s">
        <v>19</v>
      </c>
      <c r="F306" t="s">
        <v>20</v>
      </c>
      <c r="G306" s="10">
        <v>281.25119999999998</v>
      </c>
      <c r="H306" s="10">
        <v>273.29919999999998</v>
      </c>
      <c r="I306" s="10">
        <v>7.9520999999999997</v>
      </c>
      <c r="J306">
        <v>0</v>
      </c>
      <c r="K306">
        <v>1386.2656999999961</v>
      </c>
      <c r="L306">
        <v>281.25119999999998</v>
      </c>
      <c r="M306">
        <v>273.29919999999998</v>
      </c>
      <c r="N306">
        <v>2608323.6288000001</v>
      </c>
      <c r="O306">
        <v>16.171944</v>
      </c>
      <c r="P306">
        <v>2534576.7807999998</v>
      </c>
      <c r="Q306">
        <v>2608323.6288000001</v>
      </c>
      <c r="R306">
        <v>2534576.7807999998</v>
      </c>
      <c r="S306">
        <v>43973.194300000003</v>
      </c>
      <c r="T306">
        <v>379</v>
      </c>
      <c r="U306">
        <f t="shared" si="4"/>
        <v>33</v>
      </c>
    </row>
    <row r="307" spans="1:21" x14ac:dyDescent="0.25">
      <c r="A307" s="1">
        <v>305</v>
      </c>
      <c r="B307" s="3">
        <v>54461</v>
      </c>
      <c r="C307">
        <v>9305</v>
      </c>
      <c r="D307">
        <v>435602</v>
      </c>
      <c r="E307" t="s">
        <v>19</v>
      </c>
      <c r="F307" t="s">
        <v>20</v>
      </c>
      <c r="G307" s="10">
        <v>281.25119999999998</v>
      </c>
      <c r="H307" s="10">
        <v>274.6087</v>
      </c>
      <c r="I307" s="10">
        <v>6.6425000000000001</v>
      </c>
      <c r="J307">
        <v>0</v>
      </c>
      <c r="K307">
        <v>1111.656999999999</v>
      </c>
      <c r="L307">
        <v>281.25119999999998</v>
      </c>
      <c r="M307">
        <v>274.6087</v>
      </c>
      <c r="N307">
        <v>2617042.4160000002</v>
      </c>
      <c r="O307">
        <v>16.171944</v>
      </c>
      <c r="P307">
        <v>2555233.9534999998</v>
      </c>
      <c r="Q307">
        <v>2617042.4160000002</v>
      </c>
      <c r="R307">
        <v>2555233.9534999998</v>
      </c>
      <c r="S307">
        <v>44247.803</v>
      </c>
      <c r="T307">
        <v>379</v>
      </c>
      <c r="U307">
        <f t="shared" si="4"/>
        <v>33</v>
      </c>
    </row>
    <row r="308" spans="1:21" x14ac:dyDescent="0.25">
      <c r="A308" s="1">
        <v>306</v>
      </c>
      <c r="B308" s="3">
        <v>54489</v>
      </c>
      <c r="C308">
        <v>9333</v>
      </c>
      <c r="D308">
        <v>435602</v>
      </c>
      <c r="E308" t="s">
        <v>19</v>
      </c>
      <c r="F308" t="s">
        <v>20</v>
      </c>
      <c r="G308" s="10">
        <v>281.25119999999998</v>
      </c>
      <c r="H308" s="10">
        <v>275.92450000000002</v>
      </c>
      <c r="I308" s="10">
        <v>5.3266999999999998</v>
      </c>
      <c r="J308">
        <v>0</v>
      </c>
      <c r="K308">
        <v>835.73249999999825</v>
      </c>
      <c r="L308">
        <v>281.25119999999998</v>
      </c>
      <c r="M308">
        <v>275.92450000000002</v>
      </c>
      <c r="N308">
        <v>2624917.4495999999</v>
      </c>
      <c r="O308">
        <v>16.171944</v>
      </c>
      <c r="P308">
        <v>2575203.3585000001</v>
      </c>
      <c r="Q308">
        <v>2624917.4495999999</v>
      </c>
      <c r="R308">
        <v>2575203.3585000001</v>
      </c>
      <c r="S308">
        <v>44523.727500000001</v>
      </c>
      <c r="T308">
        <v>379</v>
      </c>
      <c r="U308">
        <f t="shared" si="4"/>
        <v>33</v>
      </c>
    </row>
    <row r="309" spans="1:21" x14ac:dyDescent="0.25">
      <c r="A309" s="1">
        <v>307</v>
      </c>
      <c r="B309" s="3">
        <v>54520</v>
      </c>
      <c r="C309">
        <v>9364</v>
      </c>
      <c r="D309">
        <v>435602</v>
      </c>
      <c r="E309" t="s">
        <v>19</v>
      </c>
      <c r="F309" t="s">
        <v>20</v>
      </c>
      <c r="G309" s="10">
        <v>281.25119999999998</v>
      </c>
      <c r="H309" s="10">
        <v>277.24669999999998</v>
      </c>
      <c r="I309" s="10">
        <v>4.0045000000000002</v>
      </c>
      <c r="J309">
        <v>0</v>
      </c>
      <c r="K309">
        <v>558.48579999999492</v>
      </c>
      <c r="L309">
        <v>281.25119999999998</v>
      </c>
      <c r="M309">
        <v>277.24669999999998</v>
      </c>
      <c r="N309">
        <v>2633636.2368000001</v>
      </c>
      <c r="O309">
        <v>16.171944</v>
      </c>
      <c r="P309">
        <v>2596138.0987999998</v>
      </c>
      <c r="Q309">
        <v>2633636.2368000001</v>
      </c>
      <c r="R309">
        <v>2596138.0987999998</v>
      </c>
      <c r="S309">
        <v>44800.974199999997</v>
      </c>
      <c r="T309">
        <v>379</v>
      </c>
      <c r="U309">
        <f t="shared" si="4"/>
        <v>33</v>
      </c>
    </row>
    <row r="310" spans="1:21" x14ac:dyDescent="0.25">
      <c r="A310" s="1">
        <v>308</v>
      </c>
      <c r="B310" s="3">
        <v>54550</v>
      </c>
      <c r="C310">
        <v>9394</v>
      </c>
      <c r="D310">
        <v>435602</v>
      </c>
      <c r="E310" t="s">
        <v>19</v>
      </c>
      <c r="F310" t="s">
        <v>20</v>
      </c>
      <c r="G310" s="10">
        <v>281.25119999999998</v>
      </c>
      <c r="H310" s="10">
        <v>278.5752</v>
      </c>
      <c r="I310" s="10">
        <v>2.6760999999999999</v>
      </c>
      <c r="J310">
        <v>0</v>
      </c>
      <c r="K310">
        <v>279.91059999999561</v>
      </c>
      <c r="L310">
        <v>281.25119999999998</v>
      </c>
      <c r="M310">
        <v>278.5752</v>
      </c>
      <c r="N310">
        <v>2642073.7727999999</v>
      </c>
      <c r="O310">
        <v>16.171944</v>
      </c>
      <c r="P310">
        <v>2616935.4287999999</v>
      </c>
      <c r="Q310">
        <v>2642073.7727999999</v>
      </c>
      <c r="R310">
        <v>2616935.4287999999</v>
      </c>
      <c r="S310">
        <v>45079.549400000004</v>
      </c>
      <c r="T310">
        <v>379</v>
      </c>
      <c r="U310">
        <f t="shared" si="4"/>
        <v>33</v>
      </c>
    </row>
    <row r="311" spans="1:21" x14ac:dyDescent="0.25">
      <c r="A311" s="1">
        <v>309</v>
      </c>
      <c r="B311" s="3">
        <v>54581</v>
      </c>
      <c r="C311">
        <v>9425</v>
      </c>
      <c r="D311">
        <v>435602</v>
      </c>
      <c r="E311" t="s">
        <v>19</v>
      </c>
      <c r="F311" t="s">
        <v>20</v>
      </c>
      <c r="G311" s="10">
        <v>281.25119999999998</v>
      </c>
      <c r="H311" s="10">
        <v>279.91000000000003</v>
      </c>
      <c r="I311" s="10">
        <v>1.3411999999999999</v>
      </c>
      <c r="J311">
        <v>0</v>
      </c>
      <c r="K311">
        <v>5.9999999211868271E-4</v>
      </c>
      <c r="L311">
        <v>281.25119999999998</v>
      </c>
      <c r="M311">
        <v>279.91000000000003</v>
      </c>
      <c r="N311">
        <v>2650792.56</v>
      </c>
      <c r="O311">
        <v>16.171944</v>
      </c>
      <c r="P311">
        <v>2638151.75</v>
      </c>
      <c r="Q311">
        <v>2650792.56</v>
      </c>
      <c r="R311">
        <v>2638151.75</v>
      </c>
      <c r="S311">
        <v>45359.459400000007</v>
      </c>
      <c r="T311">
        <v>379</v>
      </c>
      <c r="U311">
        <f t="shared" si="4"/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67D5-19BA-48C0-821B-A08587149A42}">
  <dimension ref="A1:AC47"/>
  <sheetViews>
    <sheetView showGridLines="0" workbookViewId="0">
      <pane ySplit="1" topLeftCell="A2" activePane="bottomLeft" state="frozen"/>
      <selection pane="bottomLeft" activeCell="H56" sqref="H56"/>
    </sheetView>
  </sheetViews>
  <sheetFormatPr baseColWidth="10" defaultRowHeight="15" x14ac:dyDescent="0.25"/>
  <cols>
    <col min="1" max="1" width="3" style="53" bestFit="1" customWidth="1"/>
    <col min="2" max="2" width="14" style="53" bestFit="1" customWidth="1"/>
    <col min="3" max="5" width="11.42578125" style="53"/>
    <col min="6" max="6" width="11.42578125" style="54"/>
    <col min="7" max="7" width="11.42578125" style="55"/>
    <col min="8" max="8" width="13.28515625" style="55" bestFit="1" customWidth="1"/>
    <col min="9" max="9" width="11.42578125" style="55"/>
    <col min="10" max="15" width="11.42578125" style="54"/>
    <col min="16" max="16384" width="11.42578125" style="53"/>
  </cols>
  <sheetData>
    <row r="1" spans="1:29" x14ac:dyDescent="0.25">
      <c r="B1" s="59" t="s">
        <v>0</v>
      </c>
      <c r="C1" s="59" t="s">
        <v>1</v>
      </c>
      <c r="D1" s="59" t="s">
        <v>2</v>
      </c>
      <c r="E1" s="59" t="s">
        <v>3</v>
      </c>
      <c r="F1" s="60" t="s">
        <v>4</v>
      </c>
      <c r="G1" s="62" t="s">
        <v>5</v>
      </c>
      <c r="H1" s="62" t="s">
        <v>6</v>
      </c>
      <c r="I1" s="62" t="s">
        <v>7</v>
      </c>
      <c r="J1" s="60" t="s">
        <v>8</v>
      </c>
      <c r="K1" s="60" t="s">
        <v>9</v>
      </c>
      <c r="L1" s="60" t="s">
        <v>10</v>
      </c>
      <c r="M1" s="60" t="s">
        <v>11</v>
      </c>
      <c r="N1" s="60" t="s">
        <v>12</v>
      </c>
      <c r="O1" s="60" t="s">
        <v>13</v>
      </c>
      <c r="P1" s="59" t="s">
        <v>14</v>
      </c>
      <c r="Q1" s="59" t="s">
        <v>15</v>
      </c>
      <c r="R1" s="59" t="s">
        <v>16</v>
      </c>
      <c r="S1" s="59" t="s">
        <v>17</v>
      </c>
      <c r="T1" s="59" t="s">
        <v>18</v>
      </c>
      <c r="U1" s="59" t="s">
        <v>22</v>
      </c>
      <c r="V1" s="59" t="s">
        <v>21</v>
      </c>
      <c r="W1" s="61">
        <v>42538</v>
      </c>
      <c r="AC1" s="56"/>
    </row>
    <row r="2" spans="1:29" x14ac:dyDescent="0.25">
      <c r="A2" s="53">
        <v>0</v>
      </c>
      <c r="B2" s="57">
        <v>45176</v>
      </c>
      <c r="C2" s="53">
        <v>20</v>
      </c>
      <c r="D2" s="53">
        <v>435602</v>
      </c>
      <c r="E2" s="53" t="s">
        <v>19</v>
      </c>
      <c r="F2" s="54" t="s">
        <v>20</v>
      </c>
      <c r="G2" s="63">
        <v>281.25115806957501</v>
      </c>
      <c r="H2" s="63">
        <v>63.598999999999997</v>
      </c>
      <c r="I2" s="63">
        <v>217.65215806957499</v>
      </c>
      <c r="J2" s="54">
        <v>0</v>
      </c>
      <c r="K2" s="54">
        <v>45295.556199999999</v>
      </c>
      <c r="L2" s="54">
        <v>281.25119999999998</v>
      </c>
      <c r="M2" s="54">
        <v>63.903799999999997</v>
      </c>
      <c r="N2" s="54">
        <v>5625.0239999999903</v>
      </c>
      <c r="O2" s="54">
        <v>16.171944</v>
      </c>
      <c r="P2" s="58">
        <v>1278.076</v>
      </c>
      <c r="Q2" s="53">
        <v>5625.0239999999903</v>
      </c>
      <c r="R2" s="53">
        <v>1278.076</v>
      </c>
      <c r="S2" s="53">
        <v>63.903799999999997</v>
      </c>
      <c r="T2" s="53">
        <v>20</v>
      </c>
      <c r="U2" s="53">
        <v>7</v>
      </c>
    </row>
    <row r="3" spans="1:29" x14ac:dyDescent="0.25">
      <c r="A3" s="53">
        <v>1</v>
      </c>
      <c r="B3" s="57">
        <v>45206</v>
      </c>
      <c r="C3" s="53">
        <v>50</v>
      </c>
      <c r="D3" s="53">
        <v>435602</v>
      </c>
      <c r="E3" s="53" t="s">
        <v>19</v>
      </c>
      <c r="F3" s="54" t="s">
        <v>20</v>
      </c>
      <c r="G3" s="63">
        <v>281.25121250000001</v>
      </c>
      <c r="H3" s="63">
        <v>63.903799999999997</v>
      </c>
      <c r="I3" s="63">
        <v>217.34741249999999</v>
      </c>
      <c r="J3" s="54">
        <v>0</v>
      </c>
      <c r="K3" s="54">
        <v>45231.3462</v>
      </c>
      <c r="L3" s="54">
        <v>281.25119999999998</v>
      </c>
      <c r="M3" s="54">
        <v>64.209999999999994</v>
      </c>
      <c r="N3" s="54">
        <v>14062.56</v>
      </c>
      <c r="O3" s="54">
        <v>16.171944</v>
      </c>
      <c r="P3" s="58">
        <v>3210.5</v>
      </c>
      <c r="Q3" s="53">
        <v>14062.56</v>
      </c>
      <c r="R3" s="53">
        <v>3210.5</v>
      </c>
      <c r="S3" s="53">
        <v>128.1138</v>
      </c>
      <c r="T3" s="53">
        <v>50</v>
      </c>
      <c r="U3" s="53">
        <v>7</v>
      </c>
    </row>
    <row r="4" spans="1:29" x14ac:dyDescent="0.25">
      <c r="A4" s="53">
        <v>2</v>
      </c>
      <c r="B4" s="57">
        <v>45237</v>
      </c>
      <c r="C4" s="53">
        <v>81</v>
      </c>
      <c r="D4" s="53">
        <v>435602</v>
      </c>
      <c r="E4" s="53" t="s">
        <v>19</v>
      </c>
      <c r="F4" s="54" t="s">
        <v>20</v>
      </c>
      <c r="G4" s="63">
        <v>281.25120669123697</v>
      </c>
      <c r="H4" s="63">
        <v>64.209999999999994</v>
      </c>
      <c r="I4" s="63">
        <v>217.04120669123699</v>
      </c>
      <c r="J4" s="54">
        <v>0</v>
      </c>
      <c r="K4" s="54">
        <v>45166.828500000003</v>
      </c>
      <c r="L4" s="54">
        <v>281.25119999999998</v>
      </c>
      <c r="M4" s="54">
        <v>64.517700000000005</v>
      </c>
      <c r="N4" s="54">
        <v>22781.3472</v>
      </c>
      <c r="O4" s="54">
        <v>16.171944</v>
      </c>
      <c r="P4" s="58">
        <v>5225.9336999999996</v>
      </c>
      <c r="Q4" s="53">
        <v>22781.3472</v>
      </c>
      <c r="R4" s="53">
        <v>5225.9336999999996</v>
      </c>
      <c r="S4" s="53">
        <v>192.63149999999999</v>
      </c>
      <c r="T4" s="53">
        <v>81</v>
      </c>
      <c r="U4" s="53">
        <v>7</v>
      </c>
    </row>
    <row r="5" spans="1:29" x14ac:dyDescent="0.25">
      <c r="A5" s="53">
        <v>3</v>
      </c>
      <c r="B5" s="57">
        <v>45267</v>
      </c>
      <c r="C5" s="53">
        <v>111</v>
      </c>
      <c r="D5" s="53">
        <v>435602</v>
      </c>
      <c r="E5" s="53" t="s">
        <v>19</v>
      </c>
      <c r="F5" s="54" t="s">
        <v>20</v>
      </c>
      <c r="G5" s="63">
        <v>281.25123364630599</v>
      </c>
      <c r="H5" s="63">
        <v>64.517700000000005</v>
      </c>
      <c r="I5" s="63">
        <v>216.733533646306</v>
      </c>
      <c r="J5" s="54">
        <v>0</v>
      </c>
      <c r="K5" s="54">
        <v>45102.001700000001</v>
      </c>
      <c r="L5" s="54">
        <v>281.25119999999998</v>
      </c>
      <c r="M5" s="54">
        <v>64.826800000000006</v>
      </c>
      <c r="N5" s="54">
        <v>31218.8832</v>
      </c>
      <c r="O5" s="54">
        <v>16.171944</v>
      </c>
      <c r="P5" s="58">
        <v>7195.7748000000001</v>
      </c>
      <c r="Q5" s="53">
        <v>31218.8832</v>
      </c>
      <c r="R5" s="53">
        <v>7195.7748000000001</v>
      </c>
      <c r="S5" s="53">
        <v>257.45830000000001</v>
      </c>
      <c r="T5" s="53">
        <v>111</v>
      </c>
      <c r="U5" s="53">
        <v>7</v>
      </c>
    </row>
    <row r="6" spans="1:29" x14ac:dyDescent="0.25">
      <c r="A6" s="53">
        <v>4</v>
      </c>
      <c r="B6" s="57">
        <v>45298</v>
      </c>
      <c r="C6" s="53">
        <v>142</v>
      </c>
      <c r="D6" s="53">
        <v>435602</v>
      </c>
      <c r="E6" s="53" t="s">
        <v>19</v>
      </c>
      <c r="F6" s="54" t="s">
        <v>20</v>
      </c>
      <c r="G6" s="63">
        <v>281.25118633470299</v>
      </c>
      <c r="H6" s="63">
        <v>64.826800000000006</v>
      </c>
      <c r="I6" s="63">
        <v>216.424386334703</v>
      </c>
      <c r="J6" s="54">
        <v>0</v>
      </c>
      <c r="K6" s="54">
        <v>45036.864200000004</v>
      </c>
      <c r="L6" s="54">
        <v>281.25119999999998</v>
      </c>
      <c r="M6" s="54">
        <v>65.137500000000003</v>
      </c>
      <c r="N6" s="54">
        <v>39937.670400000003</v>
      </c>
      <c r="O6" s="54">
        <v>16.171944</v>
      </c>
      <c r="P6" s="58">
        <v>9249.5249999999996</v>
      </c>
      <c r="Q6" s="53">
        <v>39937.670400000003</v>
      </c>
      <c r="R6" s="53">
        <v>9249.5249999999996</v>
      </c>
      <c r="S6" s="53">
        <v>322.5958</v>
      </c>
      <c r="T6" s="53">
        <v>142</v>
      </c>
      <c r="U6" s="53">
        <v>7</v>
      </c>
    </row>
    <row r="7" spans="1:29" x14ac:dyDescent="0.25">
      <c r="A7" s="53">
        <v>5</v>
      </c>
      <c r="B7" s="57">
        <v>45329</v>
      </c>
      <c r="C7" s="53">
        <v>173</v>
      </c>
      <c r="D7" s="53">
        <v>435602</v>
      </c>
      <c r="E7" s="53" t="s">
        <v>19</v>
      </c>
      <c r="F7" s="54" t="s">
        <v>20</v>
      </c>
      <c r="G7" s="63">
        <v>281.251157692231</v>
      </c>
      <c r="H7" s="63">
        <v>65.1374</v>
      </c>
      <c r="I7" s="63">
        <v>216.11375769223099</v>
      </c>
      <c r="J7" s="54">
        <v>0</v>
      </c>
      <c r="K7" s="54">
        <v>44971.414599999996</v>
      </c>
      <c r="L7" s="54">
        <v>281.25119999999998</v>
      </c>
      <c r="M7" s="54">
        <v>65.449600000000004</v>
      </c>
      <c r="N7" s="54">
        <v>48656.4575999999</v>
      </c>
      <c r="O7" s="54">
        <v>16.171944</v>
      </c>
      <c r="P7" s="58">
        <v>11322.7808</v>
      </c>
      <c r="Q7" s="53">
        <v>48656.4575999999</v>
      </c>
      <c r="R7" s="53">
        <v>11322.7808</v>
      </c>
      <c r="S7" s="53">
        <v>388.04539999999997</v>
      </c>
      <c r="T7" s="53">
        <v>173</v>
      </c>
      <c r="U7" s="53">
        <v>7</v>
      </c>
    </row>
    <row r="8" spans="1:29" x14ac:dyDescent="0.25">
      <c r="A8" s="53">
        <v>6</v>
      </c>
      <c r="B8" s="57">
        <v>45358</v>
      </c>
      <c r="C8" s="53">
        <v>202</v>
      </c>
      <c r="D8" s="53">
        <v>435602</v>
      </c>
      <c r="E8" s="53" t="s">
        <v>19</v>
      </c>
      <c r="F8" s="54" t="s">
        <v>20</v>
      </c>
      <c r="G8" s="63">
        <v>281.251240620847</v>
      </c>
      <c r="H8" s="63">
        <v>65.449600000000004</v>
      </c>
      <c r="I8" s="63">
        <v>215.801640620847</v>
      </c>
      <c r="J8" s="54">
        <v>0</v>
      </c>
      <c r="K8" s="54">
        <v>44905.651400000002</v>
      </c>
      <c r="L8" s="54">
        <v>281.25119999999998</v>
      </c>
      <c r="M8" s="54">
        <v>65.763199999999998</v>
      </c>
      <c r="N8" s="54">
        <v>56812.742400000003</v>
      </c>
      <c r="O8" s="54">
        <v>16.171944</v>
      </c>
      <c r="P8" s="58">
        <v>13284.1664</v>
      </c>
      <c r="Q8" s="53">
        <v>56812.742400000003</v>
      </c>
      <c r="R8" s="53">
        <v>13284.1664</v>
      </c>
      <c r="S8" s="53">
        <v>453.80860000000001</v>
      </c>
      <c r="T8" s="53">
        <v>202</v>
      </c>
      <c r="U8" s="53">
        <v>7</v>
      </c>
    </row>
    <row r="9" spans="1:29" x14ac:dyDescent="0.25">
      <c r="A9" s="53">
        <v>7</v>
      </c>
      <c r="B9" s="57">
        <v>45389</v>
      </c>
      <c r="C9" s="53">
        <v>233</v>
      </c>
      <c r="D9" s="53">
        <v>435602</v>
      </c>
      <c r="E9" s="53" t="s">
        <v>19</v>
      </c>
      <c r="F9" s="54" t="s">
        <v>20</v>
      </c>
      <c r="G9" s="63">
        <v>281.25122798849702</v>
      </c>
      <c r="H9" s="63">
        <v>65.763199999999998</v>
      </c>
      <c r="I9" s="63">
        <v>215.48802798849701</v>
      </c>
      <c r="J9" s="54">
        <v>0</v>
      </c>
      <c r="K9" s="54">
        <v>44839.573100000001</v>
      </c>
      <c r="L9" s="54">
        <v>281.25119999999998</v>
      </c>
      <c r="M9" s="54">
        <v>66.078299999999999</v>
      </c>
      <c r="N9" s="54">
        <v>65531.5295999999</v>
      </c>
      <c r="O9" s="54">
        <v>16.171944</v>
      </c>
      <c r="P9" s="58">
        <v>15396.243899999999</v>
      </c>
      <c r="Q9" s="53">
        <v>65531.5295999999</v>
      </c>
      <c r="R9" s="53">
        <v>15396.243899999999</v>
      </c>
      <c r="S9" s="53">
        <v>519.88689999999997</v>
      </c>
      <c r="T9" s="53">
        <v>233</v>
      </c>
      <c r="U9" s="53">
        <v>7</v>
      </c>
    </row>
    <row r="10" spans="1:29" x14ac:dyDescent="0.25">
      <c r="A10" s="53">
        <v>8</v>
      </c>
      <c r="B10" s="57">
        <v>45419</v>
      </c>
      <c r="C10" s="53">
        <v>263</v>
      </c>
      <c r="D10" s="53">
        <v>435602</v>
      </c>
      <c r="E10" s="53" t="s">
        <v>19</v>
      </c>
      <c r="F10" s="54" t="s">
        <v>20</v>
      </c>
      <c r="G10" s="63">
        <v>19557.709701228701</v>
      </c>
      <c r="H10" s="63">
        <v>19342.536788599798</v>
      </c>
      <c r="I10" s="63">
        <v>215.17291262894901</v>
      </c>
      <c r="J10" s="54">
        <v>0</v>
      </c>
      <c r="K10" s="54">
        <v>44773.178200000002</v>
      </c>
      <c r="L10" s="54">
        <v>281.25119999999998</v>
      </c>
      <c r="M10" s="54">
        <v>66.394900000000007</v>
      </c>
      <c r="N10" s="54">
        <v>73969.065600000002</v>
      </c>
      <c r="O10" s="54">
        <v>16.171944</v>
      </c>
      <c r="P10" s="58">
        <v>17461.858700000001</v>
      </c>
      <c r="Q10" s="53">
        <v>73969.065600000002</v>
      </c>
      <c r="R10" s="53">
        <v>17461.858700000001</v>
      </c>
      <c r="S10" s="53">
        <v>586.28179999999998</v>
      </c>
      <c r="T10" s="53">
        <v>263</v>
      </c>
      <c r="U10" s="53">
        <v>8</v>
      </c>
    </row>
    <row r="11" spans="1:29" x14ac:dyDescent="0.25">
      <c r="A11" s="53">
        <v>9</v>
      </c>
      <c r="B11" s="57">
        <v>45450</v>
      </c>
      <c r="C11" s="53">
        <v>294</v>
      </c>
      <c r="D11" s="53">
        <v>435602</v>
      </c>
      <c r="E11" s="53" t="s">
        <v>19</v>
      </c>
      <c r="F11" s="54" t="s">
        <v>20</v>
      </c>
      <c r="G11" s="63">
        <v>281.25118805707802</v>
      </c>
      <c r="H11" s="63">
        <v>158.88329999999999</v>
      </c>
      <c r="I11" s="63">
        <v>122.36788805707801</v>
      </c>
      <c r="J11" s="54">
        <v>0</v>
      </c>
      <c r="K11" s="54">
        <v>44706.465100000001</v>
      </c>
      <c r="L11" s="54">
        <v>281.25119999999998</v>
      </c>
      <c r="M11" s="54">
        <v>66.713099999999997</v>
      </c>
      <c r="N11" s="54">
        <v>82687.852799999993</v>
      </c>
      <c r="O11" s="54">
        <v>16.171944</v>
      </c>
      <c r="P11" s="58">
        <v>19613.651399999999</v>
      </c>
      <c r="Q11" s="53">
        <v>82687.852799999993</v>
      </c>
      <c r="R11" s="53">
        <v>19613.651399999999</v>
      </c>
      <c r="S11" s="53">
        <v>652.99489999999901</v>
      </c>
      <c r="T11" s="53">
        <v>294</v>
      </c>
      <c r="U11" s="53">
        <v>8</v>
      </c>
    </row>
    <row r="12" spans="1:29" x14ac:dyDescent="0.25">
      <c r="A12" s="53">
        <v>10</v>
      </c>
      <c r="B12" s="57">
        <v>45480</v>
      </c>
      <c r="C12" s="53">
        <v>324</v>
      </c>
      <c r="D12" s="53">
        <v>435602</v>
      </c>
      <c r="E12" s="53" t="s">
        <v>19</v>
      </c>
      <c r="F12" s="54" t="s">
        <v>20</v>
      </c>
      <c r="G12" s="63">
        <v>281.25119522252101</v>
      </c>
      <c r="H12" s="63">
        <v>159.06450000000001</v>
      </c>
      <c r="I12" s="63">
        <v>122.186695222521</v>
      </c>
      <c r="J12" s="54">
        <v>0</v>
      </c>
      <c r="K12" s="54">
        <v>44639.4323</v>
      </c>
      <c r="L12" s="54">
        <v>281.25119999999998</v>
      </c>
      <c r="M12" s="54">
        <v>67.032799999999995</v>
      </c>
      <c r="N12" s="54">
        <v>91125.388800000001</v>
      </c>
      <c r="O12" s="54">
        <v>16.171944</v>
      </c>
      <c r="P12" s="58">
        <v>21718.627199999999</v>
      </c>
      <c r="Q12" s="53">
        <v>91125.388800000001</v>
      </c>
      <c r="R12" s="53">
        <v>21718.627199999999</v>
      </c>
      <c r="S12" s="53">
        <v>720.02769999999896</v>
      </c>
      <c r="T12" s="53">
        <v>324</v>
      </c>
      <c r="U12" s="53">
        <v>8</v>
      </c>
    </row>
    <row r="13" spans="1:29" x14ac:dyDescent="0.25">
      <c r="A13" s="53">
        <v>11</v>
      </c>
      <c r="B13" s="57">
        <v>45511</v>
      </c>
      <c r="C13" s="53">
        <v>355</v>
      </c>
      <c r="D13" s="53">
        <v>435602</v>
      </c>
      <c r="E13" s="53" t="s">
        <v>19</v>
      </c>
      <c r="F13" s="54" t="s">
        <v>20</v>
      </c>
      <c r="G13" s="63">
        <v>281.25123417229901</v>
      </c>
      <c r="H13" s="63">
        <v>159.2466</v>
      </c>
      <c r="I13" s="63">
        <v>122.00463417229901</v>
      </c>
      <c r="J13" s="54">
        <v>0</v>
      </c>
      <c r="K13" s="54">
        <v>44572.078300000001</v>
      </c>
      <c r="L13" s="54">
        <v>281.25119999999998</v>
      </c>
      <c r="M13" s="54">
        <v>67.353999999999999</v>
      </c>
      <c r="N13" s="54">
        <v>99844.175999999905</v>
      </c>
      <c r="O13" s="54">
        <v>16.171944</v>
      </c>
      <c r="P13" s="58">
        <v>23910.67</v>
      </c>
      <c r="Q13" s="53">
        <v>99844.175999999905</v>
      </c>
      <c r="R13" s="53">
        <v>23910.67</v>
      </c>
      <c r="S13" s="53">
        <v>787.381699999999</v>
      </c>
      <c r="T13" s="53">
        <v>355</v>
      </c>
      <c r="U13" s="53">
        <v>8</v>
      </c>
    </row>
    <row r="14" spans="1:29" x14ac:dyDescent="0.25">
      <c r="A14" s="53">
        <v>12</v>
      </c>
      <c r="B14" s="57">
        <v>45542</v>
      </c>
      <c r="C14" s="53">
        <v>386</v>
      </c>
      <c r="D14" s="53">
        <v>435602</v>
      </c>
      <c r="E14" s="53" t="s">
        <v>19</v>
      </c>
      <c r="F14" s="54" t="s">
        <v>20</v>
      </c>
      <c r="G14" s="63">
        <v>281.251200746211</v>
      </c>
      <c r="H14" s="63">
        <v>159.42949999999999</v>
      </c>
      <c r="I14" s="63">
        <v>121.82170074621099</v>
      </c>
      <c r="J14" s="54">
        <v>0</v>
      </c>
      <c r="K14" s="54">
        <v>44504.401599999997</v>
      </c>
      <c r="L14" s="54">
        <v>281.25119999999998</v>
      </c>
      <c r="M14" s="54">
        <v>67.676699999999997</v>
      </c>
      <c r="N14" s="54">
        <v>108562.9632</v>
      </c>
      <c r="O14" s="54">
        <v>16.171944</v>
      </c>
      <c r="P14" s="58">
        <v>26123.206200000001</v>
      </c>
      <c r="Q14" s="53">
        <v>108562.9632</v>
      </c>
      <c r="R14" s="53">
        <v>26123.206200000001</v>
      </c>
      <c r="S14" s="53">
        <v>855.05839999999898</v>
      </c>
      <c r="T14" s="53">
        <v>366</v>
      </c>
      <c r="U14" s="53">
        <v>8</v>
      </c>
    </row>
    <row r="15" spans="1:29" x14ac:dyDescent="0.25">
      <c r="A15" s="53">
        <v>13</v>
      </c>
      <c r="B15" s="57">
        <v>45572</v>
      </c>
      <c r="C15" s="53">
        <v>416</v>
      </c>
      <c r="D15" s="53">
        <v>435602</v>
      </c>
      <c r="E15" s="53" t="s">
        <v>19</v>
      </c>
      <c r="F15" s="54" t="s">
        <v>20</v>
      </c>
      <c r="G15" s="63">
        <v>281.25119076412301</v>
      </c>
      <c r="H15" s="63">
        <v>159.61330000000001</v>
      </c>
      <c r="I15" s="63">
        <v>121.637890764123</v>
      </c>
      <c r="J15" s="54">
        <v>0</v>
      </c>
      <c r="K15" s="54">
        <v>44436.400600000001</v>
      </c>
      <c r="L15" s="54">
        <v>281.25119999999998</v>
      </c>
      <c r="M15" s="54">
        <v>68.001000000000005</v>
      </c>
      <c r="N15" s="54">
        <v>117000.49920000001</v>
      </c>
      <c r="O15" s="54">
        <v>16.171944</v>
      </c>
      <c r="P15" s="58">
        <v>28288.416000000001</v>
      </c>
      <c r="Q15" s="53">
        <v>117000.49920000001</v>
      </c>
      <c r="R15" s="53">
        <v>28288.416000000001</v>
      </c>
      <c r="S15" s="53">
        <v>923.05939999999896</v>
      </c>
      <c r="T15" s="53">
        <v>366</v>
      </c>
      <c r="U15" s="53">
        <v>8</v>
      </c>
    </row>
    <row r="16" spans="1:29" x14ac:dyDescent="0.25">
      <c r="A16" s="53">
        <v>14</v>
      </c>
      <c r="B16" s="57">
        <v>45603</v>
      </c>
      <c r="C16" s="53">
        <v>447</v>
      </c>
      <c r="D16" s="53">
        <v>435602</v>
      </c>
      <c r="E16" s="53" t="s">
        <v>19</v>
      </c>
      <c r="F16" s="54" t="s">
        <v>20</v>
      </c>
      <c r="G16" s="63">
        <v>281.25120002587101</v>
      </c>
      <c r="H16" s="63">
        <v>159.798</v>
      </c>
      <c r="I16" s="63">
        <v>121.453200025871</v>
      </c>
      <c r="J16" s="54">
        <v>0</v>
      </c>
      <c r="K16" s="54">
        <v>44368.073799999998</v>
      </c>
      <c r="L16" s="54">
        <v>281.25119999999998</v>
      </c>
      <c r="M16" s="54">
        <v>68.326800000000006</v>
      </c>
      <c r="N16" s="54">
        <v>125719.2864</v>
      </c>
      <c r="O16" s="54">
        <v>16.171944</v>
      </c>
      <c r="P16" s="58">
        <v>30542.079600000001</v>
      </c>
      <c r="Q16" s="53">
        <v>125719.2864</v>
      </c>
      <c r="R16" s="53">
        <v>30542.079600000001</v>
      </c>
      <c r="S16" s="53">
        <v>991.38619999999901</v>
      </c>
      <c r="T16" s="53">
        <v>366</v>
      </c>
      <c r="U16" s="53">
        <v>8</v>
      </c>
    </row>
    <row r="17" spans="1:21" x14ac:dyDescent="0.25">
      <c r="A17" s="53">
        <v>15</v>
      </c>
      <c r="B17" s="57">
        <v>45633</v>
      </c>
      <c r="C17" s="53">
        <v>477</v>
      </c>
      <c r="D17" s="53">
        <v>435602</v>
      </c>
      <c r="E17" s="53" t="s">
        <v>19</v>
      </c>
      <c r="F17" s="54" t="s">
        <v>20</v>
      </c>
      <c r="G17" s="63">
        <v>281.251224311165</v>
      </c>
      <c r="H17" s="63">
        <v>159.9836</v>
      </c>
      <c r="I17" s="63">
        <v>121.26762431116499</v>
      </c>
      <c r="J17" s="54">
        <v>0</v>
      </c>
      <c r="K17" s="54">
        <v>44299.419600000001</v>
      </c>
      <c r="L17" s="54">
        <v>281.25119999999998</v>
      </c>
      <c r="M17" s="54">
        <v>68.654200000000003</v>
      </c>
      <c r="N17" s="54">
        <v>134156.8224</v>
      </c>
      <c r="O17" s="54">
        <v>16.171944</v>
      </c>
      <c r="P17" s="58">
        <v>32748.053400000001</v>
      </c>
      <c r="Q17" s="53">
        <v>134156.8224</v>
      </c>
      <c r="R17" s="53">
        <v>32748.053400000001</v>
      </c>
      <c r="S17" s="53">
        <v>1060.0404000000001</v>
      </c>
      <c r="T17" s="53">
        <v>366</v>
      </c>
      <c r="U17" s="53">
        <v>8</v>
      </c>
    </row>
    <row r="18" spans="1:21" x14ac:dyDescent="0.25">
      <c r="A18" s="53">
        <v>16</v>
      </c>
      <c r="B18" s="57">
        <v>45664</v>
      </c>
      <c r="C18" s="53">
        <v>508</v>
      </c>
      <c r="D18" s="53">
        <v>435602</v>
      </c>
      <c r="E18" s="53" t="s">
        <v>19</v>
      </c>
      <c r="F18" s="54" t="s">
        <v>20</v>
      </c>
      <c r="G18" s="63">
        <v>281.25115937949198</v>
      </c>
      <c r="H18" s="63">
        <v>160.16999999999999</v>
      </c>
      <c r="I18" s="63">
        <v>121.08115937949199</v>
      </c>
      <c r="J18" s="54">
        <v>0</v>
      </c>
      <c r="K18" s="54">
        <v>44230.436399999999</v>
      </c>
      <c r="L18" s="54">
        <v>281.25119999999998</v>
      </c>
      <c r="M18" s="54">
        <v>68.983199999999997</v>
      </c>
      <c r="N18" s="54">
        <v>142875.6096</v>
      </c>
      <c r="O18" s="54">
        <v>16.171944</v>
      </c>
      <c r="P18" s="58">
        <v>35043.465600000003</v>
      </c>
      <c r="Q18" s="53">
        <v>142875.6096</v>
      </c>
      <c r="R18" s="53">
        <v>35043.465600000003</v>
      </c>
      <c r="S18" s="53">
        <v>1129.0236</v>
      </c>
      <c r="T18" s="53">
        <v>366</v>
      </c>
      <c r="U18" s="53">
        <v>8</v>
      </c>
    </row>
    <row r="19" spans="1:21" x14ac:dyDescent="0.25">
      <c r="A19" s="53">
        <v>17</v>
      </c>
      <c r="B19" s="57">
        <v>45695</v>
      </c>
      <c r="C19" s="53">
        <v>539</v>
      </c>
      <c r="D19" s="53">
        <v>435602</v>
      </c>
      <c r="E19" s="53" t="s">
        <v>19</v>
      </c>
      <c r="F19" s="54" t="s">
        <v>20</v>
      </c>
      <c r="G19" s="63">
        <v>281.25120097002201</v>
      </c>
      <c r="H19" s="63">
        <v>160.35740000000001</v>
      </c>
      <c r="I19" s="63">
        <v>120.893800970022</v>
      </c>
      <c r="J19" s="54">
        <v>0</v>
      </c>
      <c r="K19" s="54">
        <v>44161.1227</v>
      </c>
      <c r="L19" s="54">
        <v>281.25119999999998</v>
      </c>
      <c r="M19" s="54">
        <v>69.313699999999997</v>
      </c>
      <c r="N19" s="54">
        <v>151594.39679999999</v>
      </c>
      <c r="O19" s="54">
        <v>16.171944</v>
      </c>
      <c r="P19" s="58">
        <v>37360.0842999999</v>
      </c>
      <c r="Q19" s="53">
        <v>151594.39679999999</v>
      </c>
      <c r="R19" s="53">
        <v>37360.0842999999</v>
      </c>
      <c r="S19" s="53">
        <v>1198.3372999999999</v>
      </c>
      <c r="T19" s="53">
        <v>366</v>
      </c>
      <c r="U19" s="53">
        <v>8</v>
      </c>
    </row>
    <row r="20" spans="1:21" x14ac:dyDescent="0.25">
      <c r="A20" s="53">
        <v>18</v>
      </c>
      <c r="B20" s="57">
        <v>45723</v>
      </c>
      <c r="C20" s="53">
        <v>567</v>
      </c>
      <c r="D20" s="53">
        <v>435602</v>
      </c>
      <c r="E20" s="53" t="s">
        <v>19</v>
      </c>
      <c r="F20" s="54" t="s">
        <v>20</v>
      </c>
      <c r="G20" s="63">
        <v>281.251244801506</v>
      </c>
      <c r="H20" s="63">
        <v>160.54570000000001</v>
      </c>
      <c r="I20" s="63">
        <v>120.70554480150599</v>
      </c>
      <c r="J20" s="54">
        <v>0</v>
      </c>
      <c r="K20" s="54">
        <v>44091.476799999997</v>
      </c>
      <c r="L20" s="54">
        <v>281.25119999999998</v>
      </c>
      <c r="M20" s="54">
        <v>69.645899999999997</v>
      </c>
      <c r="N20" s="54">
        <v>159469.43040000001</v>
      </c>
      <c r="O20" s="54">
        <v>16.171944</v>
      </c>
      <c r="P20" s="58">
        <v>39489.225299999998</v>
      </c>
      <c r="Q20" s="53">
        <v>159469.43040000001</v>
      </c>
      <c r="R20" s="53">
        <v>39489.225299999998</v>
      </c>
      <c r="S20" s="53">
        <v>1267.9831999999999</v>
      </c>
      <c r="T20" s="53">
        <v>366</v>
      </c>
      <c r="U20" s="53">
        <v>8</v>
      </c>
    </row>
    <row r="21" spans="1:21" x14ac:dyDescent="0.25">
      <c r="A21" s="53">
        <v>19</v>
      </c>
      <c r="B21" s="57">
        <v>45754</v>
      </c>
      <c r="C21" s="53">
        <v>598</v>
      </c>
      <c r="D21" s="53">
        <v>435602</v>
      </c>
      <c r="E21" s="53" t="s">
        <v>19</v>
      </c>
      <c r="F21" s="54" t="s">
        <v>20</v>
      </c>
      <c r="G21" s="63">
        <v>281.25118657218297</v>
      </c>
      <c r="H21" s="63">
        <v>160.73480000000001</v>
      </c>
      <c r="I21" s="63">
        <v>120.51638657218299</v>
      </c>
      <c r="J21" s="54">
        <v>0</v>
      </c>
      <c r="K21" s="54">
        <v>44021.497199999998</v>
      </c>
      <c r="L21" s="54">
        <v>281.25119999999998</v>
      </c>
      <c r="M21" s="54">
        <v>69.979600000000005</v>
      </c>
      <c r="N21" s="54">
        <v>168188.2176</v>
      </c>
      <c r="O21" s="54">
        <v>16.171944</v>
      </c>
      <c r="P21" s="58">
        <v>41847.800799999997</v>
      </c>
      <c r="Q21" s="53">
        <v>168188.2176</v>
      </c>
      <c r="R21" s="53">
        <v>41847.800799999997</v>
      </c>
      <c r="S21" s="53">
        <v>1337.9628</v>
      </c>
      <c r="T21" s="53">
        <v>366</v>
      </c>
      <c r="U21" s="53">
        <v>8</v>
      </c>
    </row>
    <row r="22" spans="1:21" x14ac:dyDescent="0.25">
      <c r="A22" s="53">
        <v>20</v>
      </c>
      <c r="B22" s="57">
        <v>45784</v>
      </c>
      <c r="C22" s="53">
        <v>628</v>
      </c>
      <c r="D22" s="53">
        <v>435602</v>
      </c>
      <c r="E22" s="53" t="s">
        <v>19</v>
      </c>
      <c r="F22" s="54" t="s">
        <v>20</v>
      </c>
      <c r="G22" s="63">
        <v>11848.207036223999</v>
      </c>
      <c r="H22" s="63">
        <v>11727.8807142644</v>
      </c>
      <c r="I22" s="63">
        <v>120.326321959678</v>
      </c>
      <c r="J22" s="54">
        <v>0</v>
      </c>
      <c r="K22" s="54">
        <v>43951.1823</v>
      </c>
      <c r="L22" s="54">
        <v>281.25119999999998</v>
      </c>
      <c r="M22" s="54">
        <v>70.314899999999994</v>
      </c>
      <c r="N22" s="54">
        <v>176625.7536</v>
      </c>
      <c r="O22" s="54">
        <v>16.171944</v>
      </c>
      <c r="P22" s="58">
        <v>44157.7572</v>
      </c>
      <c r="Q22" s="53">
        <v>176625.7536</v>
      </c>
      <c r="R22" s="53">
        <v>44157.7572</v>
      </c>
      <c r="S22" s="53">
        <v>1408.2777000000001</v>
      </c>
      <c r="T22" s="53">
        <v>366</v>
      </c>
      <c r="U22" s="53">
        <v>9</v>
      </c>
    </row>
    <row r="23" spans="1:21" x14ac:dyDescent="0.25">
      <c r="A23" s="53">
        <v>21</v>
      </c>
      <c r="B23" s="57">
        <v>45815</v>
      </c>
      <c r="C23" s="53">
        <v>659</v>
      </c>
      <c r="D23" s="53">
        <v>435602</v>
      </c>
      <c r="E23" s="53" t="s">
        <v>19</v>
      </c>
      <c r="F23" s="54" t="s">
        <v>20</v>
      </c>
      <c r="G23" s="63">
        <v>281.25122602736798</v>
      </c>
      <c r="H23" s="63">
        <v>217.05369999999999</v>
      </c>
      <c r="I23" s="63">
        <v>64.1975260273679</v>
      </c>
      <c r="J23" s="54">
        <v>0</v>
      </c>
      <c r="K23" s="54">
        <v>43880.530500000001</v>
      </c>
      <c r="L23" s="54">
        <v>281.25119999999998</v>
      </c>
      <c r="M23" s="54">
        <v>70.651799999999994</v>
      </c>
      <c r="N23" s="54">
        <v>185344.54079999999</v>
      </c>
      <c r="O23" s="54">
        <v>16.171944</v>
      </c>
      <c r="P23" s="58">
        <v>46559.536200000002</v>
      </c>
      <c r="Q23" s="53">
        <v>185344.54079999999</v>
      </c>
      <c r="R23" s="53">
        <v>46559.536200000002</v>
      </c>
      <c r="S23" s="53">
        <v>1478.9295</v>
      </c>
      <c r="T23" s="53">
        <v>366</v>
      </c>
      <c r="U23" s="53">
        <v>9</v>
      </c>
    </row>
    <row r="24" spans="1:21" x14ac:dyDescent="0.25">
      <c r="A24" s="53">
        <v>22</v>
      </c>
      <c r="B24" s="57">
        <v>45845</v>
      </c>
      <c r="C24" s="53">
        <v>689</v>
      </c>
      <c r="D24" s="53">
        <v>435602</v>
      </c>
      <c r="E24" s="53" t="s">
        <v>19</v>
      </c>
      <c r="F24" s="54" t="s">
        <v>20</v>
      </c>
      <c r="G24" s="63">
        <v>281.251184259664</v>
      </c>
      <c r="H24" s="63">
        <v>217.15620000000001</v>
      </c>
      <c r="I24" s="63">
        <v>64.0949842596645</v>
      </c>
      <c r="J24" s="54">
        <v>0</v>
      </c>
      <c r="K24" s="54">
        <v>43809.540099999998</v>
      </c>
      <c r="L24" s="54">
        <v>281.25119999999998</v>
      </c>
      <c r="M24" s="54">
        <v>70.990399999999994</v>
      </c>
      <c r="N24" s="54">
        <v>193782.07680000001</v>
      </c>
      <c r="O24" s="54">
        <v>16.171944</v>
      </c>
      <c r="P24" s="58">
        <v>48912.3855999999</v>
      </c>
      <c r="Q24" s="53">
        <v>193782.07680000001</v>
      </c>
      <c r="R24" s="53">
        <v>48912.3855999999</v>
      </c>
      <c r="S24" s="53">
        <v>1549.9199000000001</v>
      </c>
      <c r="T24" s="53">
        <v>366</v>
      </c>
      <c r="U24" s="53">
        <v>9</v>
      </c>
    </row>
    <row r="25" spans="1:21" x14ac:dyDescent="0.25">
      <c r="A25" s="53">
        <v>23</v>
      </c>
      <c r="B25" s="57">
        <v>45876</v>
      </c>
      <c r="C25" s="53">
        <v>720</v>
      </c>
      <c r="D25" s="53">
        <v>435602</v>
      </c>
      <c r="E25" s="53" t="s">
        <v>19</v>
      </c>
      <c r="F25" s="54" t="s">
        <v>20</v>
      </c>
      <c r="G25" s="63">
        <v>281.25115114598998</v>
      </c>
      <c r="H25" s="63">
        <v>217.25919999999999</v>
      </c>
      <c r="I25" s="63">
        <v>63.991951145990697</v>
      </c>
      <c r="J25" s="54">
        <v>0</v>
      </c>
      <c r="K25" s="54">
        <v>43738.209600000002</v>
      </c>
      <c r="L25" s="54">
        <v>281.25119999999998</v>
      </c>
      <c r="M25" s="54">
        <v>71.330500000000001</v>
      </c>
      <c r="N25" s="54">
        <v>202500.864</v>
      </c>
      <c r="O25" s="54">
        <v>16.171944</v>
      </c>
      <c r="P25" s="58">
        <v>51357.96</v>
      </c>
      <c r="Q25" s="53">
        <v>202500.864</v>
      </c>
      <c r="R25" s="53">
        <v>51357.96</v>
      </c>
      <c r="S25" s="53">
        <v>1621.2503999999999</v>
      </c>
      <c r="T25" s="53">
        <v>366</v>
      </c>
      <c r="U25" s="53">
        <v>9</v>
      </c>
    </row>
    <row r="26" spans="1:21" x14ac:dyDescent="0.25">
      <c r="A26" s="53">
        <v>24</v>
      </c>
      <c r="B26" s="57">
        <v>45907</v>
      </c>
      <c r="C26" s="53">
        <v>751</v>
      </c>
      <c r="D26" s="53">
        <v>435602</v>
      </c>
      <c r="E26" s="53" t="s">
        <v>19</v>
      </c>
      <c r="F26" s="54" t="s">
        <v>20</v>
      </c>
      <c r="G26" s="63">
        <v>281.25122433197998</v>
      </c>
      <c r="H26" s="63">
        <v>217.36279999999999</v>
      </c>
      <c r="I26" s="63">
        <v>63.888424331980701</v>
      </c>
      <c r="J26" s="54">
        <v>0</v>
      </c>
      <c r="K26" s="54">
        <v>43666.537300000004</v>
      </c>
      <c r="L26" s="54">
        <v>281.25119999999998</v>
      </c>
      <c r="M26" s="54">
        <v>71.672300000000007</v>
      </c>
      <c r="N26" s="54">
        <v>211219.65119999999</v>
      </c>
      <c r="O26" s="54">
        <v>16.171944</v>
      </c>
      <c r="P26" s="58">
        <v>53825.897299999997</v>
      </c>
      <c r="Q26" s="53">
        <v>211219.65119999999</v>
      </c>
      <c r="R26" s="53">
        <v>53825.897299999997</v>
      </c>
      <c r="S26" s="53">
        <v>1692.9227000000001</v>
      </c>
      <c r="T26" s="53">
        <v>367</v>
      </c>
      <c r="U26" s="53">
        <v>9</v>
      </c>
    </row>
    <row r="27" spans="1:21" x14ac:dyDescent="0.25">
      <c r="A27" s="53">
        <v>25</v>
      </c>
      <c r="B27" s="57">
        <v>45937</v>
      </c>
      <c r="C27" s="53">
        <v>781</v>
      </c>
      <c r="D27" s="53">
        <v>435602</v>
      </c>
      <c r="E27" s="53" t="s">
        <v>19</v>
      </c>
      <c r="F27" s="54" t="s">
        <v>20</v>
      </c>
      <c r="G27" s="63">
        <v>281.25120145198599</v>
      </c>
      <c r="H27" s="63">
        <v>217.46680000000001</v>
      </c>
      <c r="I27" s="63">
        <v>63.784401451986803</v>
      </c>
      <c r="J27" s="54">
        <v>0</v>
      </c>
      <c r="K27" s="54">
        <v>43594.5216</v>
      </c>
      <c r="L27" s="54">
        <v>281.25119999999998</v>
      </c>
      <c r="M27" s="54">
        <v>72.015699999999995</v>
      </c>
      <c r="N27" s="54">
        <v>219657.18719999999</v>
      </c>
      <c r="O27" s="54">
        <v>16.171944</v>
      </c>
      <c r="P27" s="58">
        <v>56244.261700000003</v>
      </c>
      <c r="Q27" s="53">
        <v>219657.18719999999</v>
      </c>
      <c r="R27" s="53">
        <v>56244.261700000003</v>
      </c>
      <c r="S27" s="53">
        <v>1764.9384</v>
      </c>
      <c r="T27" s="53">
        <v>367</v>
      </c>
      <c r="U27" s="53">
        <v>9</v>
      </c>
    </row>
    <row r="28" spans="1:21" x14ac:dyDescent="0.25">
      <c r="A28" s="53">
        <v>26</v>
      </c>
      <c r="B28" s="57">
        <v>45968</v>
      </c>
      <c r="C28" s="53">
        <v>812</v>
      </c>
      <c r="D28" s="53">
        <v>435602</v>
      </c>
      <c r="E28" s="53" t="s">
        <v>19</v>
      </c>
      <c r="F28" s="54" t="s">
        <v>20</v>
      </c>
      <c r="G28" s="63">
        <v>281.25118012902601</v>
      </c>
      <c r="H28" s="63">
        <v>217.57130000000001</v>
      </c>
      <c r="I28" s="63">
        <v>63.679880129026301</v>
      </c>
      <c r="J28" s="54">
        <v>0</v>
      </c>
      <c r="K28" s="54">
        <v>43522.160799999998</v>
      </c>
      <c r="L28" s="54">
        <v>281.25119999999998</v>
      </c>
      <c r="M28" s="54">
        <v>72.360799999999998</v>
      </c>
      <c r="N28" s="54">
        <v>228375.97440000001</v>
      </c>
      <c r="O28" s="54">
        <v>16.171944</v>
      </c>
      <c r="P28" s="58">
        <v>58756.969599999997</v>
      </c>
      <c r="Q28" s="53">
        <v>228375.97440000001</v>
      </c>
      <c r="R28" s="53">
        <v>58756.969599999997</v>
      </c>
      <c r="S28" s="53">
        <v>1837.2991999999999</v>
      </c>
      <c r="T28" s="53">
        <v>367</v>
      </c>
      <c r="U28" s="53">
        <v>9</v>
      </c>
    </row>
    <row r="29" spans="1:21" x14ac:dyDescent="0.25">
      <c r="A29" s="53">
        <v>27</v>
      </c>
      <c r="B29" s="57">
        <v>45998</v>
      </c>
      <c r="C29" s="53">
        <v>842</v>
      </c>
      <c r="D29" s="53">
        <v>435602</v>
      </c>
      <c r="E29" s="53" t="s">
        <v>19</v>
      </c>
      <c r="F29" s="54" t="s">
        <v>20</v>
      </c>
      <c r="G29" s="63">
        <v>281.25115797472603</v>
      </c>
      <c r="H29" s="63">
        <v>217.6763</v>
      </c>
      <c r="I29" s="63">
        <v>63.574857974726498</v>
      </c>
      <c r="J29" s="54">
        <v>0</v>
      </c>
      <c r="K29" s="54">
        <v>43449.453300000001</v>
      </c>
      <c r="L29" s="54">
        <v>281.25119999999998</v>
      </c>
      <c r="M29" s="54">
        <v>72.707499999999996</v>
      </c>
      <c r="N29" s="54">
        <v>236813.5104</v>
      </c>
      <c r="O29" s="54">
        <v>16.171944</v>
      </c>
      <c r="P29" s="58">
        <v>61219.714999999997</v>
      </c>
      <c r="Q29" s="53">
        <v>236813.5104</v>
      </c>
      <c r="R29" s="53">
        <v>61219.714999999997</v>
      </c>
      <c r="S29" s="53">
        <v>1910.0066999999999</v>
      </c>
      <c r="T29" s="53">
        <v>367</v>
      </c>
      <c r="U29" s="53">
        <v>9</v>
      </c>
    </row>
    <row r="30" spans="1:21" x14ac:dyDescent="0.25">
      <c r="A30" s="53">
        <v>28</v>
      </c>
      <c r="B30" s="57">
        <v>46029</v>
      </c>
      <c r="C30" s="53">
        <v>873</v>
      </c>
      <c r="D30" s="53">
        <v>435602</v>
      </c>
      <c r="E30" s="53" t="s">
        <v>19</v>
      </c>
      <c r="F30" s="54" t="s">
        <v>20</v>
      </c>
      <c r="G30" s="63">
        <v>281.25123258926999</v>
      </c>
      <c r="H30" s="63">
        <v>217.78190000000001</v>
      </c>
      <c r="I30" s="63">
        <v>63.469332589270799</v>
      </c>
      <c r="J30" s="54">
        <v>0</v>
      </c>
      <c r="K30" s="54">
        <v>43376.397400000002</v>
      </c>
      <c r="L30" s="54">
        <v>281.25119999999998</v>
      </c>
      <c r="M30" s="54">
        <v>73.055899999999994</v>
      </c>
      <c r="N30" s="54">
        <v>245532.29759999999</v>
      </c>
      <c r="O30" s="54">
        <v>16.171944</v>
      </c>
      <c r="P30" s="58">
        <v>63777.800699999898</v>
      </c>
      <c r="Q30" s="53">
        <v>245532.29759999999</v>
      </c>
      <c r="R30" s="53">
        <v>63777.800699999898</v>
      </c>
      <c r="S30" s="53">
        <v>1983.0626</v>
      </c>
      <c r="T30" s="53">
        <v>367</v>
      </c>
      <c r="U30" s="53">
        <v>9</v>
      </c>
    </row>
    <row r="31" spans="1:21" x14ac:dyDescent="0.25">
      <c r="A31" s="53">
        <v>29</v>
      </c>
      <c r="B31" s="57">
        <v>46060</v>
      </c>
      <c r="C31" s="53">
        <v>904</v>
      </c>
      <c r="D31" s="53">
        <v>435602</v>
      </c>
      <c r="E31" s="53" t="s">
        <v>19</v>
      </c>
      <c r="F31" s="54" t="s">
        <v>20</v>
      </c>
      <c r="G31" s="63">
        <v>281.25120156134301</v>
      </c>
      <c r="H31" s="63">
        <v>217.8879</v>
      </c>
      <c r="I31" s="63">
        <v>63.3633015613431</v>
      </c>
      <c r="J31" s="54">
        <v>0</v>
      </c>
      <c r="K31" s="54">
        <v>43302.991399999999</v>
      </c>
      <c r="L31" s="54">
        <v>281.25119999999998</v>
      </c>
      <c r="M31" s="54">
        <v>73.406000000000006</v>
      </c>
      <c r="N31" s="54">
        <v>254251.08480000001</v>
      </c>
      <c r="O31" s="54">
        <v>16.171944</v>
      </c>
      <c r="P31" s="58">
        <v>66359.024000000005</v>
      </c>
      <c r="Q31" s="53">
        <v>254251.08480000001</v>
      </c>
      <c r="R31" s="53">
        <v>66359.024000000005</v>
      </c>
      <c r="S31" s="53">
        <v>2056.4686000000002</v>
      </c>
      <c r="T31" s="53">
        <v>367</v>
      </c>
      <c r="U31" s="53">
        <v>9</v>
      </c>
    </row>
    <row r="32" spans="1:21" x14ac:dyDescent="0.25">
      <c r="A32" s="53">
        <v>30</v>
      </c>
      <c r="B32" s="57">
        <v>46088</v>
      </c>
      <c r="C32" s="53">
        <v>932</v>
      </c>
      <c r="D32" s="53">
        <v>435602</v>
      </c>
      <c r="E32" s="53" t="s">
        <v>19</v>
      </c>
      <c r="F32" s="54" t="s">
        <v>20</v>
      </c>
      <c r="G32" s="63">
        <v>281.25116246807301</v>
      </c>
      <c r="H32" s="63">
        <v>217.99440000000001</v>
      </c>
      <c r="I32" s="63">
        <v>63.256762468073298</v>
      </c>
      <c r="J32" s="54">
        <v>0</v>
      </c>
      <c r="K32" s="54">
        <v>43229.233699999997</v>
      </c>
      <c r="L32" s="54">
        <v>281.25119999999998</v>
      </c>
      <c r="M32" s="54">
        <v>73.7577</v>
      </c>
      <c r="N32" s="54">
        <v>262126.11840000001</v>
      </c>
      <c r="O32" s="54">
        <v>16.171944</v>
      </c>
      <c r="P32" s="58">
        <v>68742.176399999997</v>
      </c>
      <c r="Q32" s="53">
        <v>262126.11840000001</v>
      </c>
      <c r="R32" s="53">
        <v>68742.176399999997</v>
      </c>
      <c r="S32" s="53">
        <v>2130.2262999999998</v>
      </c>
      <c r="T32" s="53">
        <v>367</v>
      </c>
      <c r="U32" s="53">
        <v>9</v>
      </c>
    </row>
    <row r="33" spans="1:21" x14ac:dyDescent="0.25">
      <c r="A33" s="53">
        <v>31</v>
      </c>
      <c r="B33" s="57">
        <v>46119</v>
      </c>
      <c r="C33" s="53">
        <v>963</v>
      </c>
      <c r="D33" s="53">
        <v>435602</v>
      </c>
      <c r="E33" s="53" t="s">
        <v>19</v>
      </c>
      <c r="F33" s="54" t="s">
        <v>20</v>
      </c>
      <c r="G33" s="63">
        <v>281.25121287498098</v>
      </c>
      <c r="H33" s="63">
        <v>218.10149999999999</v>
      </c>
      <c r="I33" s="63">
        <v>63.149712874981503</v>
      </c>
      <c r="J33" s="54">
        <v>0</v>
      </c>
      <c r="K33" s="54">
        <v>43155.122499999998</v>
      </c>
      <c r="L33" s="54">
        <v>281.25119999999998</v>
      </c>
      <c r="M33" s="54">
        <v>74.111199999999997</v>
      </c>
      <c r="N33" s="54">
        <v>270844.9056</v>
      </c>
      <c r="O33" s="54">
        <v>16.171944</v>
      </c>
      <c r="P33" s="58">
        <v>71369.085599999904</v>
      </c>
      <c r="Q33" s="53">
        <v>270844.9056</v>
      </c>
      <c r="R33" s="53">
        <v>71369.085599999904</v>
      </c>
      <c r="S33" s="53">
        <v>2204.3375000000001</v>
      </c>
      <c r="T33" s="53">
        <v>367</v>
      </c>
      <c r="U33" s="53">
        <v>9</v>
      </c>
    </row>
    <row r="34" spans="1:21" x14ac:dyDescent="0.25">
      <c r="A34" s="53">
        <v>32</v>
      </c>
      <c r="B34" s="57">
        <v>46149</v>
      </c>
      <c r="C34" s="53">
        <v>993</v>
      </c>
      <c r="D34" s="53">
        <v>435602</v>
      </c>
      <c r="E34" s="53" t="s">
        <v>19</v>
      </c>
      <c r="F34" s="54" t="s">
        <v>20</v>
      </c>
      <c r="G34" s="63">
        <v>6658.4573467559203</v>
      </c>
      <c r="H34" s="63">
        <v>6595.41519642</v>
      </c>
      <c r="I34" s="63">
        <v>63.042150335922798</v>
      </c>
      <c r="J34" s="54">
        <v>0</v>
      </c>
      <c r="K34" s="54">
        <v>43080.656199999998</v>
      </c>
      <c r="L34" s="54">
        <v>281.25119999999998</v>
      </c>
      <c r="M34" s="54">
        <v>74.466300000000004</v>
      </c>
      <c r="N34" s="54">
        <v>279282.44160000002</v>
      </c>
      <c r="O34" s="54">
        <v>16.171944</v>
      </c>
      <c r="P34" s="53">
        <v>73945.035900000003</v>
      </c>
      <c r="Q34" s="53">
        <v>279282.44160000002</v>
      </c>
      <c r="R34" s="53">
        <v>73945.035900000003</v>
      </c>
      <c r="S34" s="53">
        <v>2278.8038000000001</v>
      </c>
      <c r="T34" s="53">
        <v>367</v>
      </c>
      <c r="U34" s="53">
        <v>10</v>
      </c>
    </row>
    <row r="35" spans="1:21" x14ac:dyDescent="0.25">
      <c r="A35" s="53">
        <v>33</v>
      </c>
      <c r="B35" s="57">
        <v>46180</v>
      </c>
      <c r="C35" s="53">
        <v>1024</v>
      </c>
      <c r="D35" s="53">
        <v>435602</v>
      </c>
      <c r="E35" s="53" t="s">
        <v>19</v>
      </c>
      <c r="F35" s="54" t="s">
        <v>20</v>
      </c>
      <c r="G35" s="63">
        <v>281.25121337952299</v>
      </c>
      <c r="H35" s="63">
        <v>249.6113</v>
      </c>
      <c r="I35" s="63">
        <v>31.6399133795239</v>
      </c>
      <c r="J35" s="54">
        <v>0</v>
      </c>
      <c r="K35" s="54">
        <v>43005.833100000003</v>
      </c>
      <c r="L35" s="54">
        <v>281.25119999999998</v>
      </c>
      <c r="M35" s="54">
        <v>74.823099999999997</v>
      </c>
      <c r="N35" s="54">
        <v>288001.22879999998</v>
      </c>
      <c r="O35" s="54">
        <v>16.171944</v>
      </c>
      <c r="P35" s="53">
        <v>76618.854399999997</v>
      </c>
      <c r="Q35" s="53">
        <v>288001.22879999998</v>
      </c>
      <c r="R35" s="53">
        <v>76618.854399999997</v>
      </c>
      <c r="S35" s="53">
        <v>2353.6269000000002</v>
      </c>
      <c r="T35" s="53">
        <v>367</v>
      </c>
      <c r="U35" s="53">
        <v>10</v>
      </c>
    </row>
    <row r="36" spans="1:21" x14ac:dyDescent="0.25">
      <c r="A36" s="53">
        <v>34</v>
      </c>
      <c r="B36" s="57">
        <v>46210</v>
      </c>
      <c r="C36" s="53">
        <v>1054</v>
      </c>
      <c r="D36" s="53">
        <v>435602</v>
      </c>
      <c r="E36" s="53" t="s">
        <v>19</v>
      </c>
      <c r="F36" s="54" t="s">
        <v>20</v>
      </c>
      <c r="G36" s="63">
        <v>281.251217163315</v>
      </c>
      <c r="H36" s="63">
        <v>249.66589999999999</v>
      </c>
      <c r="I36" s="63">
        <v>31.585317163315199</v>
      </c>
      <c r="J36" s="54">
        <v>0</v>
      </c>
      <c r="K36" s="54">
        <v>42930.6515</v>
      </c>
      <c r="L36" s="54">
        <v>281.25119999999998</v>
      </c>
      <c r="M36" s="54">
        <v>75.181600000000003</v>
      </c>
      <c r="N36" s="54">
        <v>296438.7648</v>
      </c>
      <c r="O36" s="54">
        <v>16.171944</v>
      </c>
      <c r="P36" s="53">
        <v>79241.406400000007</v>
      </c>
      <c r="Q36" s="53">
        <v>296438.7648</v>
      </c>
      <c r="R36" s="53">
        <v>79241.406400000007</v>
      </c>
      <c r="S36" s="53">
        <v>2428.8085000000001</v>
      </c>
      <c r="T36" s="53">
        <v>367</v>
      </c>
      <c r="U36" s="53">
        <v>10</v>
      </c>
    </row>
    <row r="37" spans="1:21" x14ac:dyDescent="0.25">
      <c r="A37" s="53">
        <v>35</v>
      </c>
      <c r="B37" s="57">
        <v>46241</v>
      </c>
      <c r="C37" s="53">
        <v>1085</v>
      </c>
      <c r="D37" s="53">
        <v>435602</v>
      </c>
      <c r="E37" s="53" t="s">
        <v>19</v>
      </c>
      <c r="F37" s="54" t="s">
        <v>20</v>
      </c>
      <c r="G37" s="63">
        <v>281.251159340237</v>
      </c>
      <c r="H37" s="63">
        <v>249.72069999999999</v>
      </c>
      <c r="I37" s="63">
        <v>31.530459340237201</v>
      </c>
      <c r="J37" s="54">
        <v>0</v>
      </c>
      <c r="K37" s="54">
        <v>42855.109600000003</v>
      </c>
      <c r="L37" s="54">
        <v>281.25119999999998</v>
      </c>
      <c r="M37" s="54">
        <v>75.541899999999998</v>
      </c>
      <c r="N37" s="54">
        <v>305157.55200000003</v>
      </c>
      <c r="O37" s="54">
        <v>16.171944</v>
      </c>
      <c r="P37" s="53">
        <v>81962.961500000005</v>
      </c>
      <c r="Q37" s="53">
        <v>305157.55200000003</v>
      </c>
      <c r="R37" s="53">
        <v>81962.961500000005</v>
      </c>
      <c r="S37" s="53">
        <v>2504.3503999999998</v>
      </c>
      <c r="T37" s="53">
        <v>368</v>
      </c>
      <c r="U37" s="53">
        <v>10</v>
      </c>
    </row>
    <row r="38" spans="1:21" x14ac:dyDescent="0.25">
      <c r="A38" s="53">
        <v>36</v>
      </c>
      <c r="B38" s="57">
        <v>46272</v>
      </c>
      <c r="C38" s="53">
        <v>1116</v>
      </c>
      <c r="D38" s="53">
        <v>435602</v>
      </c>
      <c r="E38" s="53" t="s">
        <v>19</v>
      </c>
      <c r="F38" s="54" t="s">
        <v>20</v>
      </c>
      <c r="G38" s="63">
        <v>281.25123865675698</v>
      </c>
      <c r="H38" s="63">
        <v>249.77590000000001</v>
      </c>
      <c r="I38" s="63">
        <v>31.4753386567569</v>
      </c>
      <c r="J38" s="54">
        <v>0</v>
      </c>
      <c r="K38" s="54">
        <v>42779.205800000003</v>
      </c>
      <c r="L38" s="54">
        <v>281.25119999999998</v>
      </c>
      <c r="M38" s="54">
        <v>75.903800000000004</v>
      </c>
      <c r="N38" s="54">
        <v>313876.33919999999</v>
      </c>
      <c r="O38" s="54">
        <v>16.171944</v>
      </c>
      <c r="P38" s="53">
        <v>84708.640799999994</v>
      </c>
      <c r="Q38" s="53">
        <v>313876.33919999999</v>
      </c>
      <c r="R38" s="53">
        <v>84708.640799999994</v>
      </c>
      <c r="S38" s="53">
        <v>2580.2541999999999</v>
      </c>
      <c r="T38" s="53">
        <v>368</v>
      </c>
      <c r="U38" s="53">
        <v>10</v>
      </c>
    </row>
    <row r="39" spans="1:21" x14ac:dyDescent="0.25">
      <c r="A39" s="53">
        <v>37</v>
      </c>
      <c r="B39" s="57">
        <v>46302</v>
      </c>
      <c r="C39" s="53">
        <v>1146</v>
      </c>
      <c r="D39" s="53">
        <v>435602</v>
      </c>
      <c r="E39" s="53" t="s">
        <v>19</v>
      </c>
      <c r="F39" s="54" t="s">
        <v>20</v>
      </c>
      <c r="G39" s="63">
        <v>281.25115385333498</v>
      </c>
      <c r="H39" s="63">
        <v>249.8312</v>
      </c>
      <c r="I39" s="63">
        <v>31.419953853334999</v>
      </c>
      <c r="J39" s="54">
        <v>0</v>
      </c>
      <c r="K39" s="54">
        <v>42702.938300000002</v>
      </c>
      <c r="L39" s="54">
        <v>281.25119999999998</v>
      </c>
      <c r="M39" s="54">
        <v>76.267499999999998</v>
      </c>
      <c r="N39" s="54">
        <v>322313.87520000001</v>
      </c>
      <c r="O39" s="54">
        <v>16.171944</v>
      </c>
      <c r="P39" s="53">
        <v>87402.554999999993</v>
      </c>
      <c r="Q39" s="53">
        <v>322313.87520000001</v>
      </c>
      <c r="R39" s="53">
        <v>87402.554999999993</v>
      </c>
      <c r="S39" s="53">
        <v>2656.5216999999998</v>
      </c>
      <c r="T39" s="53">
        <v>368</v>
      </c>
      <c r="U39" s="53">
        <v>10</v>
      </c>
    </row>
    <row r="40" spans="1:21" x14ac:dyDescent="0.25">
      <c r="A40" s="53">
        <v>38</v>
      </c>
      <c r="B40" s="57">
        <v>46333</v>
      </c>
      <c r="C40" s="53">
        <v>1177</v>
      </c>
      <c r="D40" s="53">
        <v>435602</v>
      </c>
      <c r="E40" s="53" t="s">
        <v>19</v>
      </c>
      <c r="F40" s="54" t="s">
        <v>20</v>
      </c>
      <c r="G40" s="63">
        <v>281.25120366439597</v>
      </c>
      <c r="H40" s="63">
        <v>249.8869</v>
      </c>
      <c r="I40" s="63">
        <v>31.364303664396601</v>
      </c>
      <c r="J40" s="54">
        <v>0</v>
      </c>
      <c r="K40" s="54">
        <v>42626.3053</v>
      </c>
      <c r="L40" s="54">
        <v>281.25119999999998</v>
      </c>
      <c r="M40" s="54">
        <v>76.632999999999996</v>
      </c>
      <c r="N40" s="54">
        <v>331032.66239999997</v>
      </c>
      <c r="O40" s="54">
        <v>16.171944</v>
      </c>
      <c r="P40" s="53">
        <v>90197.040999999997</v>
      </c>
      <c r="Q40" s="53">
        <v>331032.66239999997</v>
      </c>
      <c r="R40" s="53">
        <v>90197.040999999997</v>
      </c>
      <c r="S40" s="53">
        <v>2733.1547</v>
      </c>
      <c r="T40" s="53">
        <v>368</v>
      </c>
      <c r="U40" s="53">
        <v>10</v>
      </c>
    </row>
    <row r="41" spans="1:21" x14ac:dyDescent="0.25">
      <c r="A41" s="53">
        <v>39</v>
      </c>
      <c r="B41" s="57">
        <v>46363</v>
      </c>
      <c r="C41" s="53">
        <v>1207</v>
      </c>
      <c r="D41" s="53">
        <v>435602</v>
      </c>
      <c r="E41" s="53" t="s">
        <v>19</v>
      </c>
      <c r="F41" s="54" t="s">
        <v>20</v>
      </c>
      <c r="G41" s="63">
        <v>281.25118681830298</v>
      </c>
      <c r="H41" s="63">
        <v>249.94280000000001</v>
      </c>
      <c r="I41" s="63">
        <v>31.308386818302999</v>
      </c>
      <c r="J41" s="54">
        <v>0</v>
      </c>
      <c r="K41" s="54">
        <v>42549.305099999998</v>
      </c>
      <c r="L41" s="54">
        <v>281.25119999999998</v>
      </c>
      <c r="M41" s="54">
        <v>77.000200000000007</v>
      </c>
      <c r="N41" s="54">
        <v>339470.19839999999</v>
      </c>
      <c r="O41" s="54">
        <v>16.171944</v>
      </c>
      <c r="P41" s="53">
        <v>92939.241399999999</v>
      </c>
      <c r="Q41" s="53">
        <v>339470.19839999999</v>
      </c>
      <c r="R41" s="53">
        <v>92939.241399999999</v>
      </c>
      <c r="S41" s="53">
        <v>2810.1549</v>
      </c>
      <c r="T41" s="53">
        <v>368</v>
      </c>
      <c r="U41" s="53">
        <v>10</v>
      </c>
    </row>
    <row r="42" spans="1:21" x14ac:dyDescent="0.25">
      <c r="A42" s="53">
        <v>40</v>
      </c>
      <c r="B42" s="57">
        <v>46394</v>
      </c>
      <c r="C42" s="53">
        <v>1238</v>
      </c>
      <c r="D42" s="53">
        <v>435602</v>
      </c>
      <c r="E42" s="53" t="s">
        <v>19</v>
      </c>
      <c r="F42" s="54" t="s">
        <v>20</v>
      </c>
      <c r="G42" s="63">
        <v>281.25120203732098</v>
      </c>
      <c r="H42" s="63">
        <v>249.999</v>
      </c>
      <c r="I42" s="63">
        <v>31.252202037321801</v>
      </c>
      <c r="J42" s="54">
        <v>0</v>
      </c>
      <c r="K42" s="54">
        <v>42471.936000000002</v>
      </c>
      <c r="L42" s="54">
        <v>281.25119999999998</v>
      </c>
      <c r="M42" s="54">
        <v>77.369100000000003</v>
      </c>
      <c r="N42" s="54">
        <v>348188.98560000001</v>
      </c>
      <c r="O42" s="54">
        <v>16.171944</v>
      </c>
      <c r="P42" s="53">
        <v>95782.945800000001</v>
      </c>
      <c r="Q42" s="53">
        <v>348188.98560000001</v>
      </c>
      <c r="R42" s="53">
        <v>95782.945800000001</v>
      </c>
      <c r="S42" s="53">
        <v>2887.5239999999899</v>
      </c>
      <c r="T42" s="53">
        <v>368</v>
      </c>
      <c r="U42" s="53">
        <v>10</v>
      </c>
    </row>
    <row r="43" spans="1:21" x14ac:dyDescent="0.25">
      <c r="A43" s="53">
        <v>41</v>
      </c>
      <c r="B43" s="57">
        <v>46425</v>
      </c>
      <c r="C43" s="53">
        <v>1269</v>
      </c>
      <c r="D43" s="53">
        <v>435602</v>
      </c>
      <c r="E43" s="53" t="s">
        <v>19</v>
      </c>
      <c r="F43" s="54" t="s">
        <v>20</v>
      </c>
      <c r="G43" s="63">
        <v>281.25124803759797</v>
      </c>
      <c r="H43" s="63">
        <v>250.05549999999999</v>
      </c>
      <c r="I43" s="63">
        <v>31.195748037598399</v>
      </c>
      <c r="J43" s="54">
        <v>0</v>
      </c>
      <c r="K43" s="54">
        <v>42394.196100000001</v>
      </c>
      <c r="L43" s="54">
        <v>281.25119999999998</v>
      </c>
      <c r="M43" s="54">
        <v>77.739900000000006</v>
      </c>
      <c r="N43" s="54">
        <v>356907.77279999998</v>
      </c>
      <c r="O43" s="54">
        <v>16.171944</v>
      </c>
      <c r="P43" s="53">
        <v>98651.933099999995</v>
      </c>
      <c r="Q43" s="53">
        <v>356907.77279999998</v>
      </c>
      <c r="R43" s="53">
        <v>98651.933099999995</v>
      </c>
      <c r="S43" s="53">
        <v>2965.2638999999899</v>
      </c>
      <c r="T43" s="53">
        <v>368</v>
      </c>
      <c r="U43" s="53">
        <v>10</v>
      </c>
    </row>
    <row r="44" spans="1:21" x14ac:dyDescent="0.25">
      <c r="A44" s="53">
        <v>42</v>
      </c>
      <c r="B44" s="57">
        <v>46453</v>
      </c>
      <c r="C44" s="53">
        <v>1297</v>
      </c>
      <c r="D44" s="53">
        <v>435602</v>
      </c>
      <c r="E44" s="53" t="s">
        <v>19</v>
      </c>
      <c r="F44" s="54" t="s">
        <v>20</v>
      </c>
      <c r="G44" s="63">
        <v>281.25122352912598</v>
      </c>
      <c r="H44" s="63">
        <v>250.1122</v>
      </c>
      <c r="I44" s="63">
        <v>31.139023529126298</v>
      </c>
      <c r="J44" s="54">
        <v>0</v>
      </c>
      <c r="K44" s="54">
        <v>42316.083700000003</v>
      </c>
      <c r="L44" s="54">
        <v>281.25119999999998</v>
      </c>
      <c r="M44" s="54">
        <v>78.112399999999994</v>
      </c>
      <c r="N44" s="54">
        <v>364782.8064</v>
      </c>
      <c r="O44" s="54">
        <v>16.171944</v>
      </c>
      <c r="P44" s="53">
        <v>101311.7828</v>
      </c>
      <c r="Q44" s="53">
        <v>364782.8064</v>
      </c>
      <c r="R44" s="53">
        <v>101311.7828</v>
      </c>
      <c r="S44" s="53">
        <v>3043.3762999999899</v>
      </c>
      <c r="T44" s="53">
        <v>368</v>
      </c>
      <c r="U44" s="53">
        <v>10</v>
      </c>
    </row>
    <row r="45" spans="1:21" x14ac:dyDescent="0.25">
      <c r="A45" s="53">
        <v>43</v>
      </c>
      <c r="B45" s="57">
        <v>46484</v>
      </c>
      <c r="C45" s="53">
        <v>1328</v>
      </c>
      <c r="D45" s="53">
        <v>435602</v>
      </c>
      <c r="E45" s="53" t="s">
        <v>19</v>
      </c>
      <c r="F45" s="54" t="s">
        <v>20</v>
      </c>
      <c r="G45" s="63">
        <v>281.25122721571699</v>
      </c>
      <c r="H45" s="63">
        <v>250.16919999999999</v>
      </c>
      <c r="I45" s="63">
        <v>31.082027215717801</v>
      </c>
      <c r="J45" s="54">
        <v>0</v>
      </c>
      <c r="K45" s="54">
        <v>42237.597000000002</v>
      </c>
      <c r="L45" s="54">
        <v>281.25119999999998</v>
      </c>
      <c r="M45" s="54">
        <v>78.486699999999999</v>
      </c>
      <c r="N45" s="54">
        <v>373501.59360000002</v>
      </c>
      <c r="O45" s="54">
        <v>16.171944</v>
      </c>
      <c r="P45" s="53">
        <v>104230.3376</v>
      </c>
      <c r="Q45" s="53">
        <v>373501.59360000002</v>
      </c>
      <c r="R45" s="53">
        <v>104230.3376</v>
      </c>
      <c r="S45" s="53">
        <v>3121.8629999999898</v>
      </c>
      <c r="T45" s="53">
        <v>368</v>
      </c>
      <c r="U45" s="53">
        <v>10</v>
      </c>
    </row>
    <row r="46" spans="1:21" x14ac:dyDescent="0.25">
      <c r="A46" s="53">
        <v>44</v>
      </c>
      <c r="B46" s="57">
        <v>46514</v>
      </c>
      <c r="C46" s="53">
        <v>1358</v>
      </c>
      <c r="D46" s="53">
        <v>435602</v>
      </c>
      <c r="E46" s="53" t="s">
        <v>19</v>
      </c>
      <c r="F46" s="54" t="s">
        <v>20</v>
      </c>
      <c r="G46" s="64">
        <v>307.33525851075802</v>
      </c>
      <c r="H46" s="64">
        <v>276.31050071578301</v>
      </c>
      <c r="I46" s="64">
        <v>31.024757794974199</v>
      </c>
      <c r="J46" s="54">
        <v>0</v>
      </c>
      <c r="K46" s="54">
        <v>42158.734299999996</v>
      </c>
      <c r="L46" s="54">
        <v>281.25119999999998</v>
      </c>
      <c r="M46" s="54">
        <v>78.862700000000004</v>
      </c>
      <c r="N46" s="54">
        <v>381939.12959999999</v>
      </c>
      <c r="O46" s="54">
        <v>16.171944</v>
      </c>
      <c r="P46" s="53">
        <v>107095.5466</v>
      </c>
      <c r="Q46" s="53">
        <v>381939.12959999999</v>
      </c>
      <c r="R46" s="53">
        <v>107095.5466</v>
      </c>
      <c r="S46" s="53">
        <v>3200.7257</v>
      </c>
      <c r="T46" s="53">
        <v>368</v>
      </c>
      <c r="U46" s="53">
        <v>11</v>
      </c>
    </row>
    <row r="47" spans="1:21" x14ac:dyDescent="0.25">
      <c r="G47" s="55">
        <f>+SUM(G2:G46)</f>
        <v>49903.008599795277</v>
      </c>
      <c r="H47" s="55">
        <f t="shared" ref="H47:I47" si="0">+SUM(H2:H46)</f>
        <v>45359.459999999985</v>
      </c>
      <c r="I47" s="55">
        <f t="shared" si="0"/>
        <v>4543.5485997954347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C33A-C513-47F0-B04B-D083FDC89170}">
  <dimension ref="A1:AC46"/>
  <sheetViews>
    <sheetView showGridLines="0" workbookViewId="0">
      <pane ySplit="1" topLeftCell="A2" activePane="bottomLeft" state="frozen"/>
      <selection pane="bottomLeft" activeCell="E50" sqref="E50"/>
    </sheetView>
  </sheetViews>
  <sheetFormatPr baseColWidth="10" defaultRowHeight="15" x14ac:dyDescent="0.25"/>
  <cols>
    <col min="6" max="7" width="11.42578125" style="10"/>
    <col min="8" max="8" width="13.28515625" bestFit="1" customWidth="1"/>
    <col min="11" max="15" width="11.42578125" style="10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5</v>
      </c>
      <c r="G1" s="10" t="s">
        <v>6</v>
      </c>
      <c r="K1" s="10" t="s">
        <v>7</v>
      </c>
      <c r="L1" s="51">
        <v>45359.46</v>
      </c>
      <c r="M1" s="52" t="s">
        <v>43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22</v>
      </c>
      <c r="AB1" t="s">
        <v>21</v>
      </c>
      <c r="AC1" s="8">
        <v>42538</v>
      </c>
    </row>
    <row r="2" spans="1:29" x14ac:dyDescent="0.25">
      <c r="A2" s="9">
        <v>45176</v>
      </c>
      <c r="B2">
        <v>20</v>
      </c>
      <c r="C2">
        <v>435602</v>
      </c>
      <c r="D2" t="s">
        <v>19</v>
      </c>
      <c r="E2" t="s">
        <v>20</v>
      </c>
      <c r="F2" s="10">
        <v>281.25115806957501</v>
      </c>
      <c r="G2" s="10">
        <v>63.598999999999997</v>
      </c>
      <c r="K2" s="11">
        <v>217.65215806957499</v>
      </c>
      <c r="L2" s="10">
        <f>+L1-G2</f>
        <v>45295.860999999997</v>
      </c>
      <c r="P2">
        <v>0</v>
      </c>
      <c r="Q2">
        <v>45295.556199999999</v>
      </c>
      <c r="R2">
        <v>281.25119999999998</v>
      </c>
      <c r="S2">
        <v>63.903799999999997</v>
      </c>
      <c r="T2">
        <v>5625.0239999999903</v>
      </c>
      <c r="U2">
        <v>16.171944</v>
      </c>
      <c r="V2">
        <v>1278.076</v>
      </c>
      <c r="W2">
        <v>5625.0239999999903</v>
      </c>
      <c r="X2">
        <v>1278.076</v>
      </c>
      <c r="Y2">
        <v>63.903799999999997</v>
      </c>
      <c r="Z2">
        <v>20</v>
      </c>
      <c r="AA2">
        <v>7</v>
      </c>
    </row>
    <row r="3" spans="1:29" x14ac:dyDescent="0.25">
      <c r="A3" s="9">
        <v>45206</v>
      </c>
      <c r="B3">
        <v>50</v>
      </c>
      <c r="C3">
        <v>435602</v>
      </c>
      <c r="D3" t="s">
        <v>19</v>
      </c>
      <c r="E3" t="s">
        <v>20</v>
      </c>
      <c r="F3" s="10">
        <v>281.25121250000001</v>
      </c>
      <c r="G3" s="10">
        <v>63.903799999999997</v>
      </c>
      <c r="K3" s="11">
        <v>217.34741249999999</v>
      </c>
      <c r="L3" s="10">
        <f>+L2-G3</f>
        <v>45231.957199999997</v>
      </c>
      <c r="P3">
        <v>0</v>
      </c>
      <c r="Q3">
        <v>45231.3462</v>
      </c>
      <c r="R3">
        <v>281.25119999999998</v>
      </c>
      <c r="S3">
        <v>64.209999999999994</v>
      </c>
      <c r="T3">
        <v>14062.56</v>
      </c>
      <c r="U3">
        <v>16.171944</v>
      </c>
      <c r="V3">
        <v>3210.5</v>
      </c>
      <c r="W3">
        <v>14062.56</v>
      </c>
      <c r="X3">
        <v>3210.5</v>
      </c>
      <c r="Y3">
        <v>128.1138</v>
      </c>
      <c r="Z3">
        <v>50</v>
      </c>
      <c r="AA3">
        <v>7</v>
      </c>
    </row>
    <row r="4" spans="1:29" x14ac:dyDescent="0.25">
      <c r="A4" s="9">
        <v>45237</v>
      </c>
      <c r="B4">
        <v>81</v>
      </c>
      <c r="C4">
        <v>435602</v>
      </c>
      <c r="D4" t="s">
        <v>19</v>
      </c>
      <c r="E4" t="s">
        <v>20</v>
      </c>
      <c r="F4" s="10">
        <v>281.25120669123697</v>
      </c>
      <c r="G4" s="10">
        <v>64.209999999999994</v>
      </c>
      <c r="K4" s="11">
        <v>217.04120669123699</v>
      </c>
      <c r="L4" s="10">
        <f t="shared" ref="L4:L10" si="0">+L3-G4</f>
        <v>45167.747199999998</v>
      </c>
      <c r="P4">
        <v>0</v>
      </c>
      <c r="Q4">
        <v>45166.828500000003</v>
      </c>
      <c r="R4">
        <v>281.25119999999998</v>
      </c>
      <c r="S4">
        <v>64.517700000000005</v>
      </c>
      <c r="T4">
        <v>22781.3472</v>
      </c>
      <c r="U4">
        <v>16.171944</v>
      </c>
      <c r="V4">
        <v>5225.9336999999996</v>
      </c>
      <c r="W4">
        <v>22781.3472</v>
      </c>
      <c r="X4">
        <v>5225.9336999999996</v>
      </c>
      <c r="Y4">
        <v>192.63149999999999</v>
      </c>
      <c r="Z4">
        <v>81</v>
      </c>
      <c r="AA4">
        <v>7</v>
      </c>
    </row>
    <row r="5" spans="1:29" x14ac:dyDescent="0.25">
      <c r="A5" s="9">
        <v>45267</v>
      </c>
      <c r="B5">
        <v>111</v>
      </c>
      <c r="C5">
        <v>435602</v>
      </c>
      <c r="D5" t="s">
        <v>19</v>
      </c>
      <c r="E5" t="s">
        <v>20</v>
      </c>
      <c r="F5" s="10">
        <v>281.25123364630599</v>
      </c>
      <c r="G5" s="10">
        <v>64.517700000000005</v>
      </c>
      <c r="K5" s="11">
        <v>216.733533646306</v>
      </c>
      <c r="L5" s="10">
        <f t="shared" si="0"/>
        <v>45103.229500000001</v>
      </c>
      <c r="P5">
        <v>0</v>
      </c>
      <c r="Q5">
        <v>45102.001700000001</v>
      </c>
      <c r="R5">
        <v>281.25119999999998</v>
      </c>
      <c r="S5">
        <v>64.826800000000006</v>
      </c>
      <c r="T5">
        <v>31218.8832</v>
      </c>
      <c r="U5">
        <v>16.171944</v>
      </c>
      <c r="V5">
        <v>7195.7748000000001</v>
      </c>
      <c r="W5">
        <v>31218.8832</v>
      </c>
      <c r="X5">
        <v>7195.7748000000001</v>
      </c>
      <c r="Y5">
        <v>257.45830000000001</v>
      </c>
      <c r="Z5">
        <v>111</v>
      </c>
      <c r="AA5">
        <v>7</v>
      </c>
    </row>
    <row r="6" spans="1:29" x14ac:dyDescent="0.25">
      <c r="A6" s="9">
        <v>45298</v>
      </c>
      <c r="B6">
        <v>142</v>
      </c>
      <c r="C6">
        <v>435602</v>
      </c>
      <c r="D6" t="s">
        <v>19</v>
      </c>
      <c r="E6" t="s">
        <v>20</v>
      </c>
      <c r="F6" s="10">
        <v>281.25118633470299</v>
      </c>
      <c r="G6" s="10">
        <v>64.826800000000006</v>
      </c>
      <c r="K6" s="11">
        <v>216.424386334703</v>
      </c>
      <c r="L6" s="10">
        <f t="shared" si="0"/>
        <v>45038.402699999999</v>
      </c>
      <c r="P6">
        <v>0</v>
      </c>
      <c r="Q6">
        <v>45036.864200000004</v>
      </c>
      <c r="R6">
        <v>281.25119999999998</v>
      </c>
      <c r="S6">
        <v>65.137500000000003</v>
      </c>
      <c r="T6">
        <v>39937.670400000003</v>
      </c>
      <c r="U6">
        <v>16.171944</v>
      </c>
      <c r="V6">
        <v>9249.5249999999996</v>
      </c>
      <c r="W6">
        <v>39937.670400000003</v>
      </c>
      <c r="X6">
        <v>9249.5249999999996</v>
      </c>
      <c r="Y6">
        <v>322.5958</v>
      </c>
      <c r="Z6">
        <v>142</v>
      </c>
      <c r="AA6">
        <v>7</v>
      </c>
    </row>
    <row r="7" spans="1:29" x14ac:dyDescent="0.25">
      <c r="A7" s="9">
        <v>45329</v>
      </c>
      <c r="B7">
        <v>173</v>
      </c>
      <c r="C7">
        <v>435602</v>
      </c>
      <c r="D7" t="s">
        <v>19</v>
      </c>
      <c r="E7" t="s">
        <v>20</v>
      </c>
      <c r="F7" s="10">
        <v>281.251157692231</v>
      </c>
      <c r="G7" s="10">
        <v>65.1374</v>
      </c>
      <c r="K7" s="11">
        <v>216.11375769223099</v>
      </c>
      <c r="L7" s="10">
        <f t="shared" si="0"/>
        <v>44973.265299999999</v>
      </c>
      <c r="P7">
        <v>0</v>
      </c>
      <c r="Q7">
        <v>44971.414599999996</v>
      </c>
      <c r="R7">
        <v>281.25119999999998</v>
      </c>
      <c r="S7">
        <v>65.449600000000004</v>
      </c>
      <c r="T7">
        <v>48656.4575999999</v>
      </c>
      <c r="U7">
        <v>16.171944</v>
      </c>
      <c r="V7">
        <v>11322.7808</v>
      </c>
      <c r="W7">
        <v>48656.4575999999</v>
      </c>
      <c r="X7">
        <v>11322.7808</v>
      </c>
      <c r="Y7">
        <v>388.04539999999997</v>
      </c>
      <c r="Z7">
        <v>173</v>
      </c>
      <c r="AA7">
        <v>7</v>
      </c>
    </row>
    <row r="8" spans="1:29" x14ac:dyDescent="0.25">
      <c r="A8" s="9">
        <v>45358</v>
      </c>
      <c r="B8">
        <v>202</v>
      </c>
      <c r="C8">
        <v>435602</v>
      </c>
      <c r="D8" t="s">
        <v>19</v>
      </c>
      <c r="E8" t="s">
        <v>20</v>
      </c>
      <c r="F8" s="10">
        <v>281.251240620847</v>
      </c>
      <c r="G8" s="10">
        <v>65.449600000000004</v>
      </c>
      <c r="K8" s="11">
        <v>215.801640620847</v>
      </c>
      <c r="L8" s="10">
        <f t="shared" si="0"/>
        <v>44907.815699999999</v>
      </c>
      <c r="P8">
        <v>0</v>
      </c>
      <c r="Q8">
        <v>44905.651400000002</v>
      </c>
      <c r="R8">
        <v>281.25119999999998</v>
      </c>
      <c r="S8">
        <v>65.763199999999998</v>
      </c>
      <c r="T8">
        <v>56812.742400000003</v>
      </c>
      <c r="U8">
        <v>16.171944</v>
      </c>
      <c r="V8">
        <v>13284.1664</v>
      </c>
      <c r="W8">
        <v>56812.742400000003</v>
      </c>
      <c r="X8">
        <v>13284.1664</v>
      </c>
      <c r="Y8">
        <v>453.80860000000001</v>
      </c>
      <c r="Z8">
        <v>202</v>
      </c>
      <c r="AA8">
        <v>7</v>
      </c>
    </row>
    <row r="9" spans="1:29" x14ac:dyDescent="0.25">
      <c r="A9" s="9">
        <v>45389</v>
      </c>
      <c r="B9">
        <v>233</v>
      </c>
      <c r="C9">
        <v>435602</v>
      </c>
      <c r="D9" t="s">
        <v>19</v>
      </c>
      <c r="E9" t="s">
        <v>20</v>
      </c>
      <c r="F9" s="10">
        <v>281.25122798849702</v>
      </c>
      <c r="G9" s="10">
        <v>65.763199999999998</v>
      </c>
      <c r="H9" s="10">
        <f>+SUM(G2:G9)+H10</f>
        <v>583.80240000000003</v>
      </c>
      <c r="I9" s="10"/>
      <c r="J9" s="10">
        <f>+L1-H9</f>
        <v>44775.657599999999</v>
      </c>
      <c r="K9" s="11">
        <v>215.48802798849701</v>
      </c>
      <c r="L9" s="10">
        <f t="shared" si="0"/>
        <v>44842.052499999998</v>
      </c>
      <c r="P9">
        <v>0</v>
      </c>
      <c r="Q9">
        <v>44839.573100000001</v>
      </c>
      <c r="R9">
        <v>281.25119999999998</v>
      </c>
      <c r="S9">
        <v>66.078299999999999</v>
      </c>
      <c r="T9">
        <v>65531.5295999999</v>
      </c>
      <c r="U9">
        <v>16.171944</v>
      </c>
      <c r="V9">
        <v>15396.243899999999</v>
      </c>
      <c r="W9">
        <v>65531.5295999999</v>
      </c>
      <c r="X9">
        <v>15396.243899999999</v>
      </c>
      <c r="Y9">
        <v>519.88689999999997</v>
      </c>
      <c r="Z9">
        <v>233</v>
      </c>
      <c r="AA9">
        <v>7</v>
      </c>
    </row>
    <row r="10" spans="1:29" x14ac:dyDescent="0.25">
      <c r="A10" s="9">
        <v>45419</v>
      </c>
      <c r="B10" s="7">
        <v>263</v>
      </c>
      <c r="C10" s="7">
        <v>435602</v>
      </c>
      <c r="D10" s="7" t="s">
        <v>19</v>
      </c>
      <c r="E10" s="7" t="s">
        <v>20</v>
      </c>
      <c r="F10" s="11">
        <v>19557.709701228701</v>
      </c>
      <c r="G10" s="17">
        <v>19342.536788599798</v>
      </c>
      <c r="H10" s="17">
        <v>66.394900000000007</v>
      </c>
      <c r="I10" s="17">
        <v>19276.141888599799</v>
      </c>
      <c r="J10" s="11">
        <f>(1-params!E2)*(L1-H9)+H10</f>
        <v>19342.400605764196</v>
      </c>
      <c r="K10" s="11">
        <v>215.17291262894901</v>
      </c>
      <c r="L10" s="11">
        <f t="shared" si="0"/>
        <v>25499.5157114002</v>
      </c>
      <c r="P10">
        <v>0</v>
      </c>
      <c r="Q10">
        <v>44773.178200000002</v>
      </c>
      <c r="R10">
        <v>281.25119999999998</v>
      </c>
      <c r="S10">
        <v>66.394900000000007</v>
      </c>
      <c r="T10">
        <v>73969.065600000002</v>
      </c>
      <c r="U10">
        <v>16.171944</v>
      </c>
      <c r="V10">
        <v>17461.858700000001</v>
      </c>
      <c r="W10">
        <v>73969.065600000002</v>
      </c>
      <c r="X10">
        <v>17461.858700000001</v>
      </c>
      <c r="Y10">
        <v>586.28179999999998</v>
      </c>
      <c r="Z10">
        <v>263</v>
      </c>
      <c r="AA10">
        <v>8</v>
      </c>
    </row>
    <row r="11" spans="1:29" x14ac:dyDescent="0.25">
      <c r="A11" s="9">
        <v>45450</v>
      </c>
      <c r="B11">
        <v>294</v>
      </c>
      <c r="C11">
        <v>435602</v>
      </c>
      <c r="D11" t="s">
        <v>19</v>
      </c>
      <c r="E11" t="s">
        <v>20</v>
      </c>
      <c r="F11" s="10">
        <v>281.25118805707802</v>
      </c>
      <c r="G11" s="10">
        <v>158.88329999999999</v>
      </c>
      <c r="H11" s="10" t="b">
        <f>+G10=I11</f>
        <v>1</v>
      </c>
      <c r="I11" s="17">
        <f>+SUM(H10:I10)</f>
        <v>19342.536788599798</v>
      </c>
      <c r="J11" s="10"/>
      <c r="K11" s="10">
        <v>122.36788805707801</v>
      </c>
      <c r="L11" s="10">
        <f>+L10-G11</f>
        <v>25340.632411400198</v>
      </c>
      <c r="M11" s="10" t="e">
        <f>+G11-#REF!</f>
        <v>#REF!</v>
      </c>
      <c r="N11" s="10">
        <f>+Sheet1!H11</f>
        <v>66.713099999999997</v>
      </c>
      <c r="O11" s="10" t="e">
        <f>+N11+M11</f>
        <v>#REF!</v>
      </c>
      <c r="P11">
        <v>0</v>
      </c>
      <c r="Q11">
        <v>44706.465100000001</v>
      </c>
      <c r="R11">
        <v>281.25119999999998</v>
      </c>
      <c r="S11">
        <v>66.713099999999997</v>
      </c>
      <c r="T11">
        <v>82687.852799999993</v>
      </c>
      <c r="U11">
        <v>16.171944</v>
      </c>
      <c r="V11">
        <v>19613.651399999999</v>
      </c>
      <c r="W11">
        <v>82687.852799999993</v>
      </c>
      <c r="X11">
        <v>19613.651399999999</v>
      </c>
      <c r="Y11">
        <v>652.99489999999901</v>
      </c>
      <c r="Z11">
        <v>294</v>
      </c>
      <c r="AA11">
        <v>8</v>
      </c>
    </row>
    <row r="12" spans="1:29" x14ac:dyDescent="0.25">
      <c r="A12" s="9">
        <v>45480</v>
      </c>
      <c r="B12">
        <v>324</v>
      </c>
      <c r="C12">
        <v>435602</v>
      </c>
      <c r="D12" t="s">
        <v>19</v>
      </c>
      <c r="E12" t="s">
        <v>20</v>
      </c>
      <c r="F12" s="10">
        <v>281.25119522252101</v>
      </c>
      <c r="G12" s="10">
        <v>159.06450000000001</v>
      </c>
      <c r="K12" s="10">
        <v>122.186695222521</v>
      </c>
      <c r="L12" s="10">
        <f t="shared" ref="L12:L22" si="1">+L11-G12</f>
        <v>25181.567911400198</v>
      </c>
      <c r="M12" s="10" t="e">
        <f>+G12-#REF!</f>
        <v>#REF!</v>
      </c>
      <c r="N12" s="10">
        <f>+Sheet1!H12</f>
        <v>67.032799999999995</v>
      </c>
      <c r="O12" s="10" t="e">
        <f t="shared" ref="O12:O21" si="2">+N12+M12</f>
        <v>#REF!</v>
      </c>
      <c r="P12">
        <v>0</v>
      </c>
      <c r="Q12">
        <v>44639.4323</v>
      </c>
      <c r="R12">
        <v>281.25119999999998</v>
      </c>
      <c r="S12">
        <v>67.032799999999995</v>
      </c>
      <c r="T12">
        <v>91125.388800000001</v>
      </c>
      <c r="U12">
        <v>16.171944</v>
      </c>
      <c r="V12">
        <v>21718.627199999999</v>
      </c>
      <c r="W12">
        <v>91125.388800000001</v>
      </c>
      <c r="X12">
        <v>21718.627199999999</v>
      </c>
      <c r="Y12">
        <v>720.02769999999896</v>
      </c>
      <c r="Z12">
        <v>324</v>
      </c>
      <c r="AA12">
        <v>8</v>
      </c>
    </row>
    <row r="13" spans="1:29" x14ac:dyDescent="0.25">
      <c r="A13" s="9">
        <v>45511</v>
      </c>
      <c r="B13">
        <v>355</v>
      </c>
      <c r="C13">
        <v>435602</v>
      </c>
      <c r="D13" t="s">
        <v>19</v>
      </c>
      <c r="E13" t="s">
        <v>20</v>
      </c>
      <c r="F13" s="10">
        <v>281.25123417229901</v>
      </c>
      <c r="G13" s="10">
        <v>159.2466</v>
      </c>
      <c r="K13" s="10">
        <v>122.00463417229901</v>
      </c>
      <c r="L13" s="10">
        <f t="shared" si="1"/>
        <v>25022.321311400199</v>
      </c>
      <c r="M13" s="10" t="e">
        <f>+G13-#REF!</f>
        <v>#REF!</v>
      </c>
      <c r="N13" s="10">
        <f>+Sheet1!H13</f>
        <v>67.353999999999999</v>
      </c>
      <c r="O13" s="10" t="e">
        <f t="shared" si="2"/>
        <v>#REF!</v>
      </c>
      <c r="P13">
        <v>0</v>
      </c>
      <c r="Q13">
        <v>44572.078300000001</v>
      </c>
      <c r="R13">
        <v>281.25119999999998</v>
      </c>
      <c r="S13">
        <v>67.353999999999999</v>
      </c>
      <c r="T13">
        <v>99844.175999999905</v>
      </c>
      <c r="U13">
        <v>16.171944</v>
      </c>
      <c r="V13">
        <v>23910.67</v>
      </c>
      <c r="W13">
        <v>99844.175999999905</v>
      </c>
      <c r="X13">
        <v>23910.67</v>
      </c>
      <c r="Y13">
        <v>787.381699999999</v>
      </c>
      <c r="Z13">
        <v>355</v>
      </c>
      <c r="AA13">
        <v>8</v>
      </c>
    </row>
    <row r="14" spans="1:29" x14ac:dyDescent="0.25">
      <c r="A14" s="9">
        <v>45542</v>
      </c>
      <c r="B14">
        <v>386</v>
      </c>
      <c r="C14">
        <v>435602</v>
      </c>
      <c r="D14" t="s">
        <v>19</v>
      </c>
      <c r="E14" t="s">
        <v>20</v>
      </c>
      <c r="F14" s="10">
        <v>281.251200746211</v>
      </c>
      <c r="G14" s="10">
        <v>159.42949999999999</v>
      </c>
      <c r="K14" s="10">
        <v>121.82170074621099</v>
      </c>
      <c r="L14" s="10">
        <f t="shared" si="1"/>
        <v>24862.891811400201</v>
      </c>
      <c r="M14" s="10" t="e">
        <f>+G14-#REF!</f>
        <v>#REF!</v>
      </c>
      <c r="N14" s="10">
        <f>+Sheet1!H14</f>
        <v>67.676699999999997</v>
      </c>
      <c r="O14" s="10" t="e">
        <f t="shared" si="2"/>
        <v>#REF!</v>
      </c>
      <c r="P14">
        <v>0</v>
      </c>
      <c r="Q14">
        <v>44504.401599999997</v>
      </c>
      <c r="R14">
        <v>281.25119999999998</v>
      </c>
      <c r="S14">
        <v>67.676699999999997</v>
      </c>
      <c r="T14">
        <v>108562.9632</v>
      </c>
      <c r="U14">
        <v>16.171944</v>
      </c>
      <c r="V14">
        <v>26123.206200000001</v>
      </c>
      <c r="W14">
        <v>108562.9632</v>
      </c>
      <c r="X14">
        <v>26123.206200000001</v>
      </c>
      <c r="Y14">
        <v>855.05839999999898</v>
      </c>
      <c r="Z14">
        <v>366</v>
      </c>
      <c r="AA14">
        <v>8</v>
      </c>
    </row>
    <row r="15" spans="1:29" x14ac:dyDescent="0.25">
      <c r="A15" s="9">
        <v>45572</v>
      </c>
      <c r="B15">
        <v>416</v>
      </c>
      <c r="C15">
        <v>435602</v>
      </c>
      <c r="D15" t="s">
        <v>19</v>
      </c>
      <c r="E15" t="s">
        <v>20</v>
      </c>
      <c r="F15" s="10">
        <v>281.25119076412301</v>
      </c>
      <c r="G15" s="10">
        <v>159.61330000000001</v>
      </c>
      <c r="K15" s="10">
        <v>121.637890764123</v>
      </c>
      <c r="L15" s="10">
        <f t="shared" si="1"/>
        <v>24703.2785114002</v>
      </c>
      <c r="M15" s="10" t="e">
        <f>+G15-#REF!</f>
        <v>#REF!</v>
      </c>
      <c r="N15" s="10">
        <f>+Sheet1!H15</f>
        <v>68.001000000000005</v>
      </c>
      <c r="O15" s="10" t="e">
        <f t="shared" si="2"/>
        <v>#REF!</v>
      </c>
      <c r="P15">
        <v>0</v>
      </c>
      <c r="Q15">
        <v>44436.400600000001</v>
      </c>
      <c r="R15">
        <v>281.25119999999998</v>
      </c>
      <c r="S15">
        <v>68.001000000000005</v>
      </c>
      <c r="T15">
        <v>117000.49920000001</v>
      </c>
      <c r="U15">
        <v>16.171944</v>
      </c>
      <c r="V15">
        <v>28288.416000000001</v>
      </c>
      <c r="W15">
        <v>117000.49920000001</v>
      </c>
      <c r="X15">
        <v>28288.416000000001</v>
      </c>
      <c r="Y15">
        <v>923.05939999999896</v>
      </c>
      <c r="Z15">
        <v>366</v>
      </c>
      <c r="AA15">
        <v>8</v>
      </c>
    </row>
    <row r="16" spans="1:29" x14ac:dyDescent="0.25">
      <c r="A16" s="9">
        <v>45603</v>
      </c>
      <c r="B16">
        <v>447</v>
      </c>
      <c r="C16">
        <v>435602</v>
      </c>
      <c r="D16" t="s">
        <v>19</v>
      </c>
      <c r="E16" t="s">
        <v>20</v>
      </c>
      <c r="F16" s="10">
        <v>281.25120002587101</v>
      </c>
      <c r="G16" s="10">
        <v>159.798</v>
      </c>
      <c r="K16" s="10">
        <v>121.453200025871</v>
      </c>
      <c r="L16" s="10">
        <f t="shared" si="1"/>
        <v>24543.480511400201</v>
      </c>
      <c r="M16" s="10" t="e">
        <f>+G16-#REF!</f>
        <v>#REF!</v>
      </c>
      <c r="N16" s="10">
        <f>+Sheet1!H16</f>
        <v>68.326800000000006</v>
      </c>
      <c r="O16" s="10" t="e">
        <f t="shared" si="2"/>
        <v>#REF!</v>
      </c>
      <c r="P16">
        <v>0</v>
      </c>
      <c r="Q16">
        <v>44368.073799999998</v>
      </c>
      <c r="R16">
        <v>281.25119999999998</v>
      </c>
      <c r="S16">
        <v>68.326800000000006</v>
      </c>
      <c r="T16">
        <v>125719.2864</v>
      </c>
      <c r="U16">
        <v>16.171944</v>
      </c>
      <c r="V16">
        <v>30542.079600000001</v>
      </c>
      <c r="W16">
        <v>125719.2864</v>
      </c>
      <c r="X16">
        <v>30542.079600000001</v>
      </c>
      <c r="Y16">
        <v>991.38619999999901</v>
      </c>
      <c r="Z16">
        <v>366</v>
      </c>
      <c r="AA16">
        <v>8</v>
      </c>
    </row>
    <row r="17" spans="1:27" x14ac:dyDescent="0.25">
      <c r="A17" s="9">
        <v>45633</v>
      </c>
      <c r="B17">
        <v>477</v>
      </c>
      <c r="C17">
        <v>435602</v>
      </c>
      <c r="D17" t="s">
        <v>19</v>
      </c>
      <c r="E17" t="s">
        <v>20</v>
      </c>
      <c r="F17" s="10">
        <v>281.251224311165</v>
      </c>
      <c r="G17" s="10">
        <v>159.9836</v>
      </c>
      <c r="K17" s="10">
        <v>121.26762431116499</v>
      </c>
      <c r="L17" s="10">
        <f t="shared" si="1"/>
        <v>24383.496911400201</v>
      </c>
      <c r="M17" s="10" t="e">
        <f>+G17-#REF!</f>
        <v>#REF!</v>
      </c>
      <c r="N17" s="10">
        <f>+Sheet1!H17</f>
        <v>68.654200000000003</v>
      </c>
      <c r="O17" s="10" t="e">
        <f t="shared" si="2"/>
        <v>#REF!</v>
      </c>
      <c r="P17">
        <v>0</v>
      </c>
      <c r="Q17">
        <v>44299.419600000001</v>
      </c>
      <c r="R17">
        <v>281.25119999999998</v>
      </c>
      <c r="S17">
        <v>68.654200000000003</v>
      </c>
      <c r="T17">
        <v>134156.8224</v>
      </c>
      <c r="U17">
        <v>16.171944</v>
      </c>
      <c r="V17">
        <v>32748.053400000001</v>
      </c>
      <c r="W17">
        <v>134156.8224</v>
      </c>
      <c r="X17">
        <v>32748.053400000001</v>
      </c>
      <c r="Y17">
        <v>1060.0404000000001</v>
      </c>
      <c r="Z17">
        <v>366</v>
      </c>
      <c r="AA17">
        <v>8</v>
      </c>
    </row>
    <row r="18" spans="1:27" x14ac:dyDescent="0.25">
      <c r="A18" s="9">
        <v>45664</v>
      </c>
      <c r="B18">
        <v>508</v>
      </c>
      <c r="C18">
        <v>435602</v>
      </c>
      <c r="D18" t="s">
        <v>19</v>
      </c>
      <c r="E18" t="s">
        <v>20</v>
      </c>
      <c r="F18" s="10">
        <v>281.25115937949198</v>
      </c>
      <c r="G18" s="10">
        <v>160.16999999999999</v>
      </c>
      <c r="I18" s="15"/>
      <c r="K18" s="10">
        <v>121.08115937949199</v>
      </c>
      <c r="L18" s="10">
        <f t="shared" si="1"/>
        <v>24223.326911400203</v>
      </c>
      <c r="M18" s="10" t="e">
        <f>+G18-#REF!</f>
        <v>#REF!</v>
      </c>
      <c r="N18" s="10">
        <f>+Sheet1!H18</f>
        <v>68.983199999999997</v>
      </c>
      <c r="O18" s="10" t="e">
        <f t="shared" si="2"/>
        <v>#REF!</v>
      </c>
      <c r="P18">
        <v>0</v>
      </c>
      <c r="Q18">
        <v>44230.436399999999</v>
      </c>
      <c r="R18">
        <v>281.25119999999998</v>
      </c>
      <c r="S18">
        <v>68.983199999999997</v>
      </c>
      <c r="T18">
        <v>142875.6096</v>
      </c>
      <c r="U18">
        <v>16.171944</v>
      </c>
      <c r="V18">
        <v>35043.465600000003</v>
      </c>
      <c r="W18">
        <v>142875.6096</v>
      </c>
      <c r="X18">
        <v>35043.465600000003</v>
      </c>
      <c r="Y18">
        <v>1129.0236</v>
      </c>
      <c r="Z18">
        <v>366</v>
      </c>
      <c r="AA18">
        <v>8</v>
      </c>
    </row>
    <row r="19" spans="1:27" x14ac:dyDescent="0.25">
      <c r="A19" s="9">
        <v>45695</v>
      </c>
      <c r="B19">
        <v>539</v>
      </c>
      <c r="C19">
        <v>435602</v>
      </c>
      <c r="D19" t="s">
        <v>19</v>
      </c>
      <c r="E19" t="s">
        <v>20</v>
      </c>
      <c r="F19" s="10">
        <v>281.25120097002201</v>
      </c>
      <c r="G19" s="10">
        <v>160.35740000000001</v>
      </c>
      <c r="I19" s="15"/>
      <c r="K19" s="10">
        <v>120.893800970022</v>
      </c>
      <c r="L19" s="10">
        <f t="shared" si="1"/>
        <v>24062.969511400202</v>
      </c>
      <c r="M19" s="10" t="e">
        <f>+G19-#REF!</f>
        <v>#REF!</v>
      </c>
      <c r="N19" s="10">
        <f>+Sheet1!H19</f>
        <v>69.313699999999997</v>
      </c>
      <c r="O19" s="10" t="e">
        <f t="shared" si="2"/>
        <v>#REF!</v>
      </c>
      <c r="P19">
        <v>0</v>
      </c>
      <c r="Q19">
        <v>44161.1227</v>
      </c>
      <c r="R19">
        <v>281.25119999999998</v>
      </c>
      <c r="S19">
        <v>69.313699999999997</v>
      </c>
      <c r="T19">
        <v>151594.39679999999</v>
      </c>
      <c r="U19">
        <v>16.171944</v>
      </c>
      <c r="V19">
        <v>37360.0842999999</v>
      </c>
      <c r="W19">
        <v>151594.39679999999</v>
      </c>
      <c r="X19">
        <v>37360.0842999999</v>
      </c>
      <c r="Y19">
        <v>1198.3372999999999</v>
      </c>
      <c r="Z19">
        <v>366</v>
      </c>
      <c r="AA19">
        <v>8</v>
      </c>
    </row>
    <row r="20" spans="1:27" x14ac:dyDescent="0.25">
      <c r="A20" s="9">
        <v>45723</v>
      </c>
      <c r="B20">
        <v>567</v>
      </c>
      <c r="C20">
        <v>435602</v>
      </c>
      <c r="D20" t="s">
        <v>19</v>
      </c>
      <c r="E20" t="s">
        <v>20</v>
      </c>
      <c r="F20" s="10">
        <v>281.251244801506</v>
      </c>
      <c r="G20" s="10">
        <v>160.54570000000001</v>
      </c>
      <c r="I20" s="10"/>
      <c r="J20" s="15"/>
      <c r="K20" s="10">
        <v>120.70554480150599</v>
      </c>
      <c r="L20" s="10">
        <f t="shared" si="1"/>
        <v>23902.423811400204</v>
      </c>
      <c r="M20" s="10" t="e">
        <f>+G20-#REF!</f>
        <v>#REF!</v>
      </c>
      <c r="N20" s="10">
        <f>+Sheet1!H20</f>
        <v>69.645899999999997</v>
      </c>
      <c r="O20" s="10" t="e">
        <f t="shared" si="2"/>
        <v>#REF!</v>
      </c>
      <c r="P20">
        <v>0</v>
      </c>
      <c r="Q20">
        <v>44091.476799999997</v>
      </c>
      <c r="R20">
        <v>281.25119999999998</v>
      </c>
      <c r="S20">
        <v>69.645899999999997</v>
      </c>
      <c r="T20">
        <v>159469.43040000001</v>
      </c>
      <c r="U20">
        <v>16.171944</v>
      </c>
      <c r="V20">
        <v>39489.225299999998</v>
      </c>
      <c r="W20">
        <v>159469.43040000001</v>
      </c>
      <c r="X20">
        <v>39489.225299999998</v>
      </c>
      <c r="Y20">
        <v>1267.9831999999999</v>
      </c>
      <c r="Z20">
        <v>366</v>
      </c>
      <c r="AA20">
        <v>8</v>
      </c>
    </row>
    <row r="21" spans="1:27" x14ac:dyDescent="0.25">
      <c r="A21" s="9">
        <v>45754</v>
      </c>
      <c r="B21">
        <v>598</v>
      </c>
      <c r="C21">
        <v>435602</v>
      </c>
      <c r="D21" t="s">
        <v>19</v>
      </c>
      <c r="E21" t="s">
        <v>20</v>
      </c>
      <c r="F21" s="10">
        <v>281.25118657218297</v>
      </c>
      <c r="G21" s="10">
        <v>160.73480000000001</v>
      </c>
      <c r="H21" s="10">
        <f>+SUM(G2:G21)</f>
        <v>21617.770988599794</v>
      </c>
      <c r="I21" s="10">
        <f>70.3149+11657.5658142644</f>
        <v>11727.8807142644</v>
      </c>
      <c r="J21" s="10">
        <f>+L1-H21</f>
        <v>23741.689011400205</v>
      </c>
      <c r="K21" s="10">
        <v>120.51638657218299</v>
      </c>
      <c r="L21" s="10">
        <f t="shared" si="1"/>
        <v>23741.689011400205</v>
      </c>
      <c r="M21" s="10" t="e">
        <f>+G21-#REF!</f>
        <v>#REF!</v>
      </c>
      <c r="N21" s="10">
        <f>+Sheet1!H21</f>
        <v>69.979600000000005</v>
      </c>
      <c r="O21" s="10" t="e">
        <f t="shared" si="2"/>
        <v>#REF!</v>
      </c>
      <c r="P21">
        <v>0</v>
      </c>
      <c r="Q21">
        <v>44021.497199999998</v>
      </c>
      <c r="R21">
        <v>281.25119999999998</v>
      </c>
      <c r="S21">
        <v>69.979600000000005</v>
      </c>
      <c r="T21">
        <v>168188.2176</v>
      </c>
      <c r="U21">
        <v>16.171944</v>
      </c>
      <c r="V21">
        <v>41847.800799999997</v>
      </c>
      <c r="W21">
        <v>168188.2176</v>
      </c>
      <c r="X21">
        <v>41847.800799999997</v>
      </c>
      <c r="Y21">
        <v>1337.9628</v>
      </c>
      <c r="Z21">
        <v>366</v>
      </c>
      <c r="AA21">
        <v>8</v>
      </c>
    </row>
    <row r="22" spans="1:27" x14ac:dyDescent="0.25">
      <c r="A22" s="9">
        <v>45784</v>
      </c>
      <c r="B22" s="7">
        <v>628</v>
      </c>
      <c r="C22" s="7">
        <v>435602</v>
      </c>
      <c r="D22" s="7" t="s">
        <v>19</v>
      </c>
      <c r="E22" s="7" t="s">
        <v>20</v>
      </c>
      <c r="F22" s="11">
        <v>11848.207036223999</v>
      </c>
      <c r="G22" s="11">
        <v>11727.8807142644</v>
      </c>
      <c r="H22" s="11"/>
      <c r="I22" s="11"/>
      <c r="J22" s="11">
        <f>(1-params!E3)*(J21)</f>
        <v>11055.815821932296</v>
      </c>
      <c r="K22" s="10">
        <v>120.326321959678</v>
      </c>
      <c r="L22" s="11">
        <f t="shared" si="1"/>
        <v>12013.808297135805</v>
      </c>
      <c r="M22" s="10" t="e">
        <f>+SUM(M11:M21)</f>
        <v>#REF!</v>
      </c>
      <c r="N22" s="10">
        <f>+SUM(N11:N21)</f>
        <v>751.68100000000004</v>
      </c>
      <c r="O22" s="10" t="e">
        <f>+SUM(O11:O21)</f>
        <v>#REF!</v>
      </c>
      <c r="P22">
        <v>0</v>
      </c>
      <c r="Q22">
        <v>43951.1823</v>
      </c>
      <c r="R22">
        <v>281.25119999999998</v>
      </c>
      <c r="S22">
        <v>70.314899999999994</v>
      </c>
      <c r="T22">
        <v>176625.7536</v>
      </c>
      <c r="U22">
        <v>16.171944</v>
      </c>
      <c r="V22">
        <v>44157.7572</v>
      </c>
      <c r="W22">
        <v>176625.7536</v>
      </c>
      <c r="X22">
        <v>44157.7572</v>
      </c>
      <c r="Y22">
        <v>1408.2777000000001</v>
      </c>
      <c r="Z22">
        <v>366</v>
      </c>
      <c r="AA22">
        <v>9</v>
      </c>
    </row>
    <row r="23" spans="1:27" x14ac:dyDescent="0.25">
      <c r="A23" s="9">
        <v>45815</v>
      </c>
      <c r="B23">
        <v>659</v>
      </c>
      <c r="C23">
        <v>435602</v>
      </c>
      <c r="D23" t="s">
        <v>19</v>
      </c>
      <c r="E23" t="s">
        <v>20</v>
      </c>
      <c r="F23" s="10">
        <v>281.25122602736798</v>
      </c>
      <c r="G23" s="10">
        <v>217.05369999999999</v>
      </c>
      <c r="H23" s="15"/>
      <c r="I23" s="15"/>
      <c r="K23" s="10">
        <v>64.1975260273679</v>
      </c>
      <c r="L23" s="10">
        <f>+L22-G23</f>
        <v>11796.754597135805</v>
      </c>
      <c r="P23">
        <v>0</v>
      </c>
      <c r="Q23">
        <v>43880.530500000001</v>
      </c>
      <c r="R23">
        <v>281.25119999999998</v>
      </c>
      <c r="S23">
        <v>70.651799999999994</v>
      </c>
      <c r="T23">
        <v>185344.54079999999</v>
      </c>
      <c r="U23">
        <v>16.171944</v>
      </c>
      <c r="V23">
        <v>46559.536200000002</v>
      </c>
      <c r="W23">
        <v>185344.54079999999</v>
      </c>
      <c r="X23">
        <v>46559.536200000002</v>
      </c>
      <c r="Y23">
        <v>1478.9295</v>
      </c>
      <c r="Z23">
        <v>366</v>
      </c>
      <c r="AA23">
        <v>9</v>
      </c>
    </row>
    <row r="24" spans="1:27" x14ac:dyDescent="0.25">
      <c r="A24" s="9">
        <v>45845</v>
      </c>
      <c r="B24">
        <v>689</v>
      </c>
      <c r="C24">
        <v>435602</v>
      </c>
      <c r="D24" t="s">
        <v>19</v>
      </c>
      <c r="E24" t="s">
        <v>20</v>
      </c>
      <c r="F24" s="10">
        <v>281.251184259664</v>
      </c>
      <c r="G24" s="10">
        <v>217.15620000000001</v>
      </c>
      <c r="K24" s="10">
        <v>64.0949842596645</v>
      </c>
      <c r="L24" s="10">
        <f t="shared" ref="L24:L46" si="3">+L23-G24</f>
        <v>11579.598397135805</v>
      </c>
      <c r="P24">
        <v>0</v>
      </c>
      <c r="Q24">
        <v>43809.540099999998</v>
      </c>
      <c r="R24">
        <v>281.25119999999998</v>
      </c>
      <c r="S24">
        <v>70.990399999999994</v>
      </c>
      <c r="T24">
        <v>193782.07680000001</v>
      </c>
      <c r="U24">
        <v>16.171944</v>
      </c>
      <c r="V24">
        <v>48912.3855999999</v>
      </c>
      <c r="W24">
        <v>193782.07680000001</v>
      </c>
      <c r="X24">
        <v>48912.3855999999</v>
      </c>
      <c r="Y24">
        <v>1549.9199000000001</v>
      </c>
      <c r="Z24">
        <v>366</v>
      </c>
      <c r="AA24">
        <v>9</v>
      </c>
    </row>
    <row r="25" spans="1:27" x14ac:dyDescent="0.25">
      <c r="A25" s="9">
        <v>45876</v>
      </c>
      <c r="B25">
        <v>720</v>
      </c>
      <c r="C25">
        <v>435602</v>
      </c>
      <c r="D25" t="s">
        <v>19</v>
      </c>
      <c r="E25" t="s">
        <v>20</v>
      </c>
      <c r="F25" s="10">
        <v>281.25115114598998</v>
      </c>
      <c r="G25" s="10">
        <v>217.25919999999999</v>
      </c>
      <c r="K25" s="10">
        <v>63.991951145990697</v>
      </c>
      <c r="L25" s="10">
        <f t="shared" si="3"/>
        <v>11362.339197135805</v>
      </c>
      <c r="P25">
        <v>0</v>
      </c>
      <c r="Q25">
        <v>43738.209600000002</v>
      </c>
      <c r="R25">
        <v>281.25119999999998</v>
      </c>
      <c r="S25">
        <v>71.330500000000001</v>
      </c>
      <c r="T25">
        <v>202500.864</v>
      </c>
      <c r="U25">
        <v>16.171944</v>
      </c>
      <c r="V25">
        <v>51357.96</v>
      </c>
      <c r="W25">
        <v>202500.864</v>
      </c>
      <c r="X25">
        <v>51357.96</v>
      </c>
      <c r="Y25">
        <v>1621.2503999999999</v>
      </c>
      <c r="Z25">
        <v>366</v>
      </c>
      <c r="AA25">
        <v>9</v>
      </c>
    </row>
    <row r="26" spans="1:27" x14ac:dyDescent="0.25">
      <c r="A26" s="9">
        <v>45907</v>
      </c>
      <c r="B26">
        <v>751</v>
      </c>
      <c r="C26">
        <v>435602</v>
      </c>
      <c r="D26" t="s">
        <v>19</v>
      </c>
      <c r="E26" t="s">
        <v>20</v>
      </c>
      <c r="F26" s="10">
        <v>281.25122433197998</v>
      </c>
      <c r="G26" s="10">
        <v>217.36279999999999</v>
      </c>
      <c r="K26" s="10">
        <v>63.888424331980701</v>
      </c>
      <c r="L26" s="10">
        <f t="shared" si="3"/>
        <v>11144.976397135804</v>
      </c>
      <c r="P26">
        <v>0</v>
      </c>
      <c r="Q26">
        <v>43666.537300000004</v>
      </c>
      <c r="R26">
        <v>281.25119999999998</v>
      </c>
      <c r="S26">
        <v>71.672300000000007</v>
      </c>
      <c r="T26">
        <v>211219.65119999999</v>
      </c>
      <c r="U26">
        <v>16.171944</v>
      </c>
      <c r="V26">
        <v>53825.897299999997</v>
      </c>
      <c r="W26">
        <v>211219.65119999999</v>
      </c>
      <c r="X26">
        <v>53825.897299999997</v>
      </c>
      <c r="Y26">
        <v>1692.9227000000001</v>
      </c>
      <c r="Z26">
        <v>367</v>
      </c>
      <c r="AA26">
        <v>9</v>
      </c>
    </row>
    <row r="27" spans="1:27" x14ac:dyDescent="0.25">
      <c r="A27" s="9">
        <v>45937</v>
      </c>
      <c r="B27">
        <v>781</v>
      </c>
      <c r="C27">
        <v>435602</v>
      </c>
      <c r="D27" t="s">
        <v>19</v>
      </c>
      <c r="E27" t="s">
        <v>20</v>
      </c>
      <c r="F27" s="10">
        <v>281.25120145198599</v>
      </c>
      <c r="G27" s="10">
        <v>217.46680000000001</v>
      </c>
      <c r="K27" s="10">
        <v>63.784401451986803</v>
      </c>
      <c r="L27" s="10">
        <f t="shared" si="3"/>
        <v>10927.509597135804</v>
      </c>
      <c r="P27">
        <v>0</v>
      </c>
      <c r="Q27">
        <v>43594.5216</v>
      </c>
      <c r="R27">
        <v>281.25119999999998</v>
      </c>
      <c r="S27">
        <v>72.015699999999995</v>
      </c>
      <c r="T27">
        <v>219657.18719999999</v>
      </c>
      <c r="U27">
        <v>16.171944</v>
      </c>
      <c r="V27">
        <v>56244.261700000003</v>
      </c>
      <c r="W27">
        <v>219657.18719999999</v>
      </c>
      <c r="X27">
        <v>56244.261700000003</v>
      </c>
      <c r="Y27">
        <v>1764.9384</v>
      </c>
      <c r="Z27">
        <v>367</v>
      </c>
      <c r="AA27">
        <v>9</v>
      </c>
    </row>
    <row r="28" spans="1:27" x14ac:dyDescent="0.25">
      <c r="A28" s="9">
        <v>45968</v>
      </c>
      <c r="B28">
        <v>812</v>
      </c>
      <c r="C28">
        <v>435602</v>
      </c>
      <c r="D28" t="s">
        <v>19</v>
      </c>
      <c r="E28" t="s">
        <v>20</v>
      </c>
      <c r="F28" s="10">
        <v>281.25118012902601</v>
      </c>
      <c r="G28" s="10">
        <v>217.57130000000001</v>
      </c>
      <c r="K28" s="10">
        <v>63.679880129026301</v>
      </c>
      <c r="L28" s="10">
        <f t="shared" si="3"/>
        <v>10709.938297135805</v>
      </c>
      <c r="P28">
        <v>0</v>
      </c>
      <c r="Q28">
        <v>43522.160799999998</v>
      </c>
      <c r="R28">
        <v>281.25119999999998</v>
      </c>
      <c r="S28">
        <v>72.360799999999998</v>
      </c>
      <c r="T28">
        <v>228375.97440000001</v>
      </c>
      <c r="U28">
        <v>16.171944</v>
      </c>
      <c r="V28">
        <v>58756.969599999997</v>
      </c>
      <c r="W28">
        <v>228375.97440000001</v>
      </c>
      <c r="X28">
        <v>58756.969599999997</v>
      </c>
      <c r="Y28">
        <v>1837.2991999999999</v>
      </c>
      <c r="Z28">
        <v>367</v>
      </c>
      <c r="AA28">
        <v>9</v>
      </c>
    </row>
    <row r="29" spans="1:27" x14ac:dyDescent="0.25">
      <c r="A29" s="9">
        <v>45998</v>
      </c>
      <c r="B29">
        <v>842</v>
      </c>
      <c r="C29">
        <v>435602</v>
      </c>
      <c r="D29" t="s">
        <v>19</v>
      </c>
      <c r="E29" t="s">
        <v>20</v>
      </c>
      <c r="F29" s="10">
        <v>281.25115797472603</v>
      </c>
      <c r="G29" s="10">
        <v>217.6763</v>
      </c>
      <c r="K29" s="10">
        <v>63.574857974726498</v>
      </c>
      <c r="L29" s="10">
        <f t="shared" si="3"/>
        <v>10492.261997135805</v>
      </c>
      <c r="P29">
        <v>0</v>
      </c>
      <c r="Q29">
        <v>43449.453300000001</v>
      </c>
      <c r="R29">
        <v>281.25119999999998</v>
      </c>
      <c r="S29">
        <v>72.707499999999996</v>
      </c>
      <c r="T29">
        <v>236813.5104</v>
      </c>
      <c r="U29">
        <v>16.171944</v>
      </c>
      <c r="V29">
        <v>61219.714999999997</v>
      </c>
      <c r="W29">
        <v>236813.5104</v>
      </c>
      <c r="X29">
        <v>61219.714999999997</v>
      </c>
      <c r="Y29">
        <v>1910.0066999999999</v>
      </c>
      <c r="Z29">
        <v>367</v>
      </c>
      <c r="AA29">
        <v>9</v>
      </c>
    </row>
    <row r="30" spans="1:27" x14ac:dyDescent="0.25">
      <c r="A30" s="9">
        <v>46029</v>
      </c>
      <c r="B30">
        <v>873</v>
      </c>
      <c r="C30">
        <v>435602</v>
      </c>
      <c r="D30" t="s">
        <v>19</v>
      </c>
      <c r="E30" t="s">
        <v>20</v>
      </c>
      <c r="F30" s="10">
        <v>281.25123258926999</v>
      </c>
      <c r="G30" s="10">
        <v>217.78190000000001</v>
      </c>
      <c r="K30" s="10">
        <v>63.469332589270799</v>
      </c>
      <c r="L30" s="10">
        <f t="shared" si="3"/>
        <v>10274.480097135805</v>
      </c>
      <c r="P30">
        <v>0</v>
      </c>
      <c r="Q30">
        <v>43376.397400000002</v>
      </c>
      <c r="R30">
        <v>281.25119999999998</v>
      </c>
      <c r="S30">
        <v>73.055899999999994</v>
      </c>
      <c r="T30">
        <v>245532.29759999999</v>
      </c>
      <c r="U30">
        <v>16.171944</v>
      </c>
      <c r="V30">
        <v>63777.800699999898</v>
      </c>
      <c r="W30">
        <v>245532.29759999999</v>
      </c>
      <c r="X30">
        <v>63777.800699999898</v>
      </c>
      <c r="Y30">
        <v>1983.0626</v>
      </c>
      <c r="Z30">
        <v>367</v>
      </c>
      <c r="AA30">
        <v>9</v>
      </c>
    </row>
    <row r="31" spans="1:27" x14ac:dyDescent="0.25">
      <c r="A31" s="9">
        <v>46060</v>
      </c>
      <c r="B31">
        <v>904</v>
      </c>
      <c r="C31">
        <v>435602</v>
      </c>
      <c r="D31" t="s">
        <v>19</v>
      </c>
      <c r="E31" t="s">
        <v>20</v>
      </c>
      <c r="F31" s="10">
        <v>281.25120156134301</v>
      </c>
      <c r="G31" s="10">
        <v>217.8879</v>
      </c>
      <c r="J31" s="10">
        <f>6520.94889642/J35</f>
        <v>14003.339351123383</v>
      </c>
      <c r="K31" s="10">
        <v>63.3633015613431</v>
      </c>
      <c r="L31" s="10">
        <f t="shared" si="3"/>
        <v>10056.592197135806</v>
      </c>
      <c r="P31">
        <v>0</v>
      </c>
      <c r="Q31">
        <v>43302.991399999999</v>
      </c>
      <c r="R31">
        <v>281.25119999999998</v>
      </c>
      <c r="S31">
        <v>73.406000000000006</v>
      </c>
      <c r="T31">
        <v>254251.08480000001</v>
      </c>
      <c r="U31">
        <v>16.171944</v>
      </c>
      <c r="V31">
        <v>66359.024000000005</v>
      </c>
      <c r="W31">
        <v>254251.08480000001</v>
      </c>
      <c r="X31">
        <v>66359.024000000005</v>
      </c>
      <c r="Y31">
        <v>2056.4686000000002</v>
      </c>
      <c r="Z31">
        <v>367</v>
      </c>
      <c r="AA31">
        <v>9</v>
      </c>
    </row>
    <row r="32" spans="1:27" x14ac:dyDescent="0.25">
      <c r="A32" s="9">
        <v>46088</v>
      </c>
      <c r="B32">
        <v>932</v>
      </c>
      <c r="C32">
        <v>435602</v>
      </c>
      <c r="D32" t="s">
        <v>19</v>
      </c>
      <c r="E32" t="s">
        <v>20</v>
      </c>
      <c r="F32" s="10">
        <v>281.25116246807301</v>
      </c>
      <c r="G32" s="10">
        <v>217.99440000000001</v>
      </c>
      <c r="K32" s="10">
        <v>63.256762468073298</v>
      </c>
      <c r="L32" s="10">
        <f t="shared" si="3"/>
        <v>9838.5977971358061</v>
      </c>
      <c r="P32">
        <v>0</v>
      </c>
      <c r="Q32">
        <v>43229.233699999997</v>
      </c>
      <c r="R32">
        <v>281.25119999999998</v>
      </c>
      <c r="S32">
        <v>73.7577</v>
      </c>
      <c r="T32">
        <v>262126.11840000001</v>
      </c>
      <c r="U32">
        <v>16.171944</v>
      </c>
      <c r="V32">
        <v>68742.176399999997</v>
      </c>
      <c r="W32">
        <v>262126.11840000001</v>
      </c>
      <c r="X32">
        <v>68742.176399999997</v>
      </c>
      <c r="Y32">
        <v>2130.2262999999998</v>
      </c>
      <c r="Z32">
        <v>367</v>
      </c>
      <c r="AA32">
        <v>9</v>
      </c>
    </row>
    <row r="33" spans="1:27" x14ac:dyDescent="0.25">
      <c r="A33" s="9">
        <v>46119</v>
      </c>
      <c r="B33">
        <v>963</v>
      </c>
      <c r="C33">
        <v>435602</v>
      </c>
      <c r="D33" t="s">
        <v>19</v>
      </c>
      <c r="E33" t="s">
        <v>20</v>
      </c>
      <c r="F33" s="10">
        <v>281.25121287498098</v>
      </c>
      <c r="G33" s="10">
        <v>218.10149999999999</v>
      </c>
      <c r="H33" s="15">
        <f>+SUM(G2:G33)</f>
        <v>35738.963702864203</v>
      </c>
      <c r="I33" s="10">
        <f>74.4663+6520.94889642</f>
        <v>6595.41519642</v>
      </c>
      <c r="J33" s="15">
        <f>+L1-H33</f>
        <v>9620.4962971357963</v>
      </c>
      <c r="K33" s="10">
        <v>63.149712874981503</v>
      </c>
      <c r="L33" s="10">
        <f t="shared" si="3"/>
        <v>9620.4962971358054</v>
      </c>
      <c r="P33">
        <v>0</v>
      </c>
      <c r="Q33">
        <v>43155.122499999998</v>
      </c>
      <c r="R33">
        <v>281.25119999999998</v>
      </c>
      <c r="S33">
        <v>74.111199999999997</v>
      </c>
      <c r="T33">
        <v>270844.9056</v>
      </c>
      <c r="U33">
        <v>16.171944</v>
      </c>
      <c r="V33">
        <v>71369.085599999904</v>
      </c>
      <c r="W33">
        <v>270844.9056</v>
      </c>
      <c r="X33">
        <v>71369.085599999904</v>
      </c>
      <c r="Y33">
        <v>2204.3375000000001</v>
      </c>
      <c r="Z33">
        <v>367</v>
      </c>
      <c r="AA33">
        <v>9</v>
      </c>
    </row>
    <row r="34" spans="1:27" x14ac:dyDescent="0.25">
      <c r="A34" s="9">
        <v>46149</v>
      </c>
      <c r="B34" s="7">
        <v>993</v>
      </c>
      <c r="C34" s="7">
        <v>435602</v>
      </c>
      <c r="D34" s="7" t="s">
        <v>19</v>
      </c>
      <c r="E34" s="7" t="s">
        <v>20</v>
      </c>
      <c r="F34" s="11">
        <v>6658.4573467559203</v>
      </c>
      <c r="G34" s="11">
        <v>6595.41519642</v>
      </c>
      <c r="H34" s="7"/>
      <c r="I34" s="7"/>
      <c r="J34" s="20">
        <f>(1-params!E4)*(L1-H33)</f>
        <v>4784.2870915137501</v>
      </c>
      <c r="K34" s="10">
        <v>63.042150335922798</v>
      </c>
      <c r="L34" s="11">
        <f t="shared" si="3"/>
        <v>3025.0811007158054</v>
      </c>
      <c r="P34">
        <v>0</v>
      </c>
      <c r="Q34">
        <v>43080.656199999998</v>
      </c>
      <c r="R34">
        <v>281.25119999999998</v>
      </c>
      <c r="S34">
        <v>74.466300000000004</v>
      </c>
      <c r="T34">
        <v>279282.44160000002</v>
      </c>
      <c r="U34">
        <v>16.171944</v>
      </c>
      <c r="V34">
        <v>73945.035900000003</v>
      </c>
      <c r="W34">
        <v>279282.44160000002</v>
      </c>
      <c r="X34">
        <v>73945.035900000003</v>
      </c>
      <c r="Y34">
        <v>2278.8038000000001</v>
      </c>
      <c r="Z34">
        <v>367</v>
      </c>
      <c r="AA34">
        <v>10</v>
      </c>
    </row>
    <row r="35" spans="1:27" x14ac:dyDescent="0.25">
      <c r="A35" s="9">
        <v>46180</v>
      </c>
      <c r="B35">
        <v>1024</v>
      </c>
      <c r="C35">
        <v>435602</v>
      </c>
      <c r="D35" t="s">
        <v>19</v>
      </c>
      <c r="E35" t="s">
        <v>20</v>
      </c>
      <c r="F35" s="10">
        <v>281.25121337952299</v>
      </c>
      <c r="G35" s="10">
        <v>249.6113</v>
      </c>
      <c r="J35">
        <f>1-params!E3</f>
        <v>0.46567098981978705</v>
      </c>
      <c r="K35" s="10">
        <v>31.6399133795239</v>
      </c>
      <c r="L35" s="10">
        <f t="shared" si="3"/>
        <v>2775.4698007158054</v>
      </c>
      <c r="P35">
        <v>0</v>
      </c>
      <c r="Q35">
        <v>43005.833100000003</v>
      </c>
      <c r="R35">
        <v>281.25119999999998</v>
      </c>
      <c r="S35">
        <v>74.823099999999997</v>
      </c>
      <c r="T35">
        <v>288001.22879999998</v>
      </c>
      <c r="U35">
        <v>16.171944</v>
      </c>
      <c r="V35">
        <v>76618.854399999997</v>
      </c>
      <c r="W35">
        <v>288001.22879999998</v>
      </c>
      <c r="X35">
        <v>76618.854399999997</v>
      </c>
      <c r="Y35">
        <v>2353.6269000000002</v>
      </c>
      <c r="Z35">
        <v>367</v>
      </c>
      <c r="AA35">
        <v>10</v>
      </c>
    </row>
    <row r="36" spans="1:27" x14ac:dyDescent="0.25">
      <c r="A36" s="9">
        <v>46210</v>
      </c>
      <c r="B36">
        <v>1054</v>
      </c>
      <c r="C36">
        <v>435602</v>
      </c>
      <c r="D36" t="s">
        <v>19</v>
      </c>
      <c r="E36" t="s">
        <v>20</v>
      </c>
      <c r="F36" s="10">
        <v>281.251217163315</v>
      </c>
      <c r="G36" s="10">
        <v>249.66589999999999</v>
      </c>
      <c r="J36" s="16">
        <f>6520.94889642/J33</f>
        <v>0.67781834689353915</v>
      </c>
      <c r="K36" s="10">
        <v>31.585317163315199</v>
      </c>
      <c r="L36" s="10">
        <f t="shared" si="3"/>
        <v>2525.8039007158054</v>
      </c>
      <c r="P36">
        <v>0</v>
      </c>
      <c r="Q36">
        <v>42930.6515</v>
      </c>
      <c r="R36">
        <v>281.25119999999998</v>
      </c>
      <c r="S36">
        <v>75.181600000000003</v>
      </c>
      <c r="T36">
        <v>296438.7648</v>
      </c>
      <c r="U36">
        <v>16.171944</v>
      </c>
      <c r="V36">
        <v>79241.406400000007</v>
      </c>
      <c r="W36">
        <v>296438.7648</v>
      </c>
      <c r="X36">
        <v>79241.406400000007</v>
      </c>
      <c r="Y36">
        <v>2428.8085000000001</v>
      </c>
      <c r="Z36">
        <v>367</v>
      </c>
      <c r="AA36">
        <v>10</v>
      </c>
    </row>
    <row r="37" spans="1:27" x14ac:dyDescent="0.25">
      <c r="A37" s="9">
        <v>46241</v>
      </c>
      <c r="B37">
        <v>1085</v>
      </c>
      <c r="C37">
        <v>435602</v>
      </c>
      <c r="D37" t="s">
        <v>19</v>
      </c>
      <c r="E37" t="s">
        <v>20</v>
      </c>
      <c r="F37" s="10">
        <v>281.251159340237</v>
      </c>
      <c r="G37" s="10">
        <v>249.72069999999999</v>
      </c>
      <c r="J37" s="16">
        <f>1-J36</f>
        <v>0.32218165310646085</v>
      </c>
      <c r="K37" s="10">
        <v>31.530459340237201</v>
      </c>
      <c r="L37" s="10">
        <f t="shared" si="3"/>
        <v>2276.0832007158056</v>
      </c>
      <c r="P37">
        <v>0</v>
      </c>
      <c r="Q37">
        <v>42855.109600000003</v>
      </c>
      <c r="R37">
        <v>281.25119999999998</v>
      </c>
      <c r="S37">
        <v>75.541899999999998</v>
      </c>
      <c r="T37">
        <v>305157.55200000003</v>
      </c>
      <c r="U37">
        <v>16.171944</v>
      </c>
      <c r="V37">
        <v>81962.961500000005</v>
      </c>
      <c r="W37">
        <v>305157.55200000003</v>
      </c>
      <c r="X37">
        <v>81962.961500000005</v>
      </c>
      <c r="Y37">
        <v>2504.3503999999998</v>
      </c>
      <c r="Z37">
        <v>368</v>
      </c>
      <c r="AA37">
        <v>10</v>
      </c>
    </row>
    <row r="38" spans="1:27" x14ac:dyDescent="0.25">
      <c r="A38" s="9">
        <v>46272</v>
      </c>
      <c r="B38">
        <v>1116</v>
      </c>
      <c r="C38">
        <v>435602</v>
      </c>
      <c r="D38" t="s">
        <v>19</v>
      </c>
      <c r="E38" t="s">
        <v>20</v>
      </c>
      <c r="F38" s="10">
        <v>281.25123865675698</v>
      </c>
      <c r="G38" s="10">
        <v>249.77590000000001</v>
      </c>
      <c r="K38" s="10">
        <v>31.4753386567569</v>
      </c>
      <c r="L38" s="10">
        <f t="shared" si="3"/>
        <v>2026.3073007158055</v>
      </c>
      <c r="P38">
        <v>0</v>
      </c>
      <c r="Q38">
        <v>42779.205800000003</v>
      </c>
      <c r="R38">
        <v>281.25119999999998</v>
      </c>
      <c r="S38">
        <v>75.903800000000004</v>
      </c>
      <c r="T38">
        <v>313876.33919999999</v>
      </c>
      <c r="U38">
        <v>16.171944</v>
      </c>
      <c r="V38">
        <v>84708.640799999994</v>
      </c>
      <c r="W38">
        <v>313876.33919999999</v>
      </c>
      <c r="X38">
        <v>84708.640799999994</v>
      </c>
      <c r="Y38">
        <v>2580.2541999999999</v>
      </c>
      <c r="Z38">
        <v>368</v>
      </c>
      <c r="AA38">
        <v>10</v>
      </c>
    </row>
    <row r="39" spans="1:27" x14ac:dyDescent="0.25">
      <c r="A39" s="9">
        <v>46302</v>
      </c>
      <c r="B39">
        <v>1146</v>
      </c>
      <c r="C39">
        <v>435602</v>
      </c>
      <c r="D39" t="s">
        <v>19</v>
      </c>
      <c r="E39" t="s">
        <v>20</v>
      </c>
      <c r="F39" s="10">
        <v>281.25115385333498</v>
      </c>
      <c r="G39" s="10">
        <v>249.8312</v>
      </c>
      <c r="K39" s="10">
        <v>31.419953853334999</v>
      </c>
      <c r="L39" s="10">
        <f t="shared" si="3"/>
        <v>1776.4761007158054</v>
      </c>
      <c r="P39">
        <v>0</v>
      </c>
      <c r="Q39">
        <v>42702.938300000002</v>
      </c>
      <c r="R39">
        <v>281.25119999999998</v>
      </c>
      <c r="S39">
        <v>76.267499999999998</v>
      </c>
      <c r="T39">
        <v>322313.87520000001</v>
      </c>
      <c r="U39">
        <v>16.171944</v>
      </c>
      <c r="V39">
        <v>87402.554999999993</v>
      </c>
      <c r="W39">
        <v>322313.87520000001</v>
      </c>
      <c r="X39">
        <v>87402.554999999993</v>
      </c>
      <c r="Y39">
        <v>2656.5216999999998</v>
      </c>
      <c r="Z39">
        <v>368</v>
      </c>
      <c r="AA39">
        <v>10</v>
      </c>
    </row>
    <row r="40" spans="1:27" x14ac:dyDescent="0.25">
      <c r="A40" s="9">
        <v>46333</v>
      </c>
      <c r="B40">
        <v>1177</v>
      </c>
      <c r="C40">
        <v>435602</v>
      </c>
      <c r="D40" t="s">
        <v>19</v>
      </c>
      <c r="E40" t="s">
        <v>20</v>
      </c>
      <c r="F40" s="10">
        <v>281.25120366439597</v>
      </c>
      <c r="G40" s="10">
        <v>249.8869</v>
      </c>
      <c r="K40" s="10">
        <v>31.364303664396601</v>
      </c>
      <c r="L40" s="10">
        <f t="shared" si="3"/>
        <v>1526.5892007158054</v>
      </c>
      <c r="P40">
        <v>0</v>
      </c>
      <c r="Q40">
        <v>42626.3053</v>
      </c>
      <c r="R40">
        <v>281.25119999999998</v>
      </c>
      <c r="S40">
        <v>76.632999999999996</v>
      </c>
      <c r="T40">
        <v>331032.66239999997</v>
      </c>
      <c r="U40">
        <v>16.171944</v>
      </c>
      <c r="V40">
        <v>90197.040999999997</v>
      </c>
      <c r="W40">
        <v>331032.66239999997</v>
      </c>
      <c r="X40">
        <v>90197.040999999997</v>
      </c>
      <c r="Y40">
        <v>2733.1547</v>
      </c>
      <c r="Z40">
        <v>368</v>
      </c>
      <c r="AA40">
        <v>10</v>
      </c>
    </row>
    <row r="41" spans="1:27" x14ac:dyDescent="0.25">
      <c r="A41" s="9">
        <v>46363</v>
      </c>
      <c r="B41">
        <v>1207</v>
      </c>
      <c r="C41">
        <v>435602</v>
      </c>
      <c r="D41" t="s">
        <v>19</v>
      </c>
      <c r="E41" t="s">
        <v>20</v>
      </c>
      <c r="F41" s="10">
        <v>281.25118681830298</v>
      </c>
      <c r="G41" s="10">
        <v>249.94280000000001</v>
      </c>
      <c r="K41" s="10">
        <v>31.308386818302999</v>
      </c>
      <c r="L41" s="10">
        <f t="shared" si="3"/>
        <v>1276.6464007158054</v>
      </c>
      <c r="P41">
        <v>0</v>
      </c>
      <c r="Q41">
        <v>42549.305099999998</v>
      </c>
      <c r="R41">
        <v>281.25119999999998</v>
      </c>
      <c r="S41">
        <v>77.000200000000007</v>
      </c>
      <c r="T41">
        <v>339470.19839999999</v>
      </c>
      <c r="U41">
        <v>16.171944</v>
      </c>
      <c r="V41">
        <v>92939.241399999999</v>
      </c>
      <c r="W41">
        <v>339470.19839999999</v>
      </c>
      <c r="X41">
        <v>92939.241399999999</v>
      </c>
      <c r="Y41">
        <v>2810.1549</v>
      </c>
      <c r="Z41">
        <v>368</v>
      </c>
      <c r="AA41">
        <v>10</v>
      </c>
    </row>
    <row r="42" spans="1:27" x14ac:dyDescent="0.25">
      <c r="A42" s="9">
        <v>46394</v>
      </c>
      <c r="B42">
        <v>1238</v>
      </c>
      <c r="C42">
        <v>435602</v>
      </c>
      <c r="D42" t="s">
        <v>19</v>
      </c>
      <c r="E42" t="s">
        <v>20</v>
      </c>
      <c r="F42" s="10">
        <v>281.25120203732098</v>
      </c>
      <c r="G42" s="10">
        <v>249.999</v>
      </c>
      <c r="K42" s="10">
        <v>31.252202037321801</v>
      </c>
      <c r="L42" s="10">
        <f t="shared" si="3"/>
        <v>1026.6474007158054</v>
      </c>
      <c r="P42">
        <v>0</v>
      </c>
      <c r="Q42">
        <v>42471.936000000002</v>
      </c>
      <c r="R42">
        <v>281.25119999999998</v>
      </c>
      <c r="S42">
        <v>77.369100000000003</v>
      </c>
      <c r="T42">
        <v>348188.98560000001</v>
      </c>
      <c r="U42">
        <v>16.171944</v>
      </c>
      <c r="V42">
        <v>95782.945800000001</v>
      </c>
      <c r="W42">
        <v>348188.98560000001</v>
      </c>
      <c r="X42">
        <v>95782.945800000001</v>
      </c>
      <c r="Y42">
        <v>2887.5239999999899</v>
      </c>
      <c r="Z42">
        <v>368</v>
      </c>
      <c r="AA42">
        <v>10</v>
      </c>
    </row>
    <row r="43" spans="1:27" x14ac:dyDescent="0.25">
      <c r="A43" s="9">
        <v>46425</v>
      </c>
      <c r="B43">
        <v>1269</v>
      </c>
      <c r="C43">
        <v>435602</v>
      </c>
      <c r="D43" t="s">
        <v>19</v>
      </c>
      <c r="E43" t="s">
        <v>20</v>
      </c>
      <c r="F43" s="10">
        <v>281.25124803759797</v>
      </c>
      <c r="G43" s="10">
        <v>250.05549999999999</v>
      </c>
      <c r="K43" s="10">
        <v>31.195748037598399</v>
      </c>
      <c r="L43" s="10">
        <f t="shared" si="3"/>
        <v>776.59190071580542</v>
      </c>
      <c r="P43">
        <v>0</v>
      </c>
      <c r="Q43">
        <v>42394.196100000001</v>
      </c>
      <c r="R43">
        <v>281.25119999999998</v>
      </c>
      <c r="S43">
        <v>77.739900000000006</v>
      </c>
      <c r="T43">
        <v>356907.77279999998</v>
      </c>
      <c r="U43">
        <v>16.171944</v>
      </c>
      <c r="V43">
        <v>98651.933099999995</v>
      </c>
      <c r="W43">
        <v>356907.77279999998</v>
      </c>
      <c r="X43">
        <v>98651.933099999995</v>
      </c>
      <c r="Y43">
        <v>2965.2638999999899</v>
      </c>
      <c r="Z43">
        <v>368</v>
      </c>
      <c r="AA43">
        <v>10</v>
      </c>
    </row>
    <row r="44" spans="1:27" x14ac:dyDescent="0.25">
      <c r="A44" s="9">
        <v>46453</v>
      </c>
      <c r="B44">
        <v>1297</v>
      </c>
      <c r="C44">
        <v>435602</v>
      </c>
      <c r="D44" t="s">
        <v>19</v>
      </c>
      <c r="E44" t="s">
        <v>20</v>
      </c>
      <c r="F44" s="10">
        <v>281.25122352912598</v>
      </c>
      <c r="G44" s="10">
        <v>250.1122</v>
      </c>
      <c r="K44" s="10">
        <v>31.139023529126298</v>
      </c>
      <c r="L44" s="10">
        <f t="shared" si="3"/>
        <v>526.47970071580539</v>
      </c>
      <c r="P44">
        <v>0</v>
      </c>
      <c r="Q44">
        <v>42316.083700000003</v>
      </c>
      <c r="R44">
        <v>281.25119999999998</v>
      </c>
      <c r="S44">
        <v>78.112399999999994</v>
      </c>
      <c r="T44">
        <v>364782.8064</v>
      </c>
      <c r="U44">
        <v>16.171944</v>
      </c>
      <c r="V44">
        <v>101311.7828</v>
      </c>
      <c r="W44">
        <v>364782.8064</v>
      </c>
      <c r="X44">
        <v>101311.7828</v>
      </c>
      <c r="Y44">
        <v>3043.3762999999899</v>
      </c>
      <c r="Z44">
        <v>368</v>
      </c>
      <c r="AA44">
        <v>10</v>
      </c>
    </row>
    <row r="45" spans="1:27" x14ac:dyDescent="0.25">
      <c r="A45" s="9">
        <v>46484</v>
      </c>
      <c r="B45">
        <v>1328</v>
      </c>
      <c r="C45">
        <v>435602</v>
      </c>
      <c r="D45" t="s">
        <v>19</v>
      </c>
      <c r="E45" t="s">
        <v>20</v>
      </c>
      <c r="F45" s="10">
        <v>281.25122721571699</v>
      </c>
      <c r="G45" s="10">
        <v>250.16919999999999</v>
      </c>
      <c r="K45" s="10">
        <v>31.082027215717801</v>
      </c>
      <c r="L45" s="10">
        <f t="shared" si="3"/>
        <v>276.3105007158054</v>
      </c>
      <c r="P45">
        <v>0</v>
      </c>
      <c r="Q45">
        <v>42237.597000000002</v>
      </c>
      <c r="R45">
        <v>281.25119999999998</v>
      </c>
      <c r="S45">
        <v>78.486699999999999</v>
      </c>
      <c r="T45">
        <v>373501.59360000002</v>
      </c>
      <c r="U45">
        <v>16.171944</v>
      </c>
      <c r="V45">
        <v>104230.3376</v>
      </c>
      <c r="W45">
        <v>373501.59360000002</v>
      </c>
      <c r="X45">
        <v>104230.3376</v>
      </c>
      <c r="Y45">
        <v>3121.8629999999898</v>
      </c>
      <c r="Z45">
        <v>368</v>
      </c>
      <c r="AA45">
        <v>10</v>
      </c>
    </row>
    <row r="46" spans="1:27" x14ac:dyDescent="0.25">
      <c r="A46" s="9">
        <v>46514</v>
      </c>
      <c r="B46">
        <v>1358</v>
      </c>
      <c r="C46">
        <v>435602</v>
      </c>
      <c r="D46" t="s">
        <v>19</v>
      </c>
      <c r="E46" t="s">
        <v>20</v>
      </c>
      <c r="F46" s="10">
        <v>307.33525851075802</v>
      </c>
      <c r="G46" s="10">
        <v>276.31050071578301</v>
      </c>
      <c r="K46" s="10">
        <v>31.024757794974199</v>
      </c>
      <c r="L46" s="10">
        <f t="shared" si="3"/>
        <v>2.2396307031158358E-11</v>
      </c>
      <c r="P46">
        <v>0</v>
      </c>
      <c r="Q46">
        <v>42158.734299999996</v>
      </c>
      <c r="R46">
        <v>281.25119999999998</v>
      </c>
      <c r="S46">
        <v>78.862700000000004</v>
      </c>
      <c r="T46">
        <v>381939.12959999999</v>
      </c>
      <c r="U46">
        <v>16.171944</v>
      </c>
      <c r="V46">
        <v>107095.5466</v>
      </c>
      <c r="W46">
        <v>381939.12959999999</v>
      </c>
      <c r="X46">
        <v>107095.5466</v>
      </c>
      <c r="Y46">
        <v>3200.7257</v>
      </c>
      <c r="Z46">
        <v>368</v>
      </c>
      <c r="AA46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88C4-51F7-4F52-841E-E9631D0C00ED}">
  <sheetPr>
    <tabColor rgb="FF7030A0"/>
  </sheetPr>
  <dimension ref="A1:P53"/>
  <sheetViews>
    <sheetView showGridLines="0" zoomScale="90" zoomScaleNormal="90" workbookViewId="0">
      <pane ySplit="6" topLeftCell="A7" activePane="bottomLeft" state="frozen"/>
      <selection pane="bottomLeft" activeCell="E2" sqref="E2"/>
    </sheetView>
  </sheetViews>
  <sheetFormatPr baseColWidth="10" defaultRowHeight="15" x14ac:dyDescent="0.25"/>
  <cols>
    <col min="1" max="1" width="3" bestFit="1" customWidth="1"/>
    <col min="2" max="2" width="6.140625" style="12" customWidth="1"/>
    <col min="4" max="4" width="13.42578125" bestFit="1" customWidth="1"/>
    <col min="5" max="5" width="11.85546875" style="12" bestFit="1" customWidth="1"/>
    <col min="6" max="6" width="11.42578125" style="12"/>
    <col min="7" max="7" width="13" style="12" bestFit="1" customWidth="1"/>
    <col min="8" max="8" width="13.28515625" style="12" customWidth="1"/>
    <col min="9" max="9" width="14.42578125" style="12" bestFit="1" customWidth="1"/>
    <col min="10" max="10" width="18.28515625" style="12" bestFit="1" customWidth="1"/>
    <col min="11" max="12" width="11.42578125" style="12"/>
    <col min="13" max="13" width="14" style="12" bestFit="1" customWidth="1"/>
    <col min="14" max="14" width="12.28515625" style="12" customWidth="1"/>
    <col min="15" max="15" width="12.42578125" style="12" customWidth="1"/>
  </cols>
  <sheetData>
    <row r="1" spans="2:15" x14ac:dyDescent="0.25">
      <c r="C1" s="30" t="s">
        <v>38</v>
      </c>
      <c r="D1" s="27">
        <v>45359.46</v>
      </c>
    </row>
    <row r="2" spans="2:15" x14ac:dyDescent="0.25">
      <c r="C2" s="30" t="s">
        <v>37</v>
      </c>
      <c r="D2" s="36">
        <v>5.7500000000000002E-2</v>
      </c>
      <c r="E2" s="36">
        <f>+D2/12</f>
        <v>4.7916666666666672E-3</v>
      </c>
      <c r="J2" s="37" t="s">
        <v>51</v>
      </c>
    </row>
    <row r="3" spans="2:15" x14ac:dyDescent="0.25">
      <c r="C3" s="30" t="s">
        <v>39</v>
      </c>
      <c r="D3" s="12">
        <v>310</v>
      </c>
      <c r="J3" s="22">
        <f>+J5+O7</f>
        <v>0</v>
      </c>
    </row>
    <row r="4" spans="2:15" x14ac:dyDescent="0.25">
      <c r="C4" s="30" t="s">
        <v>47</v>
      </c>
      <c r="D4" s="28">
        <f>+PMT(E2,D3,D1)</f>
        <v>-281.25123345924533</v>
      </c>
      <c r="J4" s="38"/>
    </row>
    <row r="5" spans="2:15" x14ac:dyDescent="0.25">
      <c r="D5" s="43"/>
      <c r="G5" s="43"/>
      <c r="I5" s="79"/>
      <c r="J5" s="72">
        <f>+SUM(J8:J52)</f>
        <v>-45359.459999999992</v>
      </c>
      <c r="M5" s="66" t="s">
        <v>52</v>
      </c>
    </row>
    <row r="6" spans="2:15" x14ac:dyDescent="0.25">
      <c r="B6" s="26" t="s">
        <v>1</v>
      </c>
      <c r="C6" s="30" t="s">
        <v>44</v>
      </c>
      <c r="D6" s="46" t="s">
        <v>45</v>
      </c>
      <c r="E6" s="26" t="s">
        <v>39</v>
      </c>
      <c r="F6" s="26" t="s">
        <v>34</v>
      </c>
      <c r="G6" s="44" t="s">
        <v>46</v>
      </c>
      <c r="H6" s="26" t="s">
        <v>33</v>
      </c>
      <c r="I6" s="80" t="s">
        <v>40</v>
      </c>
      <c r="J6" s="73" t="s">
        <v>50</v>
      </c>
      <c r="K6" s="26" t="s">
        <v>41</v>
      </c>
      <c r="L6" s="26" t="s">
        <v>42</v>
      </c>
      <c r="M6" s="44" t="s">
        <v>48</v>
      </c>
      <c r="N6" s="26" t="s">
        <v>43</v>
      </c>
      <c r="O6" s="33" t="s">
        <v>49</v>
      </c>
    </row>
    <row r="7" spans="2:15" x14ac:dyDescent="0.25">
      <c r="B7" s="12">
        <v>0</v>
      </c>
      <c r="D7" s="38"/>
      <c r="E7" s="12">
        <v>0</v>
      </c>
      <c r="F7" s="12">
        <v>0</v>
      </c>
      <c r="G7" s="38"/>
      <c r="H7" s="12">
        <v>0</v>
      </c>
      <c r="I7" s="79">
        <v>0</v>
      </c>
      <c r="J7" s="74"/>
      <c r="K7" s="12">
        <v>0</v>
      </c>
      <c r="L7" s="12">
        <v>0</v>
      </c>
      <c r="M7" s="38"/>
      <c r="N7" s="29">
        <f>+D1</f>
        <v>45359.46</v>
      </c>
      <c r="O7" s="29">
        <f>+N7</f>
        <v>45359.46</v>
      </c>
    </row>
    <row r="8" spans="2:15" x14ac:dyDescent="0.25">
      <c r="B8" s="12">
        <v>20</v>
      </c>
      <c r="C8" s="28">
        <f>+I8</f>
        <v>-63.903820959245294</v>
      </c>
      <c r="D8" s="38"/>
      <c r="E8" s="12">
        <f>+E7+1</f>
        <v>1</v>
      </c>
      <c r="F8" s="28">
        <f>+PPMT($E$2,E8,$D$3,$N$7)</f>
        <v>-63.903820959245294</v>
      </c>
      <c r="G8" s="39">
        <f>F8+(L8-$D$4)</f>
        <v>-63.903820959245294</v>
      </c>
      <c r="H8" s="12">
        <v>0</v>
      </c>
      <c r="I8" s="81">
        <f>+F8+H8</f>
        <v>-63.903820959245294</v>
      </c>
      <c r="J8" s="75">
        <f>+G8+H8</f>
        <v>-63.903820959245294</v>
      </c>
      <c r="K8" s="70">
        <f>+IPMT($E$2,E8,$D$3,$N$7)</f>
        <v>-217.34741250000002</v>
      </c>
      <c r="L8" s="28">
        <f>+I8+K8</f>
        <v>-281.25123345924533</v>
      </c>
      <c r="M8" s="67">
        <f>+I8+K8</f>
        <v>-281.25123345924533</v>
      </c>
      <c r="N8" s="29">
        <f>+N7+I8</f>
        <v>45295.556179040752</v>
      </c>
      <c r="O8" s="29">
        <f>+O7+J8</f>
        <v>45295.556179040752</v>
      </c>
    </row>
    <row r="9" spans="2:15" x14ac:dyDescent="0.25">
      <c r="B9" s="12">
        <v>50</v>
      </c>
      <c r="C9" s="28">
        <f>+C8+I9</f>
        <v>-128.11384772725364</v>
      </c>
      <c r="D9" s="38"/>
      <c r="E9" s="12">
        <f t="shared" ref="E9:E52" si="0">+E8+1</f>
        <v>2</v>
      </c>
      <c r="F9" s="28">
        <f>+PPMT($E$2,E9,$D$3,$N$7)</f>
        <v>-64.210026768008333</v>
      </c>
      <c r="G9" s="39">
        <f>F9+(L9-$D$4)</f>
        <v>-64.210026768008333</v>
      </c>
      <c r="H9" s="12">
        <v>0</v>
      </c>
      <c r="I9" s="81">
        <f t="shared" ref="I9:I17" si="1">+F9+H9</f>
        <v>-64.210026768008333</v>
      </c>
      <c r="J9" s="75">
        <f t="shared" ref="J9:J27" si="2">+G9+H9</f>
        <v>-64.210026768008333</v>
      </c>
      <c r="K9" s="70">
        <f>+IPMT($E$2,E9,$D$3,$N$7)</f>
        <v>-217.04120669123697</v>
      </c>
      <c r="L9" s="28">
        <f t="shared" ref="L9:L17" si="3">+I9+K9</f>
        <v>-281.25123345924533</v>
      </c>
      <c r="M9" s="67">
        <f t="shared" ref="M9:M15" si="4">+I9+K9</f>
        <v>-281.25123345924533</v>
      </c>
      <c r="N9" s="29">
        <f t="shared" ref="N9:N17" si="5">+N8+I9</f>
        <v>45231.346152272745</v>
      </c>
      <c r="O9" s="29">
        <f t="shared" ref="O9:O15" si="6">+O8+J9</f>
        <v>45231.346152272745</v>
      </c>
    </row>
    <row r="10" spans="2:15" x14ac:dyDescent="0.25">
      <c r="B10" s="12">
        <v>81</v>
      </c>
      <c r="C10" s="28">
        <f t="shared" ref="C10:C15" si="7">+C9+I10</f>
        <v>-192.631547540192</v>
      </c>
      <c r="D10" s="38"/>
      <c r="E10" s="12">
        <f t="shared" si="0"/>
        <v>3</v>
      </c>
      <c r="F10" s="28">
        <f>+PPMT($E$2,E10,$D$3,$N$7)</f>
        <v>-64.517699812938375</v>
      </c>
      <c r="G10" s="39">
        <f>F10+(L10-$D$4)</f>
        <v>-64.517699812938375</v>
      </c>
      <c r="H10" s="12">
        <v>0</v>
      </c>
      <c r="I10" s="81">
        <f t="shared" si="1"/>
        <v>-64.517699812938375</v>
      </c>
      <c r="J10" s="75">
        <f t="shared" si="2"/>
        <v>-64.517699812938375</v>
      </c>
      <c r="K10" s="70">
        <f>+IPMT($E$2,E10,$D$3,$N$7)</f>
        <v>-216.73353364630694</v>
      </c>
      <c r="L10" s="28">
        <f t="shared" si="3"/>
        <v>-281.25123345924533</v>
      </c>
      <c r="M10" s="67">
        <f t="shared" si="4"/>
        <v>-281.25123345924533</v>
      </c>
      <c r="N10" s="29">
        <f t="shared" si="5"/>
        <v>45166.828452459806</v>
      </c>
      <c r="O10" s="29">
        <f t="shared" si="6"/>
        <v>45166.828452459806</v>
      </c>
    </row>
    <row r="11" spans="2:15" x14ac:dyDescent="0.25">
      <c r="B11" s="12">
        <v>111</v>
      </c>
      <c r="C11" s="28">
        <f t="shared" si="7"/>
        <v>-257.45839466473404</v>
      </c>
      <c r="D11" s="38"/>
      <c r="E11" s="12">
        <f t="shared" si="0"/>
        <v>4</v>
      </c>
      <c r="F11" s="28">
        <f>+PPMT($E$2,E11,$D$3,$N$7)</f>
        <v>-64.826847124542041</v>
      </c>
      <c r="G11" s="39">
        <f>F11+(L11-$D$4)</f>
        <v>-64.826847124542041</v>
      </c>
      <c r="H11" s="12">
        <v>0</v>
      </c>
      <c r="I11" s="81">
        <f t="shared" si="1"/>
        <v>-64.826847124542041</v>
      </c>
      <c r="J11" s="75">
        <f t="shared" si="2"/>
        <v>-64.826847124542041</v>
      </c>
      <c r="K11" s="70">
        <f>+IPMT($E$2,E11,$D$3,$N$7)</f>
        <v>-216.42438633470326</v>
      </c>
      <c r="L11" s="28">
        <f t="shared" si="3"/>
        <v>-281.25123345924533</v>
      </c>
      <c r="M11" s="67">
        <f t="shared" si="4"/>
        <v>-281.25123345924533</v>
      </c>
      <c r="N11" s="29">
        <f t="shared" si="5"/>
        <v>45102.001605335267</v>
      </c>
      <c r="O11" s="29">
        <f t="shared" si="6"/>
        <v>45102.001605335267</v>
      </c>
    </row>
    <row r="12" spans="2:15" x14ac:dyDescent="0.25">
      <c r="B12" s="12">
        <v>142</v>
      </c>
      <c r="C12" s="28">
        <f t="shared" si="7"/>
        <v>-322.59587043174781</v>
      </c>
      <c r="D12" s="38"/>
      <c r="E12" s="12">
        <f t="shared" si="0"/>
        <v>5</v>
      </c>
      <c r="F12" s="28">
        <f>+PPMT($E$2,E12,$D$3,$N$7)</f>
        <v>-65.137475767013797</v>
      </c>
      <c r="G12" s="39">
        <f>F12+(L12-$D$4)</f>
        <v>-65.137475767013797</v>
      </c>
      <c r="H12" s="12">
        <v>0</v>
      </c>
      <c r="I12" s="81">
        <f t="shared" si="1"/>
        <v>-65.137475767013797</v>
      </c>
      <c r="J12" s="75">
        <f t="shared" si="2"/>
        <v>-65.137475767013797</v>
      </c>
      <c r="K12" s="70">
        <f>+IPMT($E$2,E12,$D$3,$N$7)</f>
        <v>-216.1137576922315</v>
      </c>
      <c r="L12" s="28">
        <f t="shared" si="3"/>
        <v>-281.25123345924533</v>
      </c>
      <c r="M12" s="67">
        <f t="shared" si="4"/>
        <v>-281.25123345924533</v>
      </c>
      <c r="N12" s="29">
        <f t="shared" si="5"/>
        <v>45036.864129568254</v>
      </c>
      <c r="O12" s="29">
        <f t="shared" si="6"/>
        <v>45036.864129568254</v>
      </c>
    </row>
    <row r="13" spans="2:15" x14ac:dyDescent="0.25">
      <c r="B13" s="12">
        <v>173</v>
      </c>
      <c r="C13" s="28">
        <f t="shared" si="7"/>
        <v>-388.04546327014521</v>
      </c>
      <c r="D13" s="38"/>
      <c r="E13" s="12">
        <f t="shared" si="0"/>
        <v>6</v>
      </c>
      <c r="F13" s="28">
        <f>+PPMT($E$2,E13,$D$3,$N$7)</f>
        <v>-65.449592838397407</v>
      </c>
      <c r="G13" s="39">
        <f>F13+(L13-$D$4)</f>
        <v>-65.449592838397407</v>
      </c>
      <c r="H13" s="12">
        <v>0</v>
      </c>
      <c r="I13" s="81">
        <f t="shared" si="1"/>
        <v>-65.449592838397407</v>
      </c>
      <c r="J13" s="75">
        <f t="shared" si="2"/>
        <v>-65.449592838397407</v>
      </c>
      <c r="K13" s="70">
        <f>+IPMT($E$2,E13,$D$3,$N$7)</f>
        <v>-215.80164062084791</v>
      </c>
      <c r="L13" s="28">
        <f t="shared" si="3"/>
        <v>-281.25123345924533</v>
      </c>
      <c r="M13" s="67">
        <f t="shared" si="4"/>
        <v>-281.25123345924533</v>
      </c>
      <c r="N13" s="29">
        <f t="shared" si="5"/>
        <v>44971.414536729855</v>
      </c>
      <c r="O13" s="29">
        <f t="shared" si="6"/>
        <v>44971.414536729855</v>
      </c>
    </row>
    <row r="14" spans="2:15" x14ac:dyDescent="0.25">
      <c r="B14" s="12">
        <v>202</v>
      </c>
      <c r="C14" s="28">
        <f t="shared" si="7"/>
        <v>-453.80866874089327</v>
      </c>
      <c r="D14" s="38"/>
      <c r="E14" s="12">
        <f t="shared" si="0"/>
        <v>7</v>
      </c>
      <c r="F14" s="28">
        <f>+PPMT($E$2,E14,$D$3,$N$7)</f>
        <v>-65.763205470748076</v>
      </c>
      <c r="G14" s="39">
        <f>F14+(L14-$D$4)</f>
        <v>-65.763205470748076</v>
      </c>
      <c r="H14" s="12">
        <v>0</v>
      </c>
      <c r="I14" s="81">
        <f t="shared" si="1"/>
        <v>-65.763205470748076</v>
      </c>
      <c r="J14" s="75">
        <f t="shared" si="2"/>
        <v>-65.763205470748076</v>
      </c>
      <c r="K14" s="70">
        <f>+IPMT($E$2,E14,$D$3,$N$7)</f>
        <v>-215.48802798849724</v>
      </c>
      <c r="L14" s="28">
        <f t="shared" si="3"/>
        <v>-281.25123345924533</v>
      </c>
      <c r="M14" s="67">
        <f t="shared" si="4"/>
        <v>-281.25123345924533</v>
      </c>
      <c r="N14" s="29">
        <f t="shared" si="5"/>
        <v>44905.651331259105</v>
      </c>
      <c r="O14" s="29">
        <f t="shared" si="6"/>
        <v>44905.651331259105</v>
      </c>
    </row>
    <row r="15" spans="2:15" x14ac:dyDescent="0.25">
      <c r="B15" s="12">
        <v>233</v>
      </c>
      <c r="C15" s="28">
        <f t="shared" si="7"/>
        <v>-519.88698957118868</v>
      </c>
      <c r="D15" s="38"/>
      <c r="E15" s="12">
        <f t="shared" si="0"/>
        <v>8</v>
      </c>
      <c r="F15" s="28">
        <f>+PPMT($E$2,E15,$D$3,$N$7)</f>
        <v>-66.078320830295382</v>
      </c>
      <c r="G15" s="39">
        <f>F15+(L15-$D$4)</f>
        <v>-66.078320830295326</v>
      </c>
      <c r="H15" s="12">
        <v>0</v>
      </c>
      <c r="I15" s="81">
        <f t="shared" si="1"/>
        <v>-66.078320830295382</v>
      </c>
      <c r="J15" s="75">
        <f t="shared" si="2"/>
        <v>-66.078320830295326</v>
      </c>
      <c r="K15" s="70">
        <f>+IPMT($E$2,E15,$D$3,$N$7)</f>
        <v>-215.17291262894989</v>
      </c>
      <c r="L15" s="28">
        <f t="shared" si="3"/>
        <v>-281.25123345924527</v>
      </c>
      <c r="M15" s="67">
        <f t="shared" si="4"/>
        <v>-281.25123345924527</v>
      </c>
      <c r="N15" s="29">
        <f t="shared" si="5"/>
        <v>44839.573010428809</v>
      </c>
      <c r="O15" s="29">
        <f t="shared" si="6"/>
        <v>44839.573010428809</v>
      </c>
    </row>
    <row r="16" spans="2:15" x14ac:dyDescent="0.25">
      <c r="B16" s="18">
        <v>263</v>
      </c>
      <c r="C16" s="31">
        <f>+C15+F16</f>
        <v>-586.2819356887959</v>
      </c>
      <c r="D16" s="47">
        <f>1-VLOOKUP(E16,params!$D$1:$E$14,2,FALSE)</f>
        <v>0.43050190078647099</v>
      </c>
      <c r="E16" s="18">
        <f t="shared" si="0"/>
        <v>9</v>
      </c>
      <c r="F16" s="31">
        <f>+PPMT($E$2,E16,$D$3,$N$7)</f>
        <v>-66.394946117607233</v>
      </c>
      <c r="G16" s="40">
        <f>F16+(L16-$D$4)</f>
        <v>-19341.333207054708</v>
      </c>
      <c r="H16" s="34">
        <f>-1*((N7+C16)*D16)</f>
        <v>-19274.938260937099</v>
      </c>
      <c r="I16" s="82">
        <f t="shared" si="1"/>
        <v>-19341.333207054708</v>
      </c>
      <c r="J16" s="76">
        <f>+G16</f>
        <v>-19341.333207054708</v>
      </c>
      <c r="K16" s="31">
        <f>+IPMT($E$2,E16,$D$3,$N$7)</f>
        <v>-214.85628734163811</v>
      </c>
      <c r="L16" s="34">
        <f t="shared" si="3"/>
        <v>-19556.189494396345</v>
      </c>
      <c r="M16" s="45">
        <f>+J16+K16</f>
        <v>-19556.189494396345</v>
      </c>
      <c r="N16" s="32">
        <f>+N15+J16</f>
        <v>25498.239803374101</v>
      </c>
      <c r="O16" s="32">
        <f>+O15+J16</f>
        <v>25498.239803374101</v>
      </c>
    </row>
    <row r="17" spans="1:15" x14ac:dyDescent="0.25">
      <c r="A17">
        <f>+COUNT(B8:B17)</f>
        <v>10</v>
      </c>
      <c r="B17" s="12">
        <v>294</v>
      </c>
      <c r="C17" s="15">
        <f>+C16+I16</f>
        <v>-19927.615142743503</v>
      </c>
      <c r="D17" s="38"/>
      <c r="E17" s="12">
        <f t="shared" si="0"/>
        <v>10</v>
      </c>
      <c r="F17" s="28">
        <f>+PPMT($E$2,E17-9,$D$3-$A$17,$N$16)</f>
        <v>-38.231993383608149</v>
      </c>
      <c r="G17" s="39">
        <f>(F17-(L17-$D$4))</f>
        <v>-159.0721677347444</v>
      </c>
      <c r="H17" s="12">
        <v>0</v>
      </c>
      <c r="I17" s="81">
        <f t="shared" si="1"/>
        <v>-38.231993383608149</v>
      </c>
      <c r="J17" s="75">
        <f t="shared" si="2"/>
        <v>-159.0721677347444</v>
      </c>
      <c r="K17" s="70">
        <f>+IPMT($E$2,E17-9,$D$3-$A$17,$N$16)</f>
        <v>-122.17906572450092</v>
      </c>
      <c r="L17" s="28">
        <f t="shared" si="3"/>
        <v>-160.41105910810907</v>
      </c>
      <c r="M17" s="67">
        <f>+G17+K17</f>
        <v>-281.25123345924533</v>
      </c>
      <c r="N17" s="29">
        <f t="shared" si="5"/>
        <v>25460.007809990493</v>
      </c>
      <c r="O17" s="29">
        <f>+O16+J17</f>
        <v>25339.167635639358</v>
      </c>
    </row>
    <row r="18" spans="1:15" x14ac:dyDescent="0.25">
      <c r="B18" s="12">
        <v>324</v>
      </c>
      <c r="C18" s="15">
        <f>+C17+I17</f>
        <v>-19965.847136127111</v>
      </c>
      <c r="D18" s="38"/>
      <c r="E18" s="12">
        <f t="shared" si="0"/>
        <v>11</v>
      </c>
      <c r="F18" s="28">
        <f>+PPMT($E$2,E18-9,$D$3-$A$17,$N$16)</f>
        <v>-38.415188351904611</v>
      </c>
      <c r="G18" s="39">
        <f>(F18-(L18-$D$4))</f>
        <v>-159.25536270304087</v>
      </c>
      <c r="H18" s="12">
        <v>0</v>
      </c>
      <c r="I18" s="81">
        <f t="shared" ref="I18" si="8">+F18+H18</f>
        <v>-38.415188351904611</v>
      </c>
      <c r="J18" s="75">
        <f t="shared" si="2"/>
        <v>-159.25536270304087</v>
      </c>
      <c r="K18" s="70">
        <f>+IPMT($E$2,E18-9,$D$3-$A$17,$N$16)</f>
        <v>-121.99587075620445</v>
      </c>
      <c r="L18" s="28">
        <f t="shared" ref="L18" si="9">+I18+K18</f>
        <v>-160.41105910810907</v>
      </c>
      <c r="M18" s="67">
        <f t="shared" ref="M18:M27" si="10">+G18+K18</f>
        <v>-281.25123345924533</v>
      </c>
      <c r="N18" s="29">
        <f t="shared" ref="N18:O27" si="11">+N17+I18</f>
        <v>25421.592621638589</v>
      </c>
      <c r="O18" s="29">
        <f t="shared" ref="O18:O27" si="12">+O17+J18</f>
        <v>25179.912272936319</v>
      </c>
    </row>
    <row r="19" spans="1:15" x14ac:dyDescent="0.25">
      <c r="B19" s="12">
        <v>355</v>
      </c>
      <c r="C19" s="15">
        <f t="shared" ref="C19:C27" si="13">+C18+I18</f>
        <v>-20004.262324479016</v>
      </c>
      <c r="D19" s="38"/>
      <c r="E19" s="12">
        <f t="shared" si="0"/>
        <v>12</v>
      </c>
      <c r="F19" s="28">
        <f>+PPMT($E$2,E19-9,$D$3-$A$17,$N$16)</f>
        <v>-38.599261129424157</v>
      </c>
      <c r="G19" s="39">
        <f>(F19-(L19-$D$4))</f>
        <v>-159.43943548056041</v>
      </c>
      <c r="H19" s="12">
        <f>+H18+0</f>
        <v>0</v>
      </c>
      <c r="I19" s="81">
        <f t="shared" ref="I19:I28" si="14">+F19+H19</f>
        <v>-38.599261129424157</v>
      </c>
      <c r="J19" s="75">
        <f t="shared" si="2"/>
        <v>-159.43943548056041</v>
      </c>
      <c r="K19" s="70">
        <f>+IPMT($E$2,E19-9,$D$3-$A$17,$N$16)</f>
        <v>-121.81179797868492</v>
      </c>
      <c r="L19" s="28">
        <f t="shared" ref="L19:L27" si="15">+I19+K19</f>
        <v>-160.41105910810907</v>
      </c>
      <c r="M19" s="67">
        <f t="shared" si="10"/>
        <v>-281.25123345924533</v>
      </c>
      <c r="N19" s="29">
        <f t="shared" ref="N19:N27" si="16">+N18+I19</f>
        <v>25382.993360509165</v>
      </c>
      <c r="O19" s="29">
        <f t="shared" si="12"/>
        <v>25020.47283745576</v>
      </c>
    </row>
    <row r="20" spans="1:15" x14ac:dyDescent="0.25">
      <c r="B20" s="12">
        <v>386</v>
      </c>
      <c r="C20" s="15">
        <f t="shared" si="13"/>
        <v>-20042.86158560844</v>
      </c>
      <c r="D20" s="38"/>
      <c r="E20" s="12">
        <f t="shared" si="0"/>
        <v>13</v>
      </c>
      <c r="F20" s="28">
        <f>+PPMT($E$2,E20-9,$D$3-$A$17,$N$16)</f>
        <v>-38.784215922335974</v>
      </c>
      <c r="G20" s="39">
        <f>(F20-(L20-$D$4))</f>
        <v>-159.62439027347222</v>
      </c>
      <c r="H20" s="12">
        <f t="shared" ref="H20:H27" si="17">+H19+0</f>
        <v>0</v>
      </c>
      <c r="I20" s="81">
        <f t="shared" si="14"/>
        <v>-38.784215922335974</v>
      </c>
      <c r="J20" s="75">
        <f t="shared" si="2"/>
        <v>-159.62439027347222</v>
      </c>
      <c r="K20" s="70">
        <f>+IPMT($E$2,E20-9,$D$3-$A$17,$N$16)</f>
        <v>-121.6268431857731</v>
      </c>
      <c r="L20" s="28">
        <f t="shared" si="15"/>
        <v>-160.41105910810907</v>
      </c>
      <c r="M20" s="67">
        <f t="shared" si="10"/>
        <v>-281.25123345924533</v>
      </c>
      <c r="N20" s="29">
        <f t="shared" si="16"/>
        <v>25344.209144586828</v>
      </c>
      <c r="O20" s="29">
        <f t="shared" si="12"/>
        <v>24860.848447182289</v>
      </c>
    </row>
    <row r="21" spans="1:15" x14ac:dyDescent="0.25">
      <c r="B21" s="12">
        <v>416</v>
      </c>
      <c r="C21" s="15">
        <f t="shared" si="13"/>
        <v>-20081.645801530776</v>
      </c>
      <c r="D21" s="38"/>
      <c r="E21" s="12">
        <f t="shared" si="0"/>
        <v>14</v>
      </c>
      <c r="F21" s="28">
        <f>+PPMT($E$2,E21-9,$D$3-$A$17,$N$16)</f>
        <v>-38.970056956963838</v>
      </c>
      <c r="G21" s="39">
        <f>(F21-(L21-$D$4))</f>
        <v>-159.81023130810013</v>
      </c>
      <c r="H21" s="12">
        <f t="shared" si="17"/>
        <v>0</v>
      </c>
      <c r="I21" s="81">
        <f t="shared" si="14"/>
        <v>-38.970056956963838</v>
      </c>
      <c r="J21" s="75">
        <f t="shared" si="2"/>
        <v>-159.81023130810013</v>
      </c>
      <c r="K21" s="70">
        <f>+IPMT($E$2,E21-9,$D$3-$A$17,$N$16)</f>
        <v>-121.44100215114521</v>
      </c>
      <c r="L21" s="28">
        <f t="shared" si="15"/>
        <v>-160.41105910810904</v>
      </c>
      <c r="M21" s="67">
        <f t="shared" si="10"/>
        <v>-281.25123345924533</v>
      </c>
      <c r="N21" s="29">
        <f t="shared" si="16"/>
        <v>25305.239087629863</v>
      </c>
      <c r="O21" s="29">
        <f t="shared" si="12"/>
        <v>24701.038215874189</v>
      </c>
    </row>
    <row r="22" spans="1:15" x14ac:dyDescent="0.25">
      <c r="B22" s="12">
        <v>447</v>
      </c>
      <c r="C22" s="15">
        <f t="shared" si="13"/>
        <v>-20120.615858487741</v>
      </c>
      <c r="D22" s="38"/>
      <c r="E22" s="12">
        <f t="shared" si="0"/>
        <v>15</v>
      </c>
      <c r="F22" s="28">
        <f>+PPMT($E$2,E22-9,$D$3-$A$17,$N$16)</f>
        <v>-39.156788479882621</v>
      </c>
      <c r="G22" s="39">
        <f>(F22-(L22-$D$4))</f>
        <v>-159.99696283101889</v>
      </c>
      <c r="H22" s="12">
        <f t="shared" si="17"/>
        <v>0</v>
      </c>
      <c r="I22" s="81">
        <f t="shared" si="14"/>
        <v>-39.156788479882621</v>
      </c>
      <c r="J22" s="75">
        <f t="shared" si="2"/>
        <v>-159.99696283101889</v>
      </c>
      <c r="K22" s="70">
        <f>+IPMT($E$2,E22-9,$D$3-$A$17,$N$16)</f>
        <v>-121.25427062822644</v>
      </c>
      <c r="L22" s="28">
        <f t="shared" si="15"/>
        <v>-160.41105910810904</v>
      </c>
      <c r="M22" s="67">
        <f t="shared" si="10"/>
        <v>-281.25123345924533</v>
      </c>
      <c r="N22" s="29">
        <f t="shared" si="16"/>
        <v>25266.082299149981</v>
      </c>
      <c r="O22" s="29">
        <f t="shared" si="12"/>
        <v>24541.041253043171</v>
      </c>
    </row>
    <row r="23" spans="1:15" x14ac:dyDescent="0.25">
      <c r="B23" s="12">
        <v>477</v>
      </c>
      <c r="C23" s="15">
        <f t="shared" si="13"/>
        <v>-20159.772646967624</v>
      </c>
      <c r="D23" s="38"/>
      <c r="E23" s="12">
        <f t="shared" si="0"/>
        <v>16</v>
      </c>
      <c r="F23" s="28">
        <f>+PPMT($E$2,E23-9,$D$3-$A$17,$N$16)</f>
        <v>-39.34441475801539</v>
      </c>
      <c r="G23" s="39">
        <f>(F23-(L23-$D$4))</f>
        <v>-160.18458910915166</v>
      </c>
      <c r="H23" s="12">
        <f t="shared" si="17"/>
        <v>0</v>
      </c>
      <c r="I23" s="81">
        <f t="shared" si="14"/>
        <v>-39.34441475801539</v>
      </c>
      <c r="J23" s="75">
        <f t="shared" si="2"/>
        <v>-160.18458910915166</v>
      </c>
      <c r="K23" s="70">
        <f>+IPMT($E$2,E23-9,$D$3-$A$17,$N$16)</f>
        <v>-121.06664435009367</v>
      </c>
      <c r="L23" s="28">
        <f t="shared" si="15"/>
        <v>-160.41105910810904</v>
      </c>
      <c r="M23" s="67">
        <f t="shared" si="10"/>
        <v>-281.25123345924533</v>
      </c>
      <c r="N23" s="29">
        <f t="shared" si="16"/>
        <v>25226.737884391965</v>
      </c>
      <c r="O23" s="29">
        <f t="shared" si="12"/>
        <v>24380.856663934021</v>
      </c>
    </row>
    <row r="24" spans="1:15" x14ac:dyDescent="0.25">
      <c r="B24" s="12">
        <v>508</v>
      </c>
      <c r="C24" s="15">
        <f t="shared" si="13"/>
        <v>-20199.117061725639</v>
      </c>
      <c r="D24" s="38"/>
      <c r="E24" s="12">
        <f t="shared" si="0"/>
        <v>17</v>
      </c>
      <c r="F24" s="28">
        <f>+PPMT($E$2,E24-9,$D$3-$A$17,$N$16)</f>
        <v>-39.532940078730881</v>
      </c>
      <c r="G24" s="39">
        <f>(F24-(L24-$D$4))</f>
        <v>-160.37311442986714</v>
      </c>
      <c r="H24" s="12">
        <f t="shared" si="17"/>
        <v>0</v>
      </c>
      <c r="I24" s="81">
        <f t="shared" si="14"/>
        <v>-39.532940078730881</v>
      </c>
      <c r="J24" s="75">
        <f t="shared" si="2"/>
        <v>-160.37311442986714</v>
      </c>
      <c r="K24" s="70">
        <f>+IPMT($E$2,E24-9,$D$3-$A$17,$N$16)</f>
        <v>-120.8781190293782</v>
      </c>
      <c r="L24" s="28">
        <f t="shared" si="15"/>
        <v>-160.41105910810907</v>
      </c>
      <c r="M24" s="67">
        <f t="shared" si="10"/>
        <v>-281.25123345924533</v>
      </c>
      <c r="N24" s="29">
        <f t="shared" si="16"/>
        <v>25187.204944313235</v>
      </c>
      <c r="O24" s="29">
        <f t="shared" si="12"/>
        <v>24220.483549504155</v>
      </c>
    </row>
    <row r="25" spans="1:15" x14ac:dyDescent="0.25">
      <c r="B25" s="12">
        <v>539</v>
      </c>
      <c r="C25" s="15">
        <f t="shared" si="13"/>
        <v>-20238.65000180437</v>
      </c>
      <c r="D25" s="38"/>
      <c r="E25" s="12">
        <f t="shared" si="0"/>
        <v>18</v>
      </c>
      <c r="F25" s="28">
        <f>+PPMT($E$2,E25-9,$D$3-$A$17,$N$16)</f>
        <v>-39.722368749941474</v>
      </c>
      <c r="G25" s="39">
        <f>(F25-(L25-$D$4))</f>
        <v>-160.56254310107772</v>
      </c>
      <c r="H25" s="12">
        <f t="shared" si="17"/>
        <v>0</v>
      </c>
      <c r="I25" s="81">
        <f t="shared" si="14"/>
        <v>-39.722368749941474</v>
      </c>
      <c r="J25" s="75">
        <f t="shared" si="2"/>
        <v>-160.56254310107772</v>
      </c>
      <c r="K25" s="70">
        <f>+IPMT($E$2,E25-9,$D$3-$A$17,$N$16)</f>
        <v>-120.68869035816759</v>
      </c>
      <c r="L25" s="28">
        <f t="shared" si="15"/>
        <v>-160.41105910810907</v>
      </c>
      <c r="M25" s="67">
        <f t="shared" si="10"/>
        <v>-281.25123345924533</v>
      </c>
      <c r="N25" s="29">
        <f t="shared" si="16"/>
        <v>25147.482575563292</v>
      </c>
      <c r="O25" s="29">
        <f t="shared" si="12"/>
        <v>24059.921006403078</v>
      </c>
    </row>
    <row r="26" spans="1:15" x14ac:dyDescent="0.25">
      <c r="B26" s="12">
        <v>567</v>
      </c>
      <c r="C26" s="15">
        <f t="shared" si="13"/>
        <v>-20278.372370554313</v>
      </c>
      <c r="D26" s="38"/>
      <c r="E26" s="12">
        <f t="shared" si="0"/>
        <v>19</v>
      </c>
      <c r="F26" s="28">
        <f>+PPMT($E$2,E26-9,$D$3-$A$17,$N$16)</f>
        <v>-39.912705100201599</v>
      </c>
      <c r="G26" s="39">
        <f>(F26-(L26-$D$4))</f>
        <v>-160.75287945133786</v>
      </c>
      <c r="H26" s="12">
        <f t="shared" si="17"/>
        <v>0</v>
      </c>
      <c r="I26" s="81">
        <f t="shared" si="14"/>
        <v>-39.912705100201599</v>
      </c>
      <c r="J26" s="75">
        <f t="shared" si="2"/>
        <v>-160.75287945133786</v>
      </c>
      <c r="K26" s="70">
        <f>+IPMT($E$2,E26-9,$D$3-$A$17,$N$16)</f>
        <v>-120.49835400790747</v>
      </c>
      <c r="L26" s="28">
        <f t="shared" si="15"/>
        <v>-160.41105910810907</v>
      </c>
      <c r="M26" s="67">
        <f t="shared" si="10"/>
        <v>-281.25123345924533</v>
      </c>
      <c r="N26" s="29">
        <f t="shared" si="16"/>
        <v>25107.569870463089</v>
      </c>
      <c r="O26" s="29">
        <f t="shared" si="12"/>
        <v>23899.168126951739</v>
      </c>
    </row>
    <row r="27" spans="1:15" x14ac:dyDescent="0.25">
      <c r="B27" s="12">
        <v>598</v>
      </c>
      <c r="C27" s="15">
        <f t="shared" si="13"/>
        <v>-20318.285075654516</v>
      </c>
      <c r="D27" s="38"/>
      <c r="E27" s="12">
        <f t="shared" si="0"/>
        <v>20</v>
      </c>
      <c r="F27" s="28">
        <f>+PPMT($E$2,E27-9,$D$3-$A$17,$N$16)</f>
        <v>-40.103953478806737</v>
      </c>
      <c r="G27" s="39">
        <f>(F27-(L27-$D$4))</f>
        <v>-160.944127829943</v>
      </c>
      <c r="H27" s="12">
        <f t="shared" si="17"/>
        <v>0</v>
      </c>
      <c r="I27" s="81">
        <f t="shared" si="14"/>
        <v>-40.103953478806737</v>
      </c>
      <c r="J27" s="75">
        <f t="shared" si="2"/>
        <v>-160.944127829943</v>
      </c>
      <c r="K27" s="70">
        <f>+IPMT($E$2,E27-9,$D$3-$A$17,$N$16)</f>
        <v>-120.30710562930233</v>
      </c>
      <c r="L27" s="28">
        <f t="shared" si="15"/>
        <v>-160.41105910810907</v>
      </c>
      <c r="M27" s="67">
        <f t="shared" si="10"/>
        <v>-281.25123345924533</v>
      </c>
      <c r="N27" s="29">
        <f t="shared" si="16"/>
        <v>25067.465916984282</v>
      </c>
      <c r="O27" s="29">
        <f t="shared" si="12"/>
        <v>23738.223999121798</v>
      </c>
    </row>
    <row r="28" spans="1:15" x14ac:dyDescent="0.25">
      <c r="B28" s="18">
        <v>628</v>
      </c>
      <c r="C28" s="32">
        <f>+C27+F28</f>
        <v>-20360.35264635356</v>
      </c>
      <c r="D28" s="47">
        <f>1-VLOOKUP(E28,params!$D$1:$E$14,2,FALSE)</f>
        <v>0.46567098981978705</v>
      </c>
      <c r="E28" s="18">
        <f t="shared" si="0"/>
        <v>21</v>
      </c>
      <c r="F28" s="31">
        <f>+PPMT($E$2,E28,$D$3-$A$17,$N$16)</f>
        <v>-42.067570699043387</v>
      </c>
      <c r="G28" s="40">
        <f>F28+(L28-$D$4)</f>
        <v>-11564.357914774715</v>
      </c>
      <c r="H28" s="32">
        <f>-1*((O7+C28)*D28)</f>
        <v>-11641.359065983655</v>
      </c>
      <c r="I28" s="83">
        <f t="shared" si="14"/>
        <v>-11683.4266366827</v>
      </c>
      <c r="J28" s="76">
        <f>+H28+F28</f>
        <v>-11683.4266366827</v>
      </c>
      <c r="K28" s="31">
        <f>+IPMT($E$2,E28-9,$D$3-$A$17,$N$16)</f>
        <v>-120.11494085221639</v>
      </c>
      <c r="L28" s="34">
        <f t="shared" ref="L28:L29" si="18">+I28+K28</f>
        <v>-11803.541577534916</v>
      </c>
      <c r="M28" s="45">
        <f>+J28+K28</f>
        <v>-11803.541577534916</v>
      </c>
      <c r="N28" s="32">
        <f t="shared" ref="N28:N29" si="19">+N27+I28</f>
        <v>13384.039280301582</v>
      </c>
      <c r="O28" s="32">
        <f>+O27+J28</f>
        <v>12054.797362439098</v>
      </c>
    </row>
    <row r="29" spans="1:15" x14ac:dyDescent="0.25">
      <c r="A29">
        <f>+COUNT(B8:B28)</f>
        <v>21</v>
      </c>
      <c r="B29" s="12">
        <v>659</v>
      </c>
      <c r="C29" s="15">
        <f>+C28+I28</f>
        <v>-32043.77928303626</v>
      </c>
      <c r="D29" s="38"/>
      <c r="E29" s="12">
        <f t="shared" si="0"/>
        <v>22</v>
      </c>
      <c r="F29" s="28">
        <f>+PPMT($E$2,E29-$A$29,$D$3-$A$29,$N$28)</f>
        <v>-21.514932198038</v>
      </c>
      <c r="G29" s="41">
        <f>(F29-(L29-$D$4))</f>
        <v>-217.11937857446694</v>
      </c>
      <c r="H29" s="35">
        <f>0</f>
        <v>0</v>
      </c>
      <c r="I29" s="84">
        <f t="shared" ref="I29:I40" si="20">+F29+H29</f>
        <v>-21.514932198038</v>
      </c>
      <c r="J29" s="77">
        <f t="shared" ref="J29:J39" si="21">+G29+H29</f>
        <v>-217.11937857446694</v>
      </c>
      <c r="K29" s="71">
        <f>+IPMT($E$2,E29-$A$29,$D$3-$A$29,$N$28)</f>
        <v>-64.131854884778406</v>
      </c>
      <c r="L29" s="35">
        <f t="shared" si="18"/>
        <v>-85.646787082816402</v>
      </c>
      <c r="M29" s="68">
        <f t="shared" ref="M29" si="22">+G29+K29</f>
        <v>-281.25123345924533</v>
      </c>
      <c r="N29" s="35">
        <f t="shared" si="19"/>
        <v>13362.524348103543</v>
      </c>
      <c r="O29" s="35">
        <f>+O28+J29</f>
        <v>11837.677983864631</v>
      </c>
    </row>
    <row r="30" spans="1:15" x14ac:dyDescent="0.25">
      <c r="B30" s="12">
        <v>689</v>
      </c>
      <c r="C30" s="15">
        <f t="shared" ref="C30:C39" si="23">+C29+I29</f>
        <v>-32065.294215234298</v>
      </c>
      <c r="D30" s="38"/>
      <c r="E30" s="12">
        <f t="shared" si="0"/>
        <v>23</v>
      </c>
      <c r="F30" s="28">
        <f>+PPMT($E$2,E30-$A$29,$D$3-$A$29,$N$28)</f>
        <v>-21.618024581486928</v>
      </c>
      <c r="G30" s="41">
        <f>(F30-(L30-$D$4))</f>
        <v>-217.22247095791585</v>
      </c>
      <c r="H30" s="35">
        <f>+H29</f>
        <v>0</v>
      </c>
      <c r="I30" s="84">
        <f t="shared" si="20"/>
        <v>-21.618024581486928</v>
      </c>
      <c r="J30" s="77">
        <f t="shared" si="21"/>
        <v>-217.22247095791585</v>
      </c>
      <c r="K30" s="71">
        <f t="shared" ref="K30:K39" si="24">+IPMT($E$2,E30-$A$29,$D$3-$A$29,$N$28)</f>
        <v>-64.028762501329481</v>
      </c>
      <c r="L30" s="35">
        <f t="shared" ref="L30:L40" si="25">+I30+K30</f>
        <v>-85.646787082816417</v>
      </c>
      <c r="M30" s="68">
        <f t="shared" ref="M30:M40" si="26">+G30+K30</f>
        <v>-281.25123345924533</v>
      </c>
      <c r="N30" s="35">
        <f t="shared" ref="N30:N40" si="27">+N29+I30</f>
        <v>13340.906323522056</v>
      </c>
      <c r="O30" s="35">
        <f t="shared" ref="O30:O39" si="28">+O29+J30</f>
        <v>11620.455512906716</v>
      </c>
    </row>
    <row r="31" spans="1:15" x14ac:dyDescent="0.25">
      <c r="B31" s="12">
        <v>720</v>
      </c>
      <c r="C31" s="15">
        <f t="shared" si="23"/>
        <v>-32086.912239815785</v>
      </c>
      <c r="D31" s="38"/>
      <c r="E31" s="12">
        <f t="shared" si="0"/>
        <v>24</v>
      </c>
      <c r="F31" s="28">
        <f>+PPMT($E$2,E31-$A$29,$D$3-$A$29,$N$28)</f>
        <v>-21.72161094927322</v>
      </c>
      <c r="G31" s="41">
        <f>(F31-(L31-$D$4))</f>
        <v>-217.32605732570215</v>
      </c>
      <c r="H31" s="35">
        <f t="shared" ref="H31:H39" si="29">+H30</f>
        <v>0</v>
      </c>
      <c r="I31" s="84">
        <f t="shared" si="20"/>
        <v>-21.72161094927322</v>
      </c>
      <c r="J31" s="77">
        <f t="shared" si="21"/>
        <v>-217.32605732570215</v>
      </c>
      <c r="K31" s="71">
        <f t="shared" si="24"/>
        <v>-63.925176133543182</v>
      </c>
      <c r="L31" s="35">
        <f t="shared" si="25"/>
        <v>-85.646787082816402</v>
      </c>
      <c r="M31" s="68">
        <f t="shared" si="26"/>
        <v>-281.25123345924533</v>
      </c>
      <c r="N31" s="35">
        <f t="shared" si="27"/>
        <v>13319.184712572784</v>
      </c>
      <c r="O31" s="35">
        <f t="shared" si="28"/>
        <v>11403.129455581013</v>
      </c>
    </row>
    <row r="32" spans="1:15" x14ac:dyDescent="0.25">
      <c r="B32" s="12">
        <v>751</v>
      </c>
      <c r="C32" s="15">
        <f t="shared" si="23"/>
        <v>-32108.633850765058</v>
      </c>
      <c r="D32" s="38"/>
      <c r="E32" s="12">
        <f t="shared" si="0"/>
        <v>25</v>
      </c>
      <c r="F32" s="28">
        <f>+PPMT($E$2,E32-$A$29,$D$3-$A$29,$N$28)</f>
        <v>-21.825693668405158</v>
      </c>
      <c r="G32" s="41">
        <f>(F32-(L32-$D$4))</f>
        <v>-217.43014004483408</v>
      </c>
      <c r="H32" s="35">
        <f t="shared" si="29"/>
        <v>0</v>
      </c>
      <c r="I32" s="84">
        <f t="shared" si="20"/>
        <v>-21.825693668405158</v>
      </c>
      <c r="J32" s="77">
        <f t="shared" si="21"/>
        <v>-217.43014004483408</v>
      </c>
      <c r="K32" s="71">
        <f t="shared" si="24"/>
        <v>-63.821093414411251</v>
      </c>
      <c r="L32" s="35">
        <f t="shared" si="25"/>
        <v>-85.646787082816417</v>
      </c>
      <c r="M32" s="68">
        <f t="shared" si="26"/>
        <v>-281.25123345924533</v>
      </c>
      <c r="N32" s="35">
        <f t="shared" si="27"/>
        <v>13297.359018904379</v>
      </c>
      <c r="O32" s="35">
        <f t="shared" si="28"/>
        <v>11185.699315536178</v>
      </c>
    </row>
    <row r="33" spans="1:15" x14ac:dyDescent="0.25">
      <c r="B33" s="12">
        <v>781</v>
      </c>
      <c r="C33" s="15">
        <f t="shared" si="23"/>
        <v>-32130.459544433463</v>
      </c>
      <c r="D33" s="38"/>
      <c r="E33" s="12">
        <f t="shared" si="0"/>
        <v>26</v>
      </c>
      <c r="F33" s="28">
        <f>+PPMT($E$2,E33-$A$29,$D$3-$A$29,$N$28)</f>
        <v>-21.930275117232931</v>
      </c>
      <c r="G33" s="41">
        <f>(F33-(L33-$D$4))</f>
        <v>-217.53472149366183</v>
      </c>
      <c r="H33" s="35">
        <f t="shared" si="29"/>
        <v>0</v>
      </c>
      <c r="I33" s="84">
        <f t="shared" si="20"/>
        <v>-21.930275117232931</v>
      </c>
      <c r="J33" s="77">
        <f t="shared" si="21"/>
        <v>-217.53472149366183</v>
      </c>
      <c r="K33" s="71">
        <f t="shared" si="24"/>
        <v>-63.716511965583479</v>
      </c>
      <c r="L33" s="35">
        <f t="shared" si="25"/>
        <v>-85.646787082816417</v>
      </c>
      <c r="M33" s="68">
        <f t="shared" si="26"/>
        <v>-281.25123345924533</v>
      </c>
      <c r="N33" s="35">
        <f t="shared" si="27"/>
        <v>13275.428743787146</v>
      </c>
      <c r="O33" s="35">
        <f t="shared" si="28"/>
        <v>10968.164594042517</v>
      </c>
    </row>
    <row r="34" spans="1:15" x14ac:dyDescent="0.25">
      <c r="B34" s="12">
        <v>812</v>
      </c>
      <c r="C34" s="15">
        <f t="shared" si="23"/>
        <v>-32152.389819550695</v>
      </c>
      <c r="D34" s="38"/>
      <c r="E34" s="12">
        <f t="shared" si="0"/>
        <v>27</v>
      </c>
      <c r="F34" s="28">
        <f>+PPMT($E$2,E34-$A$29,$D$3-$A$29,$N$28)</f>
        <v>-22.035357685503005</v>
      </c>
      <c r="G34" s="41">
        <f>(F34-(L34-$D$4))</f>
        <v>-217.63980406193195</v>
      </c>
      <c r="H34" s="35">
        <f t="shared" si="29"/>
        <v>0</v>
      </c>
      <c r="I34" s="84">
        <f t="shared" si="20"/>
        <v>-22.035357685503005</v>
      </c>
      <c r="J34" s="77">
        <f t="shared" si="21"/>
        <v>-217.63980406193195</v>
      </c>
      <c r="K34" s="71">
        <f t="shared" si="24"/>
        <v>-63.611429397313401</v>
      </c>
      <c r="L34" s="35">
        <f t="shared" si="25"/>
        <v>-85.646787082816402</v>
      </c>
      <c r="M34" s="68">
        <f t="shared" si="26"/>
        <v>-281.25123345924533</v>
      </c>
      <c r="N34" s="35">
        <f t="shared" si="27"/>
        <v>13253.393386101643</v>
      </c>
      <c r="O34" s="35">
        <f t="shared" si="28"/>
        <v>10750.524789980585</v>
      </c>
    </row>
    <row r="35" spans="1:15" x14ac:dyDescent="0.25">
      <c r="B35" s="12">
        <v>842</v>
      </c>
      <c r="C35" s="15">
        <f t="shared" si="23"/>
        <v>-32174.425177236197</v>
      </c>
      <c r="D35" s="38"/>
      <c r="E35" s="12">
        <f t="shared" si="0"/>
        <v>28</v>
      </c>
      <c r="F35" s="28">
        <f>+PPMT($E$2,E35-$A$29,$D$3-$A$29,$N$28)</f>
        <v>-22.140943774412708</v>
      </c>
      <c r="G35" s="41">
        <f>(F35-(L35-$D$4))</f>
        <v>-217.74539015084164</v>
      </c>
      <c r="H35" s="35">
        <f t="shared" si="29"/>
        <v>0</v>
      </c>
      <c r="I35" s="84">
        <f t="shared" si="20"/>
        <v>-22.140943774412708</v>
      </c>
      <c r="J35" s="77">
        <f t="shared" si="21"/>
        <v>-217.74539015084164</v>
      </c>
      <c r="K35" s="71">
        <f t="shared" si="24"/>
        <v>-63.505843308403698</v>
      </c>
      <c r="L35" s="35">
        <f t="shared" si="25"/>
        <v>-85.646787082816402</v>
      </c>
      <c r="M35" s="68">
        <f t="shared" si="26"/>
        <v>-281.25123345924533</v>
      </c>
      <c r="N35" s="35">
        <f t="shared" si="27"/>
        <v>13231.25244232723</v>
      </c>
      <c r="O35" s="35">
        <f t="shared" si="28"/>
        <v>10532.779399829744</v>
      </c>
    </row>
    <row r="36" spans="1:15" x14ac:dyDescent="0.25">
      <c r="B36" s="12">
        <v>873</v>
      </c>
      <c r="C36" s="15">
        <f t="shared" si="23"/>
        <v>-32196.566121010608</v>
      </c>
      <c r="D36" s="38"/>
      <c r="E36" s="12">
        <f t="shared" si="0"/>
        <v>29</v>
      </c>
      <c r="F36" s="28">
        <f>+PPMT($E$2,E36-$A$29,$D$3-$A$29,$N$28)</f>
        <v>-22.247035796665099</v>
      </c>
      <c r="G36" s="41">
        <f>(F36-(L36-$D$4))</f>
        <v>-217.85148217309401</v>
      </c>
      <c r="H36" s="35">
        <f t="shared" si="29"/>
        <v>0</v>
      </c>
      <c r="I36" s="84">
        <f t="shared" si="20"/>
        <v>-22.247035796665099</v>
      </c>
      <c r="J36" s="77">
        <f t="shared" si="21"/>
        <v>-217.85148217309401</v>
      </c>
      <c r="K36" s="71">
        <f t="shared" si="24"/>
        <v>-63.399751286151314</v>
      </c>
      <c r="L36" s="35">
        <f t="shared" si="25"/>
        <v>-85.646787082816417</v>
      </c>
      <c r="M36" s="68">
        <f t="shared" si="26"/>
        <v>-281.25123345924533</v>
      </c>
      <c r="N36" s="35">
        <f t="shared" si="27"/>
        <v>13209.005406530565</v>
      </c>
      <c r="O36" s="35">
        <f t="shared" si="28"/>
        <v>10314.927917656651</v>
      </c>
    </row>
    <row r="37" spans="1:15" x14ac:dyDescent="0.25">
      <c r="B37" s="12">
        <v>904</v>
      </c>
      <c r="C37" s="15">
        <f t="shared" si="23"/>
        <v>-32218.813156807275</v>
      </c>
      <c r="D37" s="38"/>
      <c r="E37" s="12">
        <f t="shared" si="0"/>
        <v>30</v>
      </c>
      <c r="F37" s="28">
        <f>+PPMT($E$2,E37-$A$29,$D$3-$A$29,$N$28)</f>
        <v>-22.35363617652412</v>
      </c>
      <c r="G37" s="41">
        <f>(F37-(L37-$D$4))</f>
        <v>-217.95808255295304</v>
      </c>
      <c r="H37" s="35">
        <f t="shared" si="29"/>
        <v>0</v>
      </c>
      <c r="I37" s="84">
        <f t="shared" si="20"/>
        <v>-22.35363617652412</v>
      </c>
      <c r="J37" s="77">
        <f t="shared" si="21"/>
        <v>-217.95808255295304</v>
      </c>
      <c r="K37" s="71">
        <f t="shared" si="24"/>
        <v>-63.293150906292276</v>
      </c>
      <c r="L37" s="35">
        <f t="shared" si="25"/>
        <v>-85.646787082816388</v>
      </c>
      <c r="M37" s="68">
        <f t="shared" si="26"/>
        <v>-281.25123345924533</v>
      </c>
      <c r="N37" s="35">
        <f t="shared" si="27"/>
        <v>13186.651770354041</v>
      </c>
      <c r="O37" s="35">
        <f t="shared" si="28"/>
        <v>10096.969835103697</v>
      </c>
    </row>
    <row r="38" spans="1:15" x14ac:dyDescent="0.25">
      <c r="B38" s="12">
        <v>932</v>
      </c>
      <c r="C38" s="15">
        <f t="shared" si="23"/>
        <v>-32241.1667929838</v>
      </c>
      <c r="D38" s="38"/>
      <c r="E38" s="12">
        <f t="shared" si="0"/>
        <v>31</v>
      </c>
      <c r="F38" s="28">
        <f>+PPMT($E$2,E38-$A$29,$D$3-$A$29,$N$28)</f>
        <v>-22.460747349869965</v>
      </c>
      <c r="G38" s="41">
        <f>(F38-(L38-$D$4))</f>
        <v>-218.06519372629887</v>
      </c>
      <c r="H38" s="35">
        <f t="shared" si="29"/>
        <v>0</v>
      </c>
      <c r="I38" s="84">
        <f t="shared" si="20"/>
        <v>-22.460747349869965</v>
      </c>
      <c r="J38" s="77">
        <f t="shared" si="21"/>
        <v>-218.06519372629887</v>
      </c>
      <c r="K38" s="71">
        <f t="shared" si="24"/>
        <v>-63.186039732946448</v>
      </c>
      <c r="L38" s="35">
        <f t="shared" si="25"/>
        <v>-85.646787082816417</v>
      </c>
      <c r="M38" s="68">
        <f t="shared" si="26"/>
        <v>-281.25123345924533</v>
      </c>
      <c r="N38" s="35">
        <f t="shared" si="27"/>
        <v>13164.19102300417</v>
      </c>
      <c r="O38" s="35">
        <f t="shared" si="28"/>
        <v>9878.9046413773976</v>
      </c>
    </row>
    <row r="39" spans="1:15" x14ac:dyDescent="0.25">
      <c r="B39" s="12">
        <v>963</v>
      </c>
      <c r="C39" s="15">
        <f t="shared" si="23"/>
        <v>-32263.627540333669</v>
      </c>
      <c r="D39" s="38"/>
      <c r="E39" s="12">
        <f t="shared" si="0"/>
        <v>32</v>
      </c>
      <c r="F39" s="28">
        <f>+PPMT($E$2,E39-$A$29,$D$3-$A$29,$N$28)</f>
        <v>-22.56837176425476</v>
      </c>
      <c r="G39" s="41">
        <f>(F39-(L39-$D$4))</f>
        <v>-218.17281814068366</v>
      </c>
      <c r="H39" s="35">
        <f t="shared" si="29"/>
        <v>0</v>
      </c>
      <c r="I39" s="84">
        <f t="shared" si="20"/>
        <v>-22.56837176425476</v>
      </c>
      <c r="J39" s="77">
        <f t="shared" si="21"/>
        <v>-218.17281814068366</v>
      </c>
      <c r="K39" s="71">
        <f t="shared" si="24"/>
        <v>-63.078415318561653</v>
      </c>
      <c r="L39" s="35">
        <f t="shared" si="25"/>
        <v>-85.646787082816417</v>
      </c>
      <c r="M39" s="68">
        <f t="shared" si="26"/>
        <v>-281.25123345924533</v>
      </c>
      <c r="N39" s="35">
        <f t="shared" si="27"/>
        <v>13141.622651239915</v>
      </c>
      <c r="O39" s="35">
        <f t="shared" si="28"/>
        <v>9660.7318232367143</v>
      </c>
    </row>
    <row r="40" spans="1:15" x14ac:dyDescent="0.25">
      <c r="B40" s="18">
        <v>993</v>
      </c>
      <c r="C40" s="32">
        <f>+C39+F40</f>
        <v>-32288.698604434103</v>
      </c>
      <c r="D40" s="47">
        <f>1-VLOOKUP(E40,params!$D$1:$E$14,2,FALSE)</f>
        <v>0.49730148463734902</v>
      </c>
      <c r="E40" s="18">
        <f t="shared" si="0"/>
        <v>33</v>
      </c>
      <c r="F40" s="31">
        <f>+PPMT($E$2,E40,$D$3-$A$29,$N$28)</f>
        <v>-25.071064100433016</v>
      </c>
      <c r="G40" s="40">
        <f>-(F40-(L40-$D$4))</f>
        <v>-6334.7176400287908</v>
      </c>
      <c r="H40" s="32">
        <f>-((O7+C40)*D40)</f>
        <v>-6500.1090473554686</v>
      </c>
      <c r="I40" s="83">
        <f t="shared" si="20"/>
        <v>-6525.1801114559021</v>
      </c>
      <c r="J40" s="76">
        <f>+H40+F40</f>
        <v>-6525.1801114559021</v>
      </c>
      <c r="K40" s="31">
        <f>+IPMT($E$2,E40,$D$3-$A$17,$N$16)</f>
        <v>-115.85982613256749</v>
      </c>
      <c r="L40" s="34">
        <f t="shared" si="25"/>
        <v>-6641.0399375884699</v>
      </c>
      <c r="M40" s="45">
        <f>+J40+K40</f>
        <v>-6641.0399375884699</v>
      </c>
      <c r="N40" s="32">
        <f t="shared" si="27"/>
        <v>6616.4425397840132</v>
      </c>
      <c r="O40" s="32">
        <f>+O39+J40</f>
        <v>3135.5517117808122</v>
      </c>
    </row>
    <row r="41" spans="1:15" x14ac:dyDescent="0.25">
      <c r="A41">
        <f>+COUNT(B8:B40)</f>
        <v>33</v>
      </c>
      <c r="B41" s="12">
        <v>1024</v>
      </c>
      <c r="C41" s="15">
        <f>+C40+I40</f>
        <v>-38813.878715890009</v>
      </c>
      <c r="D41" s="38"/>
      <c r="E41" s="12">
        <f t="shared" si="0"/>
        <v>34</v>
      </c>
      <c r="F41" s="28">
        <f>+PPMT($E$2,E41-$A$41,$D$3-$A$41,$N$40)</f>
        <v>-11.491530459440234</v>
      </c>
      <c r="G41" s="41">
        <f>(F41-(L41-$D$4))</f>
        <v>-249.54744628944695</v>
      </c>
      <c r="H41" s="35">
        <f>0</f>
        <v>0</v>
      </c>
      <c r="I41" s="84">
        <f>+F41+H41</f>
        <v>-11.491530459440234</v>
      </c>
      <c r="J41" s="77">
        <f>+G41+H41</f>
        <v>-249.54744628944695</v>
      </c>
      <c r="K41" s="71">
        <f>+IPMT($E$2,E41-$A$41,$D$3-$A$41,$N$40)</f>
        <v>-31.7037871697984</v>
      </c>
      <c r="L41" s="35">
        <f t="shared" ref="L41:L52" si="30">+I41+K41</f>
        <v>-43.19531762923863</v>
      </c>
      <c r="M41" s="68">
        <f t="shared" ref="M41:M52" si="31">+G41+K41</f>
        <v>-281.25123345924533</v>
      </c>
      <c r="N41" s="35">
        <f t="shared" ref="N41:N52" si="32">+N40+I41</f>
        <v>6604.9510093245726</v>
      </c>
      <c r="O41" s="35">
        <f t="shared" ref="O41:O52" si="33">+O40+G41</f>
        <v>2886.004265491365</v>
      </c>
    </row>
    <row r="42" spans="1:15" x14ac:dyDescent="0.25">
      <c r="B42" s="12">
        <v>1054</v>
      </c>
      <c r="C42" s="15">
        <f t="shared" ref="C42:C52" si="34">+C41+I41</f>
        <v>-38825.370246349448</v>
      </c>
      <c r="D42" s="38"/>
      <c r="E42" s="12">
        <f t="shared" si="0"/>
        <v>35</v>
      </c>
      <c r="F42" s="28">
        <f>+PPMT($E$2,E42-$A$41,$D$3-$A$41,$N$40)</f>
        <v>-11.546594042891719</v>
      </c>
      <c r="G42" s="41">
        <f>(F42-(L42-$D$4))</f>
        <v>-249.60250987289839</v>
      </c>
      <c r="H42" s="35">
        <f>+H41</f>
        <v>0</v>
      </c>
      <c r="I42" s="84">
        <f>+F42+H42</f>
        <v>-11.546594042891719</v>
      </c>
      <c r="J42" s="77">
        <f t="shared" ref="J42:J52" si="35">+G42+H42</f>
        <v>-249.60250987289839</v>
      </c>
      <c r="K42" s="71">
        <f t="shared" ref="K42:K52" si="36">+IPMT($E$2,E42-$A$41,$D$3-$A$41,$N$40)</f>
        <v>-31.648723586346918</v>
      </c>
      <c r="L42" s="35">
        <f t="shared" si="30"/>
        <v>-43.195317629238637</v>
      </c>
      <c r="M42" s="68">
        <f t="shared" si="31"/>
        <v>-281.25123345924533</v>
      </c>
      <c r="N42" s="35">
        <f t="shared" si="32"/>
        <v>6593.4044152816805</v>
      </c>
      <c r="O42" s="35">
        <f t="shared" si="33"/>
        <v>2636.4017556184667</v>
      </c>
    </row>
    <row r="43" spans="1:15" x14ac:dyDescent="0.25">
      <c r="B43" s="12">
        <v>1085</v>
      </c>
      <c r="C43" s="15">
        <f t="shared" si="34"/>
        <v>-38836.91684039234</v>
      </c>
      <c r="D43" s="38"/>
      <c r="E43" s="12">
        <f t="shared" si="0"/>
        <v>36</v>
      </c>
      <c r="F43" s="28">
        <f>+PPMT($E$2,E43-$A$41,$D$3-$A$41,$N$40)</f>
        <v>-11.601921472680575</v>
      </c>
      <c r="G43" s="41">
        <f>(F43-(L43-$D$4))</f>
        <v>-249.65783730268726</v>
      </c>
      <c r="H43" s="35">
        <f t="shared" ref="H43:H52" si="37">+H42</f>
        <v>0</v>
      </c>
      <c r="I43" s="84">
        <f t="shared" ref="I43:I52" si="38">+F43+H43</f>
        <v>-11.601921472680575</v>
      </c>
      <c r="J43" s="77">
        <f t="shared" si="35"/>
        <v>-249.65783730268726</v>
      </c>
      <c r="K43" s="71">
        <f t="shared" si="36"/>
        <v>-31.593396156558061</v>
      </c>
      <c r="L43" s="35">
        <f t="shared" si="30"/>
        <v>-43.195317629238637</v>
      </c>
      <c r="M43" s="68">
        <f t="shared" si="31"/>
        <v>-281.25123345924533</v>
      </c>
      <c r="N43" s="35">
        <f t="shared" si="32"/>
        <v>6581.8024938090002</v>
      </c>
      <c r="O43" s="35">
        <f t="shared" si="33"/>
        <v>2386.7439183157794</v>
      </c>
    </row>
    <row r="44" spans="1:15" x14ac:dyDescent="0.25">
      <c r="B44" s="12">
        <v>1116</v>
      </c>
      <c r="C44" s="15">
        <f t="shared" si="34"/>
        <v>-38848.518761865023</v>
      </c>
      <c r="D44" s="38"/>
      <c r="E44" s="12">
        <f t="shared" si="0"/>
        <v>37</v>
      </c>
      <c r="F44" s="28">
        <f>+PPMT($E$2,E44-$A$41,$D$3-$A$41,$N$40)</f>
        <v>-11.657514013070505</v>
      </c>
      <c r="G44" s="41">
        <f>(F44-(L44-$D$4))</f>
        <v>-249.71342984307719</v>
      </c>
      <c r="H44" s="35">
        <f t="shared" si="37"/>
        <v>0</v>
      </c>
      <c r="I44" s="84">
        <f t="shared" si="38"/>
        <v>-11.657514013070505</v>
      </c>
      <c r="J44" s="77">
        <f t="shared" si="35"/>
        <v>-249.71342984307719</v>
      </c>
      <c r="K44" s="71">
        <f t="shared" si="36"/>
        <v>-31.537803616168134</v>
      </c>
      <c r="L44" s="35">
        <f t="shared" si="30"/>
        <v>-43.195317629238637</v>
      </c>
      <c r="M44" s="68">
        <f t="shared" si="31"/>
        <v>-281.25123345924533</v>
      </c>
      <c r="N44" s="35">
        <f t="shared" si="32"/>
        <v>6570.1449797959294</v>
      </c>
      <c r="O44" s="35">
        <f t="shared" si="33"/>
        <v>2137.030488472702</v>
      </c>
    </row>
    <row r="45" spans="1:15" x14ac:dyDescent="0.25">
      <c r="B45" s="12">
        <v>1146</v>
      </c>
      <c r="C45" s="15">
        <f t="shared" si="34"/>
        <v>-38860.176275878097</v>
      </c>
      <c r="D45" s="38"/>
      <c r="E45" s="12">
        <f t="shared" si="0"/>
        <v>38</v>
      </c>
      <c r="F45" s="28">
        <f>+PPMT($E$2,E45-$A$41,$D$3-$A$41,$N$40)</f>
        <v>-11.713372934383134</v>
      </c>
      <c r="G45" s="41">
        <f>(F45-(L45-$D$4))</f>
        <v>-249.76928876438981</v>
      </c>
      <c r="H45" s="35">
        <f t="shared" si="37"/>
        <v>0</v>
      </c>
      <c r="I45" s="84">
        <f t="shared" si="38"/>
        <v>-11.713372934383134</v>
      </c>
      <c r="J45" s="77">
        <f t="shared" si="35"/>
        <v>-249.76928876438981</v>
      </c>
      <c r="K45" s="71">
        <f t="shared" si="36"/>
        <v>-31.481944694855507</v>
      </c>
      <c r="L45" s="35">
        <f t="shared" si="30"/>
        <v>-43.195317629238644</v>
      </c>
      <c r="M45" s="68">
        <f t="shared" si="31"/>
        <v>-281.25123345924533</v>
      </c>
      <c r="N45" s="35">
        <f t="shared" si="32"/>
        <v>6558.4316068615462</v>
      </c>
      <c r="O45" s="35">
        <f t="shared" si="33"/>
        <v>1887.2611997083122</v>
      </c>
    </row>
    <row r="46" spans="1:15" x14ac:dyDescent="0.25">
      <c r="B46" s="12">
        <v>1177</v>
      </c>
      <c r="C46" s="15">
        <f t="shared" si="34"/>
        <v>-38871.889648812481</v>
      </c>
      <c r="D46" s="38"/>
      <c r="E46" s="12">
        <f t="shared" si="0"/>
        <v>39</v>
      </c>
      <c r="F46" s="28">
        <f>+PPMT($E$2,E46-$A$41,$D$3-$A$41,$N$40)</f>
        <v>-11.769499513027052</v>
      </c>
      <c r="G46" s="41">
        <f>(F46-(L46-$D$4))</f>
        <v>-249.82541534303374</v>
      </c>
      <c r="H46" s="35">
        <f t="shared" si="37"/>
        <v>0</v>
      </c>
      <c r="I46" s="84">
        <f t="shared" si="38"/>
        <v>-11.769499513027052</v>
      </c>
      <c r="J46" s="77">
        <f t="shared" si="35"/>
        <v>-249.82541534303374</v>
      </c>
      <c r="K46" s="71">
        <f t="shared" si="36"/>
        <v>-31.425818116211587</v>
      </c>
      <c r="L46" s="35">
        <f t="shared" si="30"/>
        <v>-43.195317629238637</v>
      </c>
      <c r="M46" s="68">
        <f t="shared" si="31"/>
        <v>-281.25123345924533</v>
      </c>
      <c r="N46" s="35">
        <f t="shared" si="32"/>
        <v>6546.6621073485194</v>
      </c>
      <c r="O46" s="35">
        <f t="shared" si="33"/>
        <v>1637.4357843652786</v>
      </c>
    </row>
    <row r="47" spans="1:15" x14ac:dyDescent="0.25">
      <c r="B47" s="12">
        <v>1207</v>
      </c>
      <c r="C47" s="15">
        <f t="shared" si="34"/>
        <v>-38883.659148325511</v>
      </c>
      <c r="D47" s="38"/>
      <c r="E47" s="12">
        <f t="shared" si="0"/>
        <v>40</v>
      </c>
      <c r="F47" s="28">
        <f>+PPMT($E$2,E47-$A$41,$D$3-$A$41,$N$40)</f>
        <v>-11.825895031526974</v>
      </c>
      <c r="G47" s="41">
        <f>(F47-(L47-$D$4))</f>
        <v>-249.88181086153367</v>
      </c>
      <c r="H47" s="35">
        <f t="shared" si="37"/>
        <v>0</v>
      </c>
      <c r="I47" s="84">
        <f t="shared" si="38"/>
        <v>-11.825895031526974</v>
      </c>
      <c r="J47" s="77">
        <f t="shared" si="35"/>
        <v>-249.88181086153367</v>
      </c>
      <c r="K47" s="71">
        <f t="shared" si="36"/>
        <v>-31.369422597711662</v>
      </c>
      <c r="L47" s="35">
        <f t="shared" si="30"/>
        <v>-43.195317629238637</v>
      </c>
      <c r="M47" s="68">
        <f t="shared" si="31"/>
        <v>-281.25123345924533</v>
      </c>
      <c r="N47" s="35">
        <f t="shared" si="32"/>
        <v>6534.8362123169927</v>
      </c>
      <c r="O47" s="35">
        <f t="shared" si="33"/>
        <v>1387.5539735037448</v>
      </c>
    </row>
    <row r="48" spans="1:15" x14ac:dyDescent="0.25">
      <c r="B48" s="12">
        <v>1238</v>
      </c>
      <c r="C48" s="15">
        <f t="shared" si="34"/>
        <v>-38895.485043357039</v>
      </c>
      <c r="D48" s="38"/>
      <c r="E48" s="12">
        <f t="shared" si="0"/>
        <v>41</v>
      </c>
      <c r="F48" s="28">
        <f>+PPMT($E$2,E48-$A$41,$D$3-$A$41,$N$40)</f>
        <v>-11.88256077855304</v>
      </c>
      <c r="G48" s="41">
        <f>(F48-(L48-$D$4))</f>
        <v>-249.93847660855971</v>
      </c>
      <c r="H48" s="35">
        <f t="shared" si="37"/>
        <v>0</v>
      </c>
      <c r="I48" s="84">
        <f t="shared" si="38"/>
        <v>-11.88256077855304</v>
      </c>
      <c r="J48" s="77">
        <f t="shared" si="35"/>
        <v>-249.93847660855971</v>
      </c>
      <c r="K48" s="71">
        <f t="shared" si="36"/>
        <v>-31.312756850685599</v>
      </c>
      <c r="L48" s="35">
        <f t="shared" si="30"/>
        <v>-43.195317629238637</v>
      </c>
      <c r="M48" s="68">
        <f t="shared" si="31"/>
        <v>-281.25123345924533</v>
      </c>
      <c r="N48" s="35">
        <f t="shared" si="32"/>
        <v>6522.9536515384398</v>
      </c>
      <c r="O48" s="35">
        <f t="shared" si="33"/>
        <v>1137.6154968951851</v>
      </c>
    </row>
    <row r="49" spans="2:16" x14ac:dyDescent="0.25">
      <c r="B49" s="12">
        <v>1269</v>
      </c>
      <c r="C49" s="15">
        <f t="shared" si="34"/>
        <v>-38907.367604135594</v>
      </c>
      <c r="D49" s="38"/>
      <c r="E49" s="12">
        <f t="shared" si="0"/>
        <v>42</v>
      </c>
      <c r="F49" s="28">
        <f>+PPMT($E$2,E49-$A$41,$D$3-$A$41,$N$40)</f>
        <v>-11.939498048950272</v>
      </c>
      <c r="G49" s="41">
        <f>(F49-(L49-$D$4))</f>
        <v>-249.99541387895695</v>
      </c>
      <c r="H49" s="35">
        <f t="shared" si="37"/>
        <v>0</v>
      </c>
      <c r="I49" s="84">
        <f t="shared" si="38"/>
        <v>-11.939498048950272</v>
      </c>
      <c r="J49" s="77">
        <f t="shared" si="35"/>
        <v>-249.99541387895695</v>
      </c>
      <c r="K49" s="71">
        <f t="shared" si="36"/>
        <v>-31.255819580288364</v>
      </c>
      <c r="L49" s="35">
        <f t="shared" si="30"/>
        <v>-43.195317629238637</v>
      </c>
      <c r="M49" s="68">
        <f t="shared" si="31"/>
        <v>-281.25123345924533</v>
      </c>
      <c r="N49" s="35">
        <f t="shared" si="32"/>
        <v>6511.0141534894892</v>
      </c>
      <c r="O49" s="35">
        <f t="shared" si="33"/>
        <v>887.62008301622814</v>
      </c>
    </row>
    <row r="50" spans="2:16" x14ac:dyDescent="0.25">
      <c r="B50" s="12">
        <v>1297</v>
      </c>
      <c r="C50" s="15">
        <f t="shared" si="34"/>
        <v>-38919.307102184546</v>
      </c>
      <c r="D50" s="38"/>
      <c r="E50" s="12">
        <f t="shared" si="0"/>
        <v>43</v>
      </c>
      <c r="F50" s="28">
        <f>+PPMT($E$2,E50-$A$41,$D$3-$A$41,$N$40)</f>
        <v>-11.996708143768162</v>
      </c>
      <c r="G50" s="41">
        <f>(F50-(L50-$D$4))</f>
        <v>-250.05262397377484</v>
      </c>
      <c r="H50" s="35">
        <f t="shared" si="37"/>
        <v>0</v>
      </c>
      <c r="I50" s="84">
        <f t="shared" si="38"/>
        <v>-11.996708143768162</v>
      </c>
      <c r="J50" s="77">
        <f t="shared" si="35"/>
        <v>-250.05262397377484</v>
      </c>
      <c r="K50" s="71">
        <f t="shared" si="36"/>
        <v>-31.198609485470474</v>
      </c>
      <c r="L50" s="35">
        <f t="shared" si="30"/>
        <v>-43.195317629238637</v>
      </c>
      <c r="M50" s="68">
        <f t="shared" si="31"/>
        <v>-281.25123345924533</v>
      </c>
      <c r="N50" s="35">
        <f t="shared" si="32"/>
        <v>6499.0174453457212</v>
      </c>
      <c r="O50" s="35">
        <f t="shared" si="33"/>
        <v>637.56745904245327</v>
      </c>
    </row>
    <row r="51" spans="2:16" x14ac:dyDescent="0.25">
      <c r="B51" s="12">
        <v>1328</v>
      </c>
      <c r="C51" s="15">
        <f t="shared" si="34"/>
        <v>-38931.303810328318</v>
      </c>
      <c r="D51" s="38"/>
      <c r="E51" s="12">
        <f t="shared" si="0"/>
        <v>44</v>
      </c>
      <c r="F51" s="28">
        <f>+PPMT($E$2,E51-$A$41,$D$3-$A$41,$N$40)</f>
        <v>-12.054192370290384</v>
      </c>
      <c r="G51" s="41">
        <f>(F51-(L51-$D$4))</f>
        <v>-250.11010820029711</v>
      </c>
      <c r="H51" s="35">
        <f t="shared" si="37"/>
        <v>0</v>
      </c>
      <c r="I51" s="84">
        <f t="shared" si="38"/>
        <v>-12.054192370290384</v>
      </c>
      <c r="J51" s="77">
        <f t="shared" si="35"/>
        <v>-250.11010820029711</v>
      </c>
      <c r="K51" s="71">
        <f t="shared" si="36"/>
        <v>-31.14112525894825</v>
      </c>
      <c r="L51" s="35">
        <f t="shared" si="30"/>
        <v>-43.19531762923863</v>
      </c>
      <c r="M51" s="68">
        <f t="shared" si="31"/>
        <v>-281.25123345924533</v>
      </c>
      <c r="N51" s="35">
        <f t="shared" si="32"/>
        <v>6486.9632529754308</v>
      </c>
      <c r="O51" s="35">
        <f t="shared" si="33"/>
        <v>387.45735084215619</v>
      </c>
    </row>
    <row r="52" spans="2:16" x14ac:dyDescent="0.25">
      <c r="B52" s="12">
        <v>1358</v>
      </c>
      <c r="C52" s="15">
        <f t="shared" si="34"/>
        <v>-38943.358002698609</v>
      </c>
      <c r="D52" s="48"/>
      <c r="E52" s="12">
        <f t="shared" si="0"/>
        <v>45</v>
      </c>
      <c r="F52" s="28">
        <f>+PPMT($E$2,E52-$A$41,$D$3-$A$41,$N$40)</f>
        <v>-12.11195204206469</v>
      </c>
      <c r="G52" s="42">
        <f>(F52-(L52-$D$4))</f>
        <v>-250.16786787207138</v>
      </c>
      <c r="H52" s="35">
        <f t="shared" si="37"/>
        <v>0</v>
      </c>
      <c r="I52" s="84">
        <f t="shared" si="38"/>
        <v>-12.11195204206469</v>
      </c>
      <c r="J52" s="78">
        <f>+G52+H52+(-1*P52)</f>
        <v>-387.45735084215619</v>
      </c>
      <c r="K52" s="71">
        <f t="shared" si="36"/>
        <v>-31.083365587173947</v>
      </c>
      <c r="L52" s="35">
        <f t="shared" si="30"/>
        <v>-43.195317629238637</v>
      </c>
      <c r="M52" s="69">
        <f>+G52+K52-O52</f>
        <v>-418.54071642933013</v>
      </c>
      <c r="N52" s="35">
        <f t="shared" si="32"/>
        <v>6474.8513009333665</v>
      </c>
      <c r="O52" s="35">
        <f t="shared" si="33"/>
        <v>137.2894829700848</v>
      </c>
      <c r="P52" s="15">
        <v>137.2894829700848</v>
      </c>
    </row>
    <row r="53" spans="2:16" x14ac:dyDescent="0.25">
      <c r="J53" s="65">
        <f>+SUM(J8:J52)</f>
        <v>-45359.459999999992</v>
      </c>
      <c r="K53" s="65">
        <f>+SUM(K8:K52)</f>
        <v>-4591.1522977781115</v>
      </c>
      <c r="L53" s="65"/>
      <c r="M53" s="65">
        <f>+SUM(M8:M52)</f>
        <v>-49950.612297778163</v>
      </c>
    </row>
  </sheetData>
  <pageMargins left="0.7" right="0.7" top="0.75" bottom="0.75" header="0.3" footer="0.3"/>
  <pageSetup orientation="portrait" r:id="rId1"/>
  <ignoredErrors>
    <ignoredError sqref="K8:K16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5DEA-824B-44AB-8A59-5932DB423D69}">
  <dimension ref="A1:Q28"/>
  <sheetViews>
    <sheetView showGridLines="0" tabSelected="1" topLeftCell="F1" workbookViewId="0">
      <pane ySplit="1" topLeftCell="A2" activePane="bottomLeft" state="frozen"/>
      <selection pane="bottomLeft" activeCell="O12" sqref="O12"/>
    </sheetView>
  </sheetViews>
  <sheetFormatPr baseColWidth="10" defaultRowHeight="15" x14ac:dyDescent="0.25"/>
  <cols>
    <col min="1" max="1" width="3" bestFit="1" customWidth="1"/>
    <col min="4" max="4" width="13" bestFit="1" customWidth="1"/>
    <col min="5" max="5" width="11.42578125" style="14"/>
    <col min="6" max="6" width="16.140625" bestFit="1" customWidth="1"/>
    <col min="7" max="7" width="10.5703125" bestFit="1" customWidth="1"/>
    <col min="8" max="8" width="4" bestFit="1" customWidth="1"/>
    <col min="9" max="9" width="8" bestFit="1" customWidth="1"/>
    <col min="15" max="15" width="15" bestFit="1" customWidth="1"/>
    <col min="16" max="16" width="10.5703125" bestFit="1" customWidth="1"/>
  </cols>
  <sheetData>
    <row r="1" spans="1:17" x14ac:dyDescent="0.25">
      <c r="A1" s="12"/>
      <c r="B1" s="12" t="s">
        <v>23</v>
      </c>
      <c r="C1" s="12" t="s">
        <v>24</v>
      </c>
      <c r="D1" s="12" t="s">
        <v>25</v>
      </c>
      <c r="E1" s="13" t="s">
        <v>26</v>
      </c>
      <c r="F1" s="12" t="s">
        <v>27</v>
      </c>
      <c r="G1" s="12" t="s">
        <v>28</v>
      </c>
      <c r="I1" s="12" t="s">
        <v>29</v>
      </c>
      <c r="J1" s="12"/>
      <c r="K1" s="51">
        <v>45359.46</v>
      </c>
      <c r="L1" s="52" t="s">
        <v>43</v>
      </c>
    </row>
    <row r="2" spans="1:17" x14ac:dyDescent="0.25">
      <c r="A2" s="12">
        <v>0</v>
      </c>
      <c r="B2" s="18">
        <v>0</v>
      </c>
      <c r="C2" s="18">
        <v>87</v>
      </c>
      <c r="D2" s="18">
        <v>9</v>
      </c>
      <c r="E2" s="19">
        <v>0.56949809921352901</v>
      </c>
      <c r="F2" s="18">
        <v>310</v>
      </c>
      <c r="G2" s="18">
        <v>9</v>
      </c>
      <c r="H2" s="7">
        <f>+C2+310</f>
        <v>397</v>
      </c>
      <c r="I2" s="49">
        <f>1-E2</f>
        <v>0.43050190078647099</v>
      </c>
      <c r="J2" s="16"/>
    </row>
    <row r="3" spans="1:17" x14ac:dyDescent="0.25">
      <c r="A3" s="12">
        <v>1</v>
      </c>
      <c r="B3" s="18">
        <v>9</v>
      </c>
      <c r="C3" s="18">
        <v>96</v>
      </c>
      <c r="D3" s="18">
        <v>21</v>
      </c>
      <c r="E3" s="19">
        <v>0.53432901018021295</v>
      </c>
      <c r="F3" s="18">
        <v>301</v>
      </c>
      <c r="G3" s="18">
        <v>12</v>
      </c>
      <c r="H3" s="7">
        <f t="shared" ref="H3:H4" si="0">+C3+310</f>
        <v>406</v>
      </c>
      <c r="I3" s="49">
        <f t="shared" ref="I3:I15" si="1">1-E3</f>
        <v>0.46567098981978705</v>
      </c>
      <c r="J3" s="16"/>
      <c r="K3" t="s">
        <v>30</v>
      </c>
    </row>
    <row r="4" spans="1:17" x14ac:dyDescent="0.25">
      <c r="A4" s="12">
        <v>2</v>
      </c>
      <c r="B4" s="18">
        <v>21</v>
      </c>
      <c r="C4" s="18">
        <v>108</v>
      </c>
      <c r="D4" s="18">
        <v>33</v>
      </c>
      <c r="E4" s="19">
        <v>0.50269851536265098</v>
      </c>
      <c r="F4" s="18">
        <v>289</v>
      </c>
      <c r="G4" s="18">
        <v>12</v>
      </c>
      <c r="H4" s="7">
        <f t="shared" si="0"/>
        <v>418</v>
      </c>
      <c r="I4" s="49">
        <f t="shared" si="1"/>
        <v>0.49730148463734902</v>
      </c>
      <c r="J4" s="16"/>
      <c r="K4" t="s">
        <v>31</v>
      </c>
    </row>
    <row r="5" spans="1:17" x14ac:dyDescent="0.25">
      <c r="A5" s="12">
        <v>3</v>
      </c>
      <c r="B5" s="12">
        <v>33</v>
      </c>
      <c r="C5" s="12">
        <v>120</v>
      </c>
      <c r="D5" s="12">
        <v>45</v>
      </c>
      <c r="E5" s="13">
        <v>0.47371095656843498</v>
      </c>
      <c r="F5" s="12">
        <v>277</v>
      </c>
      <c r="G5" s="12">
        <v>12</v>
      </c>
      <c r="I5" s="16"/>
      <c r="J5" s="16"/>
    </row>
    <row r="6" spans="1:17" x14ac:dyDescent="0.25">
      <c r="A6" s="12">
        <v>4</v>
      </c>
      <c r="B6" s="12">
        <v>45</v>
      </c>
      <c r="C6" s="12">
        <v>132</v>
      </c>
      <c r="D6" s="12">
        <v>57</v>
      </c>
      <c r="E6" s="13">
        <v>0.44708437569454701</v>
      </c>
      <c r="F6" s="12">
        <v>265</v>
      </c>
      <c r="G6" s="12">
        <v>12</v>
      </c>
      <c r="I6" s="16"/>
      <c r="J6" s="16"/>
      <c r="K6" s="50" t="s">
        <v>53</v>
      </c>
    </row>
    <row r="7" spans="1:17" x14ac:dyDescent="0.25">
      <c r="A7" s="12">
        <v>5</v>
      </c>
      <c r="B7" s="12">
        <v>57</v>
      </c>
      <c r="C7" s="12">
        <v>144</v>
      </c>
      <c r="D7" s="12">
        <v>69</v>
      </c>
      <c r="E7" s="13">
        <v>0.422573093992058</v>
      </c>
      <c r="F7" s="12">
        <v>253</v>
      </c>
      <c r="G7" s="12">
        <v>12</v>
      </c>
      <c r="I7" s="16"/>
      <c r="J7" s="16"/>
      <c r="K7" s="23" t="s">
        <v>32</v>
      </c>
      <c r="L7" s="24" t="s">
        <v>33</v>
      </c>
      <c r="M7" s="23" t="s">
        <v>34</v>
      </c>
      <c r="N7" s="24" t="s">
        <v>36</v>
      </c>
      <c r="O7" s="23" t="s">
        <v>35</v>
      </c>
      <c r="P7" s="24" t="s">
        <v>32</v>
      </c>
      <c r="Q7" s="23" t="s">
        <v>29</v>
      </c>
    </row>
    <row r="8" spans="1:17" x14ac:dyDescent="0.25">
      <c r="A8" s="12">
        <v>6</v>
      </c>
      <c r="B8" s="12">
        <v>69</v>
      </c>
      <c r="C8" s="12">
        <v>156</v>
      </c>
      <c r="D8" s="12">
        <v>81</v>
      </c>
      <c r="E8" s="13">
        <v>0.39996228481696899</v>
      </c>
      <c r="F8" s="12">
        <v>241</v>
      </c>
      <c r="G8" s="12">
        <v>12</v>
      </c>
      <c r="I8" s="16"/>
      <c r="J8" s="16"/>
      <c r="K8" s="85">
        <f>+K1</f>
        <v>45359.46</v>
      </c>
      <c r="L8" s="86">
        <v>19276.141888599799</v>
      </c>
      <c r="M8" s="85">
        <v>66.394900000000007</v>
      </c>
      <c r="N8" s="86">
        <f>+SUM(L8+M8)</f>
        <v>19342.536788599798</v>
      </c>
      <c r="O8" s="87">
        <v>583.48606496083903</v>
      </c>
      <c r="P8" s="86">
        <f>+K8-L8-O8</f>
        <v>25499.832046439362</v>
      </c>
      <c r="Q8" s="88">
        <f>+L8/(K8-O8)</f>
        <v>0.4305019007864701</v>
      </c>
    </row>
    <row r="9" spans="1:17" x14ac:dyDescent="0.25">
      <c r="A9" s="12">
        <v>7</v>
      </c>
      <c r="B9" s="12">
        <v>81</v>
      </c>
      <c r="C9" s="12">
        <v>168</v>
      </c>
      <c r="D9" s="12">
        <v>93</v>
      </c>
      <c r="E9" s="13">
        <v>0.37906346651020201</v>
      </c>
      <c r="F9" s="12">
        <v>229</v>
      </c>
      <c r="G9" s="12">
        <v>12</v>
      </c>
      <c r="I9" s="16"/>
      <c r="J9" s="16"/>
      <c r="K9" s="85">
        <f>+P8</f>
        <v>25499.832046439362</v>
      </c>
      <c r="L9" s="86">
        <v>11657.565814264401</v>
      </c>
      <c r="M9" s="85">
        <v>70.314899999999994</v>
      </c>
      <c r="N9" s="86">
        <f>+SUM(L9+M9)</f>
        <v>11727.8807142644</v>
      </c>
      <c r="O9" s="87">
        <v>465.921691027571</v>
      </c>
      <c r="P9" s="86">
        <f>+K9-L9-O9</f>
        <v>13376.344541147389</v>
      </c>
      <c r="Q9" s="88">
        <f>+L9/(K9-O9)</f>
        <v>0.46567098981978605</v>
      </c>
    </row>
    <row r="10" spans="1:17" x14ac:dyDescent="0.25">
      <c r="A10" s="12">
        <v>8</v>
      </c>
      <c r="B10" s="12">
        <v>93</v>
      </c>
      <c r="C10" s="12">
        <v>180</v>
      </c>
      <c r="D10" s="12">
        <v>105</v>
      </c>
      <c r="E10" s="13">
        <v>0.359710741902315</v>
      </c>
      <c r="F10" s="12">
        <v>217</v>
      </c>
      <c r="G10" s="12">
        <v>12</v>
      </c>
      <c r="I10" s="16"/>
      <c r="J10" s="16"/>
      <c r="P10" s="15"/>
    </row>
    <row r="11" spans="1:17" x14ac:dyDescent="0.25">
      <c r="A11" s="12">
        <v>9</v>
      </c>
      <c r="B11" s="12">
        <v>105</v>
      </c>
      <c r="C11" s="12">
        <v>192</v>
      </c>
      <c r="D11" s="12">
        <v>117</v>
      </c>
      <c r="E11" s="13">
        <v>0.34175764680839599</v>
      </c>
      <c r="F11" s="12">
        <v>205</v>
      </c>
      <c r="G11" s="12">
        <v>12</v>
      </c>
      <c r="I11" s="16"/>
      <c r="J11" s="16"/>
      <c r="P11" s="15"/>
    </row>
    <row r="12" spans="1:17" x14ac:dyDescent="0.25">
      <c r="A12" s="12">
        <v>10</v>
      </c>
      <c r="B12" s="12">
        <v>117</v>
      </c>
      <c r="C12" s="12">
        <v>204</v>
      </c>
      <c r="D12" s="12">
        <v>129</v>
      </c>
      <c r="E12" s="13">
        <v>0.32507449770957603</v>
      </c>
      <c r="F12" s="12">
        <v>193</v>
      </c>
      <c r="G12" s="12">
        <v>12</v>
      </c>
      <c r="I12" s="16"/>
      <c r="J12" s="16"/>
      <c r="P12" s="25"/>
    </row>
    <row r="13" spans="1:17" x14ac:dyDescent="0.25">
      <c r="A13" s="12">
        <v>11</v>
      </c>
      <c r="B13" s="12">
        <v>129</v>
      </c>
      <c r="C13" s="12">
        <v>216</v>
      </c>
      <c r="D13" s="12">
        <v>141</v>
      </c>
      <c r="E13" s="13">
        <v>0.30954615054504903</v>
      </c>
      <c r="F13" s="12">
        <v>181</v>
      </c>
      <c r="G13" s="12">
        <v>12</v>
      </c>
      <c r="I13" s="16"/>
      <c r="J13" s="16"/>
      <c r="P13" s="15"/>
    </row>
    <row r="14" spans="1:17" x14ac:dyDescent="0.25">
      <c r="A14" s="12">
        <v>12</v>
      </c>
      <c r="B14" s="12">
        <v>141</v>
      </c>
      <c r="C14" s="12">
        <v>228</v>
      </c>
      <c r="D14" s="12">
        <v>153</v>
      </c>
      <c r="E14" s="13">
        <v>0.29507009960082597</v>
      </c>
      <c r="F14" s="12">
        <v>169</v>
      </c>
      <c r="G14" s="12">
        <v>12</v>
      </c>
      <c r="I14" s="16"/>
      <c r="J14" s="16"/>
    </row>
    <row r="15" spans="1:17" x14ac:dyDescent="0.25">
      <c r="A15" s="12">
        <v>13</v>
      </c>
      <c r="B15" s="12">
        <v>153</v>
      </c>
      <c r="C15" s="12">
        <v>240</v>
      </c>
      <c r="D15" s="12">
        <v>165</v>
      </c>
      <c r="E15" s="13">
        <v>0.28155485895576499</v>
      </c>
      <c r="F15" s="12">
        <v>157</v>
      </c>
      <c r="G15" s="12">
        <v>12</v>
      </c>
      <c r="I15" s="16"/>
      <c r="J15" s="16"/>
    </row>
    <row r="16" spans="1:17" x14ac:dyDescent="0.25">
      <c r="A16" s="12">
        <v>14</v>
      </c>
      <c r="B16" s="12">
        <v>165</v>
      </c>
      <c r="C16" s="12">
        <v>252</v>
      </c>
      <c r="D16" s="12">
        <v>177</v>
      </c>
      <c r="E16" s="13">
        <v>0.268918579643115</v>
      </c>
      <c r="F16" s="12">
        <v>145</v>
      </c>
      <c r="G16" s="12">
        <v>12</v>
      </c>
    </row>
    <row r="17" spans="1:7" x14ac:dyDescent="0.25">
      <c r="A17" s="12">
        <v>15</v>
      </c>
      <c r="B17" s="12">
        <v>177</v>
      </c>
      <c r="C17" s="12">
        <v>264</v>
      </c>
      <c r="D17" s="12">
        <v>189</v>
      </c>
      <c r="E17" s="13">
        <v>0.257087864222727</v>
      </c>
      <c r="F17" s="12">
        <v>133</v>
      </c>
      <c r="G17" s="12">
        <v>12</v>
      </c>
    </row>
    <row r="18" spans="1:7" x14ac:dyDescent="0.25">
      <c r="A18" s="12">
        <v>16</v>
      </c>
      <c r="B18" s="12">
        <v>189</v>
      </c>
      <c r="C18" s="12">
        <v>276</v>
      </c>
      <c r="D18" s="12">
        <v>201</v>
      </c>
      <c r="E18" s="13">
        <v>0.24599674730496099</v>
      </c>
      <c r="F18" s="12">
        <v>121</v>
      </c>
      <c r="G18" s="12">
        <v>12</v>
      </c>
    </row>
    <row r="19" spans="1:7" x14ac:dyDescent="0.25">
      <c r="A19" s="12">
        <v>17</v>
      </c>
      <c r="B19" s="12">
        <v>201</v>
      </c>
      <c r="C19" s="12">
        <v>288</v>
      </c>
      <c r="D19" s="12">
        <v>213</v>
      </c>
      <c r="E19" s="13">
        <v>0.235585816082899</v>
      </c>
      <c r="F19" s="12">
        <v>109</v>
      </c>
      <c r="G19" s="12">
        <v>12</v>
      </c>
    </row>
    <row r="20" spans="1:7" x14ac:dyDescent="0.25">
      <c r="A20" s="12">
        <v>18</v>
      </c>
      <c r="B20" s="12">
        <v>213</v>
      </c>
      <c r="C20" s="12">
        <v>300</v>
      </c>
      <c r="D20" s="12">
        <v>225</v>
      </c>
      <c r="E20" s="13">
        <v>0.22580144939326399</v>
      </c>
      <c r="F20" s="12">
        <v>97</v>
      </c>
      <c r="G20" s="12">
        <v>12</v>
      </c>
    </row>
    <row r="21" spans="1:7" x14ac:dyDescent="0.25">
      <c r="A21" s="12">
        <v>19</v>
      </c>
      <c r="B21" s="12">
        <v>225</v>
      </c>
      <c r="C21" s="12">
        <v>312</v>
      </c>
      <c r="D21" s="12">
        <v>237</v>
      </c>
      <c r="E21" s="13">
        <v>0.21659515745455299</v>
      </c>
      <c r="F21" s="12">
        <v>85</v>
      </c>
      <c r="G21" s="12">
        <v>12</v>
      </c>
    </row>
    <row r="22" spans="1:7" x14ac:dyDescent="0.25">
      <c r="A22" s="12">
        <v>20</v>
      </c>
      <c r="B22" s="12">
        <v>237</v>
      </c>
      <c r="C22" s="12">
        <v>324</v>
      </c>
      <c r="D22" s="12">
        <v>249</v>
      </c>
      <c r="E22" s="13">
        <v>0.20792300739199501</v>
      </c>
      <c r="F22" s="12">
        <v>73</v>
      </c>
      <c r="G22" s="12">
        <v>12</v>
      </c>
    </row>
    <row r="23" spans="1:7" x14ac:dyDescent="0.25">
      <c r="A23" s="12">
        <v>21</v>
      </c>
      <c r="B23" s="12">
        <v>249</v>
      </c>
      <c r="C23" s="12">
        <v>336</v>
      </c>
      <c r="D23" s="12">
        <v>261</v>
      </c>
      <c r="E23" s="13">
        <v>0.19974512208529299</v>
      </c>
      <c r="F23" s="12">
        <v>61</v>
      </c>
      <c r="G23" s="12">
        <v>12</v>
      </c>
    </row>
    <row r="24" spans="1:7" x14ac:dyDescent="0.25">
      <c r="A24" s="12">
        <v>22</v>
      </c>
      <c r="B24" s="12">
        <v>261</v>
      </c>
      <c r="C24" s="12">
        <v>348</v>
      </c>
      <c r="D24" s="12">
        <v>273</v>
      </c>
      <c r="E24" s="13">
        <v>0.19202524187082101</v>
      </c>
      <c r="F24" s="12">
        <v>49</v>
      </c>
      <c r="G24" s="12">
        <v>12</v>
      </c>
    </row>
    <row r="25" spans="1:7" x14ac:dyDescent="0.25">
      <c r="A25" s="12">
        <v>23</v>
      </c>
      <c r="B25" s="12">
        <v>273</v>
      </c>
      <c r="C25" s="12">
        <v>360</v>
      </c>
      <c r="D25" s="12">
        <v>285</v>
      </c>
      <c r="E25" s="13">
        <v>0.18473034027756399</v>
      </c>
      <c r="F25" s="12">
        <v>37</v>
      </c>
      <c r="G25" s="12">
        <v>12</v>
      </c>
    </row>
    <row r="26" spans="1:7" x14ac:dyDescent="0.25">
      <c r="A26" s="12">
        <v>24</v>
      </c>
      <c r="B26" s="12">
        <v>285</v>
      </c>
      <c r="C26" s="12">
        <v>372</v>
      </c>
      <c r="D26" s="12">
        <v>297</v>
      </c>
      <c r="E26" s="13">
        <v>0.177830286341086</v>
      </c>
      <c r="F26" s="12">
        <v>25</v>
      </c>
      <c r="G26" s="12">
        <v>12</v>
      </c>
    </row>
    <row r="27" spans="1:7" x14ac:dyDescent="0.25">
      <c r="A27" s="12">
        <v>25</v>
      </c>
      <c r="B27" s="12">
        <v>297</v>
      </c>
      <c r="C27" s="12">
        <v>384</v>
      </c>
      <c r="D27" s="12">
        <v>309</v>
      </c>
      <c r="E27" s="13">
        <v>0.17129754717456999</v>
      </c>
      <c r="F27" s="12">
        <v>13</v>
      </c>
      <c r="G27" s="12">
        <v>12</v>
      </c>
    </row>
    <row r="28" spans="1:7" x14ac:dyDescent="0.25">
      <c r="A28" s="12">
        <v>26</v>
      </c>
      <c r="B28" s="12">
        <v>309</v>
      </c>
      <c r="C28" s="12">
        <v>396</v>
      </c>
      <c r="D28" s="12">
        <v>0</v>
      </c>
      <c r="E28" s="13">
        <v>0</v>
      </c>
      <c r="F28" s="12">
        <v>1</v>
      </c>
      <c r="G28" s="1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prepago</vt:lpstr>
      <vt:lpstr>Hoja3</vt:lpstr>
      <vt:lpstr>validar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Rodolfo Elias Blasser Alvarado</cp:lastModifiedBy>
  <dcterms:created xsi:type="dcterms:W3CDTF">2023-09-08T21:40:26Z</dcterms:created>
  <dcterms:modified xsi:type="dcterms:W3CDTF">2023-09-21T23:34:08Z</dcterms:modified>
</cp:coreProperties>
</file>