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oregen" sheetId="1" r:id="rId1"/>
    <sheet name="toolmaterial stats" sheetId="2" r:id="rId2"/>
    <sheet name="lemonades" sheetId="3" r:id="rId3"/>
    <sheet name="explanation" sheetId="5" r:id="rId4"/>
    <sheet name="ore dictionary" sheetId="4" r:id="rId5"/>
  </sheets>
  <calcPr calcId="145621"/>
  <fileRecoveryPr repairLoad="1"/>
</workbook>
</file>

<file path=xl/calcChain.xml><?xml version="1.0" encoding="utf-8"?>
<calcChain xmlns="http://schemas.openxmlformats.org/spreadsheetml/2006/main">
  <c r="Q19" i="1" l="1"/>
  <c r="R19" i="1"/>
  <c r="S19" i="1"/>
  <c r="T19" i="1"/>
  <c r="E19" i="1"/>
  <c r="S4" i="1"/>
  <c r="S5" i="1"/>
  <c r="S6" i="1"/>
  <c r="S7" i="1"/>
  <c r="S8" i="1"/>
  <c r="S9" i="1"/>
  <c r="S10" i="1"/>
  <c r="S11" i="1"/>
  <c r="S12" i="1"/>
  <c r="S13" i="1"/>
  <c r="S14" i="1"/>
  <c r="S3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69" i="1"/>
  <c r="S15" i="1"/>
  <c r="S16" i="1"/>
  <c r="S17" i="1"/>
  <c r="S18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4" i="1"/>
  <c r="S65" i="1"/>
  <c r="S66" i="1"/>
  <c r="S67" i="1"/>
  <c r="M95" i="2" l="1"/>
  <c r="M94" i="2"/>
  <c r="M96" i="2"/>
  <c r="M97" i="2"/>
  <c r="M93" i="2"/>
  <c r="M63" i="2"/>
  <c r="M92" i="2"/>
  <c r="E60" i="1"/>
  <c r="T60" i="1" s="1"/>
  <c r="E25" i="1"/>
  <c r="Q25" i="1" s="1"/>
  <c r="R25" i="1" s="1"/>
  <c r="E3" i="1"/>
  <c r="Q3" i="1" s="1"/>
  <c r="R3" i="1" s="1"/>
  <c r="T3" i="1" l="1"/>
  <c r="Q60" i="1"/>
  <c r="R60" i="1" s="1"/>
  <c r="T25" i="1"/>
  <c r="M10" i="2" l="1"/>
  <c r="M11" i="2"/>
  <c r="M125" i="2" l="1"/>
  <c r="M124" i="2"/>
  <c r="M84" i="2" l="1"/>
  <c r="M85" i="2"/>
  <c r="M83" i="2"/>
  <c r="M82" i="2"/>
  <c r="M87" i="2" l="1"/>
  <c r="E34" i="1" l="1"/>
  <c r="Q34" i="1" s="1"/>
  <c r="R34" i="1" s="1"/>
  <c r="E53" i="1"/>
  <c r="Q53" i="1" s="1"/>
  <c r="R53" i="1" s="1"/>
  <c r="E4" i="1"/>
  <c r="Q4" i="1" s="1"/>
  <c r="R4" i="1" s="1"/>
  <c r="E11" i="1"/>
  <c r="Q11" i="1" s="1"/>
  <c r="R11" i="1" s="1"/>
  <c r="E6" i="1"/>
  <c r="Q6" i="1" s="1"/>
  <c r="R6" i="1" s="1"/>
  <c r="E5" i="1"/>
  <c r="Q5" i="1" s="1"/>
  <c r="R5" i="1" s="1"/>
  <c r="E7" i="1"/>
  <c r="Q7" i="1" s="1"/>
  <c r="R7" i="1" s="1"/>
  <c r="E8" i="1"/>
  <c r="Q8" i="1" s="1"/>
  <c r="R8" i="1" s="1"/>
  <c r="E9" i="1"/>
  <c r="Q9" i="1" s="1"/>
  <c r="R9" i="1" s="1"/>
  <c r="E10" i="1"/>
  <c r="Q10" i="1" s="1"/>
  <c r="R10" i="1" s="1"/>
  <c r="E12" i="1"/>
  <c r="Q12" i="1" s="1"/>
  <c r="R12" i="1" s="1"/>
  <c r="E15" i="1"/>
  <c r="Q15" i="1" s="1"/>
  <c r="R15" i="1" s="1"/>
  <c r="E14" i="1"/>
  <c r="Q14" i="1" s="1"/>
  <c r="R14" i="1" s="1"/>
  <c r="E13" i="1"/>
  <c r="Q13" i="1" s="1"/>
  <c r="R13" i="1" s="1"/>
  <c r="E16" i="1"/>
  <c r="Q16" i="1" s="1"/>
  <c r="R16" i="1" s="1"/>
  <c r="E17" i="1"/>
  <c r="Q17" i="1" s="1"/>
  <c r="R17" i="1" s="1"/>
  <c r="E18" i="1"/>
  <c r="Q18" i="1" s="1"/>
  <c r="R18" i="1" s="1"/>
  <c r="E20" i="1"/>
  <c r="Q20" i="1" s="1"/>
  <c r="R20" i="1" s="1"/>
  <c r="E21" i="1"/>
  <c r="Q21" i="1" s="1"/>
  <c r="R21" i="1" s="1"/>
  <c r="E22" i="1"/>
  <c r="Q22" i="1" s="1"/>
  <c r="R22" i="1" s="1"/>
  <c r="E23" i="1"/>
  <c r="Q23" i="1" s="1"/>
  <c r="R23" i="1" s="1"/>
  <c r="E24" i="1"/>
  <c r="Q24" i="1" s="1"/>
  <c r="R24" i="1" s="1"/>
  <c r="E26" i="1"/>
  <c r="Q26" i="1" s="1"/>
  <c r="R26" i="1" s="1"/>
  <c r="E27" i="1"/>
  <c r="Q27" i="1" s="1"/>
  <c r="R27" i="1" s="1"/>
  <c r="E28" i="1"/>
  <c r="Q28" i="1" s="1"/>
  <c r="R28" i="1" s="1"/>
  <c r="E29" i="1"/>
  <c r="Q29" i="1" s="1"/>
  <c r="R29" i="1" s="1"/>
  <c r="E30" i="1"/>
  <c r="Q30" i="1" s="1"/>
  <c r="R30" i="1" s="1"/>
  <c r="E31" i="1"/>
  <c r="Q31" i="1" s="1"/>
  <c r="R31" i="1" s="1"/>
  <c r="E32" i="1"/>
  <c r="Q32" i="1" s="1"/>
  <c r="R32" i="1" s="1"/>
  <c r="E33" i="1"/>
  <c r="Q33" i="1" s="1"/>
  <c r="R33" i="1" s="1"/>
  <c r="E35" i="1"/>
  <c r="Q35" i="1" s="1"/>
  <c r="R35" i="1" s="1"/>
  <c r="E36" i="1"/>
  <c r="Q36" i="1" s="1"/>
  <c r="R36" i="1" s="1"/>
  <c r="E37" i="1"/>
  <c r="Q37" i="1" s="1"/>
  <c r="R37" i="1" s="1"/>
  <c r="E38" i="1"/>
  <c r="Q38" i="1" s="1"/>
  <c r="R38" i="1" s="1"/>
  <c r="E39" i="1"/>
  <c r="Q39" i="1" s="1"/>
  <c r="R39" i="1" s="1"/>
  <c r="E40" i="1"/>
  <c r="Q40" i="1" s="1"/>
  <c r="R40" i="1" s="1"/>
  <c r="E41" i="1"/>
  <c r="Q41" i="1" s="1"/>
  <c r="R41" i="1" s="1"/>
  <c r="E42" i="1"/>
  <c r="Q42" i="1" s="1"/>
  <c r="R42" i="1" s="1"/>
  <c r="E43" i="1"/>
  <c r="Q43" i="1" s="1"/>
  <c r="R43" i="1" s="1"/>
  <c r="E44" i="1"/>
  <c r="Q44" i="1" s="1"/>
  <c r="R44" i="1" s="1"/>
  <c r="E45" i="1"/>
  <c r="Q45" i="1" s="1"/>
  <c r="R45" i="1" s="1"/>
  <c r="E46" i="1"/>
  <c r="Q46" i="1" s="1"/>
  <c r="R46" i="1" s="1"/>
  <c r="E47" i="1"/>
  <c r="Q47" i="1" s="1"/>
  <c r="R47" i="1" s="1"/>
  <c r="E48" i="1"/>
  <c r="Q48" i="1" s="1"/>
  <c r="R48" i="1" s="1"/>
  <c r="E50" i="1"/>
  <c r="Q50" i="1" s="1"/>
  <c r="R50" i="1" s="1"/>
  <c r="E52" i="1"/>
  <c r="Q52" i="1" s="1"/>
  <c r="R52" i="1" s="1"/>
  <c r="E51" i="1"/>
  <c r="Q51" i="1" s="1"/>
  <c r="R51" i="1" s="1"/>
  <c r="E49" i="1"/>
  <c r="Q49" i="1" s="1"/>
  <c r="R49" i="1" s="1"/>
  <c r="E54" i="1"/>
  <c r="Q54" i="1" s="1"/>
  <c r="R54" i="1" s="1"/>
  <c r="E55" i="1"/>
  <c r="Q55" i="1" s="1"/>
  <c r="R55" i="1" s="1"/>
  <c r="E56" i="1"/>
  <c r="Q56" i="1" s="1"/>
  <c r="R56" i="1" s="1"/>
  <c r="E58" i="1"/>
  <c r="Q58" i="1" s="1"/>
  <c r="R58" i="1" s="1"/>
  <c r="E59" i="1"/>
  <c r="Q59" i="1" s="1"/>
  <c r="R59" i="1" s="1"/>
  <c r="E57" i="1"/>
  <c r="Q57" i="1" s="1"/>
  <c r="R57" i="1" s="1"/>
  <c r="E69" i="1"/>
  <c r="Q69" i="1" s="1"/>
  <c r="R69" i="1" s="1"/>
  <c r="E70" i="1"/>
  <c r="Q70" i="1" s="1"/>
  <c r="R70" i="1" s="1"/>
  <c r="E71" i="1"/>
  <c r="Q71" i="1" s="1"/>
  <c r="R71" i="1" s="1"/>
  <c r="E72" i="1"/>
  <c r="Q72" i="1" s="1"/>
  <c r="R72" i="1" s="1"/>
  <c r="E73" i="1"/>
  <c r="Q73" i="1" s="1"/>
  <c r="R73" i="1" s="1"/>
  <c r="E74" i="1"/>
  <c r="Q74" i="1" s="1"/>
  <c r="R74" i="1" s="1"/>
  <c r="E75" i="1"/>
  <c r="Q75" i="1" s="1"/>
  <c r="R75" i="1" s="1"/>
  <c r="E76" i="1"/>
  <c r="Q76" i="1" s="1"/>
  <c r="R76" i="1" s="1"/>
  <c r="E77" i="1"/>
  <c r="Q77" i="1" s="1"/>
  <c r="R77" i="1" s="1"/>
  <c r="E78" i="1"/>
  <c r="Q78" i="1" s="1"/>
  <c r="R78" i="1" s="1"/>
  <c r="E79" i="1"/>
  <c r="Q79" i="1" s="1"/>
  <c r="R79" i="1" s="1"/>
  <c r="E80" i="1"/>
  <c r="Q80" i="1" s="1"/>
  <c r="R80" i="1" s="1"/>
  <c r="E81" i="1"/>
  <c r="Q81" i="1" s="1"/>
  <c r="R81" i="1" s="1"/>
  <c r="E82" i="1"/>
  <c r="Q82" i="1" s="1"/>
  <c r="R82" i="1" s="1"/>
  <c r="E83" i="1"/>
  <c r="Q83" i="1" s="1"/>
  <c r="R83" i="1" s="1"/>
  <c r="E84" i="1"/>
  <c r="Q84" i="1" s="1"/>
  <c r="R84" i="1" s="1"/>
  <c r="E85" i="1"/>
  <c r="Q85" i="1" s="1"/>
  <c r="R85" i="1" s="1"/>
  <c r="E86" i="1"/>
  <c r="Q86" i="1" s="1"/>
  <c r="R86" i="1" s="1"/>
  <c r="E87" i="1"/>
  <c r="Q87" i="1" s="1"/>
  <c r="R87" i="1" s="1"/>
  <c r="E88" i="1"/>
  <c r="Q88" i="1" s="1"/>
  <c r="R88" i="1" s="1"/>
  <c r="E89" i="1"/>
  <c r="Q89" i="1" s="1"/>
  <c r="R89" i="1" s="1"/>
  <c r="E90" i="1"/>
  <c r="Q90" i="1" s="1"/>
  <c r="R90" i="1" s="1"/>
  <c r="E91" i="1"/>
  <c r="Q91" i="1" s="1"/>
  <c r="R91" i="1" s="1"/>
  <c r="E92" i="1"/>
  <c r="Q92" i="1" s="1"/>
  <c r="R92" i="1" s="1"/>
  <c r="E93" i="1"/>
  <c r="Q93" i="1" s="1"/>
  <c r="R93" i="1" s="1"/>
  <c r="E94" i="1"/>
  <c r="Q94" i="1" s="1"/>
  <c r="R94" i="1" s="1"/>
  <c r="E95" i="1"/>
  <c r="Q95" i="1" s="1"/>
  <c r="R95" i="1" s="1"/>
  <c r="E96" i="1"/>
  <c r="Q96" i="1" s="1"/>
  <c r="R96" i="1" s="1"/>
  <c r="E97" i="1"/>
  <c r="Q97" i="1" s="1"/>
  <c r="R97" i="1" s="1"/>
  <c r="E98" i="1"/>
  <c r="Q98" i="1" s="1"/>
  <c r="R98" i="1" s="1"/>
  <c r="E99" i="1"/>
  <c r="Q99" i="1" s="1"/>
  <c r="R99" i="1" s="1"/>
  <c r="E100" i="1"/>
  <c r="Q100" i="1" s="1"/>
  <c r="R100" i="1" s="1"/>
  <c r="E101" i="1"/>
  <c r="Q101" i="1" s="1"/>
  <c r="R101" i="1" s="1"/>
  <c r="E102" i="1"/>
  <c r="Q102" i="1" s="1"/>
  <c r="R102" i="1" s="1"/>
  <c r="E103" i="1"/>
  <c r="Q103" i="1" s="1"/>
  <c r="R103" i="1" s="1"/>
  <c r="E104" i="1"/>
  <c r="Q104" i="1" s="1"/>
  <c r="R104" i="1" s="1"/>
  <c r="E105" i="1"/>
  <c r="Q105" i="1" s="1"/>
  <c r="R105" i="1" s="1"/>
  <c r="E64" i="1"/>
  <c r="Q64" i="1" s="1"/>
  <c r="R64" i="1" s="1"/>
  <c r="E65" i="1"/>
  <c r="Q65" i="1" s="1"/>
  <c r="R65" i="1" s="1"/>
  <c r="E66" i="1"/>
  <c r="Q66" i="1" s="1"/>
  <c r="R66" i="1" s="1"/>
  <c r="E67" i="1"/>
  <c r="Q67" i="1" s="1"/>
  <c r="R67" i="1" s="1"/>
  <c r="T66" i="1" l="1"/>
  <c r="T104" i="1"/>
  <c r="T102" i="1"/>
  <c r="T100" i="1"/>
  <c r="T98" i="1"/>
  <c r="T96" i="1"/>
  <c r="T94" i="1"/>
  <c r="T92" i="1"/>
  <c r="T90" i="1"/>
  <c r="T88" i="1"/>
  <c r="T86" i="1"/>
  <c r="T84" i="1"/>
  <c r="T82" i="1"/>
  <c r="T80" i="1"/>
  <c r="T78" i="1"/>
  <c r="T76" i="1"/>
  <c r="T74" i="1"/>
  <c r="T72" i="1"/>
  <c r="T70" i="1"/>
  <c r="T57" i="1"/>
  <c r="T58" i="1"/>
  <c r="T55" i="1"/>
  <c r="T49" i="1"/>
  <c r="T52" i="1"/>
  <c r="T48" i="1"/>
  <c r="T46" i="1"/>
  <c r="T44" i="1"/>
  <c r="T42" i="1"/>
  <c r="T40" i="1"/>
  <c r="T38" i="1"/>
  <c r="T36" i="1"/>
  <c r="T33" i="1"/>
  <c r="T31" i="1"/>
  <c r="T29" i="1"/>
  <c r="T27" i="1"/>
  <c r="T24" i="1"/>
  <c r="T22" i="1"/>
  <c r="T20" i="1"/>
  <c r="T17" i="1"/>
  <c r="T13" i="1"/>
  <c r="T15" i="1"/>
  <c r="T10" i="1"/>
  <c r="T8" i="1"/>
  <c r="T5" i="1"/>
  <c r="T11" i="1"/>
  <c r="T53" i="1"/>
  <c r="T64" i="1"/>
  <c r="T67" i="1"/>
  <c r="T65" i="1"/>
  <c r="T105" i="1"/>
  <c r="T103" i="1"/>
  <c r="T101" i="1"/>
  <c r="T99" i="1"/>
  <c r="T97" i="1"/>
  <c r="T95" i="1"/>
  <c r="T93" i="1"/>
  <c r="T91" i="1"/>
  <c r="T89" i="1"/>
  <c r="T87" i="1"/>
  <c r="T85" i="1"/>
  <c r="T83" i="1"/>
  <c r="T81" i="1"/>
  <c r="T79" i="1"/>
  <c r="T77" i="1"/>
  <c r="T75" i="1"/>
  <c r="T73" i="1"/>
  <c r="T71" i="1"/>
  <c r="T69" i="1"/>
  <c r="T59" i="1"/>
  <c r="T56" i="1"/>
  <c r="T54" i="1"/>
  <c r="T51" i="1"/>
  <c r="T50" i="1"/>
  <c r="T47" i="1"/>
  <c r="T45" i="1"/>
  <c r="T43" i="1"/>
  <c r="T41" i="1"/>
  <c r="T39" i="1"/>
  <c r="T37" i="1"/>
  <c r="T35" i="1"/>
  <c r="T32" i="1"/>
  <c r="T30" i="1"/>
  <c r="T28" i="1"/>
  <c r="T26" i="1"/>
  <c r="T23" i="1"/>
  <c r="T21" i="1"/>
  <c r="T18" i="1"/>
  <c r="T16" i="1"/>
  <c r="T14" i="1"/>
  <c r="T12" i="1"/>
  <c r="T9" i="1"/>
  <c r="T7" i="1"/>
  <c r="T6" i="1"/>
  <c r="T4" i="1"/>
  <c r="T34" i="1"/>
  <c r="M3" i="2"/>
  <c r="M4" i="2"/>
  <c r="M5" i="2"/>
  <c r="M6" i="2"/>
  <c r="M7" i="2"/>
  <c r="M8" i="2"/>
  <c r="M9" i="2"/>
  <c r="M12" i="2"/>
  <c r="M13" i="2"/>
  <c r="M14" i="2"/>
  <c r="M16" i="2"/>
  <c r="M15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6" i="2"/>
  <c r="M88" i="2"/>
  <c r="M89" i="2"/>
  <c r="M90" i="2"/>
  <c r="M91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2" i="2"/>
</calcChain>
</file>

<file path=xl/sharedStrings.xml><?xml version="1.0" encoding="utf-8"?>
<sst xmlns="http://schemas.openxmlformats.org/spreadsheetml/2006/main" count="1433" uniqueCount="458">
  <si>
    <t>name</t>
  </si>
  <si>
    <t>type</t>
  </si>
  <si>
    <t>mining level</t>
  </si>
  <si>
    <t>polite</t>
  </si>
  <si>
    <t>crashium</t>
  </si>
  <si>
    <t>misleadium</t>
  </si>
  <si>
    <t>wannafite</t>
  </si>
  <si>
    <t>breakium</t>
  </si>
  <si>
    <t>stonium</t>
  </si>
  <si>
    <t>crappium</t>
  </si>
  <si>
    <t>enderite</t>
  </si>
  <si>
    <t>lite</t>
  </si>
  <si>
    <t>amadeum</t>
  </si>
  <si>
    <t>barelygenerite</t>
  </si>
  <si>
    <t>unobtainium</t>
  </si>
  <si>
    <t>ghostium</t>
  </si>
  <si>
    <t>killium</t>
  </si>
  <si>
    <t>uselessium</t>
  </si>
  <si>
    <t>balancium</t>
  </si>
  <si>
    <t>explodeitmite</t>
  </si>
  <si>
    <t>movium</t>
  </si>
  <si>
    <t>marmite</t>
  </si>
  <si>
    <t>shiftium</t>
  </si>
  <si>
    <t>smite</t>
  </si>
  <si>
    <t>wantarite</t>
  </si>
  <si>
    <t>streetscum</t>
  </si>
  <si>
    <t>fleesonsite</t>
  </si>
  <si>
    <t>nopium</t>
  </si>
  <si>
    <t>idlikeabite</t>
  </si>
  <si>
    <t>zombieunite</t>
  </si>
  <si>
    <t>paintitwhite</t>
  </si>
  <si>
    <t>iwontfite</t>
  </si>
  <si>
    <t>lookslikediamondium</t>
  </si>
  <si>
    <t>tauntum</t>
  </si>
  <si>
    <t>kakkarite</t>
  </si>
  <si>
    <t>pandaemonium</t>
  </si>
  <si>
    <t>nosleeptonite</t>
  </si>
  <si>
    <t>appetite</t>
  </si>
  <si>
    <t>bad</t>
  </si>
  <si>
    <t>bad, gem</t>
  </si>
  <si>
    <t>coal</t>
  </si>
  <si>
    <t>salt</t>
  </si>
  <si>
    <t>phosphorite</t>
  </si>
  <si>
    <t>sulfur</t>
  </si>
  <si>
    <t>saltpeter/nitre</t>
  </si>
  <si>
    <t>magnesium</t>
  </si>
  <si>
    <t>bitumen</t>
  </si>
  <si>
    <t>potash</t>
  </si>
  <si>
    <t>utility</t>
  </si>
  <si>
    <t>quantum</t>
  </si>
  <si>
    <t>redstone</t>
  </si>
  <si>
    <t>lapis lazuli</t>
  </si>
  <si>
    <t>nether quartz</t>
  </si>
  <si>
    <t>lemon stone</t>
  </si>
  <si>
    <t>lime stone</t>
  </si>
  <si>
    <t>orange stone</t>
  </si>
  <si>
    <t>blueberry stone</t>
  </si>
  <si>
    <t>fruit</t>
  </si>
  <si>
    <t>petrified wood</t>
  </si>
  <si>
    <t>fossil</t>
  </si>
  <si>
    <t>gneiss</t>
  </si>
  <si>
    <t>prometheum</t>
  </si>
  <si>
    <t>deep iron</t>
  </si>
  <si>
    <t>infuscolium</t>
  </si>
  <si>
    <t>oureclase</t>
  </si>
  <si>
    <t>astral silver</t>
  </si>
  <si>
    <t>carmot</t>
  </si>
  <si>
    <t>mithril</t>
  </si>
  <si>
    <t>rubracium</t>
  </si>
  <si>
    <t>orichalcum</t>
  </si>
  <si>
    <t>adamantine</t>
  </si>
  <si>
    <t>atlarus</t>
  </si>
  <si>
    <t>ignatius</t>
  </si>
  <si>
    <t>shadow iron</t>
  </si>
  <si>
    <t>lemurite</t>
  </si>
  <si>
    <t>midasium</t>
  </si>
  <si>
    <t>vyroxeres</t>
  </si>
  <si>
    <t>ceruclase</t>
  </si>
  <si>
    <t>alduorite</t>
  </si>
  <si>
    <t>kalendrite</t>
  </si>
  <si>
    <t>vulcanite</t>
  </si>
  <si>
    <t>sanguinite</t>
  </si>
  <si>
    <t>cobalt</t>
  </si>
  <si>
    <t>ardite</t>
  </si>
  <si>
    <t>nether</t>
  </si>
  <si>
    <t>diamond</t>
  </si>
  <si>
    <t>emerald</t>
  </si>
  <si>
    <t>jade</t>
  </si>
  <si>
    <t>gem</t>
  </si>
  <si>
    <t>metal, fantasy</t>
  </si>
  <si>
    <t>metal, nether</t>
  </si>
  <si>
    <t>metal</t>
  </si>
  <si>
    <t>metal, precious</t>
  </si>
  <si>
    <t>zinc</t>
  </si>
  <si>
    <t>copper</t>
  </si>
  <si>
    <t>tin</t>
  </si>
  <si>
    <t>aluminium</t>
  </si>
  <si>
    <t>iron</t>
  </si>
  <si>
    <t>platinum</t>
  </si>
  <si>
    <t>gold</t>
  </si>
  <si>
    <t>silver</t>
  </si>
  <si>
    <t>dimension</t>
  </si>
  <si>
    <t>stone</t>
  </si>
  <si>
    <t>netherrack</t>
  </si>
  <si>
    <t>meteorite</t>
  </si>
  <si>
    <t>sand</t>
  </si>
  <si>
    <t>dirt</t>
  </si>
  <si>
    <t>gravel</t>
  </si>
  <si>
    <t>stone, gravel</t>
  </si>
  <si>
    <t>netherrack, gravel</t>
  </si>
  <si>
    <t>bad, useless</t>
  </si>
  <si>
    <t>bad, gem, useless</t>
  </si>
  <si>
    <t>atum</t>
  </si>
  <si>
    <t>stone, limestone</t>
  </si>
  <si>
    <t>overworld</t>
  </si>
  <si>
    <t>manganese</t>
  </si>
  <si>
    <t>limestone, umberstone</t>
  </si>
  <si>
    <t>stone, umberstone</t>
  </si>
  <si>
    <t>overworld, erebus</t>
  </si>
  <si>
    <t>umberstone</t>
  </si>
  <si>
    <t>erebus</t>
  </si>
  <si>
    <t>atum, erebus</t>
  </si>
  <si>
    <t>stone, netherrack</t>
  </si>
  <si>
    <t>atum, overworld</t>
  </si>
  <si>
    <t>endium</t>
  </si>
  <si>
    <t>eximite</t>
  </si>
  <si>
    <t>meutoite</t>
  </si>
  <si>
    <t>metal, ender</t>
  </si>
  <si>
    <t>the end</t>
  </si>
  <si>
    <t>end stone</t>
  </si>
  <si>
    <t>overworld, atum, erebus</t>
  </si>
  <si>
    <t>atum, overworld, erebus</t>
  </si>
  <si>
    <t>stone, gravel, umberstone</t>
  </si>
  <si>
    <t>lemonade</t>
  </si>
  <si>
    <t>oranade</t>
  </si>
  <si>
    <t>melonade</t>
  </si>
  <si>
    <t>sparkly melonade</t>
  </si>
  <si>
    <t>carronade</t>
  </si>
  <si>
    <t>sparkly carronade</t>
  </si>
  <si>
    <t>skelenade</t>
  </si>
  <si>
    <t>beetle juice</t>
  </si>
  <si>
    <t>raw material</t>
  </si>
  <si>
    <t>lemon</t>
  </si>
  <si>
    <t>melon</t>
  </si>
  <si>
    <t>glistering melon</t>
  </si>
  <si>
    <t>carrot</t>
  </si>
  <si>
    <t>golden carrot</t>
  </si>
  <si>
    <t>orange</t>
  </si>
  <si>
    <t>skull</t>
  </si>
  <si>
    <t>base durability</t>
  </si>
  <si>
    <t>handle modifier</t>
  </si>
  <si>
    <t>trait</t>
  </si>
  <si>
    <t>craftable on</t>
  </si>
  <si>
    <t>mining speed</t>
  </si>
  <si>
    <t>attack</t>
  </si>
  <si>
    <t>draw speed</t>
  </si>
  <si>
    <t>arrow speed</t>
  </si>
  <si>
    <t>weight</t>
  </si>
  <si>
    <t>wood</t>
  </si>
  <si>
    <t>cactus</t>
  </si>
  <si>
    <t>flint</t>
  </si>
  <si>
    <t>bone</t>
  </si>
  <si>
    <t>paper</t>
  </si>
  <si>
    <t>blue slime</t>
  </si>
  <si>
    <t>bronze</t>
  </si>
  <si>
    <t>steel</t>
  </si>
  <si>
    <t>brass</t>
  </si>
  <si>
    <t>green slime</t>
  </si>
  <si>
    <t>milk</t>
  </si>
  <si>
    <t>obsidian</t>
  </si>
  <si>
    <t>alumite</t>
  </si>
  <si>
    <t>pig iron</t>
  </si>
  <si>
    <t>hepatizon</t>
  </si>
  <si>
    <t>damascus steel</t>
  </si>
  <si>
    <t>angmallen</t>
  </si>
  <si>
    <t>electrum</t>
  </si>
  <si>
    <t>inolashite</t>
  </si>
  <si>
    <t>amordrine</t>
  </si>
  <si>
    <t>manyullyn</t>
  </si>
  <si>
    <t>deep Iron</t>
  </si>
  <si>
    <t>celenegil</t>
  </si>
  <si>
    <t>tartarite</t>
  </si>
  <si>
    <t>haderoth</t>
  </si>
  <si>
    <t>quicksilver</t>
  </si>
  <si>
    <t>cardboard</t>
  </si>
  <si>
    <t>desichalkos</t>
  </si>
  <si>
    <t>neptunium</t>
  </si>
  <si>
    <t>glue</t>
  </si>
  <si>
    <t>bloodwood</t>
  </si>
  <si>
    <t>darkwood</t>
  </si>
  <si>
    <t>fusewood</t>
  </si>
  <si>
    <t>ghostwood</t>
  </si>
  <si>
    <t>fairy</t>
  </si>
  <si>
    <t>red aurum</t>
  </si>
  <si>
    <t>drulloy</t>
  </si>
  <si>
    <t>aeon steel</t>
  </si>
  <si>
    <t>queens gold</t>
  </si>
  <si>
    <t>dogbearium</t>
  </si>
  <si>
    <t>lemon lime stone</t>
  </si>
  <si>
    <t>atlantium</t>
  </si>
  <si>
    <t>sciencium</t>
  </si>
  <si>
    <t>neutronium</t>
  </si>
  <si>
    <t>infinity</t>
  </si>
  <si>
    <t>crystal matrix</t>
  </si>
  <si>
    <t>pokefennium</t>
  </si>
  <si>
    <t>endstone</t>
  </si>
  <si>
    <t>none</t>
  </si>
  <si>
    <t>writable</t>
  </si>
  <si>
    <t>slimy</t>
  </si>
  <si>
    <t>reinforced III</t>
  </si>
  <si>
    <t>tasty</t>
  </si>
  <si>
    <t>reinforced II, tasty</t>
  </si>
  <si>
    <t>reinforced I</t>
  </si>
  <si>
    <t>reinforced II</t>
  </si>
  <si>
    <t>stonebound II</t>
  </si>
  <si>
    <t>stonebound I</t>
  </si>
  <si>
    <t>ignite I</t>
  </si>
  <si>
    <t>reinforced I, weakness I</t>
  </si>
  <si>
    <t>shadow steel</t>
  </si>
  <si>
    <t>black steel</t>
  </si>
  <si>
    <t>reinforced II, weakness II</t>
  </si>
  <si>
    <t>poison I</t>
  </si>
  <si>
    <t>slowness</t>
  </si>
  <si>
    <t>poison II</t>
  </si>
  <si>
    <t>life steal</t>
  </si>
  <si>
    <t>ignite II</t>
  </si>
  <si>
    <t>wither</t>
  </si>
  <si>
    <t>taggable</t>
  </si>
  <si>
    <t>supermassive</t>
  </si>
  <si>
    <t>part builder</t>
  </si>
  <si>
    <t>part cast</t>
  </si>
  <si>
    <t>part builder, part cast</t>
  </si>
  <si>
    <t>dire crafting table</t>
  </si>
  <si>
    <t>cosmic, unbreakable</t>
  </si>
  <si>
    <t>kind</t>
  </si>
  <si>
    <t>musical</t>
  </si>
  <si>
    <t>peaceful</t>
  </si>
  <si>
    <t>break chance</t>
  </si>
  <si>
    <t>blaze</t>
  </si>
  <si>
    <t>finished</t>
  </si>
  <si>
    <t>no</t>
  </si>
  <si>
    <t>yes</t>
  </si>
  <si>
    <t>serrated II</t>
  </si>
  <si>
    <t>deceptive</t>
  </si>
  <si>
    <t>noisy</t>
  </si>
  <si>
    <t>implemented</t>
  </si>
  <si>
    <t>denying</t>
  </si>
  <si>
    <t>jagged I</t>
  </si>
  <si>
    <t>max height</t>
  </si>
  <si>
    <t>vien shape</t>
  </si>
  <si>
    <t>v1</t>
  </si>
  <si>
    <t>v2</t>
  </si>
  <si>
    <t>min per chunk</t>
  </si>
  <si>
    <t>max per chunk</t>
  </si>
  <si>
    <t>avg per chunk</t>
  </si>
  <si>
    <t>bad, precious</t>
  </si>
  <si>
    <t>stone, limestone, umberstone, obsidian</t>
  </si>
  <si>
    <t>website</t>
  </si>
  <si>
    <t>bad, metal</t>
  </si>
  <si>
    <t>bad, metal, useless</t>
  </si>
  <si>
    <t>bad, utility</t>
  </si>
  <si>
    <t>entropium</t>
  </si>
  <si>
    <t>there should be a jewelry table to cut gemstone toolparts</t>
  </si>
  <si>
    <t>-</t>
  </si>
  <si>
    <t>regular vien generation with v1 ores per vein</t>
  </si>
  <si>
    <t>2x2xv1 vein with gaps</t>
  </si>
  <si>
    <t>3x3xv1 vein with gaps</t>
  </si>
  <si>
    <t>single block</t>
  </si>
  <si>
    <t>star shaped viens</t>
  </si>
  <si>
    <t>description</t>
  </si>
  <si>
    <t>generates on the floor of caves</t>
  </si>
  <si>
    <t>replace existing ores</t>
  </si>
  <si>
    <t>aredrite</t>
  </si>
  <si>
    <t>scrapped</t>
  </si>
  <si>
    <t>stone, gravel, limestone</t>
  </si>
  <si>
    <t>clay</t>
  </si>
  <si>
    <t>v1xv2x1 flat sheet of ore</t>
  </si>
  <si>
    <t>1x1xv1 vertical viens</t>
  </si>
  <si>
    <t>doesn't work</t>
  </si>
  <si>
    <t>doesn't work?</t>
  </si>
  <si>
    <t>doesn't quite work</t>
  </si>
  <si>
    <t>demonade</t>
  </si>
  <si>
    <t>mining level needs changed</t>
  </si>
  <si>
    <t>is awesome</t>
  </si>
  <si>
    <t>I might never add this</t>
  </si>
  <si>
    <t>dire</t>
  </si>
  <si>
    <t>reinforced II, laboricious</t>
  </si>
  <si>
    <t>well now I did</t>
  </si>
  <si>
    <t>unstable</t>
  </si>
  <si>
    <t>enderous</t>
  </si>
  <si>
    <t>should be makeable in part builder too</t>
  </si>
  <si>
    <t>skullfire</t>
  </si>
  <si>
    <t>snowy biome modifier</t>
  </si>
  <si>
    <t>stonebound</t>
  </si>
  <si>
    <t>jagged</t>
  </si>
  <si>
    <t>reinforced</t>
  </si>
  <si>
    <t>ignite</t>
  </si>
  <si>
    <t>weakness</t>
  </si>
  <si>
    <t>poison</t>
  </si>
  <si>
    <t>cosmic</t>
  </si>
  <si>
    <t>unbreakable</t>
  </si>
  <si>
    <t>laboricious</t>
  </si>
  <si>
    <t>no effect</t>
  </si>
  <si>
    <t>the tool can be tagged to a chest and will drop all harvested items in that chest</t>
  </si>
  <si>
    <t>the tool gains an extra modifier for each writable part</t>
  </si>
  <si>
    <t>any skeletons killed will drop a wither skeleton skull including regular skeletons</t>
  </si>
  <si>
    <t>as the durability gets lower, the tool gains mining speed and loses attack damage</t>
  </si>
  <si>
    <t>as the durability gets lower, the tool gains attack damage and loses mining speed</t>
  </si>
  <si>
    <t>heals the player with 1,5 hearts when hitting an enemy</t>
  </si>
  <si>
    <t>serrated</t>
  </si>
  <si>
    <t>bedrockium</t>
  </si>
  <si>
    <t>magical wood</t>
  </si>
  <si>
    <t>heavy</t>
  </si>
  <si>
    <t>modifiable</t>
  </si>
  <si>
    <t>averare quality</t>
  </si>
  <si>
    <t>the durability of the tool never goes down, tools made with only unstable induced parts gain this modifier instead of reinforced IV</t>
  </si>
  <si>
    <t>the tool gains an extra modifier for each modifiable part or 8 modifiers if all parts have this trait</t>
  </si>
  <si>
    <t>there is a small chance that a slime spawns when the tool is used</t>
  </si>
  <si>
    <t>the tool gains 5 extra modifiers for each cosmic part</t>
  </si>
  <si>
    <t>gives the tool a large amount of knockback</t>
  </si>
  <si>
    <t>materials with this trait</t>
  </si>
  <si>
    <t>shadow iron, shadow steel</t>
  </si>
  <si>
    <t>vyroxeres, inolashite</t>
  </si>
  <si>
    <t>blaze, ignatius, vulcanite</t>
  </si>
  <si>
    <t>stone, netherrack, ardite, endstone, lemon stone, lime stone, orage stone, blueberry stone, lemon lime stone</t>
  </si>
  <si>
    <t>bronze, iron, damascus steel, steel, pig iron, obsidian, alumite, shadow iron, shadow steel, cobalt, aeon steel, atlantium, deep iron, black steel, mithril, adamantine, unstable, sciencium</t>
  </si>
  <si>
    <t>blue slime, green slime</t>
  </si>
  <si>
    <t>pig iron, marmite</t>
  </si>
  <si>
    <t>there is a small chance that bacon or marmite will drop when the tool is used</t>
  </si>
  <si>
    <t>for each level, there is a 10% chance of no durability being lost when the tool is used, reinforced 10 would make a tool unbreakable</t>
  </si>
  <si>
    <t>notes</t>
  </si>
  <si>
    <t>the only material with reinforced 3</t>
  </si>
  <si>
    <t>not legitimately obtainable</t>
  </si>
  <si>
    <t>the player gets -10% speed and +50% knockback resistance for each part with this trait in the inventory</t>
  </si>
  <si>
    <t>mathematical!</t>
  </si>
  <si>
    <t>reinforced IV, mathematical!</t>
  </si>
  <si>
    <t>another name for the jagged trait</t>
  </si>
  <si>
    <t>modifier</t>
  </si>
  <si>
    <t>recipe</t>
  </si>
  <si>
    <t>bonus modifier</t>
  </si>
  <si>
    <t>haste</t>
  </si>
  <si>
    <t>moss</t>
  </si>
  <si>
    <t>auto-smelt</t>
  </si>
  <si>
    <t>luck</t>
  </si>
  <si>
    <t>sharpness</t>
  </si>
  <si>
    <t>fire aspect</t>
  </si>
  <si>
    <t>necrotic</t>
  </si>
  <si>
    <t>silky</t>
  </si>
  <si>
    <t>knockback</t>
  </si>
  <si>
    <t>bane of arthropods</t>
  </si>
  <si>
    <t>diamond &amp; block of gold</t>
  </si>
  <si>
    <t>block of diamond &amp; notch apple</t>
  </si>
  <si>
    <t>nether star</t>
  </si>
  <si>
    <t>infinity catalyst</t>
  </si>
  <si>
    <t>ball of moss</t>
  </si>
  <si>
    <t>lava crystal</t>
  </si>
  <si>
    <t>blaze powder</t>
  </si>
  <si>
    <t>necrotic bone</t>
  </si>
  <si>
    <t>silky jewel</t>
  </si>
  <si>
    <t>obsidian large plate</t>
  </si>
  <si>
    <t>piston</t>
  </si>
  <si>
    <t>fermented spider eye</t>
  </si>
  <si>
    <t>consecrated soil</t>
  </si>
  <si>
    <t>bonus modifiers</t>
  </si>
  <si>
    <t>adds 1 modifier to the tool</t>
  </si>
  <si>
    <t>multiple</t>
  </si>
  <si>
    <t>single</t>
  </si>
  <si>
    <t>adds one level of reinforced to the tool</t>
  </si>
  <si>
    <t>beheading</t>
  </si>
  <si>
    <t>obsidian &amp; ender pearl</t>
  </si>
  <si>
    <t>increases durability by 500 and increases mining level to 3 if the current level is lower than 3</t>
  </si>
  <si>
    <t>applies silk touch to the tool</t>
  </si>
  <si>
    <t>items per modifier</t>
  </si>
  <si>
    <t>vacuous</t>
  </si>
  <si>
    <t>hopper &amp; ender pearl</t>
  </si>
  <si>
    <t>usable</t>
  </si>
  <si>
    <t>crooked</t>
  </si>
  <si>
    <t>bone crook</t>
  </si>
  <si>
    <t>diamond hammer</t>
  </si>
  <si>
    <t>smashing</t>
  </si>
  <si>
    <t>will set attacked enemies on fire, the level indicates the duration</t>
  </si>
  <si>
    <t>gives attacked enemies a weakness effect, the level indicates the duration</t>
  </si>
  <si>
    <t>gives attacked enemies a poison effect, the level indicates the duration</t>
  </si>
  <si>
    <t>gives attacked enemies a slowness effect, the level indicates the duration</t>
  </si>
  <si>
    <t>gives attacked enemies a wither effect, the level indicates the duration</t>
  </si>
  <si>
    <t>rubracium dust</t>
  </si>
  <si>
    <t>whetstone powder</t>
  </si>
  <si>
    <t>adds 5 modifiers to the tool</t>
  </si>
  <si>
    <t>increases durability by 50% and increases mining level to 2 if the current level is lower than 2</t>
  </si>
  <si>
    <t>spooky</t>
  </si>
  <si>
    <t>exhausting</t>
  </si>
  <si>
    <t>red mint</t>
  </si>
  <si>
    <t>green mint</t>
  </si>
  <si>
    <t>minty</t>
  </si>
  <si>
    <t>green mint, red mint</t>
  </si>
  <si>
    <t>spearminty</t>
  </si>
  <si>
    <t>pepperminty</t>
  </si>
  <si>
    <t>smites the player when using the tool</t>
  </si>
  <si>
    <t>randomly drops out of the inventory</t>
  </si>
  <si>
    <t>no damage can be dealt to mobs with this anywhere in the inventory</t>
  </si>
  <si>
    <t>makes random mob noises</t>
  </si>
  <si>
    <t>plays cool music</t>
  </si>
  <si>
    <t>teleports the player when used</t>
  </si>
  <si>
    <t>tells the player a lie when used</t>
  </si>
  <si>
    <t>thanks the player for being used</t>
  </si>
  <si>
    <t>has a chance of crashing when used</t>
  </si>
  <si>
    <t>shocking</t>
  </si>
  <si>
    <t>murderous</t>
  </si>
  <si>
    <t>superpositional</t>
  </si>
  <si>
    <t>cleptomanic</t>
  </si>
  <si>
    <t>scary</t>
  </si>
  <si>
    <t>has a chance of killing the player when used</t>
  </si>
  <si>
    <t>makes rocks rain from the sky when used</t>
  </si>
  <si>
    <t>steals an item from the inventory when used</t>
  </si>
  <si>
    <t>has a chance of jumpscaring the player when used</t>
  </si>
  <si>
    <t>tools with this effect can not be picked up by players</t>
  </si>
  <si>
    <t>quickly drains hunger when used</t>
  </si>
  <si>
    <t>moves to a different spot in the inventory when used</t>
  </si>
  <si>
    <t>gen chance</t>
  </si>
  <si>
    <t>growth chance</t>
  </si>
  <si>
    <t>max y</t>
  </si>
  <si>
    <t>vein size</t>
  </si>
  <si>
    <t>oreberry bushes</t>
  </si>
  <si>
    <t>browncoal</t>
  </si>
  <si>
    <t>xyrenite</t>
  </si>
  <si>
    <t>tungsten</t>
  </si>
  <si>
    <t>stone, dirt</t>
  </si>
  <si>
    <t>mined blocks are automaticaly smelted</t>
  </si>
  <si>
    <t>adds up to 3 levels of fortune to the tool</t>
  </si>
  <si>
    <t>makes the tool repair itself</t>
  </si>
  <si>
    <t>allows the tool to perform hammer recipes</t>
  </si>
  <si>
    <t>increases sapling drop from leaves</t>
  </si>
  <si>
    <t>limestone</t>
  </si>
  <si>
    <t>unobtanium hyper diamond</t>
  </si>
  <si>
    <t>xyrenium</t>
  </si>
  <si>
    <t>berryllium bronze</t>
  </si>
  <si>
    <t>dragoonyte</t>
  </si>
  <si>
    <t>needs less draw speed</t>
  </si>
  <si>
    <t>metalworking table</t>
  </si>
  <si>
    <t>overworld, atum</t>
  </si>
  <si>
    <t>overworld, nether</t>
  </si>
  <si>
    <t>erebus, atum</t>
  </si>
  <si>
    <t>umberstone, limestone</t>
  </si>
  <si>
    <t>toolparts with this trait will become unusable after 10 seconds, they can be molten back for half the cost, no effect on tools</t>
  </si>
  <si>
    <t>makes dropped items move towards the player when holding the tool</t>
  </si>
  <si>
    <t>explanation</t>
  </si>
  <si>
    <t>the shape of the ore vein</t>
  </si>
  <si>
    <t>x</t>
  </si>
  <si>
    <t>y</t>
  </si>
  <si>
    <t>the type of the ore, doesn't affect anything</t>
  </si>
  <si>
    <t>the maximum height percentage the ore can spawn at</t>
  </si>
  <si>
    <t>the minimum amount of ores per chunk</t>
  </si>
  <si>
    <t>the maximum amount of ores per chunk</t>
  </si>
  <si>
    <t>the average amount of ores per chunk</t>
  </si>
  <si>
    <t>the tool level required to mine this ore</t>
  </si>
  <si>
    <t>the dimensions the ore can be found in</t>
  </si>
  <si>
    <t>the blocks the ore can be found in</t>
  </si>
  <si>
    <t>magical crystal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</si>
</sst>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9" fontId="0" fillId="0" borderId="0" xfId="1" applyFont="1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3" borderId="0" xfId="0" applyFill="1"/>
    <xf numFmtId="9" fontId="0" fillId="3" borderId="0" xfId="1" applyFont="1" applyFill="1" applyAlignment="1">
      <alignment horizontal="right"/>
    </xf>
    <xf numFmtId="9" fontId="0" fillId="0" borderId="0" xfId="1" applyFont="1"/>
    <xf numFmtId="9" fontId="0" fillId="2" borderId="0" xfId="1" applyFont="1" applyFill="1"/>
    <xf numFmtId="0" fontId="2" fillId="0" borderId="0" xfId="0" applyFont="1"/>
    <xf numFmtId="0" fontId="2" fillId="0" borderId="0" xfId="0" applyFont="1" applyAlignment="1">
      <alignment horizontal="right"/>
    </xf>
    <xf numFmtId="9" fontId="2" fillId="0" borderId="0" xfId="1" applyFont="1" applyAlignment="1">
      <alignment horizontal="right"/>
    </xf>
    <xf numFmtId="0" fontId="0" fillId="3" borderId="0" xfId="0" applyFill="1" applyAlignment="1">
      <alignment horizontal="right"/>
    </xf>
    <xf numFmtId="0" fontId="0" fillId="0" borderId="0" xfId="0" applyAlignment="1">
      <alignment horizontal="left" wrapText="1"/>
    </xf>
    <xf numFmtId="0" fontId="2" fillId="0" borderId="0" xfId="0" applyFont="1" applyAlignment="1">
      <alignment horizontal="left" wrapText="1"/>
    </xf>
  </cellXfs>
  <cellStyles count="2">
    <cellStyle name="Normal" xfId="0" builtinId="0"/>
    <cellStyle name="Percent" xfId="1" builtinId="5"/>
  </cellStyles>
  <dxfs count="74"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ont>
        <color theme="0" tint="-4.9989318521683403E-2"/>
      </font>
      <fill>
        <patternFill>
          <bgColor theme="1"/>
        </patternFill>
      </fill>
    </dxf>
    <dxf>
      <fill>
        <patternFill>
          <bgColor rgb="FFFF7D7D"/>
        </patternFill>
      </fill>
    </dxf>
    <dxf>
      <fill>
        <gradientFill degree="180">
          <stop position="0">
            <color rgb="FFD57B00"/>
          </stop>
          <stop position="1">
            <color rgb="FFAFFDFF"/>
          </stop>
        </gradientFill>
      </fill>
    </dxf>
    <dxf>
      <fill>
        <patternFill patternType="solid">
          <fgColor rgb="FFD4FAFC"/>
          <bgColor rgb="FFD4FAFC"/>
        </patternFill>
      </fill>
    </dxf>
    <dxf>
      <font>
        <color theme="0" tint="-0.24994659260841701"/>
      </font>
      <fill>
        <patternFill>
          <bgColor theme="1" tint="0.34998626667073579"/>
        </patternFill>
      </fill>
    </dxf>
    <dxf>
      <fill>
        <patternFill>
          <bgColor rgb="FFE9E943"/>
        </patternFill>
      </fill>
    </dxf>
    <dxf>
      <font>
        <color rgb="FFCBA9E5"/>
      </font>
      <fill>
        <patternFill>
          <bgColor rgb="FF4F178D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 patternType="lightUp">
          <fgColor rgb="FFFF0000"/>
          <bgColor theme="0"/>
        </patternFill>
      </fill>
    </dxf>
    <dxf>
      <font>
        <b/>
        <i val="0"/>
      </font>
      <fill>
        <patternFill patternType="lightUp">
          <fgColor rgb="FF00B050"/>
          <bgColor auto="1"/>
        </patternFill>
      </fill>
    </dxf>
    <dxf>
      <fill>
        <patternFill>
          <bgColor rgb="FF7ABF6F"/>
        </patternFill>
      </fill>
    </dxf>
    <dxf>
      <fill>
        <patternFill>
          <bgColor theme="8" tint="0.79998168889431442"/>
        </patternFill>
      </fill>
    </dxf>
    <dxf>
      <fill>
        <patternFill>
          <bgColor rgb="FF09FF20"/>
        </patternFill>
      </fill>
    </dxf>
    <dxf>
      <fill>
        <patternFill>
          <bgColor rgb="FFFB8005"/>
        </patternFill>
      </fill>
    </dxf>
    <dxf>
      <font>
        <color theme="5" tint="0.59996337778862885"/>
      </font>
      <fill>
        <patternFill>
          <bgColor rgb="FF9D3901"/>
        </patternFill>
      </fill>
    </dxf>
    <dxf>
      <fill>
        <patternFill>
          <bgColor rgb="FF9C5BCD"/>
        </patternFill>
      </fill>
    </dxf>
    <dxf>
      <fill>
        <patternFill>
          <bgColor rgb="FF608ACE"/>
        </patternFill>
      </fill>
    </dxf>
    <dxf>
      <font>
        <color theme="0" tint="-0.14996795556505021"/>
      </font>
      <fill>
        <patternFill>
          <bgColor theme="0" tint="-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rgb="FFC7A15D"/>
        </patternFill>
      </fill>
    </dxf>
    <dxf>
      <fill>
        <patternFill>
          <bgColor rgb="FFD4FAFC"/>
        </patternFill>
      </fill>
    </dxf>
    <dxf>
      <fill>
        <patternFill>
          <bgColor rgb="FFAA967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rgb="FFC7A15D"/>
        </patternFill>
      </fill>
    </dxf>
    <dxf>
      <fill>
        <patternFill>
          <bgColor rgb="FFD4FAFC"/>
        </patternFill>
      </fill>
    </dxf>
    <dxf>
      <fill>
        <patternFill>
          <bgColor rgb="FFAA967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rgb="FFC7A15D"/>
        </patternFill>
      </fill>
    </dxf>
    <dxf>
      <fill>
        <patternFill>
          <bgColor rgb="FFD4FAFC"/>
        </patternFill>
      </fill>
    </dxf>
    <dxf>
      <fill>
        <patternFill>
          <bgColor rgb="FFAA967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59B79"/>
        </patternFill>
      </fill>
    </dxf>
    <dxf>
      <fill>
        <patternFill>
          <bgColor rgb="FFFFFF75"/>
        </patternFill>
      </fill>
    </dxf>
    <dxf>
      <fill>
        <patternFill>
          <bgColor theme="0" tint="-0.24994659260841701"/>
        </patternFill>
      </fill>
    </dxf>
    <dxf>
      <fill>
        <patternFill>
          <bgColor rgb="FFFFD243"/>
        </patternFill>
      </fill>
    </dxf>
    <dxf>
      <fill>
        <patternFill>
          <bgColor rgb="FFA160E2"/>
        </patternFill>
      </fill>
    </dxf>
    <dxf>
      <fill>
        <patternFill>
          <bgColor rgb="FFFF3B3B"/>
        </patternFill>
      </fill>
    </dxf>
    <dxf>
      <fill>
        <patternFill>
          <bgColor rgb="FF92D050"/>
        </patternFill>
      </fill>
    </dxf>
    <dxf>
      <fill>
        <patternFill>
          <bgColor rgb="FF71FCFF"/>
        </patternFill>
      </fill>
    </dxf>
    <dxf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</dxfs>
  <tableStyles count="1" defaultTableStyle="Simple" defaultPivotStyle="PivotStyleMedium9">
    <tableStyle name="Simple" pivot="0" count="1">
      <tableStyleElement type="secondRowStripe" dxfId="73"/>
    </tableStyle>
  </tableStyles>
  <colors>
    <mruColors>
      <color rgb="FFCBA9E5"/>
      <color rgb="FF9C5BCD"/>
      <color rgb="FF608ACE"/>
      <color rgb="FF9D3901"/>
      <color rgb="FFFB8005"/>
      <color rgb="FF09FF20"/>
      <color rgb="FF7ABF6F"/>
      <color rgb="FF63D15D"/>
      <color rgb="FF4F178D"/>
      <color rgb="FFE9E94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5"/>
  <sheetViews>
    <sheetView tabSelected="1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K20" sqref="K20"/>
    </sheetView>
  </sheetViews>
  <sheetFormatPr defaultRowHeight="15" x14ac:dyDescent="0.25"/>
  <cols>
    <col min="1" max="1" width="20.5703125" bestFit="1" customWidth="1"/>
    <col min="2" max="2" width="10.85546875" bestFit="1" customWidth="1"/>
    <col min="3" max="3" width="13.7109375" bestFit="1" customWidth="1"/>
    <col min="4" max="4" width="14" bestFit="1" customWidth="1"/>
    <col min="5" max="5" width="13.28515625" bestFit="1" customWidth="1"/>
    <col min="6" max="6" width="10.5703125" bestFit="1" customWidth="1"/>
    <col min="7" max="7" width="2.85546875" bestFit="1" customWidth="1"/>
    <col min="8" max="8" width="2.7109375" bestFit="1" customWidth="1"/>
    <col min="9" max="9" width="12" bestFit="1" customWidth="1"/>
    <col min="10" max="10" width="18.28515625" bestFit="1" customWidth="1"/>
    <col min="11" max="11" width="23.28515625" bestFit="1" customWidth="1"/>
    <col min="12" max="12" width="37.28515625" bestFit="1" customWidth="1"/>
    <col min="13" max="13" width="8.28515625" bestFit="1" customWidth="1"/>
    <col min="14" max="14" width="13.28515625" bestFit="1" customWidth="1"/>
    <col min="15" max="15" width="26.28515625" bestFit="1" customWidth="1"/>
    <col min="16" max="16" width="15.5703125" bestFit="1" customWidth="1"/>
    <col min="17" max="17" width="10.85546875" bestFit="1" customWidth="1"/>
    <col min="18" max="18" width="14" bestFit="1" customWidth="1"/>
    <col min="19" max="19" width="6.140625" bestFit="1" customWidth="1"/>
    <col min="20" max="20" width="8.7109375" bestFit="1" customWidth="1"/>
  </cols>
  <sheetData>
    <row r="1" spans="1:20" x14ac:dyDescent="0.25">
      <c r="A1" t="s">
        <v>0</v>
      </c>
      <c r="B1" t="s">
        <v>248</v>
      </c>
      <c r="C1" t="s">
        <v>252</v>
      </c>
      <c r="D1" t="s">
        <v>253</v>
      </c>
      <c r="E1" t="s">
        <v>254</v>
      </c>
      <c r="F1" t="s">
        <v>249</v>
      </c>
      <c r="G1" t="s">
        <v>250</v>
      </c>
      <c r="H1" t="s">
        <v>251</v>
      </c>
      <c r="I1" t="s">
        <v>2</v>
      </c>
      <c r="J1" t="s">
        <v>1</v>
      </c>
      <c r="K1" t="s">
        <v>101</v>
      </c>
      <c r="L1" t="s">
        <v>102</v>
      </c>
      <c r="M1" t="s">
        <v>239</v>
      </c>
      <c r="N1" t="s">
        <v>245</v>
      </c>
      <c r="O1" t="s">
        <v>330</v>
      </c>
      <c r="P1" t="s">
        <v>422</v>
      </c>
      <c r="Q1" t="s">
        <v>418</v>
      </c>
      <c r="R1" t="s">
        <v>419</v>
      </c>
      <c r="S1" t="s">
        <v>420</v>
      </c>
      <c r="T1" t="s">
        <v>421</v>
      </c>
    </row>
    <row r="2" spans="1:20" s="1" customFormat="1" ht="105" x14ac:dyDescent="0.25">
      <c r="A2" s="1" t="s">
        <v>445</v>
      </c>
      <c r="B2" s="1" t="s">
        <v>450</v>
      </c>
      <c r="C2" s="1" t="s">
        <v>451</v>
      </c>
      <c r="D2" s="1" t="s">
        <v>452</v>
      </c>
      <c r="E2" s="1" t="s">
        <v>453</v>
      </c>
      <c r="F2" s="1" t="s">
        <v>446</v>
      </c>
      <c r="G2" s="1" t="s">
        <v>447</v>
      </c>
      <c r="H2" s="1" t="s">
        <v>448</v>
      </c>
      <c r="I2" s="1" t="s">
        <v>454</v>
      </c>
      <c r="J2" s="1" t="s">
        <v>449</v>
      </c>
      <c r="K2" s="1" t="s">
        <v>455</v>
      </c>
      <c r="L2" s="1" t="s">
        <v>456</v>
      </c>
    </row>
    <row r="3" spans="1:20" x14ac:dyDescent="0.25">
      <c r="A3" t="s">
        <v>423</v>
      </c>
      <c r="B3">
        <v>110</v>
      </c>
      <c r="E3" t="e">
        <f>AVERAGE(C3,D3)</f>
        <v>#DIV/0!</v>
      </c>
      <c r="F3">
        <v>1</v>
      </c>
      <c r="G3">
        <v>4</v>
      </c>
      <c r="H3">
        <v>4</v>
      </c>
      <c r="I3">
        <v>0</v>
      </c>
      <c r="J3" t="s">
        <v>48</v>
      </c>
      <c r="K3" t="s">
        <v>114</v>
      </c>
      <c r="L3" t="s">
        <v>426</v>
      </c>
      <c r="M3" t="s">
        <v>240</v>
      </c>
      <c r="N3" t="s">
        <v>240</v>
      </c>
      <c r="Q3" t="e">
        <f t="shared" ref="Q3" si="0">E3/5000</f>
        <v>#DIV/0!</v>
      </c>
      <c r="R3" t="e">
        <f t="shared" ref="R3" si="1">Q3*4</f>
        <v>#DIV/0!</v>
      </c>
      <c r="S3" t="str">
        <f>IF(B3=110,"64","ROUND(64*B3/100;0)")</f>
        <v>64</v>
      </c>
      <c r="T3" t="e">
        <f>ROUNDUP(E3/15,0)</f>
        <v>#DIV/0!</v>
      </c>
    </row>
    <row r="4" spans="1:20" x14ac:dyDescent="0.25">
      <c r="A4" t="s">
        <v>40</v>
      </c>
      <c r="B4">
        <v>110</v>
      </c>
      <c r="C4">
        <v>90</v>
      </c>
      <c r="D4">
        <v>140</v>
      </c>
      <c r="E4">
        <f>AVERAGE(C4,D4)</f>
        <v>115</v>
      </c>
      <c r="F4">
        <v>1</v>
      </c>
      <c r="G4">
        <v>6</v>
      </c>
      <c r="H4">
        <v>6</v>
      </c>
      <c r="I4">
        <v>1</v>
      </c>
      <c r="J4" t="s">
        <v>48</v>
      </c>
      <c r="K4" t="s">
        <v>118</v>
      </c>
      <c r="L4" t="s">
        <v>117</v>
      </c>
      <c r="M4" t="s">
        <v>241</v>
      </c>
      <c r="N4" t="s">
        <v>241</v>
      </c>
      <c r="Q4">
        <f t="shared" ref="Q4:Q18" si="2">E4/5000</f>
        <v>2.3E-2</v>
      </c>
      <c r="R4">
        <f t="shared" ref="R4:R78" si="3">Q4*4</f>
        <v>9.1999999999999998E-2</v>
      </c>
      <c r="S4" t="str">
        <f t="shared" ref="S4:S14" si="4">IF(B4=110,"64","ROUND(64*B3/100;0)")</f>
        <v>64</v>
      </c>
      <c r="T4">
        <f>ROUNDUP(E4/15,0)</f>
        <v>8</v>
      </c>
    </row>
    <row r="5" spans="1:20" x14ac:dyDescent="0.25">
      <c r="A5" t="s">
        <v>43</v>
      </c>
      <c r="B5">
        <v>110</v>
      </c>
      <c r="C5">
        <v>31</v>
      </c>
      <c r="D5">
        <v>47</v>
      </c>
      <c r="E5">
        <f>AVERAGE(C5,D5)</f>
        <v>39</v>
      </c>
      <c r="F5">
        <v>1</v>
      </c>
      <c r="G5">
        <v>4</v>
      </c>
      <c r="H5">
        <v>6</v>
      </c>
      <c r="I5">
        <v>1</v>
      </c>
      <c r="J5" t="s">
        <v>48</v>
      </c>
      <c r="K5" t="s">
        <v>440</v>
      </c>
      <c r="L5" t="s">
        <v>122</v>
      </c>
      <c r="M5" t="s">
        <v>241</v>
      </c>
      <c r="N5" t="s">
        <v>241</v>
      </c>
      <c r="Q5">
        <f t="shared" si="2"/>
        <v>7.7999999999999996E-3</v>
      </c>
      <c r="R5">
        <f t="shared" si="3"/>
        <v>3.1199999999999999E-2</v>
      </c>
      <c r="S5" t="str">
        <f t="shared" si="4"/>
        <v>64</v>
      </c>
      <c r="T5">
        <f t="shared" ref="T5:T79" si="5">ROUNDUP(E5/15,0)</f>
        <v>3</v>
      </c>
    </row>
    <row r="6" spans="1:20" x14ac:dyDescent="0.25">
      <c r="A6" t="s">
        <v>42</v>
      </c>
      <c r="B6">
        <v>110</v>
      </c>
      <c r="C6">
        <v>36</v>
      </c>
      <c r="D6">
        <v>39</v>
      </c>
      <c r="E6">
        <f t="shared" ref="E6:E60" si="6">AVERAGE(C6,D6)</f>
        <v>37.5</v>
      </c>
      <c r="F6">
        <v>1</v>
      </c>
      <c r="G6">
        <v>2</v>
      </c>
      <c r="H6">
        <v>8</v>
      </c>
      <c r="I6">
        <v>1</v>
      </c>
      <c r="J6" t="s">
        <v>48</v>
      </c>
      <c r="K6" t="s">
        <v>118</v>
      </c>
      <c r="L6" t="s">
        <v>117</v>
      </c>
      <c r="M6" t="s">
        <v>241</v>
      </c>
      <c r="N6" t="s">
        <v>241</v>
      </c>
      <c r="Q6">
        <f t="shared" si="2"/>
        <v>7.4999999999999997E-3</v>
      </c>
      <c r="R6">
        <f t="shared" si="3"/>
        <v>0.03</v>
      </c>
      <c r="S6" t="str">
        <f t="shared" si="4"/>
        <v>64</v>
      </c>
      <c r="T6">
        <f t="shared" si="5"/>
        <v>3</v>
      </c>
    </row>
    <row r="7" spans="1:20" x14ac:dyDescent="0.25">
      <c r="A7" t="s">
        <v>44</v>
      </c>
      <c r="B7">
        <v>110</v>
      </c>
      <c r="C7">
        <v>24</v>
      </c>
      <c r="D7">
        <v>40</v>
      </c>
      <c r="E7">
        <f t="shared" si="6"/>
        <v>32</v>
      </c>
      <c r="F7">
        <v>7</v>
      </c>
      <c r="I7">
        <v>1</v>
      </c>
      <c r="J7" t="s">
        <v>48</v>
      </c>
      <c r="K7" t="s">
        <v>114</v>
      </c>
      <c r="L7" t="s">
        <v>102</v>
      </c>
      <c r="M7" t="s">
        <v>241</v>
      </c>
      <c r="N7" t="s">
        <v>241</v>
      </c>
      <c r="Q7">
        <f t="shared" si="2"/>
        <v>6.4000000000000003E-3</v>
      </c>
      <c r="R7">
        <f t="shared" si="3"/>
        <v>2.5600000000000001E-2</v>
      </c>
      <c r="S7" t="str">
        <f t="shared" si="4"/>
        <v>64</v>
      </c>
      <c r="T7">
        <f t="shared" si="5"/>
        <v>3</v>
      </c>
    </row>
    <row r="8" spans="1:20" x14ac:dyDescent="0.25">
      <c r="A8" t="s">
        <v>45</v>
      </c>
      <c r="B8">
        <v>110</v>
      </c>
      <c r="C8">
        <v>33</v>
      </c>
      <c r="D8">
        <v>46</v>
      </c>
      <c r="E8">
        <f t="shared" si="6"/>
        <v>39.5</v>
      </c>
      <c r="F8">
        <v>1</v>
      </c>
      <c r="G8">
        <v>7</v>
      </c>
      <c r="H8">
        <v>3</v>
      </c>
      <c r="I8">
        <v>1</v>
      </c>
      <c r="J8" t="s">
        <v>48</v>
      </c>
      <c r="K8" t="s">
        <v>118</v>
      </c>
      <c r="L8" t="s">
        <v>117</v>
      </c>
      <c r="M8" t="s">
        <v>241</v>
      </c>
      <c r="N8" t="s">
        <v>241</v>
      </c>
      <c r="Q8">
        <f t="shared" si="2"/>
        <v>7.9000000000000008E-3</v>
      </c>
      <c r="R8">
        <f t="shared" si="3"/>
        <v>3.1600000000000003E-2</v>
      </c>
      <c r="S8" t="str">
        <f t="shared" si="4"/>
        <v>64</v>
      </c>
      <c r="T8">
        <f t="shared" si="5"/>
        <v>3</v>
      </c>
    </row>
    <row r="9" spans="1:20" x14ac:dyDescent="0.25">
      <c r="A9" t="s">
        <v>46</v>
      </c>
      <c r="B9">
        <v>110</v>
      </c>
      <c r="C9">
        <v>38</v>
      </c>
      <c r="D9">
        <v>45</v>
      </c>
      <c r="E9">
        <f t="shared" si="6"/>
        <v>41.5</v>
      </c>
      <c r="F9">
        <v>1</v>
      </c>
      <c r="G9">
        <v>5</v>
      </c>
      <c r="H9">
        <v>5</v>
      </c>
      <c r="I9">
        <v>1</v>
      </c>
      <c r="J9" t="s">
        <v>48</v>
      </c>
      <c r="K9" t="s">
        <v>440</v>
      </c>
      <c r="L9" t="s">
        <v>122</v>
      </c>
      <c r="M9" t="s">
        <v>241</v>
      </c>
      <c r="N9" t="s">
        <v>241</v>
      </c>
      <c r="Q9">
        <f t="shared" si="2"/>
        <v>8.3000000000000001E-3</v>
      </c>
      <c r="R9">
        <f t="shared" si="3"/>
        <v>3.32E-2</v>
      </c>
      <c r="S9" t="str">
        <f t="shared" si="4"/>
        <v>64</v>
      </c>
      <c r="T9">
        <f t="shared" si="5"/>
        <v>3</v>
      </c>
    </row>
    <row r="10" spans="1:20" x14ac:dyDescent="0.25">
      <c r="A10" t="s">
        <v>47</v>
      </c>
      <c r="B10">
        <v>110</v>
      </c>
      <c r="C10">
        <v>34</v>
      </c>
      <c r="D10">
        <v>49</v>
      </c>
      <c r="E10">
        <f t="shared" si="6"/>
        <v>41.5</v>
      </c>
      <c r="F10">
        <v>1</v>
      </c>
      <c r="G10">
        <v>3</v>
      </c>
      <c r="H10">
        <v>6</v>
      </c>
      <c r="I10">
        <v>1</v>
      </c>
      <c r="J10" t="s">
        <v>48</v>
      </c>
      <c r="K10" t="s">
        <v>118</v>
      </c>
      <c r="L10" t="s">
        <v>117</v>
      </c>
      <c r="M10" t="s">
        <v>241</v>
      </c>
      <c r="N10" t="s">
        <v>241</v>
      </c>
      <c r="Q10">
        <f t="shared" si="2"/>
        <v>8.3000000000000001E-3</v>
      </c>
      <c r="R10">
        <f t="shared" si="3"/>
        <v>3.32E-2</v>
      </c>
      <c r="S10" t="str">
        <f t="shared" si="4"/>
        <v>64</v>
      </c>
      <c r="T10">
        <f t="shared" si="5"/>
        <v>3</v>
      </c>
    </row>
    <row r="11" spans="1:20" x14ac:dyDescent="0.25">
      <c r="A11" t="s">
        <v>41</v>
      </c>
      <c r="B11">
        <v>110</v>
      </c>
      <c r="C11">
        <v>30</v>
      </c>
      <c r="D11">
        <v>42</v>
      </c>
      <c r="E11">
        <f>AVERAGE(C11,D11)</f>
        <v>36</v>
      </c>
      <c r="F11">
        <v>1</v>
      </c>
      <c r="G11">
        <v>5</v>
      </c>
      <c r="H11">
        <v>5</v>
      </c>
      <c r="I11">
        <v>2</v>
      </c>
      <c r="J11" t="s">
        <v>48</v>
      </c>
      <c r="K11" t="s">
        <v>118</v>
      </c>
      <c r="L11" t="s">
        <v>117</v>
      </c>
      <c r="M11" t="s">
        <v>241</v>
      </c>
      <c r="N11" t="s">
        <v>241</v>
      </c>
      <c r="Q11">
        <f t="shared" si="2"/>
        <v>7.1999999999999998E-3</v>
      </c>
      <c r="R11">
        <f t="shared" si="3"/>
        <v>2.8799999999999999E-2</v>
      </c>
      <c r="S11" t="str">
        <f t="shared" si="4"/>
        <v>64</v>
      </c>
      <c r="T11">
        <f t="shared" si="5"/>
        <v>3</v>
      </c>
    </row>
    <row r="12" spans="1:20" x14ac:dyDescent="0.25">
      <c r="A12" t="s">
        <v>52</v>
      </c>
      <c r="B12">
        <v>110</v>
      </c>
      <c r="C12">
        <v>38</v>
      </c>
      <c r="D12">
        <v>46</v>
      </c>
      <c r="E12">
        <f t="shared" si="6"/>
        <v>42</v>
      </c>
      <c r="F12">
        <v>6</v>
      </c>
      <c r="I12">
        <v>5</v>
      </c>
      <c r="J12" t="s">
        <v>48</v>
      </c>
      <c r="K12" t="s">
        <v>84</v>
      </c>
      <c r="L12" t="s">
        <v>103</v>
      </c>
      <c r="M12" t="s">
        <v>241</v>
      </c>
      <c r="N12" t="s">
        <v>241</v>
      </c>
      <c r="Q12">
        <f t="shared" si="2"/>
        <v>8.3999999999999995E-3</v>
      </c>
      <c r="R12">
        <f t="shared" si="3"/>
        <v>3.3599999999999998E-2</v>
      </c>
      <c r="S12" t="str">
        <f t="shared" si="4"/>
        <v>64</v>
      </c>
      <c r="T12">
        <f t="shared" si="5"/>
        <v>3</v>
      </c>
    </row>
    <row r="13" spans="1:20" x14ac:dyDescent="0.25">
      <c r="A13" t="s">
        <v>51</v>
      </c>
      <c r="B13">
        <v>52</v>
      </c>
      <c r="C13">
        <v>6</v>
      </c>
      <c r="D13">
        <v>13</v>
      </c>
      <c r="E13">
        <f>AVERAGE(C13,D13)</f>
        <v>9.5</v>
      </c>
      <c r="F13">
        <v>6</v>
      </c>
      <c r="I13">
        <v>2</v>
      </c>
      <c r="J13" t="s">
        <v>48</v>
      </c>
      <c r="K13" t="s">
        <v>118</v>
      </c>
      <c r="L13" t="s">
        <v>117</v>
      </c>
      <c r="M13" t="s">
        <v>241</v>
      </c>
      <c r="N13" t="s">
        <v>241</v>
      </c>
      <c r="Q13">
        <f t="shared" si="2"/>
        <v>1.9E-3</v>
      </c>
      <c r="R13">
        <f t="shared" si="3"/>
        <v>7.6E-3</v>
      </c>
      <c r="S13" t="str">
        <f t="shared" si="4"/>
        <v>ROUND(64*B3/100;0)</v>
      </c>
      <c r="T13">
        <f t="shared" si="5"/>
        <v>1</v>
      </c>
    </row>
    <row r="14" spans="1:20" x14ac:dyDescent="0.25">
      <c r="A14" t="s">
        <v>50</v>
      </c>
      <c r="B14">
        <v>40</v>
      </c>
      <c r="C14">
        <v>5</v>
      </c>
      <c r="D14">
        <v>11</v>
      </c>
      <c r="E14">
        <f t="shared" si="6"/>
        <v>8</v>
      </c>
      <c r="F14">
        <v>5</v>
      </c>
      <c r="G14">
        <v>15</v>
      </c>
      <c r="I14">
        <v>3</v>
      </c>
      <c r="J14" t="s">
        <v>48</v>
      </c>
      <c r="K14" t="s">
        <v>440</v>
      </c>
      <c r="L14" t="s">
        <v>122</v>
      </c>
      <c r="M14" t="s">
        <v>241</v>
      </c>
      <c r="N14" t="s">
        <v>241</v>
      </c>
      <c r="Q14">
        <f t="shared" si="2"/>
        <v>1.6000000000000001E-3</v>
      </c>
      <c r="R14">
        <f t="shared" si="3"/>
        <v>6.4000000000000003E-3</v>
      </c>
      <c r="S14" t="str">
        <f t="shared" si="4"/>
        <v>ROUND(64*B3/100;0)</v>
      </c>
      <c r="T14">
        <f t="shared" si="5"/>
        <v>1</v>
      </c>
    </row>
    <row r="15" spans="1:20" x14ac:dyDescent="0.25">
      <c r="A15" t="s">
        <v>49</v>
      </c>
      <c r="B15">
        <v>40</v>
      </c>
      <c r="C15">
        <v>5</v>
      </c>
      <c r="D15">
        <v>11</v>
      </c>
      <c r="E15">
        <f>AVERAGE(C15,D15)</f>
        <v>8</v>
      </c>
      <c r="F15">
        <v>5</v>
      </c>
      <c r="G15">
        <v>15</v>
      </c>
      <c r="I15">
        <v>0</v>
      </c>
      <c r="J15" t="s">
        <v>48</v>
      </c>
      <c r="K15" t="s">
        <v>114</v>
      </c>
      <c r="L15" t="s">
        <v>102</v>
      </c>
      <c r="M15" t="s">
        <v>240</v>
      </c>
      <c r="N15" t="s">
        <v>241</v>
      </c>
      <c r="O15" t="s">
        <v>282</v>
      </c>
      <c r="Q15">
        <f t="shared" si="2"/>
        <v>1.6000000000000001E-3</v>
      </c>
      <c r="R15">
        <f t="shared" si="3"/>
        <v>6.4000000000000003E-3</v>
      </c>
      <c r="S15">
        <f t="shared" ref="S15:S67" si="7">ROUND(58*B15/100,0)</f>
        <v>23</v>
      </c>
      <c r="T15">
        <f t="shared" si="5"/>
        <v>1</v>
      </c>
    </row>
    <row r="16" spans="1:20" x14ac:dyDescent="0.25">
      <c r="A16" t="s">
        <v>58</v>
      </c>
      <c r="B16">
        <v>70</v>
      </c>
      <c r="C16">
        <v>26</v>
      </c>
      <c r="D16">
        <v>36</v>
      </c>
      <c r="E16">
        <f t="shared" si="6"/>
        <v>31</v>
      </c>
      <c r="F16">
        <v>5</v>
      </c>
      <c r="G16">
        <v>5</v>
      </c>
      <c r="I16">
        <v>2</v>
      </c>
      <c r="J16" t="s">
        <v>48</v>
      </c>
      <c r="K16" t="s">
        <v>441</v>
      </c>
      <c r="L16" t="s">
        <v>442</v>
      </c>
      <c r="M16" t="s">
        <v>241</v>
      </c>
      <c r="N16" t="s">
        <v>241</v>
      </c>
      <c r="Q16">
        <f t="shared" si="2"/>
        <v>6.1999999999999998E-3</v>
      </c>
      <c r="R16">
        <f t="shared" si="3"/>
        <v>2.4799999999999999E-2</v>
      </c>
      <c r="S16">
        <f t="shared" si="7"/>
        <v>41</v>
      </c>
      <c r="T16">
        <f t="shared" si="5"/>
        <v>3</v>
      </c>
    </row>
    <row r="17" spans="1:20" x14ac:dyDescent="0.25">
      <c r="A17" t="s">
        <v>59</v>
      </c>
      <c r="B17">
        <v>60</v>
      </c>
      <c r="C17">
        <v>26</v>
      </c>
      <c r="D17">
        <v>36</v>
      </c>
      <c r="E17">
        <f t="shared" si="6"/>
        <v>31</v>
      </c>
      <c r="F17">
        <v>2</v>
      </c>
      <c r="G17">
        <v>4</v>
      </c>
      <c r="I17">
        <v>2</v>
      </c>
      <c r="J17" t="s">
        <v>48</v>
      </c>
      <c r="K17" t="s">
        <v>118</v>
      </c>
      <c r="L17" t="s">
        <v>117</v>
      </c>
      <c r="M17" t="s">
        <v>241</v>
      </c>
      <c r="N17" t="s">
        <v>241</v>
      </c>
      <c r="Q17">
        <f t="shared" si="2"/>
        <v>6.1999999999999998E-3</v>
      </c>
      <c r="R17">
        <f t="shared" si="3"/>
        <v>2.4799999999999999E-2</v>
      </c>
      <c r="S17">
        <f t="shared" si="7"/>
        <v>35</v>
      </c>
      <c r="T17">
        <f t="shared" si="5"/>
        <v>3</v>
      </c>
    </row>
    <row r="18" spans="1:20" x14ac:dyDescent="0.25">
      <c r="A18" t="s">
        <v>60</v>
      </c>
      <c r="B18">
        <v>70</v>
      </c>
      <c r="C18">
        <v>26</v>
      </c>
      <c r="D18">
        <v>36</v>
      </c>
      <c r="E18">
        <f t="shared" si="6"/>
        <v>31</v>
      </c>
      <c r="F18">
        <v>1</v>
      </c>
      <c r="G18">
        <v>3</v>
      </c>
      <c r="H18">
        <v>3</v>
      </c>
      <c r="I18">
        <v>2</v>
      </c>
      <c r="J18" t="s">
        <v>48</v>
      </c>
      <c r="K18" t="s">
        <v>441</v>
      </c>
      <c r="L18" t="s">
        <v>442</v>
      </c>
      <c r="M18" t="s">
        <v>241</v>
      </c>
      <c r="N18" t="s">
        <v>241</v>
      </c>
      <c r="Q18">
        <f t="shared" si="2"/>
        <v>6.1999999999999998E-3</v>
      </c>
      <c r="R18">
        <f t="shared" si="3"/>
        <v>2.4799999999999999E-2</v>
      </c>
      <c r="S18">
        <f t="shared" si="7"/>
        <v>41</v>
      </c>
      <c r="T18">
        <f t="shared" si="5"/>
        <v>3</v>
      </c>
    </row>
    <row r="19" spans="1:20" x14ac:dyDescent="0.25">
      <c r="A19" t="s">
        <v>457</v>
      </c>
      <c r="E19" t="e">
        <f t="shared" si="6"/>
        <v>#DIV/0!</v>
      </c>
      <c r="I19">
        <v>3</v>
      </c>
      <c r="J19" t="s">
        <v>48</v>
      </c>
      <c r="K19" t="s">
        <v>441</v>
      </c>
      <c r="L19" t="s">
        <v>442</v>
      </c>
      <c r="M19" t="s">
        <v>240</v>
      </c>
      <c r="N19" t="s">
        <v>240</v>
      </c>
      <c r="Q19" t="e">
        <f t="shared" ref="Q19" si="8">E19/5000</f>
        <v>#DIV/0!</v>
      </c>
      <c r="R19" t="e">
        <f t="shared" ref="R19" si="9">Q19*4</f>
        <v>#DIV/0!</v>
      </c>
      <c r="S19">
        <f t="shared" ref="S19" si="10">ROUND(58*B19/100,0)</f>
        <v>0</v>
      </c>
      <c r="T19" t="e">
        <f t="shared" ref="T19" si="11">ROUNDUP(E19/15,0)</f>
        <v>#DIV/0!</v>
      </c>
    </row>
    <row r="20" spans="1:20" x14ac:dyDescent="0.25">
      <c r="A20" t="s">
        <v>94</v>
      </c>
      <c r="B20">
        <v>110</v>
      </c>
      <c r="C20">
        <v>79</v>
      </c>
      <c r="D20">
        <v>100</v>
      </c>
      <c r="E20">
        <f t="shared" si="6"/>
        <v>89.5</v>
      </c>
      <c r="F20">
        <v>2</v>
      </c>
      <c r="G20">
        <v>6</v>
      </c>
      <c r="I20">
        <v>1</v>
      </c>
      <c r="J20" t="s">
        <v>91</v>
      </c>
      <c r="K20" t="s">
        <v>118</v>
      </c>
      <c r="L20" t="s">
        <v>132</v>
      </c>
      <c r="M20" t="s">
        <v>241</v>
      </c>
      <c r="N20" t="s">
        <v>241</v>
      </c>
      <c r="Q20">
        <f>E20/5000</f>
        <v>1.7899999999999999E-2</v>
      </c>
      <c r="R20">
        <f t="shared" si="3"/>
        <v>7.1599999999999997E-2</v>
      </c>
      <c r="S20">
        <f t="shared" si="7"/>
        <v>64</v>
      </c>
      <c r="T20">
        <f t="shared" si="5"/>
        <v>6</v>
      </c>
    </row>
    <row r="21" spans="1:20" x14ac:dyDescent="0.25">
      <c r="A21" t="s">
        <v>96</v>
      </c>
      <c r="B21">
        <v>95</v>
      </c>
      <c r="C21">
        <v>62</v>
      </c>
      <c r="D21">
        <v>80</v>
      </c>
      <c r="E21">
        <f t="shared" si="6"/>
        <v>71</v>
      </c>
      <c r="F21">
        <v>2</v>
      </c>
      <c r="G21">
        <v>10</v>
      </c>
      <c r="I21">
        <v>1</v>
      </c>
      <c r="J21" t="s">
        <v>91</v>
      </c>
      <c r="K21" t="s">
        <v>118</v>
      </c>
      <c r="L21" t="s">
        <v>132</v>
      </c>
      <c r="M21" t="s">
        <v>241</v>
      </c>
      <c r="N21" t="s">
        <v>241</v>
      </c>
      <c r="Q21">
        <f t="shared" ref="Q21:Q94" si="12">E21/5000</f>
        <v>1.4200000000000001E-2</v>
      </c>
      <c r="R21">
        <f t="shared" si="3"/>
        <v>5.6800000000000003E-2</v>
      </c>
      <c r="S21">
        <f t="shared" si="7"/>
        <v>55</v>
      </c>
      <c r="T21">
        <f t="shared" si="5"/>
        <v>5</v>
      </c>
    </row>
    <row r="22" spans="1:20" x14ac:dyDescent="0.25">
      <c r="A22" t="s">
        <v>95</v>
      </c>
      <c r="B22">
        <v>82</v>
      </c>
      <c r="C22">
        <v>52</v>
      </c>
      <c r="D22">
        <v>70</v>
      </c>
      <c r="E22">
        <f t="shared" si="6"/>
        <v>61</v>
      </c>
      <c r="F22">
        <v>3</v>
      </c>
      <c r="G22">
        <v>7</v>
      </c>
      <c r="I22">
        <v>2</v>
      </c>
      <c r="J22" t="s">
        <v>91</v>
      </c>
      <c r="K22" t="s">
        <v>114</v>
      </c>
      <c r="L22" t="s">
        <v>108</v>
      </c>
      <c r="M22" t="s">
        <v>241</v>
      </c>
      <c r="N22" t="s">
        <v>241</v>
      </c>
      <c r="Q22">
        <f t="shared" si="12"/>
        <v>1.2200000000000001E-2</v>
      </c>
      <c r="R22">
        <f t="shared" si="3"/>
        <v>4.8800000000000003E-2</v>
      </c>
      <c r="S22">
        <f t="shared" si="7"/>
        <v>48</v>
      </c>
      <c r="T22">
        <f t="shared" si="5"/>
        <v>5</v>
      </c>
    </row>
    <row r="23" spans="1:20" x14ac:dyDescent="0.25">
      <c r="A23" t="s">
        <v>97</v>
      </c>
      <c r="B23">
        <v>68</v>
      </c>
      <c r="C23">
        <v>38</v>
      </c>
      <c r="D23">
        <v>46</v>
      </c>
      <c r="E23">
        <f t="shared" si="6"/>
        <v>42</v>
      </c>
      <c r="F23">
        <v>2</v>
      </c>
      <c r="G23">
        <v>8</v>
      </c>
      <c r="I23">
        <v>3</v>
      </c>
      <c r="J23" t="s">
        <v>91</v>
      </c>
      <c r="K23" t="s">
        <v>114</v>
      </c>
      <c r="L23" t="s">
        <v>108</v>
      </c>
      <c r="M23" t="s">
        <v>241</v>
      </c>
      <c r="N23" t="s">
        <v>241</v>
      </c>
      <c r="Q23">
        <f t="shared" si="12"/>
        <v>8.3999999999999995E-3</v>
      </c>
      <c r="R23">
        <f t="shared" si="3"/>
        <v>3.3599999999999998E-2</v>
      </c>
      <c r="S23">
        <f t="shared" si="7"/>
        <v>39</v>
      </c>
      <c r="T23">
        <f t="shared" si="5"/>
        <v>3</v>
      </c>
    </row>
    <row r="24" spans="1:20" x14ac:dyDescent="0.25">
      <c r="A24" t="s">
        <v>115</v>
      </c>
      <c r="B24">
        <v>49</v>
      </c>
      <c r="C24">
        <v>26</v>
      </c>
      <c r="D24">
        <v>31</v>
      </c>
      <c r="E24">
        <f t="shared" si="6"/>
        <v>28.5</v>
      </c>
      <c r="F24">
        <v>2</v>
      </c>
      <c r="G24">
        <v>4</v>
      </c>
      <c r="I24">
        <v>4</v>
      </c>
      <c r="J24" t="s">
        <v>91</v>
      </c>
      <c r="K24" t="s">
        <v>114</v>
      </c>
      <c r="L24" t="s">
        <v>102</v>
      </c>
      <c r="M24" t="s">
        <v>241</v>
      </c>
      <c r="N24" t="s">
        <v>241</v>
      </c>
      <c r="Q24">
        <f t="shared" si="12"/>
        <v>5.7000000000000002E-3</v>
      </c>
      <c r="R24">
        <f t="shared" si="3"/>
        <v>2.2800000000000001E-2</v>
      </c>
      <c r="S24">
        <f t="shared" si="7"/>
        <v>28</v>
      </c>
      <c r="T24">
        <f t="shared" si="5"/>
        <v>2</v>
      </c>
    </row>
    <row r="25" spans="1:20" x14ac:dyDescent="0.25">
      <c r="A25" t="s">
        <v>425</v>
      </c>
      <c r="B25">
        <v>35</v>
      </c>
      <c r="C25">
        <v>17</v>
      </c>
      <c r="D25">
        <v>19</v>
      </c>
      <c r="E25">
        <f t="shared" si="6"/>
        <v>18</v>
      </c>
      <c r="F25">
        <v>2</v>
      </c>
      <c r="G25">
        <v>3</v>
      </c>
      <c r="I25">
        <v>3</v>
      </c>
      <c r="J25" t="s">
        <v>91</v>
      </c>
      <c r="K25" t="s">
        <v>114</v>
      </c>
      <c r="L25" t="s">
        <v>102</v>
      </c>
      <c r="M25" t="s">
        <v>240</v>
      </c>
      <c r="N25" t="s">
        <v>240</v>
      </c>
      <c r="Q25">
        <f t="shared" ref="Q25" si="13">E25/5000</f>
        <v>3.5999999999999999E-3</v>
      </c>
      <c r="R25">
        <f t="shared" ref="R25" si="14">Q25*4</f>
        <v>1.44E-2</v>
      </c>
      <c r="S25">
        <f t="shared" si="7"/>
        <v>20</v>
      </c>
      <c r="T25">
        <f t="shared" ref="T25" si="15">ROUNDUP(E25/15,0)</f>
        <v>2</v>
      </c>
    </row>
    <row r="26" spans="1:20" x14ac:dyDescent="0.25">
      <c r="A26" t="s">
        <v>93</v>
      </c>
      <c r="B26">
        <v>95</v>
      </c>
      <c r="C26">
        <v>26</v>
      </c>
      <c r="D26">
        <v>33</v>
      </c>
      <c r="E26">
        <f t="shared" si="6"/>
        <v>29.5</v>
      </c>
      <c r="F26">
        <v>2</v>
      </c>
      <c r="G26">
        <v>6</v>
      </c>
      <c r="I26">
        <v>1</v>
      </c>
      <c r="J26" t="s">
        <v>92</v>
      </c>
      <c r="K26" t="s">
        <v>439</v>
      </c>
      <c r="L26" t="s">
        <v>113</v>
      </c>
      <c r="M26" t="s">
        <v>241</v>
      </c>
      <c r="N26" t="s">
        <v>241</v>
      </c>
      <c r="Q26">
        <f t="shared" si="12"/>
        <v>5.8999999999999999E-3</v>
      </c>
      <c r="R26">
        <f t="shared" si="3"/>
        <v>2.3599999999999999E-2</v>
      </c>
      <c r="S26">
        <f t="shared" si="7"/>
        <v>55</v>
      </c>
      <c r="T26">
        <f t="shared" si="5"/>
        <v>2</v>
      </c>
    </row>
    <row r="27" spans="1:20" x14ac:dyDescent="0.25">
      <c r="A27" t="s">
        <v>100</v>
      </c>
      <c r="B27">
        <v>60</v>
      </c>
      <c r="C27">
        <v>12</v>
      </c>
      <c r="D27">
        <v>20</v>
      </c>
      <c r="E27">
        <f t="shared" si="6"/>
        <v>16</v>
      </c>
      <c r="F27">
        <v>3</v>
      </c>
      <c r="G27">
        <v>5</v>
      </c>
      <c r="I27">
        <v>2</v>
      </c>
      <c r="J27" t="s">
        <v>92</v>
      </c>
      <c r="K27" t="s">
        <v>439</v>
      </c>
      <c r="L27" t="s">
        <v>113</v>
      </c>
      <c r="M27" t="s">
        <v>241</v>
      </c>
      <c r="N27" t="s">
        <v>241</v>
      </c>
      <c r="Q27">
        <f t="shared" si="12"/>
        <v>3.2000000000000002E-3</v>
      </c>
      <c r="R27">
        <f t="shared" si="3"/>
        <v>1.2800000000000001E-2</v>
      </c>
      <c r="S27">
        <f t="shared" si="7"/>
        <v>35</v>
      </c>
      <c r="T27">
        <f t="shared" si="5"/>
        <v>2</v>
      </c>
    </row>
    <row r="28" spans="1:20" x14ac:dyDescent="0.25">
      <c r="A28" t="s">
        <v>99</v>
      </c>
      <c r="B28">
        <v>45</v>
      </c>
      <c r="C28">
        <v>6</v>
      </c>
      <c r="D28">
        <v>12</v>
      </c>
      <c r="E28">
        <f t="shared" si="6"/>
        <v>9</v>
      </c>
      <c r="F28">
        <v>3</v>
      </c>
      <c r="G28">
        <v>8</v>
      </c>
      <c r="I28">
        <v>3</v>
      </c>
      <c r="J28" t="s">
        <v>92</v>
      </c>
      <c r="K28" t="s">
        <v>439</v>
      </c>
      <c r="L28" t="s">
        <v>274</v>
      </c>
      <c r="M28" t="s">
        <v>241</v>
      </c>
      <c r="N28" t="s">
        <v>241</v>
      </c>
      <c r="Q28">
        <f t="shared" si="12"/>
        <v>1.8E-3</v>
      </c>
      <c r="R28">
        <f t="shared" si="3"/>
        <v>7.1999999999999998E-3</v>
      </c>
      <c r="S28">
        <f t="shared" si="7"/>
        <v>26</v>
      </c>
      <c r="T28">
        <f t="shared" si="5"/>
        <v>1</v>
      </c>
    </row>
    <row r="29" spans="1:20" x14ac:dyDescent="0.25">
      <c r="A29" t="s">
        <v>98</v>
      </c>
      <c r="B29">
        <v>35</v>
      </c>
      <c r="C29">
        <v>1</v>
      </c>
      <c r="D29">
        <v>3</v>
      </c>
      <c r="E29">
        <f t="shared" si="6"/>
        <v>2</v>
      </c>
      <c r="F29">
        <v>3</v>
      </c>
      <c r="G29">
        <v>4</v>
      </c>
      <c r="I29">
        <v>6</v>
      </c>
      <c r="J29" t="s">
        <v>92</v>
      </c>
      <c r="K29" t="s">
        <v>439</v>
      </c>
      <c r="L29" t="s">
        <v>113</v>
      </c>
      <c r="M29" t="s">
        <v>241</v>
      </c>
      <c r="N29" t="s">
        <v>241</v>
      </c>
      <c r="Q29">
        <f t="shared" si="12"/>
        <v>4.0000000000000002E-4</v>
      </c>
      <c r="R29">
        <f t="shared" si="3"/>
        <v>1.6000000000000001E-3</v>
      </c>
      <c r="S29">
        <f t="shared" si="7"/>
        <v>20</v>
      </c>
      <c r="T29">
        <f t="shared" si="5"/>
        <v>1</v>
      </c>
    </row>
    <row r="30" spans="1:20" x14ac:dyDescent="0.25">
      <c r="A30" t="s">
        <v>61</v>
      </c>
      <c r="B30">
        <v>110</v>
      </c>
      <c r="C30">
        <v>20</v>
      </c>
      <c r="D30">
        <v>40</v>
      </c>
      <c r="E30">
        <f t="shared" si="6"/>
        <v>30</v>
      </c>
      <c r="F30">
        <v>6</v>
      </c>
      <c r="I30">
        <v>0</v>
      </c>
      <c r="J30" t="s">
        <v>89</v>
      </c>
      <c r="K30" t="s">
        <v>112</v>
      </c>
      <c r="L30" t="s">
        <v>432</v>
      </c>
      <c r="M30" t="s">
        <v>241</v>
      </c>
      <c r="N30" t="s">
        <v>241</v>
      </c>
      <c r="Q30">
        <f t="shared" si="12"/>
        <v>6.0000000000000001E-3</v>
      </c>
      <c r="R30">
        <f t="shared" si="3"/>
        <v>2.4E-2</v>
      </c>
      <c r="S30">
        <f t="shared" si="7"/>
        <v>64</v>
      </c>
      <c r="T30">
        <f t="shared" si="5"/>
        <v>2</v>
      </c>
    </row>
    <row r="31" spans="1:20" x14ac:dyDescent="0.25">
      <c r="A31" t="s">
        <v>62</v>
      </c>
      <c r="B31">
        <v>110</v>
      </c>
      <c r="C31">
        <v>15</v>
      </c>
      <c r="D31">
        <v>30</v>
      </c>
      <c r="E31">
        <f t="shared" si="6"/>
        <v>22.5</v>
      </c>
      <c r="F31">
        <v>6</v>
      </c>
      <c r="I31">
        <v>0</v>
      </c>
      <c r="J31" t="s">
        <v>89</v>
      </c>
      <c r="K31" t="s">
        <v>112</v>
      </c>
      <c r="L31" t="s">
        <v>432</v>
      </c>
      <c r="M31" t="s">
        <v>241</v>
      </c>
      <c r="N31" t="s">
        <v>241</v>
      </c>
      <c r="Q31">
        <f t="shared" si="12"/>
        <v>4.4999999999999997E-3</v>
      </c>
      <c r="R31">
        <f t="shared" si="3"/>
        <v>1.7999999999999999E-2</v>
      </c>
      <c r="S31">
        <f t="shared" si="7"/>
        <v>64</v>
      </c>
      <c r="T31">
        <f t="shared" si="5"/>
        <v>2</v>
      </c>
    </row>
    <row r="32" spans="1:20" x14ac:dyDescent="0.25">
      <c r="A32" t="s">
        <v>63</v>
      </c>
      <c r="B32">
        <v>95</v>
      </c>
      <c r="C32">
        <v>15</v>
      </c>
      <c r="D32">
        <v>20</v>
      </c>
      <c r="E32">
        <f t="shared" si="6"/>
        <v>17.5</v>
      </c>
      <c r="F32">
        <v>6</v>
      </c>
      <c r="I32">
        <v>1</v>
      </c>
      <c r="J32" t="s">
        <v>89</v>
      </c>
      <c r="K32" t="s">
        <v>120</v>
      </c>
      <c r="L32" t="s">
        <v>119</v>
      </c>
      <c r="M32" t="s">
        <v>241</v>
      </c>
      <c r="N32" t="s">
        <v>241</v>
      </c>
      <c r="Q32">
        <f t="shared" si="12"/>
        <v>3.5000000000000001E-3</v>
      </c>
      <c r="R32">
        <f t="shared" si="3"/>
        <v>1.4E-2</v>
      </c>
      <c r="S32">
        <f t="shared" si="7"/>
        <v>55</v>
      </c>
      <c r="T32">
        <f t="shared" si="5"/>
        <v>2</v>
      </c>
    </row>
    <row r="33" spans="1:20" x14ac:dyDescent="0.25">
      <c r="A33" t="s">
        <v>64</v>
      </c>
      <c r="B33">
        <v>92</v>
      </c>
      <c r="C33">
        <v>12</v>
      </c>
      <c r="D33">
        <v>16</v>
      </c>
      <c r="E33">
        <f t="shared" si="6"/>
        <v>14</v>
      </c>
      <c r="F33">
        <v>2</v>
      </c>
      <c r="G33">
        <v>4</v>
      </c>
      <c r="I33">
        <v>2</v>
      </c>
      <c r="J33" t="s">
        <v>89</v>
      </c>
      <c r="K33" t="s">
        <v>120</v>
      </c>
      <c r="L33" t="s">
        <v>119</v>
      </c>
      <c r="M33" t="s">
        <v>241</v>
      </c>
      <c r="N33" t="s">
        <v>241</v>
      </c>
      <c r="Q33">
        <f t="shared" si="12"/>
        <v>2.8E-3</v>
      </c>
      <c r="R33">
        <f t="shared" si="3"/>
        <v>1.12E-2</v>
      </c>
      <c r="S33">
        <f t="shared" si="7"/>
        <v>53</v>
      </c>
      <c r="T33">
        <f t="shared" si="5"/>
        <v>1</v>
      </c>
    </row>
    <row r="34" spans="1:20" s="11" customFormat="1" x14ac:dyDescent="0.25">
      <c r="A34" s="11" t="s">
        <v>272</v>
      </c>
      <c r="B34" s="11">
        <v>85</v>
      </c>
      <c r="C34" s="11">
        <v>8</v>
      </c>
      <c r="D34" s="11">
        <v>14</v>
      </c>
      <c r="E34" s="11">
        <f t="shared" si="6"/>
        <v>11</v>
      </c>
      <c r="F34" s="11">
        <v>2</v>
      </c>
      <c r="G34" s="11">
        <v>3</v>
      </c>
      <c r="I34" s="11">
        <v>3</v>
      </c>
      <c r="J34" s="11" t="s">
        <v>89</v>
      </c>
      <c r="K34" s="11" t="s">
        <v>120</v>
      </c>
      <c r="L34" s="11" t="s">
        <v>119</v>
      </c>
      <c r="M34" s="11" t="s">
        <v>241</v>
      </c>
      <c r="N34" s="11" t="s">
        <v>240</v>
      </c>
      <c r="O34" s="11" t="s">
        <v>273</v>
      </c>
      <c r="Q34">
        <f t="shared" si="12"/>
        <v>2.2000000000000001E-3</v>
      </c>
      <c r="R34">
        <f t="shared" si="3"/>
        <v>8.8000000000000005E-3</v>
      </c>
      <c r="S34">
        <f t="shared" si="7"/>
        <v>49</v>
      </c>
      <c r="T34" s="11">
        <f t="shared" si="5"/>
        <v>1</v>
      </c>
    </row>
    <row r="35" spans="1:20" x14ac:dyDescent="0.25">
      <c r="A35" t="s">
        <v>65</v>
      </c>
      <c r="B35">
        <v>82</v>
      </c>
      <c r="C35">
        <v>6</v>
      </c>
      <c r="D35">
        <v>12</v>
      </c>
      <c r="E35">
        <f t="shared" si="6"/>
        <v>9</v>
      </c>
      <c r="F35">
        <v>2</v>
      </c>
      <c r="G35">
        <v>4</v>
      </c>
      <c r="I35">
        <v>3</v>
      </c>
      <c r="J35" t="s">
        <v>89</v>
      </c>
      <c r="K35" t="s">
        <v>112</v>
      </c>
      <c r="L35" t="s">
        <v>432</v>
      </c>
      <c r="M35" t="s">
        <v>241</v>
      </c>
      <c r="N35" t="s">
        <v>241</v>
      </c>
      <c r="Q35">
        <f t="shared" si="12"/>
        <v>1.8E-3</v>
      </c>
      <c r="R35">
        <f t="shared" si="3"/>
        <v>7.1999999999999998E-3</v>
      </c>
      <c r="S35">
        <f t="shared" si="7"/>
        <v>48</v>
      </c>
      <c r="T35">
        <f t="shared" si="5"/>
        <v>1</v>
      </c>
    </row>
    <row r="36" spans="1:20" x14ac:dyDescent="0.25">
      <c r="A36" t="s">
        <v>66</v>
      </c>
      <c r="B36">
        <v>70</v>
      </c>
      <c r="C36">
        <v>4</v>
      </c>
      <c r="D36">
        <v>7</v>
      </c>
      <c r="E36">
        <f t="shared" si="6"/>
        <v>5.5</v>
      </c>
      <c r="F36">
        <v>2</v>
      </c>
      <c r="G36">
        <v>3</v>
      </c>
      <c r="I36">
        <v>4</v>
      </c>
      <c r="J36" t="s">
        <v>89</v>
      </c>
      <c r="K36" t="s">
        <v>120</v>
      </c>
      <c r="L36" t="s">
        <v>119</v>
      </c>
      <c r="M36" t="s">
        <v>241</v>
      </c>
      <c r="N36" t="s">
        <v>241</v>
      </c>
      <c r="Q36">
        <f t="shared" si="12"/>
        <v>1.1000000000000001E-3</v>
      </c>
      <c r="R36">
        <f t="shared" si="3"/>
        <v>4.4000000000000003E-3</v>
      </c>
      <c r="S36">
        <f t="shared" si="7"/>
        <v>41</v>
      </c>
      <c r="T36">
        <f t="shared" si="5"/>
        <v>1</v>
      </c>
    </row>
    <row r="37" spans="1:20" x14ac:dyDescent="0.25">
      <c r="A37" t="s">
        <v>67</v>
      </c>
      <c r="B37">
        <v>60</v>
      </c>
      <c r="C37">
        <v>2</v>
      </c>
      <c r="D37">
        <v>4</v>
      </c>
      <c r="E37">
        <f t="shared" si="6"/>
        <v>3</v>
      </c>
      <c r="F37">
        <v>2</v>
      </c>
      <c r="G37">
        <v>3</v>
      </c>
      <c r="I37">
        <v>5</v>
      </c>
      <c r="J37" t="s">
        <v>89</v>
      </c>
      <c r="K37" t="s">
        <v>112</v>
      </c>
      <c r="L37" t="s">
        <v>432</v>
      </c>
      <c r="M37" t="s">
        <v>241</v>
      </c>
      <c r="N37" t="s">
        <v>241</v>
      </c>
      <c r="Q37">
        <f t="shared" si="12"/>
        <v>5.9999999999999995E-4</v>
      </c>
      <c r="R37">
        <f>Q37*4</f>
        <v>2.3999999999999998E-3</v>
      </c>
      <c r="S37">
        <f t="shared" si="7"/>
        <v>35</v>
      </c>
      <c r="T37">
        <f t="shared" si="5"/>
        <v>1</v>
      </c>
    </row>
    <row r="38" spans="1:20" x14ac:dyDescent="0.25">
      <c r="A38" t="s">
        <v>68</v>
      </c>
      <c r="B38">
        <v>50</v>
      </c>
      <c r="C38">
        <v>1</v>
      </c>
      <c r="D38">
        <v>2</v>
      </c>
      <c r="E38">
        <f t="shared" si="6"/>
        <v>1.5</v>
      </c>
      <c r="F38">
        <v>3</v>
      </c>
      <c r="G38">
        <v>2</v>
      </c>
      <c r="I38">
        <v>6</v>
      </c>
      <c r="J38" t="s">
        <v>89</v>
      </c>
      <c r="K38" t="s">
        <v>120</v>
      </c>
      <c r="L38" t="s">
        <v>119</v>
      </c>
      <c r="M38" t="s">
        <v>241</v>
      </c>
      <c r="N38" t="s">
        <v>241</v>
      </c>
      <c r="Q38">
        <f t="shared" si="12"/>
        <v>2.9999999999999997E-4</v>
      </c>
      <c r="R38">
        <f t="shared" si="3"/>
        <v>1.1999999999999999E-3</v>
      </c>
      <c r="S38">
        <f t="shared" si="7"/>
        <v>29</v>
      </c>
      <c r="T38">
        <f t="shared" si="5"/>
        <v>1</v>
      </c>
    </row>
    <row r="39" spans="1:20" x14ac:dyDescent="0.25">
      <c r="A39" t="s">
        <v>69</v>
      </c>
      <c r="B39">
        <v>40</v>
      </c>
      <c r="C39">
        <v>1</v>
      </c>
      <c r="D39">
        <v>3</v>
      </c>
      <c r="E39">
        <f t="shared" si="6"/>
        <v>2</v>
      </c>
      <c r="F39">
        <v>3</v>
      </c>
      <c r="G39">
        <v>2</v>
      </c>
      <c r="I39">
        <v>7</v>
      </c>
      <c r="J39" t="s">
        <v>89</v>
      </c>
      <c r="K39" t="s">
        <v>120</v>
      </c>
      <c r="L39" t="s">
        <v>119</v>
      </c>
      <c r="M39" t="s">
        <v>241</v>
      </c>
      <c r="N39" t="s">
        <v>240</v>
      </c>
      <c r="Q39">
        <f t="shared" si="12"/>
        <v>4.0000000000000002E-4</v>
      </c>
      <c r="R39">
        <f t="shared" si="3"/>
        <v>1.6000000000000001E-3</v>
      </c>
      <c r="S39">
        <f t="shared" si="7"/>
        <v>23</v>
      </c>
      <c r="T39">
        <f t="shared" si="5"/>
        <v>1</v>
      </c>
    </row>
    <row r="40" spans="1:20" x14ac:dyDescent="0.25">
      <c r="A40" t="s">
        <v>70</v>
      </c>
      <c r="B40">
        <v>33</v>
      </c>
      <c r="C40">
        <v>0</v>
      </c>
      <c r="D40">
        <v>2</v>
      </c>
      <c r="E40">
        <f t="shared" si="6"/>
        <v>1</v>
      </c>
      <c r="F40">
        <v>3</v>
      </c>
      <c r="G40">
        <v>2</v>
      </c>
      <c r="I40">
        <v>8</v>
      </c>
      <c r="J40" t="s">
        <v>89</v>
      </c>
      <c r="K40" t="s">
        <v>112</v>
      </c>
      <c r="L40" t="s">
        <v>432</v>
      </c>
      <c r="M40" t="s">
        <v>241</v>
      </c>
      <c r="N40" t="s">
        <v>241</v>
      </c>
      <c r="Q40">
        <f t="shared" si="12"/>
        <v>2.0000000000000001E-4</v>
      </c>
      <c r="R40">
        <f t="shared" si="3"/>
        <v>8.0000000000000004E-4</v>
      </c>
      <c r="S40">
        <f t="shared" si="7"/>
        <v>19</v>
      </c>
      <c r="T40">
        <f t="shared" si="5"/>
        <v>1</v>
      </c>
    </row>
    <row r="41" spans="1:20" x14ac:dyDescent="0.25">
      <c r="A41" t="s">
        <v>71</v>
      </c>
      <c r="B41">
        <v>33</v>
      </c>
      <c r="C41">
        <v>0</v>
      </c>
      <c r="D41">
        <v>2</v>
      </c>
      <c r="E41">
        <f t="shared" si="6"/>
        <v>1</v>
      </c>
      <c r="F41">
        <v>3</v>
      </c>
      <c r="G41">
        <v>2</v>
      </c>
      <c r="I41">
        <v>9</v>
      </c>
      <c r="J41" t="s">
        <v>89</v>
      </c>
      <c r="K41" t="s">
        <v>120</v>
      </c>
      <c r="L41" t="s">
        <v>119</v>
      </c>
      <c r="M41" t="s">
        <v>241</v>
      </c>
      <c r="N41" t="s">
        <v>241</v>
      </c>
      <c r="Q41">
        <f t="shared" si="12"/>
        <v>2.0000000000000001E-4</v>
      </c>
      <c r="R41">
        <f t="shared" si="3"/>
        <v>8.0000000000000004E-4</v>
      </c>
      <c r="S41">
        <f t="shared" si="7"/>
        <v>19</v>
      </c>
      <c r="T41">
        <f t="shared" si="5"/>
        <v>1</v>
      </c>
    </row>
    <row r="42" spans="1:20" x14ac:dyDescent="0.25">
      <c r="A42" t="s">
        <v>72</v>
      </c>
      <c r="B42">
        <v>70</v>
      </c>
      <c r="C42">
        <v>54</v>
      </c>
      <c r="D42">
        <v>73</v>
      </c>
      <c r="E42">
        <f t="shared" si="6"/>
        <v>63.5</v>
      </c>
      <c r="F42">
        <v>2</v>
      </c>
      <c r="G42">
        <v>9</v>
      </c>
      <c r="I42">
        <v>2</v>
      </c>
      <c r="J42" t="s">
        <v>90</v>
      </c>
      <c r="K42" t="s">
        <v>84</v>
      </c>
      <c r="L42" t="s">
        <v>103</v>
      </c>
      <c r="M42" t="s">
        <v>241</v>
      </c>
      <c r="N42" t="s">
        <v>241</v>
      </c>
      <c r="Q42">
        <f t="shared" si="12"/>
        <v>1.2699999999999999E-2</v>
      </c>
      <c r="R42">
        <f t="shared" si="3"/>
        <v>5.0799999999999998E-2</v>
      </c>
      <c r="S42">
        <f t="shared" si="7"/>
        <v>41</v>
      </c>
      <c r="T42">
        <f t="shared" si="5"/>
        <v>5</v>
      </c>
    </row>
    <row r="43" spans="1:20" x14ac:dyDescent="0.25">
      <c r="A43" t="s">
        <v>73</v>
      </c>
      <c r="B43">
        <v>110</v>
      </c>
      <c r="C43">
        <v>42</v>
      </c>
      <c r="D43">
        <v>63</v>
      </c>
      <c r="E43">
        <f t="shared" si="6"/>
        <v>52.5</v>
      </c>
      <c r="F43">
        <v>2</v>
      </c>
      <c r="G43">
        <v>7</v>
      </c>
      <c r="I43">
        <v>3</v>
      </c>
      <c r="J43" t="s">
        <v>90</v>
      </c>
      <c r="K43" t="s">
        <v>84</v>
      </c>
      <c r="L43" t="s">
        <v>103</v>
      </c>
      <c r="M43" t="s">
        <v>241</v>
      </c>
      <c r="N43" t="s">
        <v>241</v>
      </c>
      <c r="Q43">
        <f t="shared" si="12"/>
        <v>1.0500000000000001E-2</v>
      </c>
      <c r="R43">
        <f t="shared" si="3"/>
        <v>4.2000000000000003E-2</v>
      </c>
      <c r="S43">
        <f t="shared" si="7"/>
        <v>64</v>
      </c>
      <c r="T43">
        <f t="shared" si="5"/>
        <v>4</v>
      </c>
    </row>
    <row r="44" spans="1:20" x14ac:dyDescent="0.25">
      <c r="A44" t="s">
        <v>74</v>
      </c>
      <c r="B44">
        <v>110</v>
      </c>
      <c r="C44">
        <v>36</v>
      </c>
      <c r="D44">
        <v>46</v>
      </c>
      <c r="E44">
        <f t="shared" si="6"/>
        <v>41</v>
      </c>
      <c r="F44">
        <v>2</v>
      </c>
      <c r="G44">
        <v>6</v>
      </c>
      <c r="I44">
        <v>2</v>
      </c>
      <c r="J44" t="s">
        <v>90</v>
      </c>
      <c r="K44" t="s">
        <v>84</v>
      </c>
      <c r="L44" t="s">
        <v>103</v>
      </c>
      <c r="M44" t="s">
        <v>241</v>
      </c>
      <c r="N44" t="s">
        <v>241</v>
      </c>
      <c r="Q44">
        <f t="shared" si="12"/>
        <v>8.2000000000000007E-3</v>
      </c>
      <c r="R44">
        <f t="shared" si="3"/>
        <v>3.2800000000000003E-2</v>
      </c>
      <c r="S44">
        <f t="shared" si="7"/>
        <v>64</v>
      </c>
      <c r="T44">
        <f t="shared" si="5"/>
        <v>3</v>
      </c>
    </row>
    <row r="45" spans="1:20" x14ac:dyDescent="0.25">
      <c r="A45" t="s">
        <v>75</v>
      </c>
      <c r="B45">
        <v>110</v>
      </c>
      <c r="C45">
        <v>0</v>
      </c>
      <c r="D45">
        <v>50</v>
      </c>
      <c r="E45">
        <f t="shared" si="6"/>
        <v>25</v>
      </c>
      <c r="F45">
        <v>2</v>
      </c>
      <c r="G45">
        <v>5</v>
      </c>
      <c r="I45">
        <v>4</v>
      </c>
      <c r="J45" t="s">
        <v>90</v>
      </c>
      <c r="K45" t="s">
        <v>84</v>
      </c>
      <c r="L45" t="s">
        <v>103</v>
      </c>
      <c r="M45" t="s">
        <v>241</v>
      </c>
      <c r="N45" t="s">
        <v>241</v>
      </c>
      <c r="Q45">
        <f t="shared" si="12"/>
        <v>5.0000000000000001E-3</v>
      </c>
      <c r="R45">
        <f t="shared" si="3"/>
        <v>0.02</v>
      </c>
      <c r="S45">
        <f t="shared" si="7"/>
        <v>64</v>
      </c>
      <c r="T45">
        <f t="shared" si="5"/>
        <v>2</v>
      </c>
    </row>
    <row r="46" spans="1:20" x14ac:dyDescent="0.25">
      <c r="A46" t="s">
        <v>76</v>
      </c>
      <c r="B46">
        <v>110</v>
      </c>
      <c r="C46">
        <v>17</v>
      </c>
      <c r="D46">
        <v>21</v>
      </c>
      <c r="E46">
        <f t="shared" si="6"/>
        <v>19</v>
      </c>
      <c r="F46">
        <v>2</v>
      </c>
      <c r="G46">
        <v>4</v>
      </c>
      <c r="I46">
        <v>4</v>
      </c>
      <c r="J46" t="s">
        <v>90</v>
      </c>
      <c r="K46" t="s">
        <v>84</v>
      </c>
      <c r="L46" t="s">
        <v>103</v>
      </c>
      <c r="M46" t="s">
        <v>241</v>
      </c>
      <c r="N46" t="s">
        <v>241</v>
      </c>
      <c r="Q46">
        <f t="shared" si="12"/>
        <v>3.8E-3</v>
      </c>
      <c r="R46">
        <f t="shared" si="3"/>
        <v>1.52E-2</v>
      </c>
      <c r="S46">
        <f t="shared" si="7"/>
        <v>64</v>
      </c>
      <c r="T46">
        <f t="shared" si="5"/>
        <v>2</v>
      </c>
    </row>
    <row r="47" spans="1:20" x14ac:dyDescent="0.25">
      <c r="A47" t="s">
        <v>77</v>
      </c>
      <c r="B47">
        <v>110</v>
      </c>
      <c r="C47">
        <v>12</v>
      </c>
      <c r="D47">
        <v>17</v>
      </c>
      <c r="E47">
        <f t="shared" si="6"/>
        <v>14.5</v>
      </c>
      <c r="F47">
        <v>2</v>
      </c>
      <c r="G47">
        <v>4</v>
      </c>
      <c r="I47">
        <v>5</v>
      </c>
      <c r="J47" t="s">
        <v>90</v>
      </c>
      <c r="K47" t="s">
        <v>84</v>
      </c>
      <c r="L47" t="s">
        <v>103</v>
      </c>
      <c r="M47" t="s">
        <v>241</v>
      </c>
      <c r="N47" t="s">
        <v>241</v>
      </c>
      <c r="Q47">
        <f t="shared" si="12"/>
        <v>2.8999999999999998E-3</v>
      </c>
      <c r="R47">
        <f t="shared" si="3"/>
        <v>1.1599999999999999E-2</v>
      </c>
      <c r="S47">
        <f t="shared" si="7"/>
        <v>64</v>
      </c>
      <c r="T47">
        <f t="shared" si="5"/>
        <v>1</v>
      </c>
    </row>
    <row r="48" spans="1:20" x14ac:dyDescent="0.25">
      <c r="A48" t="s">
        <v>78</v>
      </c>
      <c r="B48">
        <v>110</v>
      </c>
      <c r="C48">
        <v>7</v>
      </c>
      <c r="D48">
        <v>13</v>
      </c>
      <c r="E48">
        <f t="shared" si="6"/>
        <v>10</v>
      </c>
      <c r="F48">
        <v>2</v>
      </c>
      <c r="G48">
        <v>3</v>
      </c>
      <c r="I48">
        <v>6</v>
      </c>
      <c r="J48" t="s">
        <v>90</v>
      </c>
      <c r="K48" t="s">
        <v>84</v>
      </c>
      <c r="L48" t="s">
        <v>103</v>
      </c>
      <c r="M48" t="s">
        <v>241</v>
      </c>
      <c r="N48" t="s">
        <v>241</v>
      </c>
      <c r="Q48">
        <f t="shared" si="12"/>
        <v>2E-3</v>
      </c>
      <c r="R48">
        <f t="shared" si="3"/>
        <v>8.0000000000000002E-3</v>
      </c>
      <c r="S48">
        <f t="shared" si="7"/>
        <v>64</v>
      </c>
      <c r="T48">
        <f t="shared" si="5"/>
        <v>1</v>
      </c>
    </row>
    <row r="49" spans="1:20" x14ac:dyDescent="0.25">
      <c r="A49" t="s">
        <v>83</v>
      </c>
      <c r="B49">
        <v>110</v>
      </c>
      <c r="C49">
        <v>4</v>
      </c>
      <c r="D49">
        <v>8</v>
      </c>
      <c r="E49">
        <f>AVERAGE(C49,D49)</f>
        <v>6</v>
      </c>
      <c r="F49">
        <v>2</v>
      </c>
      <c r="G49">
        <v>3</v>
      </c>
      <c r="I49">
        <v>6</v>
      </c>
      <c r="J49" t="s">
        <v>90</v>
      </c>
      <c r="K49" t="s">
        <v>84</v>
      </c>
      <c r="L49" t="s">
        <v>103</v>
      </c>
      <c r="M49" t="s">
        <v>241</v>
      </c>
      <c r="N49" t="s">
        <v>241</v>
      </c>
      <c r="Q49">
        <f t="shared" si="12"/>
        <v>1.1999999999999999E-3</v>
      </c>
      <c r="R49">
        <f t="shared" si="3"/>
        <v>4.7999999999999996E-3</v>
      </c>
      <c r="S49">
        <f t="shared" si="7"/>
        <v>64</v>
      </c>
      <c r="T49">
        <f t="shared" si="5"/>
        <v>1</v>
      </c>
    </row>
    <row r="50" spans="1:20" x14ac:dyDescent="0.25">
      <c r="A50" t="s">
        <v>79</v>
      </c>
      <c r="B50">
        <v>110</v>
      </c>
      <c r="C50">
        <v>5</v>
      </c>
      <c r="D50">
        <v>7</v>
      </c>
      <c r="E50">
        <f t="shared" si="6"/>
        <v>6</v>
      </c>
      <c r="F50">
        <v>3</v>
      </c>
      <c r="G50">
        <v>3</v>
      </c>
      <c r="I50">
        <v>7</v>
      </c>
      <c r="J50" t="s">
        <v>90</v>
      </c>
      <c r="K50" t="s">
        <v>84</v>
      </c>
      <c r="L50" t="s">
        <v>103</v>
      </c>
      <c r="M50" t="s">
        <v>241</v>
      </c>
      <c r="N50" t="s">
        <v>241</v>
      </c>
      <c r="Q50">
        <f t="shared" si="12"/>
        <v>1.1999999999999999E-3</v>
      </c>
      <c r="R50">
        <f t="shared" si="3"/>
        <v>4.7999999999999996E-3</v>
      </c>
      <c r="S50">
        <f t="shared" si="7"/>
        <v>64</v>
      </c>
      <c r="T50">
        <f t="shared" si="5"/>
        <v>1</v>
      </c>
    </row>
    <row r="51" spans="1:20" x14ac:dyDescent="0.25">
      <c r="A51" t="s">
        <v>82</v>
      </c>
      <c r="B51">
        <v>110</v>
      </c>
      <c r="C51">
        <v>4</v>
      </c>
      <c r="D51">
        <v>8</v>
      </c>
      <c r="E51">
        <f>AVERAGE(C51,D51)</f>
        <v>6</v>
      </c>
      <c r="F51">
        <v>3</v>
      </c>
      <c r="G51">
        <v>3</v>
      </c>
      <c r="I51">
        <v>7</v>
      </c>
      <c r="J51" t="s">
        <v>90</v>
      </c>
      <c r="K51" t="s">
        <v>84</v>
      </c>
      <c r="L51" t="s">
        <v>109</v>
      </c>
      <c r="M51" t="s">
        <v>241</v>
      </c>
      <c r="N51" t="s">
        <v>241</v>
      </c>
      <c r="Q51">
        <f t="shared" si="12"/>
        <v>1.1999999999999999E-3</v>
      </c>
      <c r="R51">
        <f t="shared" si="3"/>
        <v>4.7999999999999996E-3</v>
      </c>
      <c r="S51">
        <f t="shared" si="7"/>
        <v>64</v>
      </c>
      <c r="T51">
        <f t="shared" si="5"/>
        <v>1</v>
      </c>
    </row>
    <row r="52" spans="1:20" x14ac:dyDescent="0.25">
      <c r="A52" t="s">
        <v>80</v>
      </c>
      <c r="B52">
        <v>40</v>
      </c>
      <c r="C52">
        <v>2</v>
      </c>
      <c r="D52">
        <v>6</v>
      </c>
      <c r="E52">
        <f t="shared" si="6"/>
        <v>4</v>
      </c>
      <c r="F52">
        <v>3</v>
      </c>
      <c r="G52">
        <v>2</v>
      </c>
      <c r="I52">
        <v>8</v>
      </c>
      <c r="J52" t="s">
        <v>90</v>
      </c>
      <c r="K52" t="s">
        <v>84</v>
      </c>
      <c r="L52" t="s">
        <v>103</v>
      </c>
      <c r="M52" t="s">
        <v>241</v>
      </c>
      <c r="N52" t="s">
        <v>241</v>
      </c>
      <c r="Q52">
        <f t="shared" si="12"/>
        <v>8.0000000000000004E-4</v>
      </c>
      <c r="R52">
        <f t="shared" si="3"/>
        <v>3.2000000000000002E-3</v>
      </c>
      <c r="S52">
        <f t="shared" si="7"/>
        <v>23</v>
      </c>
      <c r="T52">
        <f t="shared" si="5"/>
        <v>1</v>
      </c>
    </row>
    <row r="53" spans="1:20" x14ac:dyDescent="0.25">
      <c r="A53" t="s">
        <v>81</v>
      </c>
      <c r="B53">
        <v>60</v>
      </c>
      <c r="C53">
        <v>0</v>
      </c>
      <c r="D53">
        <v>2</v>
      </c>
      <c r="E53">
        <f t="shared" si="6"/>
        <v>1</v>
      </c>
      <c r="F53">
        <v>3</v>
      </c>
      <c r="G53">
        <v>2</v>
      </c>
      <c r="I53">
        <v>9</v>
      </c>
      <c r="J53" t="s">
        <v>90</v>
      </c>
      <c r="K53" t="s">
        <v>84</v>
      </c>
      <c r="L53" t="s">
        <v>103</v>
      </c>
      <c r="M53" t="s">
        <v>241</v>
      </c>
      <c r="N53" t="s">
        <v>241</v>
      </c>
      <c r="Q53">
        <f t="shared" si="12"/>
        <v>2.0000000000000001E-4</v>
      </c>
      <c r="R53">
        <f t="shared" si="3"/>
        <v>8.0000000000000004E-4</v>
      </c>
      <c r="S53">
        <f t="shared" si="7"/>
        <v>35</v>
      </c>
      <c r="T53">
        <f t="shared" si="5"/>
        <v>1</v>
      </c>
    </row>
    <row r="54" spans="1:20" x14ac:dyDescent="0.25">
      <c r="A54" t="s">
        <v>124</v>
      </c>
      <c r="B54">
        <v>110</v>
      </c>
      <c r="C54">
        <v>29</v>
      </c>
      <c r="D54">
        <v>40</v>
      </c>
      <c r="E54">
        <f t="shared" si="6"/>
        <v>34.5</v>
      </c>
      <c r="F54">
        <v>2</v>
      </c>
      <c r="G54">
        <v>5</v>
      </c>
      <c r="I54">
        <v>3</v>
      </c>
      <c r="J54" t="s">
        <v>127</v>
      </c>
      <c r="K54" t="s">
        <v>128</v>
      </c>
      <c r="L54" t="s">
        <v>129</v>
      </c>
      <c r="M54" t="s">
        <v>241</v>
      </c>
      <c r="N54" t="s">
        <v>240</v>
      </c>
      <c r="Q54">
        <f t="shared" si="12"/>
        <v>6.8999999999999999E-3</v>
      </c>
      <c r="R54">
        <f t="shared" si="3"/>
        <v>2.76E-2</v>
      </c>
      <c r="S54">
        <f t="shared" si="7"/>
        <v>64</v>
      </c>
      <c r="T54">
        <f t="shared" si="5"/>
        <v>3</v>
      </c>
    </row>
    <row r="55" spans="1:20" x14ac:dyDescent="0.25">
      <c r="A55" t="s">
        <v>125</v>
      </c>
      <c r="B55">
        <v>110</v>
      </c>
      <c r="C55">
        <v>19</v>
      </c>
      <c r="D55">
        <v>27</v>
      </c>
      <c r="E55">
        <f t="shared" si="6"/>
        <v>23</v>
      </c>
      <c r="F55">
        <v>2</v>
      </c>
      <c r="G55">
        <v>6</v>
      </c>
      <c r="I55">
        <v>5</v>
      </c>
      <c r="J55" t="s">
        <v>127</v>
      </c>
      <c r="K55" t="s">
        <v>128</v>
      </c>
      <c r="L55" t="s">
        <v>129</v>
      </c>
      <c r="M55" t="s">
        <v>241</v>
      </c>
      <c r="N55" t="s">
        <v>240</v>
      </c>
      <c r="Q55">
        <f t="shared" si="12"/>
        <v>4.5999999999999999E-3</v>
      </c>
      <c r="R55">
        <f t="shared" si="3"/>
        <v>1.84E-2</v>
      </c>
      <c r="S55">
        <f t="shared" si="7"/>
        <v>64</v>
      </c>
      <c r="T55">
        <f t="shared" si="5"/>
        <v>2</v>
      </c>
    </row>
    <row r="56" spans="1:20" x14ac:dyDescent="0.25">
      <c r="A56" t="s">
        <v>126</v>
      </c>
      <c r="B56">
        <v>110</v>
      </c>
      <c r="C56">
        <v>5</v>
      </c>
      <c r="D56">
        <v>13</v>
      </c>
      <c r="E56">
        <f t="shared" si="6"/>
        <v>9</v>
      </c>
      <c r="F56">
        <v>3</v>
      </c>
      <c r="G56">
        <v>3</v>
      </c>
      <c r="I56">
        <v>6</v>
      </c>
      <c r="J56" t="s">
        <v>127</v>
      </c>
      <c r="K56" t="s">
        <v>128</v>
      </c>
      <c r="L56" t="s">
        <v>129</v>
      </c>
      <c r="M56" t="s">
        <v>241</v>
      </c>
      <c r="N56" t="s">
        <v>240</v>
      </c>
      <c r="Q56">
        <f t="shared" si="12"/>
        <v>1.8E-3</v>
      </c>
      <c r="R56">
        <f t="shared" si="3"/>
        <v>7.1999999999999998E-3</v>
      </c>
      <c r="S56">
        <f t="shared" si="7"/>
        <v>64</v>
      </c>
      <c r="T56">
        <f t="shared" si="5"/>
        <v>1</v>
      </c>
    </row>
    <row r="57" spans="1:20" x14ac:dyDescent="0.25">
      <c r="A57" t="s">
        <v>87</v>
      </c>
      <c r="B57">
        <v>90</v>
      </c>
      <c r="C57">
        <v>9</v>
      </c>
      <c r="D57">
        <v>24</v>
      </c>
      <c r="E57">
        <f>AVERAGE(C57,D57)</f>
        <v>16.5</v>
      </c>
      <c r="F57">
        <v>2</v>
      </c>
      <c r="G57">
        <v>3</v>
      </c>
      <c r="I57">
        <v>2</v>
      </c>
      <c r="J57" t="s">
        <v>88</v>
      </c>
      <c r="K57" t="s">
        <v>121</v>
      </c>
      <c r="L57" t="s">
        <v>116</v>
      </c>
      <c r="M57" t="s">
        <v>241</v>
      </c>
      <c r="N57" t="s">
        <v>241</v>
      </c>
      <c r="Q57">
        <f t="shared" si="12"/>
        <v>3.3E-3</v>
      </c>
      <c r="R57">
        <f t="shared" si="3"/>
        <v>1.32E-2</v>
      </c>
      <c r="S57">
        <f t="shared" si="7"/>
        <v>52</v>
      </c>
      <c r="T57">
        <f t="shared" si="5"/>
        <v>2</v>
      </c>
    </row>
    <row r="58" spans="1:20" x14ac:dyDescent="0.25">
      <c r="A58" t="s">
        <v>85</v>
      </c>
      <c r="B58">
        <v>33</v>
      </c>
      <c r="C58">
        <v>4</v>
      </c>
      <c r="D58">
        <v>12</v>
      </c>
      <c r="E58">
        <f t="shared" si="6"/>
        <v>8</v>
      </c>
      <c r="F58">
        <v>2</v>
      </c>
      <c r="G58">
        <v>2</v>
      </c>
      <c r="I58">
        <v>4</v>
      </c>
      <c r="J58" t="s">
        <v>88</v>
      </c>
      <c r="K58" t="s">
        <v>130</v>
      </c>
      <c r="L58" t="s">
        <v>256</v>
      </c>
      <c r="M58" t="s">
        <v>241</v>
      </c>
      <c r="N58" t="s">
        <v>241</v>
      </c>
      <c r="Q58">
        <f t="shared" si="12"/>
        <v>1.6000000000000001E-3</v>
      </c>
      <c r="R58">
        <f t="shared" si="3"/>
        <v>6.4000000000000003E-3</v>
      </c>
      <c r="S58">
        <f t="shared" si="7"/>
        <v>19</v>
      </c>
      <c r="T58">
        <f t="shared" si="5"/>
        <v>1</v>
      </c>
    </row>
    <row r="59" spans="1:20" x14ac:dyDescent="0.25">
      <c r="A59" t="s">
        <v>86</v>
      </c>
      <c r="B59">
        <v>95</v>
      </c>
      <c r="C59">
        <v>0</v>
      </c>
      <c r="D59">
        <v>5</v>
      </c>
      <c r="E59">
        <f t="shared" si="6"/>
        <v>2.5</v>
      </c>
      <c r="F59">
        <v>2</v>
      </c>
      <c r="G59">
        <v>1</v>
      </c>
      <c r="I59">
        <v>4</v>
      </c>
      <c r="J59" t="s">
        <v>88</v>
      </c>
      <c r="K59" t="s">
        <v>439</v>
      </c>
      <c r="L59" t="s">
        <v>113</v>
      </c>
      <c r="M59" t="s">
        <v>241</v>
      </c>
      <c r="N59" t="s">
        <v>241</v>
      </c>
      <c r="Q59">
        <f t="shared" si="12"/>
        <v>5.0000000000000001E-4</v>
      </c>
      <c r="R59">
        <f t="shared" si="3"/>
        <v>2E-3</v>
      </c>
      <c r="S59">
        <f t="shared" si="7"/>
        <v>55</v>
      </c>
      <c r="T59">
        <f t="shared" si="5"/>
        <v>1</v>
      </c>
    </row>
    <row r="60" spans="1:20" x14ac:dyDescent="0.25">
      <c r="A60" t="s">
        <v>424</v>
      </c>
      <c r="E60" t="e">
        <f t="shared" si="6"/>
        <v>#DIV/0!</v>
      </c>
      <c r="I60">
        <v>2</v>
      </c>
      <c r="J60" t="s">
        <v>88</v>
      </c>
      <c r="K60" t="s">
        <v>112</v>
      </c>
      <c r="L60" t="s">
        <v>432</v>
      </c>
      <c r="M60" t="s">
        <v>240</v>
      </c>
      <c r="N60" t="s">
        <v>240</v>
      </c>
      <c r="Q60" t="e">
        <f t="shared" ref="Q60" si="16">E60/5000</f>
        <v>#DIV/0!</v>
      </c>
      <c r="R60" t="e">
        <f t="shared" ref="R60" si="17">Q60*4</f>
        <v>#DIV/0!</v>
      </c>
      <c r="S60">
        <f t="shared" si="7"/>
        <v>0</v>
      </c>
      <c r="T60" t="e">
        <f t="shared" ref="T60" si="18">ROUNDUP(E60/15,0)</f>
        <v>#DIV/0!</v>
      </c>
    </row>
    <row r="64" spans="1:20" x14ac:dyDescent="0.25">
      <c r="A64" t="s">
        <v>53</v>
      </c>
      <c r="B64">
        <v>22</v>
      </c>
      <c r="C64">
        <v>0</v>
      </c>
      <c r="D64">
        <v>14</v>
      </c>
      <c r="E64">
        <f>AVERAGE(C64,D64)</f>
        <v>7</v>
      </c>
      <c r="F64">
        <v>3</v>
      </c>
      <c r="G64">
        <v>3</v>
      </c>
      <c r="I64">
        <v>6</v>
      </c>
      <c r="J64" t="s">
        <v>57</v>
      </c>
      <c r="K64" t="s">
        <v>57</v>
      </c>
      <c r="L64" t="s">
        <v>102</v>
      </c>
      <c r="M64" t="s">
        <v>241</v>
      </c>
      <c r="N64" t="s">
        <v>241</v>
      </c>
      <c r="Q64">
        <f>E64/5000</f>
        <v>1.4E-3</v>
      </c>
      <c r="R64">
        <f>Q64*4</f>
        <v>5.5999999999999999E-3</v>
      </c>
      <c r="S64">
        <f t="shared" si="7"/>
        <v>13</v>
      </c>
      <c r="T64">
        <f>ROUNDUP(E64/15,0)</f>
        <v>1</v>
      </c>
    </row>
    <row r="65" spans="1:20" x14ac:dyDescent="0.25">
      <c r="A65" t="s">
        <v>54</v>
      </c>
      <c r="B65">
        <v>22</v>
      </c>
      <c r="C65">
        <v>0</v>
      </c>
      <c r="D65">
        <v>14</v>
      </c>
      <c r="E65">
        <f>AVERAGE(C65,D65)</f>
        <v>7</v>
      </c>
      <c r="F65">
        <v>3</v>
      </c>
      <c r="G65">
        <v>3</v>
      </c>
      <c r="I65">
        <v>6</v>
      </c>
      <c r="J65" t="s">
        <v>57</v>
      </c>
      <c r="K65" t="s">
        <v>57</v>
      </c>
      <c r="L65" t="s">
        <v>102</v>
      </c>
      <c r="M65" t="s">
        <v>241</v>
      </c>
      <c r="N65" t="s">
        <v>241</v>
      </c>
      <c r="Q65">
        <f>E65/5000</f>
        <v>1.4E-3</v>
      </c>
      <c r="R65">
        <f>Q65*4</f>
        <v>5.5999999999999999E-3</v>
      </c>
      <c r="S65">
        <f t="shared" si="7"/>
        <v>13</v>
      </c>
      <c r="T65">
        <f>ROUNDUP(E65/15,0)</f>
        <v>1</v>
      </c>
    </row>
    <row r="66" spans="1:20" x14ac:dyDescent="0.25">
      <c r="A66" t="s">
        <v>55</v>
      </c>
      <c r="B66">
        <v>22</v>
      </c>
      <c r="C66">
        <v>0</v>
      </c>
      <c r="D66">
        <v>14</v>
      </c>
      <c r="E66">
        <f>AVERAGE(C66,D66)</f>
        <v>7</v>
      </c>
      <c r="F66">
        <v>3</v>
      </c>
      <c r="G66">
        <v>3</v>
      </c>
      <c r="I66">
        <v>6</v>
      </c>
      <c r="J66" t="s">
        <v>57</v>
      </c>
      <c r="K66" t="s">
        <v>57</v>
      </c>
      <c r="L66" t="s">
        <v>102</v>
      </c>
      <c r="M66" t="s">
        <v>241</v>
      </c>
      <c r="N66" t="s">
        <v>241</v>
      </c>
      <c r="Q66">
        <f>E66/5000</f>
        <v>1.4E-3</v>
      </c>
      <c r="R66">
        <f>Q66*4</f>
        <v>5.5999999999999999E-3</v>
      </c>
      <c r="S66">
        <f t="shared" si="7"/>
        <v>13</v>
      </c>
      <c r="T66">
        <f>ROUNDUP(E66/15,0)</f>
        <v>1</v>
      </c>
    </row>
    <row r="67" spans="1:20" x14ac:dyDescent="0.25">
      <c r="A67" t="s">
        <v>56</v>
      </c>
      <c r="B67">
        <v>22</v>
      </c>
      <c r="C67">
        <v>0</v>
      </c>
      <c r="D67">
        <v>14</v>
      </c>
      <c r="E67">
        <f>AVERAGE(C67,D67)</f>
        <v>7</v>
      </c>
      <c r="F67">
        <v>3</v>
      </c>
      <c r="G67">
        <v>3</v>
      </c>
      <c r="I67">
        <v>6</v>
      </c>
      <c r="J67" t="s">
        <v>57</v>
      </c>
      <c r="K67" t="s">
        <v>57</v>
      </c>
      <c r="L67" t="s">
        <v>102</v>
      </c>
      <c r="M67" t="s">
        <v>241</v>
      </c>
      <c r="N67" t="s">
        <v>241</v>
      </c>
      <c r="Q67">
        <f>E67/5000</f>
        <v>1.4E-3</v>
      </c>
      <c r="R67">
        <f>Q67*4</f>
        <v>5.5999999999999999E-3</v>
      </c>
      <c r="S67">
        <f t="shared" si="7"/>
        <v>13</v>
      </c>
      <c r="T67">
        <f>ROUNDUP(E67/15,0)</f>
        <v>1</v>
      </c>
    </row>
    <row r="69" spans="1:20" x14ac:dyDescent="0.25">
      <c r="A69" t="s">
        <v>6</v>
      </c>
      <c r="B69">
        <v>40</v>
      </c>
      <c r="C69">
        <v>2</v>
      </c>
      <c r="D69">
        <v>3</v>
      </c>
      <c r="E69">
        <f>AVERAGE(C69,D69)</f>
        <v>2.5</v>
      </c>
      <c r="F69">
        <v>2</v>
      </c>
      <c r="G69">
        <v>2</v>
      </c>
      <c r="I69">
        <v>2</v>
      </c>
      <c r="J69" t="s">
        <v>38</v>
      </c>
      <c r="M69" t="s">
        <v>240</v>
      </c>
      <c r="Q69">
        <f t="shared" si="12"/>
        <v>5.0000000000000001E-4</v>
      </c>
      <c r="R69">
        <f t="shared" si="3"/>
        <v>2E-3</v>
      </c>
      <c r="S69">
        <f t="shared" ref="S69:S105" si="19">ROUND(58*B69/100,0)</f>
        <v>23</v>
      </c>
      <c r="T69">
        <f t="shared" si="5"/>
        <v>1</v>
      </c>
    </row>
    <row r="70" spans="1:20" x14ac:dyDescent="0.25">
      <c r="A70" t="s">
        <v>7</v>
      </c>
      <c r="B70">
        <v>36</v>
      </c>
      <c r="C70">
        <v>2</v>
      </c>
      <c r="D70">
        <v>3</v>
      </c>
      <c r="E70">
        <f t="shared" ref="E70:E88" si="20">AVERAGE(C70,D70)</f>
        <v>2.5</v>
      </c>
      <c r="F70">
        <v>2</v>
      </c>
      <c r="G70">
        <v>2</v>
      </c>
      <c r="I70">
        <v>2</v>
      </c>
      <c r="J70" t="s">
        <v>110</v>
      </c>
      <c r="M70" t="s">
        <v>240</v>
      </c>
      <c r="Q70">
        <f t="shared" si="12"/>
        <v>5.0000000000000001E-4</v>
      </c>
      <c r="R70">
        <f t="shared" si="3"/>
        <v>2E-3</v>
      </c>
      <c r="S70">
        <f t="shared" si="19"/>
        <v>21</v>
      </c>
      <c r="T70">
        <f t="shared" si="5"/>
        <v>1</v>
      </c>
    </row>
    <row r="71" spans="1:20" x14ac:dyDescent="0.25">
      <c r="A71" t="s">
        <v>257</v>
      </c>
      <c r="B71">
        <v>80</v>
      </c>
      <c r="C71">
        <v>2</v>
      </c>
      <c r="D71">
        <v>3</v>
      </c>
      <c r="E71">
        <f t="shared" si="20"/>
        <v>2.5</v>
      </c>
      <c r="F71">
        <v>2</v>
      </c>
      <c r="G71">
        <v>4</v>
      </c>
      <c r="I71">
        <v>2</v>
      </c>
      <c r="J71" t="s">
        <v>110</v>
      </c>
      <c r="M71" t="s">
        <v>240</v>
      </c>
      <c r="N71" t="s">
        <v>240</v>
      </c>
      <c r="O71" t="s">
        <v>278</v>
      </c>
      <c r="Q71">
        <f t="shared" si="12"/>
        <v>5.0000000000000001E-4</v>
      </c>
      <c r="R71">
        <f t="shared" si="3"/>
        <v>2E-3</v>
      </c>
      <c r="S71">
        <f t="shared" si="19"/>
        <v>46</v>
      </c>
      <c r="T71">
        <f t="shared" si="5"/>
        <v>1</v>
      </c>
    </row>
    <row r="72" spans="1:20" x14ac:dyDescent="0.25">
      <c r="A72" t="s">
        <v>14</v>
      </c>
      <c r="B72">
        <v>58</v>
      </c>
      <c r="C72">
        <v>2</v>
      </c>
      <c r="D72">
        <v>3</v>
      </c>
      <c r="E72">
        <f t="shared" si="20"/>
        <v>2.5</v>
      </c>
      <c r="F72">
        <v>2</v>
      </c>
      <c r="G72">
        <v>1</v>
      </c>
      <c r="I72">
        <v>2</v>
      </c>
      <c r="J72" t="s">
        <v>110</v>
      </c>
      <c r="M72" t="s">
        <v>240</v>
      </c>
      <c r="N72" t="s">
        <v>240</v>
      </c>
      <c r="O72" t="s">
        <v>278</v>
      </c>
      <c r="Q72">
        <f t="shared" si="12"/>
        <v>5.0000000000000001E-4</v>
      </c>
      <c r="R72">
        <f t="shared" si="3"/>
        <v>2E-3</v>
      </c>
      <c r="S72">
        <f t="shared" si="19"/>
        <v>34</v>
      </c>
      <c r="T72">
        <f t="shared" si="5"/>
        <v>1</v>
      </c>
    </row>
    <row r="73" spans="1:20" x14ac:dyDescent="0.25">
      <c r="A73" t="s">
        <v>15</v>
      </c>
      <c r="B73">
        <v>60</v>
      </c>
      <c r="C73">
        <v>2</v>
      </c>
      <c r="D73">
        <v>3</v>
      </c>
      <c r="E73">
        <f t="shared" si="20"/>
        <v>2.5</v>
      </c>
      <c r="F73">
        <v>2</v>
      </c>
      <c r="G73">
        <v>4</v>
      </c>
      <c r="I73">
        <v>2</v>
      </c>
      <c r="J73" t="s">
        <v>110</v>
      </c>
      <c r="M73" t="s">
        <v>240</v>
      </c>
      <c r="Q73">
        <f t="shared" si="12"/>
        <v>5.0000000000000001E-4</v>
      </c>
      <c r="R73">
        <f t="shared" si="3"/>
        <v>2E-3</v>
      </c>
      <c r="S73">
        <f t="shared" si="19"/>
        <v>35</v>
      </c>
      <c r="T73">
        <f t="shared" si="5"/>
        <v>1</v>
      </c>
    </row>
    <row r="74" spans="1:20" x14ac:dyDescent="0.25">
      <c r="A74" t="s">
        <v>16</v>
      </c>
      <c r="B74">
        <v>79</v>
      </c>
      <c r="C74">
        <v>2</v>
      </c>
      <c r="D74">
        <v>3</v>
      </c>
      <c r="E74">
        <f t="shared" si="20"/>
        <v>2.5</v>
      </c>
      <c r="F74">
        <v>2</v>
      </c>
      <c r="G74">
        <v>4</v>
      </c>
      <c r="I74">
        <v>2</v>
      </c>
      <c r="J74" t="s">
        <v>110</v>
      </c>
      <c r="M74" t="s">
        <v>240</v>
      </c>
      <c r="Q74">
        <f t="shared" si="12"/>
        <v>5.0000000000000001E-4</v>
      </c>
      <c r="R74">
        <f t="shared" si="3"/>
        <v>2E-3</v>
      </c>
      <c r="S74">
        <f t="shared" si="19"/>
        <v>46</v>
      </c>
      <c r="T74">
        <f t="shared" si="5"/>
        <v>1</v>
      </c>
    </row>
    <row r="75" spans="1:20" x14ac:dyDescent="0.25">
      <c r="A75" t="s">
        <v>20</v>
      </c>
      <c r="B75">
        <v>51</v>
      </c>
      <c r="C75">
        <v>2</v>
      </c>
      <c r="D75">
        <v>3</v>
      </c>
      <c r="E75">
        <f t="shared" si="20"/>
        <v>2.5</v>
      </c>
      <c r="F75">
        <v>2</v>
      </c>
      <c r="G75">
        <v>4</v>
      </c>
      <c r="I75">
        <v>2</v>
      </c>
      <c r="J75" t="s">
        <v>110</v>
      </c>
      <c r="M75" t="s">
        <v>240</v>
      </c>
      <c r="N75" t="s">
        <v>240</v>
      </c>
      <c r="O75" t="s">
        <v>278</v>
      </c>
      <c r="Q75">
        <f t="shared" si="12"/>
        <v>5.0000000000000001E-4</v>
      </c>
      <c r="R75">
        <f t="shared" si="3"/>
        <v>2E-3</v>
      </c>
      <c r="S75">
        <f t="shared" si="19"/>
        <v>30</v>
      </c>
      <c r="T75">
        <f t="shared" si="5"/>
        <v>1</v>
      </c>
    </row>
    <row r="76" spans="1:20" x14ac:dyDescent="0.25">
      <c r="A76" t="s">
        <v>22</v>
      </c>
      <c r="B76">
        <v>67</v>
      </c>
      <c r="C76">
        <v>2</v>
      </c>
      <c r="D76">
        <v>3</v>
      </c>
      <c r="E76">
        <f t="shared" si="20"/>
        <v>2.5</v>
      </c>
      <c r="F76">
        <v>2</v>
      </c>
      <c r="G76">
        <v>4</v>
      </c>
      <c r="I76" t="s">
        <v>263</v>
      </c>
      <c r="J76" t="s">
        <v>110</v>
      </c>
      <c r="M76" t="s">
        <v>240</v>
      </c>
      <c r="N76" t="s">
        <v>240</v>
      </c>
      <c r="O76" t="s">
        <v>278</v>
      </c>
      <c r="Q76">
        <f t="shared" si="12"/>
        <v>5.0000000000000001E-4</v>
      </c>
      <c r="R76">
        <f t="shared" si="3"/>
        <v>2E-3</v>
      </c>
      <c r="S76">
        <f t="shared" si="19"/>
        <v>39</v>
      </c>
      <c r="T76">
        <f t="shared" si="5"/>
        <v>1</v>
      </c>
    </row>
    <row r="77" spans="1:20" x14ac:dyDescent="0.25">
      <c r="A77" t="s">
        <v>104</v>
      </c>
      <c r="B77">
        <v>110</v>
      </c>
      <c r="C77">
        <v>2</v>
      </c>
      <c r="D77">
        <v>3</v>
      </c>
      <c r="E77">
        <f t="shared" si="20"/>
        <v>2.5</v>
      </c>
      <c r="F77">
        <v>2</v>
      </c>
      <c r="G77">
        <v>4</v>
      </c>
      <c r="I77">
        <v>2</v>
      </c>
      <c r="J77" t="s">
        <v>110</v>
      </c>
      <c r="M77" t="s">
        <v>241</v>
      </c>
      <c r="Q77">
        <f t="shared" si="12"/>
        <v>5.0000000000000001E-4</v>
      </c>
      <c r="R77">
        <f t="shared" si="3"/>
        <v>2E-3</v>
      </c>
      <c r="S77">
        <f t="shared" si="19"/>
        <v>64</v>
      </c>
      <c r="T77">
        <f t="shared" si="5"/>
        <v>1</v>
      </c>
    </row>
    <row r="78" spans="1:20" x14ac:dyDescent="0.25">
      <c r="A78" t="s">
        <v>25</v>
      </c>
      <c r="B78">
        <v>53</v>
      </c>
      <c r="C78">
        <v>2</v>
      </c>
      <c r="D78">
        <v>3</v>
      </c>
      <c r="E78">
        <f t="shared" si="20"/>
        <v>2.5</v>
      </c>
      <c r="F78">
        <v>2</v>
      </c>
      <c r="G78">
        <v>4</v>
      </c>
      <c r="I78">
        <v>2</v>
      </c>
      <c r="J78" t="s">
        <v>110</v>
      </c>
      <c r="M78" t="s">
        <v>240</v>
      </c>
      <c r="N78" t="s">
        <v>240</v>
      </c>
      <c r="O78" t="s">
        <v>278</v>
      </c>
      <c r="Q78">
        <f t="shared" si="12"/>
        <v>5.0000000000000001E-4</v>
      </c>
      <c r="R78">
        <f t="shared" si="3"/>
        <v>2E-3</v>
      </c>
      <c r="S78">
        <f t="shared" si="19"/>
        <v>31</v>
      </c>
      <c r="T78">
        <f t="shared" si="5"/>
        <v>1</v>
      </c>
    </row>
    <row r="79" spans="1:20" x14ac:dyDescent="0.25">
      <c r="A79" t="s">
        <v>28</v>
      </c>
      <c r="B79">
        <v>110</v>
      </c>
      <c r="C79">
        <v>68</v>
      </c>
      <c r="D79">
        <v>84</v>
      </c>
      <c r="E79">
        <f t="shared" si="20"/>
        <v>76</v>
      </c>
      <c r="F79">
        <v>2</v>
      </c>
      <c r="G79">
        <v>5</v>
      </c>
      <c r="I79">
        <v>1</v>
      </c>
      <c r="J79" t="s">
        <v>110</v>
      </c>
      <c r="K79" t="s">
        <v>118</v>
      </c>
      <c r="L79" t="s">
        <v>106</v>
      </c>
      <c r="M79" t="s">
        <v>241</v>
      </c>
      <c r="Q79">
        <f t="shared" si="12"/>
        <v>1.52E-2</v>
      </c>
      <c r="R79">
        <f t="shared" ref="R79:R105" si="21">Q79*4</f>
        <v>6.08E-2</v>
      </c>
      <c r="S79">
        <f t="shared" si="19"/>
        <v>64</v>
      </c>
      <c r="T79">
        <f t="shared" si="5"/>
        <v>6</v>
      </c>
    </row>
    <row r="80" spans="1:20" x14ac:dyDescent="0.25">
      <c r="A80" t="s">
        <v>33</v>
      </c>
      <c r="B80">
        <v>97</v>
      </c>
      <c r="C80">
        <v>2</v>
      </c>
      <c r="D80">
        <v>3</v>
      </c>
      <c r="E80">
        <f t="shared" si="20"/>
        <v>2.5</v>
      </c>
      <c r="F80">
        <v>2</v>
      </c>
      <c r="G80">
        <v>4</v>
      </c>
      <c r="I80">
        <v>2</v>
      </c>
      <c r="J80" t="s">
        <v>110</v>
      </c>
      <c r="M80" t="s">
        <v>240</v>
      </c>
      <c r="N80" t="s">
        <v>240</v>
      </c>
      <c r="O80" t="s">
        <v>278</v>
      </c>
      <c r="Q80">
        <f t="shared" si="12"/>
        <v>5.0000000000000001E-4</v>
      </c>
      <c r="R80">
        <f t="shared" si="21"/>
        <v>2E-3</v>
      </c>
      <c r="S80">
        <f t="shared" si="19"/>
        <v>56</v>
      </c>
      <c r="T80">
        <f t="shared" ref="T80:T105" si="22">ROUNDUP(E80/15,0)</f>
        <v>1</v>
      </c>
    </row>
    <row r="81" spans="1:20" x14ac:dyDescent="0.25">
      <c r="A81" t="s">
        <v>36</v>
      </c>
      <c r="B81">
        <v>41</v>
      </c>
      <c r="C81">
        <v>2</v>
      </c>
      <c r="D81">
        <v>3</v>
      </c>
      <c r="E81">
        <f t="shared" si="20"/>
        <v>2.5</v>
      </c>
      <c r="F81">
        <v>2</v>
      </c>
      <c r="G81">
        <v>1</v>
      </c>
      <c r="I81">
        <v>2</v>
      </c>
      <c r="J81" t="s">
        <v>110</v>
      </c>
      <c r="M81" t="s">
        <v>240</v>
      </c>
      <c r="Q81">
        <f t="shared" si="12"/>
        <v>5.0000000000000001E-4</v>
      </c>
      <c r="R81">
        <f t="shared" si="21"/>
        <v>2E-3</v>
      </c>
      <c r="S81">
        <f t="shared" si="19"/>
        <v>24</v>
      </c>
      <c r="T81">
        <f t="shared" si="22"/>
        <v>1</v>
      </c>
    </row>
    <row r="82" spans="1:20" x14ac:dyDescent="0.25">
      <c r="A82" t="s">
        <v>19</v>
      </c>
      <c r="B82">
        <v>86</v>
      </c>
      <c r="C82">
        <v>2</v>
      </c>
      <c r="D82">
        <v>3</v>
      </c>
      <c r="E82">
        <f t="shared" si="20"/>
        <v>2.5</v>
      </c>
      <c r="F82">
        <v>2</v>
      </c>
      <c r="G82">
        <v>4</v>
      </c>
      <c r="I82">
        <v>2</v>
      </c>
      <c r="J82" t="s">
        <v>260</v>
      </c>
      <c r="M82" t="s">
        <v>240</v>
      </c>
      <c r="N82" t="s">
        <v>240</v>
      </c>
      <c r="O82" t="s">
        <v>278</v>
      </c>
      <c r="Q82">
        <f t="shared" si="12"/>
        <v>5.0000000000000001E-4</v>
      </c>
      <c r="R82">
        <f t="shared" si="21"/>
        <v>2E-3</v>
      </c>
      <c r="S82">
        <f t="shared" si="19"/>
        <v>50</v>
      </c>
      <c r="T82">
        <f t="shared" si="22"/>
        <v>1</v>
      </c>
    </row>
    <row r="83" spans="1:20" x14ac:dyDescent="0.25">
      <c r="A83" t="s">
        <v>21</v>
      </c>
      <c r="B83">
        <v>110</v>
      </c>
      <c r="C83">
        <v>68</v>
      </c>
      <c r="D83">
        <v>84</v>
      </c>
      <c r="E83">
        <f t="shared" si="20"/>
        <v>76</v>
      </c>
      <c r="F83">
        <v>2</v>
      </c>
      <c r="G83">
        <v>7</v>
      </c>
      <c r="I83">
        <v>0</v>
      </c>
      <c r="J83" t="s">
        <v>260</v>
      </c>
      <c r="K83" t="s">
        <v>114</v>
      </c>
      <c r="L83" t="s">
        <v>275</v>
      </c>
      <c r="M83" t="s">
        <v>241</v>
      </c>
      <c r="Q83">
        <f t="shared" si="12"/>
        <v>1.52E-2</v>
      </c>
      <c r="R83">
        <f t="shared" si="21"/>
        <v>6.08E-2</v>
      </c>
      <c r="S83">
        <f t="shared" si="19"/>
        <v>64</v>
      </c>
      <c r="T83">
        <f t="shared" si="22"/>
        <v>6</v>
      </c>
    </row>
    <row r="84" spans="1:20" x14ac:dyDescent="0.25">
      <c r="A84" t="s">
        <v>24</v>
      </c>
      <c r="B84">
        <v>110</v>
      </c>
      <c r="C84">
        <v>0</v>
      </c>
      <c r="D84">
        <v>2</v>
      </c>
      <c r="E84">
        <f t="shared" si="20"/>
        <v>1</v>
      </c>
      <c r="F84">
        <v>2</v>
      </c>
      <c r="G84">
        <v>1</v>
      </c>
      <c r="I84">
        <v>2</v>
      </c>
      <c r="J84" t="s">
        <v>260</v>
      </c>
      <c r="K84" t="s">
        <v>114</v>
      </c>
      <c r="L84" t="s">
        <v>102</v>
      </c>
      <c r="M84" t="s">
        <v>241</v>
      </c>
      <c r="Q84">
        <f t="shared" si="12"/>
        <v>2.0000000000000001E-4</v>
      </c>
      <c r="R84">
        <f t="shared" si="21"/>
        <v>8.0000000000000004E-4</v>
      </c>
      <c r="S84">
        <f t="shared" si="19"/>
        <v>64</v>
      </c>
      <c r="T84">
        <f t="shared" si="22"/>
        <v>1</v>
      </c>
    </row>
    <row r="85" spans="1:20" x14ac:dyDescent="0.25">
      <c r="A85" t="s">
        <v>29</v>
      </c>
      <c r="B85">
        <v>72</v>
      </c>
      <c r="C85">
        <v>2</v>
      </c>
      <c r="D85">
        <v>3</v>
      </c>
      <c r="E85">
        <f t="shared" si="20"/>
        <v>2.5</v>
      </c>
      <c r="F85">
        <v>2</v>
      </c>
      <c r="G85">
        <v>1</v>
      </c>
      <c r="I85">
        <v>2</v>
      </c>
      <c r="J85" t="s">
        <v>260</v>
      </c>
      <c r="K85" t="s">
        <v>114</v>
      </c>
      <c r="L85" t="s">
        <v>102</v>
      </c>
      <c r="M85" t="s">
        <v>241</v>
      </c>
      <c r="N85" t="s">
        <v>240</v>
      </c>
      <c r="O85" t="s">
        <v>278</v>
      </c>
      <c r="Q85">
        <f t="shared" si="12"/>
        <v>5.0000000000000001E-4</v>
      </c>
      <c r="R85">
        <f t="shared" si="21"/>
        <v>2E-3</v>
      </c>
      <c r="S85">
        <f t="shared" si="19"/>
        <v>42</v>
      </c>
      <c r="T85">
        <f t="shared" si="22"/>
        <v>1</v>
      </c>
    </row>
    <row r="86" spans="1:20" x14ac:dyDescent="0.25">
      <c r="A86" t="s">
        <v>30</v>
      </c>
      <c r="B86">
        <v>110</v>
      </c>
      <c r="C86">
        <v>68</v>
      </c>
      <c r="D86">
        <v>84</v>
      </c>
      <c r="E86">
        <f t="shared" si="20"/>
        <v>76</v>
      </c>
      <c r="F86">
        <v>3</v>
      </c>
      <c r="G86">
        <v>7</v>
      </c>
      <c r="I86">
        <v>0</v>
      </c>
      <c r="J86" t="s">
        <v>260</v>
      </c>
      <c r="K86" t="s">
        <v>114</v>
      </c>
      <c r="L86" t="s">
        <v>107</v>
      </c>
      <c r="M86" t="s">
        <v>241</v>
      </c>
      <c r="Q86">
        <f t="shared" si="12"/>
        <v>1.52E-2</v>
      </c>
      <c r="R86">
        <f t="shared" si="21"/>
        <v>6.08E-2</v>
      </c>
      <c r="S86">
        <f t="shared" si="19"/>
        <v>64</v>
      </c>
      <c r="T86">
        <f t="shared" si="22"/>
        <v>6</v>
      </c>
    </row>
    <row r="87" spans="1:20" x14ac:dyDescent="0.25">
      <c r="A87" t="s">
        <v>35</v>
      </c>
      <c r="B87">
        <v>30</v>
      </c>
      <c r="C87">
        <v>2</v>
      </c>
      <c r="D87">
        <v>3</v>
      </c>
      <c r="E87">
        <f t="shared" si="20"/>
        <v>2.5</v>
      </c>
      <c r="F87">
        <v>2</v>
      </c>
      <c r="G87">
        <v>4</v>
      </c>
      <c r="I87">
        <v>2</v>
      </c>
      <c r="J87" t="s">
        <v>260</v>
      </c>
      <c r="K87" t="s">
        <v>114</v>
      </c>
      <c r="L87" t="s">
        <v>102</v>
      </c>
      <c r="M87" t="s">
        <v>241</v>
      </c>
      <c r="Q87">
        <f t="shared" si="12"/>
        <v>5.0000000000000001E-4</v>
      </c>
      <c r="R87">
        <f t="shared" si="21"/>
        <v>2E-3</v>
      </c>
      <c r="S87">
        <f t="shared" si="19"/>
        <v>17</v>
      </c>
      <c r="T87">
        <f t="shared" si="22"/>
        <v>1</v>
      </c>
    </row>
    <row r="88" spans="1:20" x14ac:dyDescent="0.25">
      <c r="A88" t="s">
        <v>37</v>
      </c>
      <c r="B88">
        <v>110</v>
      </c>
      <c r="C88">
        <v>36</v>
      </c>
      <c r="D88">
        <v>38</v>
      </c>
      <c r="E88">
        <f t="shared" si="20"/>
        <v>37</v>
      </c>
      <c r="F88">
        <v>1</v>
      </c>
      <c r="G88">
        <v>3</v>
      </c>
      <c r="H88">
        <v>5</v>
      </c>
      <c r="I88">
        <v>0</v>
      </c>
      <c r="J88" t="s">
        <v>260</v>
      </c>
      <c r="K88" t="s">
        <v>118</v>
      </c>
      <c r="L88" t="s">
        <v>105</v>
      </c>
      <c r="M88" t="s">
        <v>241</v>
      </c>
      <c r="O88" t="s">
        <v>279</v>
      </c>
      <c r="Q88">
        <f t="shared" si="12"/>
        <v>7.4000000000000003E-3</v>
      </c>
      <c r="R88">
        <f t="shared" si="21"/>
        <v>2.9600000000000001E-2</v>
      </c>
      <c r="S88">
        <f t="shared" si="19"/>
        <v>64</v>
      </c>
      <c r="T88">
        <f t="shared" si="22"/>
        <v>3</v>
      </c>
    </row>
    <row r="89" spans="1:20" x14ac:dyDescent="0.25">
      <c r="A89" t="s">
        <v>3</v>
      </c>
      <c r="B89">
        <v>71</v>
      </c>
      <c r="C89">
        <v>27</v>
      </c>
      <c r="D89">
        <v>36</v>
      </c>
      <c r="E89">
        <f t="shared" ref="E89:E98" si="23">AVERAGE(C89,D89)</f>
        <v>31.5</v>
      </c>
      <c r="F89">
        <v>1</v>
      </c>
      <c r="G89">
        <v>15</v>
      </c>
      <c r="I89">
        <v>2</v>
      </c>
      <c r="J89" t="s">
        <v>258</v>
      </c>
      <c r="K89" t="s">
        <v>114</v>
      </c>
      <c r="L89" t="s">
        <v>102</v>
      </c>
      <c r="M89" t="s">
        <v>241</v>
      </c>
      <c r="O89" t="s">
        <v>292</v>
      </c>
      <c r="Q89">
        <f t="shared" si="12"/>
        <v>6.3E-3</v>
      </c>
      <c r="R89">
        <f t="shared" si="21"/>
        <v>2.52E-2</v>
      </c>
      <c r="S89">
        <f t="shared" si="19"/>
        <v>41</v>
      </c>
      <c r="T89">
        <f t="shared" si="22"/>
        <v>3</v>
      </c>
    </row>
    <row r="90" spans="1:20" x14ac:dyDescent="0.25">
      <c r="A90" t="s">
        <v>9</v>
      </c>
      <c r="B90">
        <v>97</v>
      </c>
      <c r="C90">
        <v>53</v>
      </c>
      <c r="D90">
        <v>72</v>
      </c>
      <c r="E90">
        <f t="shared" si="23"/>
        <v>62.5</v>
      </c>
      <c r="F90">
        <v>2</v>
      </c>
      <c r="G90">
        <v>4</v>
      </c>
      <c r="I90">
        <v>2</v>
      </c>
      <c r="J90" t="s">
        <v>258</v>
      </c>
      <c r="M90" t="s">
        <v>240</v>
      </c>
      <c r="Q90">
        <f t="shared" si="12"/>
        <v>1.2500000000000001E-2</v>
      </c>
      <c r="R90">
        <f t="shared" si="21"/>
        <v>0.05</v>
      </c>
      <c r="S90">
        <f t="shared" si="19"/>
        <v>56</v>
      </c>
      <c r="T90">
        <f t="shared" si="22"/>
        <v>5</v>
      </c>
    </row>
    <row r="91" spans="1:20" x14ac:dyDescent="0.25">
      <c r="A91" t="s">
        <v>10</v>
      </c>
      <c r="B91">
        <v>110</v>
      </c>
      <c r="C91">
        <v>2</v>
      </c>
      <c r="D91">
        <v>3</v>
      </c>
      <c r="E91">
        <f t="shared" si="23"/>
        <v>2.5</v>
      </c>
      <c r="F91">
        <v>3</v>
      </c>
      <c r="G91">
        <v>5</v>
      </c>
      <c r="I91">
        <v>2</v>
      </c>
      <c r="J91" t="s">
        <v>258</v>
      </c>
      <c r="K91" t="s">
        <v>114</v>
      </c>
      <c r="L91" t="s">
        <v>102</v>
      </c>
      <c r="M91" t="s">
        <v>241</v>
      </c>
      <c r="Q91">
        <f t="shared" si="12"/>
        <v>5.0000000000000001E-4</v>
      </c>
      <c r="R91">
        <f t="shared" si="21"/>
        <v>2E-3</v>
      </c>
      <c r="S91">
        <f t="shared" si="19"/>
        <v>64</v>
      </c>
      <c r="T91">
        <f t="shared" si="22"/>
        <v>1</v>
      </c>
    </row>
    <row r="92" spans="1:20" x14ac:dyDescent="0.25">
      <c r="A92" t="s">
        <v>12</v>
      </c>
      <c r="B92">
        <v>79</v>
      </c>
      <c r="C92">
        <v>2</v>
      </c>
      <c r="D92">
        <v>3</v>
      </c>
      <c r="E92">
        <f t="shared" si="23"/>
        <v>2.5</v>
      </c>
      <c r="F92">
        <v>2</v>
      </c>
      <c r="G92">
        <v>4</v>
      </c>
      <c r="I92">
        <v>2</v>
      </c>
      <c r="J92" t="s">
        <v>258</v>
      </c>
      <c r="M92" t="s">
        <v>240</v>
      </c>
      <c r="N92" t="s">
        <v>240</v>
      </c>
      <c r="O92" t="s">
        <v>280</v>
      </c>
      <c r="Q92">
        <f t="shared" si="12"/>
        <v>5.0000000000000001E-4</v>
      </c>
      <c r="R92">
        <f t="shared" si="21"/>
        <v>2E-3</v>
      </c>
      <c r="S92">
        <f t="shared" si="19"/>
        <v>46</v>
      </c>
      <c r="T92">
        <f t="shared" si="22"/>
        <v>1</v>
      </c>
    </row>
    <row r="93" spans="1:20" x14ac:dyDescent="0.25">
      <c r="A93" t="s">
        <v>27</v>
      </c>
      <c r="B93">
        <v>97</v>
      </c>
      <c r="C93">
        <v>2</v>
      </c>
      <c r="D93">
        <v>3</v>
      </c>
      <c r="E93">
        <f t="shared" si="23"/>
        <v>2.5</v>
      </c>
      <c r="F93">
        <v>2</v>
      </c>
      <c r="G93">
        <v>4</v>
      </c>
      <c r="I93">
        <v>2</v>
      </c>
      <c r="J93" t="s">
        <v>258</v>
      </c>
      <c r="M93" t="s">
        <v>240</v>
      </c>
      <c r="Q93">
        <f t="shared" si="12"/>
        <v>5.0000000000000001E-4</v>
      </c>
      <c r="R93">
        <f t="shared" si="21"/>
        <v>2E-3</v>
      </c>
      <c r="S93">
        <f t="shared" si="19"/>
        <v>56</v>
      </c>
      <c r="T93">
        <f t="shared" si="22"/>
        <v>1</v>
      </c>
    </row>
    <row r="94" spans="1:20" x14ac:dyDescent="0.25">
      <c r="A94" t="s">
        <v>5</v>
      </c>
      <c r="B94">
        <v>84</v>
      </c>
      <c r="C94">
        <v>2</v>
      </c>
      <c r="D94">
        <v>3</v>
      </c>
      <c r="E94">
        <f t="shared" si="23"/>
        <v>2.5</v>
      </c>
      <c r="F94">
        <v>2</v>
      </c>
      <c r="G94">
        <v>4</v>
      </c>
      <c r="I94">
        <v>2</v>
      </c>
      <c r="J94" t="s">
        <v>259</v>
      </c>
      <c r="M94" t="s">
        <v>240</v>
      </c>
      <c r="Q94">
        <f t="shared" si="12"/>
        <v>5.0000000000000001E-4</v>
      </c>
      <c r="R94">
        <f t="shared" si="21"/>
        <v>2E-3</v>
      </c>
      <c r="S94">
        <f t="shared" si="19"/>
        <v>49</v>
      </c>
      <c r="T94">
        <f t="shared" si="22"/>
        <v>1</v>
      </c>
    </row>
    <row r="95" spans="1:20" x14ac:dyDescent="0.25">
      <c r="A95" t="s">
        <v>13</v>
      </c>
      <c r="B95">
        <v>25</v>
      </c>
      <c r="C95">
        <v>0</v>
      </c>
      <c r="D95">
        <v>1</v>
      </c>
      <c r="E95">
        <f t="shared" si="23"/>
        <v>0.5</v>
      </c>
      <c r="F95">
        <v>2</v>
      </c>
      <c r="G95">
        <v>1</v>
      </c>
      <c r="I95">
        <v>2</v>
      </c>
      <c r="J95" t="s">
        <v>259</v>
      </c>
      <c r="M95" t="s">
        <v>240</v>
      </c>
      <c r="Q95">
        <f t="shared" ref="Q95:Q105" si="24">E95/5000</f>
        <v>1E-4</v>
      </c>
      <c r="R95">
        <f t="shared" si="21"/>
        <v>4.0000000000000002E-4</v>
      </c>
      <c r="S95">
        <f t="shared" si="19"/>
        <v>15</v>
      </c>
      <c r="T95">
        <f t="shared" si="22"/>
        <v>1</v>
      </c>
    </row>
    <row r="96" spans="1:20" x14ac:dyDescent="0.25">
      <c r="A96" t="s">
        <v>17</v>
      </c>
      <c r="B96">
        <v>88</v>
      </c>
      <c r="C96">
        <v>2</v>
      </c>
      <c r="D96">
        <v>3</v>
      </c>
      <c r="E96">
        <f t="shared" si="23"/>
        <v>2.5</v>
      </c>
      <c r="F96">
        <v>2</v>
      </c>
      <c r="G96">
        <v>4</v>
      </c>
      <c r="I96">
        <v>2</v>
      </c>
      <c r="J96" t="s">
        <v>259</v>
      </c>
      <c r="K96" t="s">
        <v>114</v>
      </c>
      <c r="L96" t="s">
        <v>102</v>
      </c>
      <c r="M96" t="s">
        <v>241</v>
      </c>
      <c r="Q96">
        <f t="shared" si="24"/>
        <v>5.0000000000000001E-4</v>
      </c>
      <c r="R96">
        <f t="shared" si="21"/>
        <v>2E-3</v>
      </c>
      <c r="S96">
        <f t="shared" si="19"/>
        <v>51</v>
      </c>
      <c r="T96">
        <f t="shared" si="22"/>
        <v>1</v>
      </c>
    </row>
    <row r="97" spans="1:20" x14ac:dyDescent="0.25">
      <c r="A97" t="s">
        <v>26</v>
      </c>
      <c r="B97">
        <v>45</v>
      </c>
      <c r="C97">
        <v>2</v>
      </c>
      <c r="D97">
        <v>3</v>
      </c>
      <c r="E97">
        <f t="shared" si="23"/>
        <v>2.5</v>
      </c>
      <c r="F97">
        <v>2</v>
      </c>
      <c r="G97">
        <v>2</v>
      </c>
      <c r="I97">
        <v>2</v>
      </c>
      <c r="J97" t="s">
        <v>259</v>
      </c>
      <c r="M97" t="s">
        <v>240</v>
      </c>
      <c r="N97" t="s">
        <v>240</v>
      </c>
      <c r="O97" t="s">
        <v>278</v>
      </c>
      <c r="Q97">
        <f t="shared" si="24"/>
        <v>5.0000000000000001E-4</v>
      </c>
      <c r="R97">
        <f t="shared" si="21"/>
        <v>2E-3</v>
      </c>
      <c r="S97">
        <f t="shared" si="19"/>
        <v>26</v>
      </c>
      <c r="T97">
        <f t="shared" si="22"/>
        <v>1</v>
      </c>
    </row>
    <row r="98" spans="1:20" x14ac:dyDescent="0.25">
      <c r="A98" t="s">
        <v>18</v>
      </c>
      <c r="B98">
        <v>35</v>
      </c>
      <c r="C98">
        <v>2</v>
      </c>
      <c r="D98">
        <v>3</v>
      </c>
      <c r="E98">
        <f t="shared" si="23"/>
        <v>2.5</v>
      </c>
      <c r="F98">
        <v>2</v>
      </c>
      <c r="G98">
        <v>1</v>
      </c>
      <c r="I98">
        <v>2</v>
      </c>
      <c r="J98" t="s">
        <v>255</v>
      </c>
      <c r="M98" t="s">
        <v>240</v>
      </c>
      <c r="Q98">
        <f t="shared" si="24"/>
        <v>5.0000000000000001E-4</v>
      </c>
      <c r="R98">
        <f t="shared" si="21"/>
        <v>2E-3</v>
      </c>
      <c r="S98">
        <f t="shared" si="19"/>
        <v>20</v>
      </c>
      <c r="T98">
        <f t="shared" si="22"/>
        <v>1</v>
      </c>
    </row>
    <row r="99" spans="1:20" x14ac:dyDescent="0.25">
      <c r="A99" t="s">
        <v>4</v>
      </c>
      <c r="B99">
        <v>64</v>
      </c>
      <c r="C99">
        <v>2</v>
      </c>
      <c r="D99">
        <v>3</v>
      </c>
      <c r="E99">
        <f t="shared" ref="E99:E105" si="25">AVERAGE(C99,D99)</f>
        <v>2.5</v>
      </c>
      <c r="F99">
        <v>2</v>
      </c>
      <c r="G99">
        <v>4</v>
      </c>
      <c r="I99">
        <v>2</v>
      </c>
      <c r="J99" t="s">
        <v>39</v>
      </c>
      <c r="K99" t="s">
        <v>112</v>
      </c>
      <c r="L99" t="s">
        <v>113</v>
      </c>
      <c r="M99" t="s">
        <v>240</v>
      </c>
      <c r="N99" t="s">
        <v>240</v>
      </c>
      <c r="O99" t="s">
        <v>278</v>
      </c>
      <c r="Q99">
        <f t="shared" si="24"/>
        <v>5.0000000000000001E-4</v>
      </c>
      <c r="R99">
        <f t="shared" si="21"/>
        <v>2E-3</v>
      </c>
      <c r="S99">
        <f t="shared" si="19"/>
        <v>37</v>
      </c>
      <c r="T99">
        <f t="shared" si="22"/>
        <v>1</v>
      </c>
    </row>
    <row r="100" spans="1:20" x14ac:dyDescent="0.25">
      <c r="A100" t="s">
        <v>8</v>
      </c>
      <c r="B100">
        <v>110</v>
      </c>
      <c r="C100">
        <v>2</v>
      </c>
      <c r="D100">
        <v>3</v>
      </c>
      <c r="E100">
        <f t="shared" si="25"/>
        <v>2.5</v>
      </c>
      <c r="F100">
        <v>2</v>
      </c>
      <c r="G100">
        <v>4</v>
      </c>
      <c r="I100">
        <v>0</v>
      </c>
      <c r="J100" t="s">
        <v>39</v>
      </c>
      <c r="K100" t="s">
        <v>123</v>
      </c>
      <c r="L100" t="s">
        <v>113</v>
      </c>
      <c r="M100" t="s">
        <v>241</v>
      </c>
      <c r="Q100">
        <f t="shared" si="24"/>
        <v>5.0000000000000001E-4</v>
      </c>
      <c r="R100">
        <f t="shared" si="21"/>
        <v>2E-3</v>
      </c>
      <c r="S100">
        <f t="shared" si="19"/>
        <v>64</v>
      </c>
      <c r="T100">
        <f t="shared" si="22"/>
        <v>1</v>
      </c>
    </row>
    <row r="101" spans="1:20" x14ac:dyDescent="0.25">
      <c r="A101" t="s">
        <v>11</v>
      </c>
      <c r="B101">
        <v>42</v>
      </c>
      <c r="C101">
        <v>2</v>
      </c>
      <c r="D101">
        <v>3</v>
      </c>
      <c r="E101">
        <f t="shared" si="25"/>
        <v>2.5</v>
      </c>
      <c r="F101">
        <v>2</v>
      </c>
      <c r="G101">
        <v>4</v>
      </c>
      <c r="I101">
        <v>2</v>
      </c>
      <c r="J101" t="s">
        <v>39</v>
      </c>
      <c r="K101" t="s">
        <v>112</v>
      </c>
      <c r="L101" t="s">
        <v>113</v>
      </c>
      <c r="M101" t="s">
        <v>240</v>
      </c>
      <c r="N101" t="s">
        <v>240</v>
      </c>
      <c r="O101" t="s">
        <v>278</v>
      </c>
      <c r="Q101">
        <f t="shared" si="24"/>
        <v>5.0000000000000001E-4</v>
      </c>
      <c r="R101">
        <f t="shared" si="21"/>
        <v>2E-3</v>
      </c>
      <c r="S101">
        <f t="shared" si="19"/>
        <v>24</v>
      </c>
      <c r="T101">
        <f t="shared" si="22"/>
        <v>1</v>
      </c>
    </row>
    <row r="102" spans="1:20" x14ac:dyDescent="0.25">
      <c r="A102" t="s">
        <v>23</v>
      </c>
      <c r="B102">
        <v>97</v>
      </c>
      <c r="C102">
        <v>2</v>
      </c>
      <c r="D102">
        <v>3</v>
      </c>
      <c r="E102">
        <f t="shared" si="25"/>
        <v>2.5</v>
      </c>
      <c r="F102">
        <v>2</v>
      </c>
      <c r="G102">
        <v>4</v>
      </c>
      <c r="I102">
        <v>2</v>
      </c>
      <c r="J102" t="s">
        <v>39</v>
      </c>
      <c r="K102" t="s">
        <v>112</v>
      </c>
      <c r="L102" t="s">
        <v>113</v>
      </c>
      <c r="M102" t="s">
        <v>240</v>
      </c>
      <c r="N102" t="s">
        <v>240</v>
      </c>
      <c r="O102" t="s">
        <v>280</v>
      </c>
      <c r="Q102">
        <f t="shared" si="24"/>
        <v>5.0000000000000001E-4</v>
      </c>
      <c r="R102">
        <f t="shared" si="21"/>
        <v>2E-3</v>
      </c>
      <c r="S102">
        <f t="shared" si="19"/>
        <v>56</v>
      </c>
      <c r="T102">
        <f t="shared" si="22"/>
        <v>1</v>
      </c>
    </row>
    <row r="103" spans="1:20" x14ac:dyDescent="0.25">
      <c r="A103" t="s">
        <v>32</v>
      </c>
      <c r="B103">
        <v>33</v>
      </c>
      <c r="C103">
        <v>4</v>
      </c>
      <c r="D103">
        <v>12</v>
      </c>
      <c r="E103">
        <f t="shared" si="25"/>
        <v>8</v>
      </c>
      <c r="F103">
        <v>2</v>
      </c>
      <c r="G103">
        <v>2</v>
      </c>
      <c r="I103">
        <v>2</v>
      </c>
      <c r="J103" t="s">
        <v>39</v>
      </c>
      <c r="K103" t="s">
        <v>131</v>
      </c>
      <c r="L103" t="s">
        <v>256</v>
      </c>
      <c r="M103" t="s">
        <v>241</v>
      </c>
      <c r="Q103">
        <f t="shared" si="24"/>
        <v>1.6000000000000001E-3</v>
      </c>
      <c r="R103">
        <f t="shared" si="21"/>
        <v>6.4000000000000003E-3</v>
      </c>
      <c r="S103">
        <f t="shared" si="19"/>
        <v>19</v>
      </c>
      <c r="T103">
        <f t="shared" si="22"/>
        <v>1</v>
      </c>
    </row>
    <row r="104" spans="1:20" x14ac:dyDescent="0.25">
      <c r="A104" t="s">
        <v>31</v>
      </c>
      <c r="B104">
        <v>63</v>
      </c>
      <c r="C104">
        <v>2</v>
      </c>
      <c r="D104">
        <v>3</v>
      </c>
      <c r="E104">
        <f t="shared" si="25"/>
        <v>2.5</v>
      </c>
      <c r="F104">
        <v>2</v>
      </c>
      <c r="G104">
        <v>4</v>
      </c>
      <c r="I104">
        <v>2</v>
      </c>
      <c r="J104" t="s">
        <v>111</v>
      </c>
      <c r="K104" t="s">
        <v>112</v>
      </c>
      <c r="L104" t="s">
        <v>113</v>
      </c>
      <c r="M104" t="s">
        <v>240</v>
      </c>
      <c r="Q104">
        <f t="shared" si="24"/>
        <v>5.0000000000000001E-4</v>
      </c>
      <c r="R104">
        <f t="shared" si="21"/>
        <v>2E-3</v>
      </c>
      <c r="S104">
        <f t="shared" si="19"/>
        <v>37</v>
      </c>
      <c r="T104">
        <f t="shared" si="22"/>
        <v>1</v>
      </c>
    </row>
    <row r="105" spans="1:20" x14ac:dyDescent="0.25">
      <c r="A105" t="s">
        <v>34</v>
      </c>
      <c r="B105">
        <v>30</v>
      </c>
      <c r="C105">
        <v>2</v>
      </c>
      <c r="D105">
        <v>3</v>
      </c>
      <c r="E105">
        <f t="shared" si="25"/>
        <v>2.5</v>
      </c>
      <c r="F105">
        <v>2</v>
      </c>
      <c r="G105">
        <v>2</v>
      </c>
      <c r="I105">
        <v>2</v>
      </c>
      <c r="J105" t="s">
        <v>111</v>
      </c>
      <c r="K105" t="s">
        <v>112</v>
      </c>
      <c r="L105" t="s">
        <v>113</v>
      </c>
      <c r="M105" t="s">
        <v>240</v>
      </c>
      <c r="Q105">
        <f t="shared" si="24"/>
        <v>5.0000000000000001E-4</v>
      </c>
      <c r="R105">
        <f t="shared" si="21"/>
        <v>2E-3</v>
      </c>
      <c r="S105">
        <f t="shared" si="19"/>
        <v>17</v>
      </c>
      <c r="T105">
        <f t="shared" si="22"/>
        <v>1</v>
      </c>
    </row>
  </sheetData>
  <sortState ref="A55:N91">
    <sortCondition ref="J55:J91"/>
  </sortState>
  <conditionalFormatting sqref="I1:I1048576">
    <cfRule type="dataBar" priority="26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{4890D369-889F-457C-9B4F-4EC996BFDF2C}</x14:id>
        </ext>
      </extLst>
    </cfRule>
  </conditionalFormatting>
  <conditionalFormatting sqref="B1:B1048576">
    <cfRule type="dataBar" priority="25">
      <dataBar>
        <cfvo type="min"/>
        <cfvo type="max"/>
        <color rgb="FFC7A15D"/>
      </dataBar>
      <extLst>
        <ext xmlns:x14="http://schemas.microsoft.com/office/spreadsheetml/2009/9/main" uri="{B025F937-C7B1-47D3-B67F-A62EFF666E3E}">
          <x14:id>{0CFD954D-4726-4611-8441-7CC817F9FCAE}</x14:id>
        </ext>
      </extLst>
    </cfRule>
  </conditionalFormatting>
  <conditionalFormatting sqref="C1:C1048576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{5A2D2851-BF8D-4BD8-B741-9461E11A9554}</x14:id>
        </ext>
      </extLst>
    </cfRule>
  </conditionalFormatting>
  <conditionalFormatting sqref="D1:E1048576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{49C1CCCD-A720-45C7-8ADE-9B61D66931D1}</x14:id>
        </ext>
      </extLst>
    </cfRule>
  </conditionalFormatting>
  <conditionalFormatting sqref="E1:E1048576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{0E754D4A-036D-4612-8767-F139B112DFE3}</x14:id>
        </ext>
      </extLst>
    </cfRule>
  </conditionalFormatting>
  <conditionalFormatting sqref="O71:P102">
    <cfRule type="cellIs" dxfId="72" priority="19" operator="equal">
      <formula>"no"</formula>
    </cfRule>
    <cfRule type="cellIs" dxfId="71" priority="20" operator="equal">
      <formula>"yes"</formula>
    </cfRule>
  </conditionalFormatting>
  <conditionalFormatting sqref="J1:J1048576">
    <cfRule type="cellIs" dxfId="70" priority="10" operator="equal">
      <formula>"rock"</formula>
    </cfRule>
    <cfRule type="cellIs" dxfId="69" priority="11" operator="equal">
      <formula>"gem"</formula>
    </cfRule>
    <cfRule type="cellIs" dxfId="68" priority="12" operator="equal">
      <formula>"metal, fantasy"</formula>
    </cfRule>
    <cfRule type="cellIs" dxfId="67" priority="13" operator="equal">
      <formula>"metal, nether"</formula>
    </cfRule>
    <cfRule type="cellIs" dxfId="66" priority="14" operator="equal">
      <formula>"metal, ender"</formula>
    </cfRule>
    <cfRule type="cellIs" dxfId="65" priority="15" operator="equal">
      <formula>"metal, precious"</formula>
    </cfRule>
    <cfRule type="cellIs" dxfId="64" priority="16" operator="equal">
      <formula>"metal"</formula>
    </cfRule>
    <cfRule type="cellIs" dxfId="63" priority="17" operator="equal">
      <formula>"fruit"</formula>
    </cfRule>
    <cfRule type="cellIs" dxfId="62" priority="18" operator="equal">
      <formula>"utility"</formula>
    </cfRule>
  </conditionalFormatting>
  <conditionalFormatting sqref="O22:P23 O1:O2 M1:N1048576">
    <cfRule type="cellIs" dxfId="61" priority="7" operator="equal">
      <formula>"yes"</formula>
    </cfRule>
    <cfRule type="cellIs" dxfId="60" priority="8" operator="equal">
      <formula>"no"</formula>
    </cfRule>
  </conditionalFormatting>
  <conditionalFormatting sqref="O15:P15">
    <cfRule type="cellIs" dxfId="59" priority="5" operator="equal">
      <formula>"yes"</formula>
    </cfRule>
    <cfRule type="cellIs" dxfId="58" priority="6" operator="equal">
      <formula>"no"</formula>
    </cfRule>
  </conditionalFormatting>
  <conditionalFormatting sqref="Q1:Q1048576">
    <cfRule type="dataBar" priority="4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{C0F29000-9DBB-4CFA-9FFA-431FE5752635}</x14:id>
        </ext>
      </extLst>
    </cfRule>
  </conditionalFormatting>
  <conditionalFormatting sqref="R1:R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{05F4DFCA-44C5-4E84-B907-41DC2EDE51F4}</x14:id>
        </ext>
      </extLst>
    </cfRule>
  </conditionalFormatting>
  <conditionalFormatting sqref="S1:S1048576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{D10E24FC-244D-44C3-8E58-FCFB7F300932}</x14:id>
        </ext>
      </extLst>
    </cfRule>
  </conditionalFormatting>
  <conditionalFormatting sqref="T1:T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{5FE04BEE-81D7-4E6A-98E3-9FD0333BAF97}</x14:id>
        </ext>
      </extLst>
    </cfRule>
  </conditionalFormatting>
  <pageMargins left="0.7" right="0.7" top="0.75" bottom="0.75" header="0.3" footer="0.3"/>
  <pageSetup paperSize="9" orientation="portrait" verticalDpi="0" r:id="rId1"/>
  <ignoredErrors>
    <ignoredError sqref="E20:E22 E26:E27 E50 E52:E53 E42:E48 E6:E10 E24 E16:E18" evalErro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90D369-889F-457C-9B4F-4EC996BFDF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I1:I1048576</xm:sqref>
        </x14:conditionalFormatting>
        <x14:conditionalFormatting xmlns:xm="http://schemas.microsoft.com/office/excel/2006/main">
          <x14:cfRule type="dataBar" id="{0CFD954D-4726-4611-8441-7CC817F9FC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</xm:sqref>
        </x14:conditionalFormatting>
        <x14:conditionalFormatting xmlns:xm="http://schemas.microsoft.com/office/excel/2006/main">
          <x14:cfRule type="dataBar" id="{5A2D2851-BF8D-4BD8-B741-9461E11A95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49C1CCCD-A720-45C7-8ADE-9B61D66931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D1:E1048576</xm:sqref>
        </x14:conditionalFormatting>
        <x14:conditionalFormatting xmlns:xm="http://schemas.microsoft.com/office/excel/2006/main">
          <x14:cfRule type="dataBar" id="{0E754D4A-036D-4612-8767-F139B112DF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C0F29000-9DBB-4CFA-9FFA-431FE57526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Q1:Q1048576</xm:sqref>
        </x14:conditionalFormatting>
        <x14:conditionalFormatting xmlns:xm="http://schemas.microsoft.com/office/excel/2006/main">
          <x14:cfRule type="dataBar" id="{05F4DFCA-44C5-4E84-B907-41DC2EDE51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R1:R1048576</xm:sqref>
        </x14:conditionalFormatting>
        <x14:conditionalFormatting xmlns:xm="http://schemas.microsoft.com/office/excel/2006/main">
          <x14:cfRule type="dataBar" id="{D10E24FC-244D-44C3-8E58-FCFB7F3009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S1:S1048576</xm:sqref>
        </x14:conditionalFormatting>
        <x14:conditionalFormatting xmlns:xm="http://schemas.microsoft.com/office/excel/2006/main">
          <x14:cfRule type="dataBar" id="{5FE04BEE-81D7-4E6A-98E3-9FD0333BAF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T1:T1048576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5"/>
  <sheetViews>
    <sheetView zoomScaleNormal="100" workbookViewId="0">
      <pane xSplit="1" ySplit="1" topLeftCell="B77" activePane="bottomRight" state="frozen"/>
      <selection pane="topRight" activeCell="B1" sqref="B1"/>
      <selection pane="bottomLeft" activeCell="A2" sqref="A2"/>
      <selection pane="bottomRight" activeCell="E110" sqref="E110"/>
    </sheetView>
  </sheetViews>
  <sheetFormatPr defaultRowHeight="15" x14ac:dyDescent="0.25"/>
  <cols>
    <col min="1" max="1" width="20.5703125" bestFit="1" customWidth="1"/>
    <col min="2" max="2" width="14.28515625" bestFit="1" customWidth="1"/>
    <col min="3" max="3" width="15.42578125" bestFit="1" customWidth="1"/>
    <col min="4" max="4" width="27" bestFit="1" customWidth="1"/>
    <col min="5" max="5" width="20.140625" bestFit="1" customWidth="1"/>
    <col min="6" max="6" width="13.140625" bestFit="1" customWidth="1"/>
    <col min="7" max="7" width="12" bestFit="1" customWidth="1"/>
    <col min="8" max="8" width="6.28515625" style="2" bestFit="1" customWidth="1"/>
    <col min="9" max="9" width="11.28515625" style="2" customWidth="1"/>
    <col min="10" max="10" width="12" style="2" bestFit="1" customWidth="1"/>
    <col min="11" max="11" width="7.140625" style="2" customWidth="1"/>
    <col min="12" max="12" width="12.5703125" style="4" bestFit="1" customWidth="1"/>
    <col min="13" max="13" width="14.42578125" style="9" bestFit="1" customWidth="1"/>
    <col min="14" max="14" width="8.28515625" bestFit="1" customWidth="1"/>
    <col min="15" max="15" width="13.28515625" bestFit="1" customWidth="1"/>
    <col min="16" max="16" width="25" customWidth="1"/>
    <col min="17" max="17" width="63.28515625" customWidth="1"/>
  </cols>
  <sheetData>
    <row r="1" spans="1:17" x14ac:dyDescent="0.25">
      <c r="A1" t="s">
        <v>0</v>
      </c>
      <c r="B1" t="s">
        <v>149</v>
      </c>
      <c r="C1" t="s">
        <v>150</v>
      </c>
      <c r="D1" t="s">
        <v>151</v>
      </c>
      <c r="E1" t="s">
        <v>152</v>
      </c>
      <c r="F1" t="s">
        <v>153</v>
      </c>
      <c r="G1" t="s">
        <v>2</v>
      </c>
      <c r="H1" s="2" t="s">
        <v>154</v>
      </c>
      <c r="I1" s="2" t="s">
        <v>155</v>
      </c>
      <c r="J1" s="2" t="s">
        <v>156</v>
      </c>
      <c r="K1" s="2" t="s">
        <v>157</v>
      </c>
      <c r="L1" s="4" t="s">
        <v>237</v>
      </c>
      <c r="M1" s="9" t="s">
        <v>314</v>
      </c>
      <c r="N1" t="s">
        <v>239</v>
      </c>
      <c r="O1" t="s">
        <v>245</v>
      </c>
      <c r="P1" t="s">
        <v>330</v>
      </c>
    </row>
    <row r="2" spans="1:17" x14ac:dyDescent="0.25">
      <c r="A2" t="s">
        <v>158</v>
      </c>
      <c r="B2">
        <v>38</v>
      </c>
      <c r="C2">
        <v>1</v>
      </c>
      <c r="D2" t="s">
        <v>206</v>
      </c>
      <c r="E2" t="s">
        <v>229</v>
      </c>
      <c r="F2">
        <v>0.28000000000000003</v>
      </c>
      <c r="G2">
        <v>0</v>
      </c>
      <c r="H2" s="2">
        <v>0.5</v>
      </c>
      <c r="I2" s="2">
        <v>18</v>
      </c>
      <c r="J2" s="2">
        <v>3</v>
      </c>
      <c r="K2" s="2">
        <v>0.69</v>
      </c>
      <c r="L2" s="4">
        <v>0.5</v>
      </c>
      <c r="M2" s="9">
        <f t="shared" ref="M2:M35" si="0">C2*B2/2250+(C2-1)/2.33+0+0+F2/5+G2/9+H2/3-I2/200+J2/5.8-K2/50-L2/1000</f>
        <v>0.65249693486590044</v>
      </c>
      <c r="N2" t="s">
        <v>241</v>
      </c>
      <c r="O2" t="s">
        <v>241</v>
      </c>
    </row>
    <row r="3" spans="1:17" x14ac:dyDescent="0.25">
      <c r="A3" t="s">
        <v>102</v>
      </c>
      <c r="B3">
        <v>75</v>
      </c>
      <c r="C3">
        <v>0.3</v>
      </c>
      <c r="D3" t="s">
        <v>215</v>
      </c>
      <c r="E3" t="s">
        <v>229</v>
      </c>
      <c r="F3">
        <v>0.53</v>
      </c>
      <c r="G3">
        <v>0</v>
      </c>
      <c r="H3" s="2">
        <v>0.5</v>
      </c>
      <c r="I3" s="2">
        <v>90</v>
      </c>
      <c r="J3" s="2">
        <v>1</v>
      </c>
      <c r="K3" s="2">
        <v>2.0499999999999998</v>
      </c>
      <c r="L3" s="4">
        <v>1</v>
      </c>
      <c r="M3" s="9">
        <f t="shared" si="0"/>
        <v>-0.33734872477924122</v>
      </c>
      <c r="N3" t="s">
        <v>241</v>
      </c>
      <c r="O3" t="s">
        <v>241</v>
      </c>
    </row>
    <row r="4" spans="1:17" x14ac:dyDescent="0.25">
      <c r="A4" t="s">
        <v>159</v>
      </c>
      <c r="B4" s="1">
        <v>83</v>
      </c>
      <c r="C4">
        <v>1</v>
      </c>
      <c r="D4" t="s">
        <v>247</v>
      </c>
      <c r="E4" t="s">
        <v>229</v>
      </c>
      <c r="F4">
        <v>1.75</v>
      </c>
      <c r="G4">
        <v>0</v>
      </c>
      <c r="H4" s="2">
        <v>1.5</v>
      </c>
      <c r="I4" s="2">
        <v>20</v>
      </c>
      <c r="J4" s="2">
        <v>3.4</v>
      </c>
      <c r="K4" s="2">
        <v>0.76</v>
      </c>
      <c r="L4" s="4">
        <v>1</v>
      </c>
      <c r="M4" s="9">
        <f t="shared" si="0"/>
        <v>1.356895785440613</v>
      </c>
      <c r="N4" t="s">
        <v>241</v>
      </c>
      <c r="O4" t="s">
        <v>241</v>
      </c>
    </row>
    <row r="5" spans="1:17" x14ac:dyDescent="0.25">
      <c r="A5" t="s">
        <v>160</v>
      </c>
      <c r="B5" s="1">
        <v>113</v>
      </c>
      <c r="C5">
        <v>0.5</v>
      </c>
      <c r="D5" t="s">
        <v>206</v>
      </c>
      <c r="E5" t="s">
        <v>229</v>
      </c>
      <c r="F5">
        <v>1.4</v>
      </c>
      <c r="G5">
        <v>1</v>
      </c>
      <c r="H5" s="2">
        <v>1</v>
      </c>
      <c r="I5" s="2">
        <v>90</v>
      </c>
      <c r="J5" s="2">
        <v>1</v>
      </c>
      <c r="K5" s="3">
        <v>1.325</v>
      </c>
      <c r="L5" s="4">
        <v>1</v>
      </c>
      <c r="M5" s="9">
        <f t="shared" si="0"/>
        <v>0.22987707398089222</v>
      </c>
      <c r="N5" t="s">
        <v>241</v>
      </c>
      <c r="O5" t="s">
        <v>241</v>
      </c>
    </row>
    <row r="6" spans="1:17" x14ac:dyDescent="0.25">
      <c r="A6" t="s">
        <v>161</v>
      </c>
      <c r="B6" s="1">
        <v>151</v>
      </c>
      <c r="C6">
        <v>1.08</v>
      </c>
      <c r="D6" t="s">
        <v>206</v>
      </c>
      <c r="E6" t="s">
        <v>229</v>
      </c>
      <c r="F6">
        <v>1.05</v>
      </c>
      <c r="G6">
        <v>1</v>
      </c>
      <c r="H6" s="2">
        <v>1</v>
      </c>
      <c r="I6" s="2">
        <v>38</v>
      </c>
      <c r="J6" s="2">
        <v>3</v>
      </c>
      <c r="K6" s="2">
        <v>1.69</v>
      </c>
      <c r="L6" s="4">
        <v>1</v>
      </c>
      <c r="M6" s="9">
        <f t="shared" si="0"/>
        <v>1.0537005877032872</v>
      </c>
      <c r="N6" t="s">
        <v>241</v>
      </c>
      <c r="O6" t="s">
        <v>241</v>
      </c>
    </row>
    <row r="7" spans="1:17" x14ac:dyDescent="0.25">
      <c r="A7" t="s">
        <v>162</v>
      </c>
      <c r="B7">
        <v>16</v>
      </c>
      <c r="C7">
        <v>0.3</v>
      </c>
      <c r="D7" t="s">
        <v>207</v>
      </c>
      <c r="E7" t="s">
        <v>229</v>
      </c>
      <c r="F7">
        <v>0.35</v>
      </c>
      <c r="G7">
        <v>0</v>
      </c>
      <c r="H7" s="2">
        <v>0.5</v>
      </c>
      <c r="I7" s="2">
        <v>10</v>
      </c>
      <c r="J7" s="2">
        <v>1.1000000000000001</v>
      </c>
      <c r="K7" s="2">
        <v>0.69</v>
      </c>
      <c r="L7" s="8">
        <v>10</v>
      </c>
      <c r="M7" s="9">
        <f t="shared" si="0"/>
        <v>5.4225987864436921E-2</v>
      </c>
      <c r="N7" t="s">
        <v>241</v>
      </c>
      <c r="O7" t="s">
        <v>241</v>
      </c>
    </row>
    <row r="8" spans="1:17" x14ac:dyDescent="0.25">
      <c r="A8" t="s">
        <v>187</v>
      </c>
      <c r="B8" s="1">
        <v>15</v>
      </c>
      <c r="C8">
        <v>1</v>
      </c>
      <c r="D8" t="s">
        <v>206</v>
      </c>
      <c r="E8" t="s">
        <v>230</v>
      </c>
      <c r="F8">
        <v>0.35</v>
      </c>
      <c r="G8">
        <v>2</v>
      </c>
      <c r="H8" s="2">
        <v>1</v>
      </c>
      <c r="I8" s="2">
        <v>40</v>
      </c>
      <c r="J8" s="2">
        <v>1.2</v>
      </c>
      <c r="K8" s="2">
        <v>2.1</v>
      </c>
      <c r="L8" s="4">
        <v>0.25</v>
      </c>
      <c r="M8" s="9">
        <f t="shared" si="0"/>
        <v>0.59686877394636018</v>
      </c>
      <c r="N8" t="s">
        <v>240</v>
      </c>
      <c r="O8" t="s">
        <v>241</v>
      </c>
      <c r="Q8" t="s">
        <v>290</v>
      </c>
    </row>
    <row r="9" spans="1:17" x14ac:dyDescent="0.25">
      <c r="A9" t="s">
        <v>184</v>
      </c>
      <c r="B9" s="1">
        <v>48</v>
      </c>
      <c r="C9" s="7">
        <v>-0.5</v>
      </c>
      <c r="D9" t="s">
        <v>206</v>
      </c>
      <c r="E9" t="s">
        <v>229</v>
      </c>
      <c r="F9">
        <v>0.7</v>
      </c>
      <c r="G9">
        <v>2</v>
      </c>
      <c r="H9" s="2">
        <v>0</v>
      </c>
      <c r="I9" s="2">
        <v>40</v>
      </c>
      <c r="J9" s="2">
        <v>1.2</v>
      </c>
      <c r="K9" s="2">
        <v>2.1</v>
      </c>
      <c r="L9" s="4">
        <v>0.25</v>
      </c>
      <c r="M9" s="9">
        <f t="shared" si="0"/>
        <v>-0.32757471675464128</v>
      </c>
      <c r="N9" t="s">
        <v>241</v>
      </c>
      <c r="O9" t="s">
        <v>241</v>
      </c>
    </row>
    <row r="10" spans="1:17" x14ac:dyDescent="0.25">
      <c r="A10" t="s">
        <v>391</v>
      </c>
      <c r="B10" s="1">
        <v>38</v>
      </c>
      <c r="C10" s="7">
        <v>0</v>
      </c>
      <c r="D10" t="s">
        <v>396</v>
      </c>
      <c r="E10" t="s">
        <v>230</v>
      </c>
      <c r="F10">
        <v>0.04</v>
      </c>
      <c r="G10">
        <v>0</v>
      </c>
      <c r="H10" s="2">
        <v>0</v>
      </c>
      <c r="M10" s="9">
        <f t="shared" si="0"/>
        <v>-0.42118454935622318</v>
      </c>
      <c r="N10" t="s">
        <v>240</v>
      </c>
      <c r="O10" t="s">
        <v>241</v>
      </c>
    </row>
    <row r="11" spans="1:17" x14ac:dyDescent="0.25">
      <c r="A11" t="s">
        <v>392</v>
      </c>
      <c r="B11" s="1">
        <v>38</v>
      </c>
      <c r="C11" s="7">
        <v>0</v>
      </c>
      <c r="D11" t="s">
        <v>395</v>
      </c>
      <c r="E11" t="s">
        <v>230</v>
      </c>
      <c r="F11">
        <v>0.04</v>
      </c>
      <c r="G11">
        <v>0</v>
      </c>
      <c r="H11" s="2">
        <v>0</v>
      </c>
      <c r="M11" s="9">
        <f t="shared" si="0"/>
        <v>-0.42118454935622318</v>
      </c>
      <c r="N11" t="s">
        <v>240</v>
      </c>
      <c r="O11" t="s">
        <v>241</v>
      </c>
    </row>
    <row r="12" spans="1:17" x14ac:dyDescent="0.25">
      <c r="A12" t="s">
        <v>167</v>
      </c>
      <c r="B12">
        <v>375</v>
      </c>
      <c r="C12">
        <v>2</v>
      </c>
      <c r="D12" t="s">
        <v>208</v>
      </c>
      <c r="E12" t="s">
        <v>229</v>
      </c>
      <c r="F12">
        <v>0.35</v>
      </c>
      <c r="G12">
        <v>0</v>
      </c>
      <c r="H12" s="2">
        <v>0.5</v>
      </c>
      <c r="I12" s="2">
        <v>28</v>
      </c>
      <c r="J12" s="2">
        <v>4.2</v>
      </c>
      <c r="K12" s="2">
        <v>0.22</v>
      </c>
      <c r="L12" s="4">
        <v>0</v>
      </c>
      <c r="M12" s="9">
        <f t="shared" si="0"/>
        <v>1.5789224803907058</v>
      </c>
      <c r="N12" t="s">
        <v>241</v>
      </c>
      <c r="O12" t="s">
        <v>241</v>
      </c>
    </row>
    <row r="13" spans="1:17" x14ac:dyDescent="0.25">
      <c r="A13" t="s">
        <v>163</v>
      </c>
      <c r="B13">
        <v>900</v>
      </c>
      <c r="C13">
        <v>1.5</v>
      </c>
      <c r="D13" t="s">
        <v>208</v>
      </c>
      <c r="E13" t="s">
        <v>229</v>
      </c>
      <c r="F13">
        <v>0.53</v>
      </c>
      <c r="G13">
        <v>0</v>
      </c>
      <c r="H13" s="2">
        <v>0.5</v>
      </c>
      <c r="I13" s="2">
        <v>21</v>
      </c>
      <c r="J13" s="2">
        <v>4</v>
      </c>
      <c r="K13" s="2">
        <v>0.22</v>
      </c>
      <c r="L13" s="4">
        <v>0</v>
      </c>
      <c r="M13" s="9">
        <f t="shared" si="0"/>
        <v>1.6675141137585714</v>
      </c>
      <c r="N13" t="s">
        <v>241</v>
      </c>
      <c r="O13" t="s">
        <v>241</v>
      </c>
    </row>
    <row r="14" spans="1:17" x14ac:dyDescent="0.25">
      <c r="A14" t="s">
        <v>94</v>
      </c>
      <c r="B14">
        <v>135</v>
      </c>
      <c r="C14">
        <v>1.1000000000000001</v>
      </c>
      <c r="D14" t="s">
        <v>206</v>
      </c>
      <c r="E14" t="s">
        <v>230</v>
      </c>
      <c r="F14">
        <v>1.75</v>
      </c>
      <c r="G14">
        <v>2</v>
      </c>
      <c r="H14" s="2">
        <v>1</v>
      </c>
      <c r="I14" s="2">
        <v>40</v>
      </c>
      <c r="J14" s="2">
        <v>4.9000000000000004</v>
      </c>
      <c r="K14" s="2">
        <v>2.7</v>
      </c>
      <c r="L14" s="4">
        <v>1.1000000000000001</v>
      </c>
      <c r="M14" s="9">
        <f t="shared" si="0"/>
        <v>1.6042015966980745</v>
      </c>
      <c r="N14" t="s">
        <v>241</v>
      </c>
      <c r="O14" t="s">
        <v>241</v>
      </c>
    </row>
    <row r="15" spans="1:17" x14ac:dyDescent="0.25">
      <c r="A15" t="s">
        <v>164</v>
      </c>
      <c r="B15">
        <v>188</v>
      </c>
      <c r="C15">
        <v>1.2</v>
      </c>
      <c r="D15" t="s">
        <v>212</v>
      </c>
      <c r="E15" t="s">
        <v>230</v>
      </c>
      <c r="F15">
        <v>2.1</v>
      </c>
      <c r="G15">
        <v>3</v>
      </c>
      <c r="H15" s="2">
        <v>1.5</v>
      </c>
      <c r="I15" s="2">
        <v>45</v>
      </c>
      <c r="J15" s="2">
        <v>5.0999999999999996</v>
      </c>
      <c r="K15" s="2">
        <v>3.2</v>
      </c>
      <c r="L15" s="4">
        <v>1.2</v>
      </c>
      <c r="M15" s="9">
        <f>C15*B15/2250+(C15-1)/2.33+0+0+F15/5+G15/9+H15/3-I15/200+J15/5.8-K15/50-L15/1000</f>
        <v>2.0285472546988306</v>
      </c>
      <c r="N15" t="s">
        <v>241</v>
      </c>
      <c r="O15" t="s">
        <v>241</v>
      </c>
    </row>
    <row r="16" spans="1:17" x14ac:dyDescent="0.25">
      <c r="A16" t="s">
        <v>97</v>
      </c>
      <c r="B16" s="1">
        <v>285</v>
      </c>
      <c r="C16">
        <v>1.25</v>
      </c>
      <c r="D16" t="s">
        <v>212</v>
      </c>
      <c r="E16" t="s">
        <v>230</v>
      </c>
      <c r="F16">
        <v>2.2799999999999998</v>
      </c>
      <c r="G16">
        <v>4</v>
      </c>
      <c r="H16" s="2">
        <v>1.5</v>
      </c>
      <c r="I16" s="2">
        <v>54</v>
      </c>
      <c r="J16" s="2">
        <v>5.2</v>
      </c>
      <c r="K16" s="2">
        <v>3.3</v>
      </c>
      <c r="L16" s="4">
        <v>0.8</v>
      </c>
      <c r="M16" s="9">
        <f t="shared" si="0"/>
        <v>2.2258256392547651</v>
      </c>
      <c r="N16" t="s">
        <v>241</v>
      </c>
      <c r="O16" t="s">
        <v>241</v>
      </c>
    </row>
    <row r="17" spans="1:17" x14ac:dyDescent="0.25">
      <c r="A17" t="s">
        <v>172</v>
      </c>
      <c r="B17">
        <v>169</v>
      </c>
      <c r="C17">
        <v>0.8</v>
      </c>
      <c r="D17" t="s">
        <v>206</v>
      </c>
      <c r="E17" t="s">
        <v>230</v>
      </c>
      <c r="F17">
        <v>2.63</v>
      </c>
      <c r="G17">
        <v>4</v>
      </c>
      <c r="H17" s="2">
        <v>1.5</v>
      </c>
      <c r="I17" s="2">
        <v>40</v>
      </c>
      <c r="J17" s="2">
        <v>1.2</v>
      </c>
      <c r="K17" s="2">
        <v>8.3000000000000007</v>
      </c>
      <c r="L17" s="4">
        <v>0.5</v>
      </c>
      <c r="M17" s="9">
        <f t="shared" si="0"/>
        <v>1.2850929751862268</v>
      </c>
      <c r="N17" t="s">
        <v>241</v>
      </c>
      <c r="O17" t="s">
        <v>241</v>
      </c>
    </row>
    <row r="18" spans="1:17" x14ac:dyDescent="0.25">
      <c r="A18" t="s">
        <v>174</v>
      </c>
      <c r="B18">
        <v>225</v>
      </c>
      <c r="C18">
        <v>1.35</v>
      </c>
      <c r="D18" t="s">
        <v>206</v>
      </c>
      <c r="E18" t="s">
        <v>230</v>
      </c>
      <c r="F18">
        <v>2.1</v>
      </c>
      <c r="G18">
        <v>4</v>
      </c>
      <c r="H18" s="2">
        <v>1.5</v>
      </c>
      <c r="I18" s="2">
        <v>40</v>
      </c>
      <c r="J18" s="2">
        <v>1.2</v>
      </c>
      <c r="K18" s="2">
        <v>3</v>
      </c>
      <c r="L18" s="4">
        <v>0.5</v>
      </c>
      <c r="M18" s="9">
        <f t="shared" si="0"/>
        <v>1.5960555884432606</v>
      </c>
      <c r="N18" t="s">
        <v>241</v>
      </c>
      <c r="O18" t="s">
        <v>241</v>
      </c>
    </row>
    <row r="19" spans="1:17" x14ac:dyDescent="0.25">
      <c r="A19" t="s">
        <v>173</v>
      </c>
      <c r="B19">
        <v>386</v>
      </c>
      <c r="C19">
        <v>0.9</v>
      </c>
      <c r="D19" t="s">
        <v>213</v>
      </c>
      <c r="E19" t="s">
        <v>230</v>
      </c>
      <c r="F19">
        <v>1.75</v>
      </c>
      <c r="G19">
        <v>4</v>
      </c>
      <c r="H19" s="2">
        <v>2</v>
      </c>
      <c r="I19" s="2">
        <v>40</v>
      </c>
      <c r="J19" s="2">
        <v>1.2</v>
      </c>
      <c r="K19" s="2">
        <v>7.9</v>
      </c>
      <c r="L19" s="4">
        <v>0.25</v>
      </c>
      <c r="M19" s="9">
        <f t="shared" si="0"/>
        <v>1.4212392078996268</v>
      </c>
      <c r="N19" t="s">
        <v>241</v>
      </c>
      <c r="O19" t="s">
        <v>241</v>
      </c>
    </row>
    <row r="20" spans="1:17" x14ac:dyDescent="0.25">
      <c r="A20" t="s">
        <v>165</v>
      </c>
      <c r="B20" s="1">
        <v>300</v>
      </c>
      <c r="C20">
        <v>1.3</v>
      </c>
      <c r="D20" t="s">
        <v>213</v>
      </c>
      <c r="E20" t="s">
        <v>230</v>
      </c>
      <c r="F20">
        <v>2.4500000000000002</v>
      </c>
      <c r="G20">
        <v>5</v>
      </c>
      <c r="H20" s="2">
        <v>1.5</v>
      </c>
      <c r="I20" s="2">
        <v>60</v>
      </c>
      <c r="J20" s="2">
        <v>5.5</v>
      </c>
      <c r="K20" s="2">
        <v>3.6</v>
      </c>
      <c r="L20" s="4">
        <v>0.9</v>
      </c>
      <c r="M20" s="9">
        <f t="shared" si="0"/>
        <v>2.4230201157647211</v>
      </c>
      <c r="N20" t="s">
        <v>241</v>
      </c>
      <c r="O20" t="s">
        <v>241</v>
      </c>
      <c r="P20" t="s">
        <v>283</v>
      </c>
    </row>
    <row r="21" spans="1:17" x14ac:dyDescent="0.25">
      <c r="A21" t="s">
        <v>193</v>
      </c>
      <c r="B21" s="1">
        <v>188</v>
      </c>
      <c r="C21">
        <v>1.2</v>
      </c>
      <c r="D21" t="s">
        <v>206</v>
      </c>
      <c r="E21" t="s">
        <v>230</v>
      </c>
      <c r="F21">
        <v>2.68</v>
      </c>
      <c r="G21">
        <v>5</v>
      </c>
      <c r="H21" s="2">
        <v>1</v>
      </c>
      <c r="I21" s="2">
        <v>40</v>
      </c>
      <c r="J21" s="2">
        <v>1.2</v>
      </c>
      <c r="K21" s="2">
        <v>6.3</v>
      </c>
      <c r="L21" s="4">
        <v>0.25</v>
      </c>
      <c r="M21" s="9">
        <f t="shared" si="0"/>
        <v>1.4916390171509379</v>
      </c>
      <c r="N21" t="s">
        <v>240</v>
      </c>
      <c r="O21" t="s">
        <v>241</v>
      </c>
      <c r="P21" t="s">
        <v>332</v>
      </c>
    </row>
    <row r="22" spans="1:17" x14ac:dyDescent="0.25">
      <c r="A22" t="s">
        <v>171</v>
      </c>
      <c r="B22" s="1">
        <v>500</v>
      </c>
      <c r="C22">
        <v>1.35</v>
      </c>
      <c r="D22" t="s">
        <v>211</v>
      </c>
      <c r="E22" t="s">
        <v>230</v>
      </c>
      <c r="F22">
        <v>2.73</v>
      </c>
      <c r="G22">
        <v>5</v>
      </c>
      <c r="H22" s="2">
        <v>1.5</v>
      </c>
      <c r="I22" s="2">
        <v>42</v>
      </c>
      <c r="J22" s="2">
        <v>5.2</v>
      </c>
      <c r="K22" s="2">
        <v>3</v>
      </c>
      <c r="L22" s="4">
        <v>0.5</v>
      </c>
      <c r="M22" s="9">
        <f t="shared" si="0"/>
        <v>2.6778218719681646</v>
      </c>
      <c r="N22" t="s">
        <v>241</v>
      </c>
      <c r="O22" t="s">
        <v>241</v>
      </c>
    </row>
    <row r="23" spans="1:17" x14ac:dyDescent="0.25">
      <c r="A23" t="s">
        <v>87</v>
      </c>
      <c r="B23">
        <v>768</v>
      </c>
      <c r="C23">
        <v>1.5</v>
      </c>
      <c r="D23" t="s">
        <v>206</v>
      </c>
      <c r="E23" t="s">
        <v>229</v>
      </c>
      <c r="F23">
        <v>1.75</v>
      </c>
      <c r="G23">
        <v>5</v>
      </c>
      <c r="H23" s="2">
        <v>1</v>
      </c>
      <c r="I23" s="2">
        <v>40</v>
      </c>
      <c r="J23" s="2">
        <v>1.2</v>
      </c>
      <c r="K23" s="2">
        <v>2.1</v>
      </c>
      <c r="L23" s="4">
        <v>0.25</v>
      </c>
      <c r="M23" s="9">
        <f t="shared" si="0"/>
        <v>1.9301277152911382</v>
      </c>
      <c r="N23" t="s">
        <v>241</v>
      </c>
      <c r="O23" t="s">
        <v>241</v>
      </c>
      <c r="Q23" t="s">
        <v>262</v>
      </c>
    </row>
    <row r="24" spans="1:17" x14ac:dyDescent="0.25">
      <c r="A24" t="s">
        <v>169</v>
      </c>
      <c r="B24" s="1">
        <v>67</v>
      </c>
      <c r="C24">
        <v>0.8</v>
      </c>
      <c r="D24" t="s">
        <v>209</v>
      </c>
      <c r="E24" t="s">
        <v>231</v>
      </c>
      <c r="F24">
        <v>2.2799999999999998</v>
      </c>
      <c r="G24">
        <v>6</v>
      </c>
      <c r="H24" s="2">
        <v>1</v>
      </c>
      <c r="I24" s="2">
        <v>109</v>
      </c>
      <c r="J24" s="2">
        <v>1</v>
      </c>
      <c r="K24" s="2">
        <v>2.4</v>
      </c>
      <c r="L24" s="4">
        <v>1</v>
      </c>
      <c r="M24" s="9">
        <f t="shared" si="0"/>
        <v>0.97239910545442576</v>
      </c>
      <c r="N24" t="s">
        <v>241</v>
      </c>
      <c r="O24" t="s">
        <v>241</v>
      </c>
      <c r="P24" t="s">
        <v>331</v>
      </c>
    </row>
    <row r="25" spans="1:17" x14ac:dyDescent="0.25">
      <c r="A25" t="s">
        <v>170</v>
      </c>
      <c r="B25" s="1">
        <v>413</v>
      </c>
      <c r="C25">
        <v>1.3</v>
      </c>
      <c r="D25" t="s">
        <v>213</v>
      </c>
      <c r="E25" t="s">
        <v>230</v>
      </c>
      <c r="F25">
        <v>2.77</v>
      </c>
      <c r="G25">
        <v>6</v>
      </c>
      <c r="H25" s="2">
        <v>2</v>
      </c>
      <c r="I25" s="2">
        <v>45</v>
      </c>
      <c r="J25" s="2">
        <v>5</v>
      </c>
      <c r="K25" s="2">
        <v>1.1000000000000001</v>
      </c>
      <c r="L25" s="4">
        <v>0.7</v>
      </c>
      <c r="M25" s="9">
        <f t="shared" si="0"/>
        <v>2.869079885879664</v>
      </c>
      <c r="N25" t="s">
        <v>241</v>
      </c>
      <c r="O25" t="s">
        <v>241</v>
      </c>
    </row>
    <row r="26" spans="1:17" x14ac:dyDescent="0.25">
      <c r="A26" t="s">
        <v>186</v>
      </c>
      <c r="B26">
        <v>1392</v>
      </c>
      <c r="C26">
        <v>3</v>
      </c>
      <c r="D26" t="s">
        <v>206</v>
      </c>
      <c r="E26" t="s">
        <v>230</v>
      </c>
      <c r="F26">
        <v>3.12</v>
      </c>
      <c r="G26">
        <v>7</v>
      </c>
      <c r="H26" s="2">
        <v>2.5</v>
      </c>
      <c r="I26" s="2">
        <v>54</v>
      </c>
      <c r="J26" s="2">
        <v>5.8</v>
      </c>
      <c r="K26" s="2">
        <v>13.5</v>
      </c>
      <c r="L26" s="4">
        <v>0.5</v>
      </c>
      <c r="M26" s="9">
        <f t="shared" si="0"/>
        <v>5.4089802098235582</v>
      </c>
      <c r="N26" t="s">
        <v>241</v>
      </c>
      <c r="O26" t="s">
        <v>241</v>
      </c>
    </row>
    <row r="27" spans="1:17" x14ac:dyDescent="0.25">
      <c r="A27" t="s">
        <v>166</v>
      </c>
      <c r="B27">
        <v>11</v>
      </c>
      <c r="C27">
        <v>0.2</v>
      </c>
      <c r="D27" t="s">
        <v>206</v>
      </c>
      <c r="E27" t="s">
        <v>230</v>
      </c>
      <c r="F27">
        <v>2.63</v>
      </c>
      <c r="G27">
        <v>2</v>
      </c>
      <c r="H27" s="2">
        <v>1</v>
      </c>
      <c r="I27" s="2">
        <v>40</v>
      </c>
      <c r="J27" s="2">
        <v>1.2</v>
      </c>
      <c r="K27" s="2">
        <v>8.6999999999999993</v>
      </c>
      <c r="L27" s="4">
        <v>1</v>
      </c>
      <c r="M27" s="9">
        <f t="shared" si="0"/>
        <v>0.57108224557249276</v>
      </c>
      <c r="N27" t="s">
        <v>241</v>
      </c>
      <c r="O27" t="s">
        <v>241</v>
      </c>
    </row>
    <row r="28" spans="1:17" x14ac:dyDescent="0.25">
      <c r="A28" t="s">
        <v>100</v>
      </c>
      <c r="B28" s="1">
        <v>19</v>
      </c>
      <c r="C28">
        <v>0.2</v>
      </c>
      <c r="D28" t="s">
        <v>206</v>
      </c>
      <c r="E28" t="s">
        <v>230</v>
      </c>
      <c r="F28">
        <v>2.98</v>
      </c>
      <c r="G28">
        <v>3</v>
      </c>
      <c r="H28" s="2">
        <v>1</v>
      </c>
      <c r="I28" s="2">
        <v>40</v>
      </c>
      <c r="J28" s="2">
        <v>1.2</v>
      </c>
      <c r="K28" s="2">
        <v>10.4</v>
      </c>
      <c r="L28" s="4">
        <v>1</v>
      </c>
      <c r="M28" s="9">
        <f t="shared" si="0"/>
        <v>0.71890446779471484</v>
      </c>
      <c r="N28" t="s">
        <v>241</v>
      </c>
      <c r="O28" t="s">
        <v>241</v>
      </c>
    </row>
    <row r="29" spans="1:17" x14ac:dyDescent="0.25">
      <c r="A29" t="s">
        <v>99</v>
      </c>
      <c r="B29" s="1">
        <v>37</v>
      </c>
      <c r="C29">
        <v>0.4</v>
      </c>
      <c r="D29" t="s">
        <v>206</v>
      </c>
      <c r="E29" t="s">
        <v>230</v>
      </c>
      <c r="F29">
        <v>3.12</v>
      </c>
      <c r="G29">
        <v>3</v>
      </c>
      <c r="H29" s="2">
        <v>1</v>
      </c>
      <c r="I29" s="2">
        <v>36</v>
      </c>
      <c r="J29" s="2">
        <v>3.2</v>
      </c>
      <c r="K29" s="2">
        <v>12.5</v>
      </c>
      <c r="L29" s="4">
        <v>1.4</v>
      </c>
      <c r="M29" s="9">
        <f t="shared" si="0"/>
        <v>1.1600578527617449</v>
      </c>
      <c r="N29" t="s">
        <v>241</v>
      </c>
      <c r="O29" t="s">
        <v>241</v>
      </c>
      <c r="P29" t="s">
        <v>284</v>
      </c>
      <c r="Q29" t="s">
        <v>287</v>
      </c>
    </row>
    <row r="30" spans="1:17" x14ac:dyDescent="0.25">
      <c r="A30" t="s">
        <v>175</v>
      </c>
      <c r="B30" s="1">
        <v>75</v>
      </c>
      <c r="C30">
        <v>0.75</v>
      </c>
      <c r="D30" t="s">
        <v>206</v>
      </c>
      <c r="E30" t="s">
        <v>230</v>
      </c>
      <c r="F30">
        <v>3.33</v>
      </c>
      <c r="G30">
        <v>4</v>
      </c>
      <c r="H30" s="2">
        <v>1</v>
      </c>
      <c r="I30" s="2">
        <v>40</v>
      </c>
      <c r="J30" s="2">
        <v>1.2</v>
      </c>
      <c r="K30" s="2">
        <v>11.4</v>
      </c>
      <c r="L30" s="4">
        <v>1</v>
      </c>
      <c r="M30" s="9">
        <f t="shared" si="0"/>
        <v>1.1393781921628598</v>
      </c>
      <c r="N30" t="s">
        <v>241</v>
      </c>
      <c r="O30" t="s">
        <v>241</v>
      </c>
    </row>
    <row r="31" spans="1:17" x14ac:dyDescent="0.25">
      <c r="A31" t="s">
        <v>196</v>
      </c>
      <c r="B31">
        <v>75</v>
      </c>
      <c r="C31">
        <v>1</v>
      </c>
      <c r="D31" t="s">
        <v>206</v>
      </c>
      <c r="E31" t="s">
        <v>230</v>
      </c>
      <c r="F31">
        <v>3.72</v>
      </c>
      <c r="G31">
        <v>5</v>
      </c>
      <c r="H31" s="2">
        <v>1</v>
      </c>
      <c r="M31" s="9">
        <f t="shared" si="0"/>
        <v>1.666222222222222</v>
      </c>
      <c r="N31" t="s">
        <v>240</v>
      </c>
      <c r="O31" t="s">
        <v>241</v>
      </c>
    </row>
    <row r="32" spans="1:17" x14ac:dyDescent="0.25">
      <c r="A32" t="s">
        <v>98</v>
      </c>
      <c r="B32" s="1">
        <v>75</v>
      </c>
      <c r="C32">
        <v>0.75</v>
      </c>
      <c r="D32" t="s">
        <v>206</v>
      </c>
      <c r="E32" t="s">
        <v>230</v>
      </c>
      <c r="F32">
        <v>5.55</v>
      </c>
      <c r="G32">
        <v>6</v>
      </c>
      <c r="H32" s="2">
        <v>1</v>
      </c>
      <c r="I32" s="2">
        <v>40</v>
      </c>
      <c r="J32" s="2">
        <v>1.2</v>
      </c>
      <c r="K32" s="2">
        <v>21.4</v>
      </c>
      <c r="L32" s="4">
        <v>1</v>
      </c>
      <c r="M32" s="9">
        <f t="shared" si="0"/>
        <v>1.6056004143850826</v>
      </c>
      <c r="N32" t="s">
        <v>241</v>
      </c>
      <c r="O32" t="s">
        <v>241</v>
      </c>
    </row>
    <row r="33" spans="1:15" x14ac:dyDescent="0.25">
      <c r="A33" t="s">
        <v>103</v>
      </c>
      <c r="B33">
        <v>92</v>
      </c>
      <c r="C33">
        <v>1.2</v>
      </c>
      <c r="D33" t="s">
        <v>215</v>
      </c>
      <c r="E33" t="s">
        <v>229</v>
      </c>
      <c r="F33">
        <v>1.6</v>
      </c>
      <c r="G33">
        <v>0</v>
      </c>
      <c r="H33" s="2">
        <v>0.5</v>
      </c>
      <c r="I33" s="2">
        <v>80</v>
      </c>
      <c r="J33" s="2">
        <v>1</v>
      </c>
      <c r="K33" s="2">
        <v>1.5</v>
      </c>
      <c r="L33" s="4">
        <v>1.3</v>
      </c>
      <c r="M33" s="9">
        <f t="shared" si="0"/>
        <v>0.36268403630802609</v>
      </c>
      <c r="N33" t="s">
        <v>241</v>
      </c>
      <c r="O33" t="s">
        <v>241</v>
      </c>
    </row>
    <row r="34" spans="1:15" x14ac:dyDescent="0.25">
      <c r="A34" t="s">
        <v>191</v>
      </c>
      <c r="B34">
        <v>23</v>
      </c>
      <c r="C34">
        <v>2</v>
      </c>
      <c r="D34" t="s">
        <v>206</v>
      </c>
      <c r="E34" t="s">
        <v>229</v>
      </c>
      <c r="F34">
        <v>1.05</v>
      </c>
      <c r="G34">
        <v>1</v>
      </c>
      <c r="H34" s="2">
        <v>0.5</v>
      </c>
      <c r="I34" s="2">
        <v>40</v>
      </c>
      <c r="J34" s="2">
        <v>1.2</v>
      </c>
      <c r="K34" s="2">
        <v>6.3</v>
      </c>
      <c r="L34" s="4">
        <v>0.25</v>
      </c>
      <c r="M34" s="9">
        <f t="shared" si="0"/>
        <v>0.81805332330258329</v>
      </c>
      <c r="N34" t="s">
        <v>241</v>
      </c>
      <c r="O34" t="s">
        <v>241</v>
      </c>
    </row>
    <row r="35" spans="1:15" x14ac:dyDescent="0.25">
      <c r="A35" t="s">
        <v>189</v>
      </c>
      <c r="B35">
        <v>98</v>
      </c>
      <c r="C35">
        <v>1.5</v>
      </c>
      <c r="D35" t="s">
        <v>206</v>
      </c>
      <c r="E35" t="s">
        <v>229</v>
      </c>
      <c r="F35">
        <v>1.4</v>
      </c>
      <c r="G35">
        <v>2</v>
      </c>
      <c r="H35" s="2">
        <v>0.5</v>
      </c>
      <c r="I35" s="2">
        <v>40</v>
      </c>
      <c r="J35" s="2">
        <v>1.2</v>
      </c>
      <c r="K35" s="2">
        <v>6.3</v>
      </c>
      <c r="L35" s="4">
        <v>0.25</v>
      </c>
      <c r="M35" s="9">
        <f t="shared" si="0"/>
        <v>0.82946104862447179</v>
      </c>
      <c r="N35" t="s">
        <v>241</v>
      </c>
      <c r="O35" t="s">
        <v>241</v>
      </c>
    </row>
    <row r="36" spans="1:15" x14ac:dyDescent="0.25">
      <c r="A36" t="s">
        <v>52</v>
      </c>
      <c r="B36">
        <v>76</v>
      </c>
      <c r="C36">
        <v>0.7</v>
      </c>
      <c r="D36" t="s">
        <v>206</v>
      </c>
      <c r="E36" t="s">
        <v>229</v>
      </c>
      <c r="F36">
        <v>1.93</v>
      </c>
      <c r="G36">
        <v>3</v>
      </c>
      <c r="H36" s="2">
        <v>1.5</v>
      </c>
      <c r="I36" s="2">
        <v>40</v>
      </c>
      <c r="J36" s="2">
        <v>1.2</v>
      </c>
      <c r="K36" s="2">
        <v>6.3</v>
      </c>
      <c r="L36" s="4">
        <v>0.25</v>
      </c>
      <c r="M36" s="9">
        <f t="shared" ref="M36:M63" si="1">C36*B36/2250+(C36-1)/2.33+0+0+F36/5+G36/9+H36/3-I36/200+J36/5.8-K36/50-L36/1000</f>
        <v>0.99486896469504882</v>
      </c>
      <c r="N36" t="s">
        <v>241</v>
      </c>
      <c r="O36" t="s">
        <v>241</v>
      </c>
    </row>
    <row r="37" spans="1:15" x14ac:dyDescent="0.25">
      <c r="A37" t="s">
        <v>72</v>
      </c>
      <c r="B37">
        <v>150</v>
      </c>
      <c r="C37">
        <v>0.3</v>
      </c>
      <c r="D37" t="s">
        <v>216</v>
      </c>
      <c r="E37" t="s">
        <v>230</v>
      </c>
      <c r="F37">
        <v>1.4</v>
      </c>
      <c r="G37">
        <v>3</v>
      </c>
      <c r="H37" s="2">
        <v>1.5</v>
      </c>
      <c r="I37" s="2">
        <v>40</v>
      </c>
      <c r="J37" s="2">
        <v>1.2</v>
      </c>
      <c r="K37" s="2">
        <v>9.1999999999999993</v>
      </c>
      <c r="L37" s="4">
        <v>1</v>
      </c>
      <c r="M37" s="9">
        <f t="shared" si="1"/>
        <v>0.65480070050811501</v>
      </c>
      <c r="N37" t="s">
        <v>241</v>
      </c>
      <c r="O37" t="s">
        <v>241</v>
      </c>
    </row>
    <row r="38" spans="1:15" x14ac:dyDescent="0.25">
      <c r="A38" t="s">
        <v>73</v>
      </c>
      <c r="B38">
        <v>225</v>
      </c>
      <c r="C38">
        <v>1.2</v>
      </c>
      <c r="D38" t="s">
        <v>217</v>
      </c>
      <c r="E38" t="s">
        <v>230</v>
      </c>
      <c r="F38">
        <v>1.4</v>
      </c>
      <c r="G38">
        <v>3</v>
      </c>
      <c r="H38" s="2">
        <v>1.5</v>
      </c>
      <c r="I38" s="2">
        <v>40</v>
      </c>
      <c r="J38" s="2">
        <v>1.2</v>
      </c>
      <c r="K38" s="2">
        <v>8.1999999999999993</v>
      </c>
      <c r="L38" s="4">
        <v>0.25</v>
      </c>
      <c r="M38" s="9">
        <f t="shared" si="1"/>
        <v>1.1618167949287159</v>
      </c>
      <c r="N38" t="s">
        <v>241</v>
      </c>
      <c r="O38" t="s">
        <v>241</v>
      </c>
    </row>
    <row r="39" spans="1:15" x14ac:dyDescent="0.25">
      <c r="A39" t="s">
        <v>190</v>
      </c>
      <c r="B39">
        <v>188</v>
      </c>
      <c r="C39">
        <v>1.66</v>
      </c>
      <c r="D39" t="s">
        <v>206</v>
      </c>
      <c r="E39" t="s">
        <v>229</v>
      </c>
      <c r="F39">
        <v>2.1</v>
      </c>
      <c r="G39">
        <v>3</v>
      </c>
      <c r="H39" s="2">
        <v>1</v>
      </c>
      <c r="I39" s="2">
        <v>40</v>
      </c>
      <c r="J39" s="2">
        <v>1.2</v>
      </c>
      <c r="K39" s="2">
        <v>6.5</v>
      </c>
      <c r="L39" s="4">
        <v>0.25</v>
      </c>
      <c r="M39" s="9">
        <f t="shared" si="1"/>
        <v>1.3852772431881337</v>
      </c>
      <c r="N39" t="s">
        <v>241</v>
      </c>
      <c r="O39" t="s">
        <v>241</v>
      </c>
    </row>
    <row r="40" spans="1:15" x14ac:dyDescent="0.25">
      <c r="A40" t="s">
        <v>218</v>
      </c>
      <c r="B40" s="1">
        <v>300</v>
      </c>
      <c r="C40">
        <v>1.3</v>
      </c>
      <c r="D40" t="s">
        <v>220</v>
      </c>
      <c r="E40" t="s">
        <v>230</v>
      </c>
      <c r="F40">
        <v>2.1</v>
      </c>
      <c r="G40">
        <v>4</v>
      </c>
      <c r="H40" s="2">
        <v>2</v>
      </c>
      <c r="I40" s="2">
        <v>40</v>
      </c>
      <c r="J40" s="2">
        <v>1.2</v>
      </c>
      <c r="K40" s="2">
        <v>8.6</v>
      </c>
      <c r="L40" s="4">
        <v>0.25</v>
      </c>
      <c r="M40" s="9">
        <f t="shared" si="1"/>
        <v>1.6678463609754492</v>
      </c>
      <c r="N40" t="s">
        <v>241</v>
      </c>
      <c r="O40" t="s">
        <v>241</v>
      </c>
    </row>
    <row r="41" spans="1:15" x14ac:dyDescent="0.25">
      <c r="A41" t="s">
        <v>188</v>
      </c>
      <c r="B41">
        <v>263</v>
      </c>
      <c r="C41">
        <v>1.84</v>
      </c>
      <c r="D41" t="s">
        <v>206</v>
      </c>
      <c r="E41" t="s">
        <v>229</v>
      </c>
      <c r="F41">
        <v>2.4500000000000002</v>
      </c>
      <c r="G41">
        <v>4</v>
      </c>
      <c r="H41" s="2">
        <v>1.5</v>
      </c>
      <c r="I41" s="2">
        <v>40</v>
      </c>
      <c r="J41" s="2">
        <v>1.2</v>
      </c>
      <c r="K41" s="2">
        <v>6.5</v>
      </c>
      <c r="L41" s="4">
        <v>0.25</v>
      </c>
      <c r="M41" s="9">
        <f t="shared" si="1"/>
        <v>1.8866815731833657</v>
      </c>
      <c r="N41" t="s">
        <v>241</v>
      </c>
      <c r="O41" t="s">
        <v>241</v>
      </c>
    </row>
    <row r="42" spans="1:15" x14ac:dyDescent="0.25">
      <c r="A42" t="s">
        <v>238</v>
      </c>
      <c r="C42">
        <v>1.9</v>
      </c>
      <c r="D42" t="s">
        <v>216</v>
      </c>
      <c r="E42" t="s">
        <v>229</v>
      </c>
      <c r="M42" s="9">
        <f t="shared" si="1"/>
        <v>0.38626609442060084</v>
      </c>
      <c r="N42" t="s">
        <v>240</v>
      </c>
      <c r="O42" t="s">
        <v>240</v>
      </c>
    </row>
    <row r="43" spans="1:15" x14ac:dyDescent="0.25">
      <c r="A43" t="s">
        <v>75</v>
      </c>
      <c r="B43">
        <v>83</v>
      </c>
      <c r="C43">
        <v>1.1000000000000001</v>
      </c>
      <c r="D43" t="s">
        <v>206</v>
      </c>
      <c r="E43" t="s">
        <v>230</v>
      </c>
      <c r="F43">
        <v>3.89</v>
      </c>
      <c r="G43">
        <v>5</v>
      </c>
      <c r="H43" s="2">
        <v>2</v>
      </c>
      <c r="I43" s="2">
        <v>40</v>
      </c>
      <c r="J43" s="2">
        <v>1.2</v>
      </c>
      <c r="K43" s="2">
        <v>8.4</v>
      </c>
      <c r="L43" s="4">
        <v>1</v>
      </c>
      <c r="M43" s="9">
        <f t="shared" si="1"/>
        <v>1.9216150066597606</v>
      </c>
      <c r="N43" t="s">
        <v>241</v>
      </c>
      <c r="O43" t="s">
        <v>241</v>
      </c>
    </row>
    <row r="44" spans="1:15" x14ac:dyDescent="0.25">
      <c r="A44" t="s">
        <v>76</v>
      </c>
      <c r="B44">
        <v>225</v>
      </c>
      <c r="C44">
        <v>0.8</v>
      </c>
      <c r="D44" t="s">
        <v>221</v>
      </c>
      <c r="E44" t="s">
        <v>230</v>
      </c>
      <c r="F44">
        <v>2.4500000000000002</v>
      </c>
      <c r="G44">
        <v>5</v>
      </c>
      <c r="H44" s="2">
        <v>1.5</v>
      </c>
      <c r="I44" s="2">
        <v>40</v>
      </c>
      <c r="J44" s="2">
        <v>1.2</v>
      </c>
      <c r="K44" s="2">
        <v>7.9</v>
      </c>
      <c r="L44" s="4">
        <v>0.25</v>
      </c>
      <c r="M44" s="9">
        <f t="shared" si="1"/>
        <v>1.388365197408449</v>
      </c>
      <c r="N44" t="s">
        <v>241</v>
      </c>
      <c r="O44" t="s">
        <v>241</v>
      </c>
    </row>
    <row r="45" spans="1:15" x14ac:dyDescent="0.25">
      <c r="A45" t="s">
        <v>77</v>
      </c>
      <c r="B45">
        <v>375</v>
      </c>
      <c r="C45">
        <v>1.4</v>
      </c>
      <c r="D45" t="s">
        <v>222</v>
      </c>
      <c r="E45" t="s">
        <v>230</v>
      </c>
      <c r="F45">
        <v>2.4700000000000002</v>
      </c>
      <c r="G45">
        <v>6</v>
      </c>
      <c r="H45" s="2">
        <v>2</v>
      </c>
      <c r="I45" s="2">
        <v>40</v>
      </c>
      <c r="J45" s="2">
        <v>1.2</v>
      </c>
      <c r="K45" s="2">
        <v>9</v>
      </c>
      <c r="L45" s="4">
        <v>0.25</v>
      </c>
      <c r="M45" s="9">
        <f t="shared" si="1"/>
        <v>2.0589870381332935</v>
      </c>
      <c r="N45" t="s">
        <v>241</v>
      </c>
      <c r="O45" t="s">
        <v>241</v>
      </c>
    </row>
    <row r="46" spans="1:15" x14ac:dyDescent="0.25">
      <c r="A46" t="s">
        <v>176</v>
      </c>
      <c r="B46">
        <v>675</v>
      </c>
      <c r="C46">
        <v>0.81</v>
      </c>
      <c r="D46" t="s">
        <v>223</v>
      </c>
      <c r="E46" t="s">
        <v>230</v>
      </c>
      <c r="F46">
        <v>2.8</v>
      </c>
      <c r="G46">
        <v>7</v>
      </c>
      <c r="H46" s="2">
        <v>1.5</v>
      </c>
      <c r="I46" s="2">
        <v>40</v>
      </c>
      <c r="J46" s="2">
        <v>1.2</v>
      </c>
      <c r="K46" s="2">
        <v>8.3000000000000007</v>
      </c>
      <c r="L46" s="4">
        <v>0.25</v>
      </c>
      <c r="M46" s="9">
        <f t="shared" si="1"/>
        <v>1.8398792651242333</v>
      </c>
      <c r="N46" t="s">
        <v>241</v>
      </c>
      <c r="O46" t="s">
        <v>241</v>
      </c>
    </row>
    <row r="47" spans="1:15" x14ac:dyDescent="0.25">
      <c r="A47" t="s">
        <v>79</v>
      </c>
      <c r="B47">
        <v>750</v>
      </c>
      <c r="C47">
        <v>1.1000000000000001</v>
      </c>
      <c r="D47" t="s">
        <v>206</v>
      </c>
      <c r="E47" t="s">
        <v>230</v>
      </c>
      <c r="F47">
        <v>1.75</v>
      </c>
      <c r="G47">
        <v>7</v>
      </c>
      <c r="H47" s="2">
        <v>2</v>
      </c>
      <c r="I47" s="2">
        <v>40</v>
      </c>
      <c r="J47" s="2">
        <v>1.2</v>
      </c>
      <c r="K47" s="2">
        <v>8.6</v>
      </c>
      <c r="L47" s="4">
        <v>0.25</v>
      </c>
      <c r="M47" s="9">
        <f t="shared" si="1"/>
        <v>2.038676117770871</v>
      </c>
      <c r="N47" t="s">
        <v>241</v>
      </c>
      <c r="O47" t="s">
        <v>241</v>
      </c>
    </row>
    <row r="48" spans="1:15" x14ac:dyDescent="0.25">
      <c r="A48" t="s">
        <v>83</v>
      </c>
      <c r="B48">
        <v>455</v>
      </c>
      <c r="C48">
        <v>2.1</v>
      </c>
      <c r="D48" t="s">
        <v>214</v>
      </c>
      <c r="E48" t="s">
        <v>230</v>
      </c>
      <c r="F48">
        <v>2.8</v>
      </c>
      <c r="G48">
        <v>7</v>
      </c>
      <c r="H48" s="2">
        <v>2</v>
      </c>
      <c r="I48" s="2">
        <v>64</v>
      </c>
      <c r="J48" s="2">
        <v>3.6</v>
      </c>
      <c r="K48" s="2">
        <v>1.25</v>
      </c>
      <c r="L48" s="4">
        <v>2</v>
      </c>
      <c r="M48" s="9">
        <f t="shared" si="1"/>
        <v>3.1749037705753707</v>
      </c>
      <c r="N48" t="s">
        <v>240</v>
      </c>
      <c r="O48" t="s">
        <v>240</v>
      </c>
    </row>
    <row r="49" spans="1:16" x14ac:dyDescent="0.25">
      <c r="A49" t="s">
        <v>192</v>
      </c>
      <c r="B49" s="1">
        <v>188</v>
      </c>
      <c r="C49">
        <v>0.5</v>
      </c>
      <c r="D49" t="s">
        <v>206</v>
      </c>
      <c r="E49" t="s">
        <v>230</v>
      </c>
      <c r="F49">
        <v>3.68</v>
      </c>
      <c r="G49">
        <v>7</v>
      </c>
      <c r="H49" s="2">
        <v>2.5</v>
      </c>
      <c r="I49" s="2">
        <v>40</v>
      </c>
      <c r="J49" s="2">
        <v>1.2</v>
      </c>
      <c r="K49" s="2">
        <v>6.3</v>
      </c>
      <c r="L49" s="4">
        <v>0.25</v>
      </c>
      <c r="M49" s="9">
        <f t="shared" si="1"/>
        <v>2.0549431659349158</v>
      </c>
      <c r="N49" t="s">
        <v>241</v>
      </c>
      <c r="O49" t="s">
        <v>241</v>
      </c>
    </row>
    <row r="50" spans="1:16" x14ac:dyDescent="0.25">
      <c r="A50" t="s">
        <v>197</v>
      </c>
      <c r="B50">
        <v>450</v>
      </c>
      <c r="C50">
        <v>1.6</v>
      </c>
      <c r="D50" t="s">
        <v>242</v>
      </c>
      <c r="E50" t="s">
        <v>230</v>
      </c>
      <c r="F50">
        <v>2.8</v>
      </c>
      <c r="G50">
        <v>8</v>
      </c>
      <c r="H50" s="2">
        <v>1</v>
      </c>
      <c r="M50" s="9">
        <f t="shared" si="1"/>
        <v>2.3597329518359564</v>
      </c>
      <c r="N50" t="s">
        <v>240</v>
      </c>
      <c r="O50" t="s">
        <v>241</v>
      </c>
    </row>
    <row r="51" spans="1:16" x14ac:dyDescent="0.25">
      <c r="A51" t="s">
        <v>177</v>
      </c>
      <c r="B51">
        <v>675</v>
      </c>
      <c r="C51">
        <v>1</v>
      </c>
      <c r="D51" t="s">
        <v>224</v>
      </c>
      <c r="E51" t="s">
        <v>230</v>
      </c>
      <c r="F51">
        <v>4.9000000000000004</v>
      </c>
      <c r="G51">
        <v>8</v>
      </c>
      <c r="H51" s="2">
        <v>1.5</v>
      </c>
      <c r="I51" s="2">
        <v>40</v>
      </c>
      <c r="J51" s="2">
        <v>1.2</v>
      </c>
      <c r="K51" s="2">
        <v>8.8000000000000007</v>
      </c>
      <c r="L51" s="4">
        <v>0.25</v>
      </c>
      <c r="M51" s="9">
        <f t="shared" si="1"/>
        <v>2.4995354406130263</v>
      </c>
      <c r="N51" t="s">
        <v>241</v>
      </c>
      <c r="O51" t="s">
        <v>241</v>
      </c>
    </row>
    <row r="52" spans="1:16" x14ac:dyDescent="0.25">
      <c r="A52" t="s">
        <v>80</v>
      </c>
      <c r="B52">
        <v>1125</v>
      </c>
      <c r="C52">
        <v>0.7</v>
      </c>
      <c r="D52" t="s">
        <v>225</v>
      </c>
      <c r="E52" t="s">
        <v>230</v>
      </c>
      <c r="F52">
        <v>3.5</v>
      </c>
      <c r="G52">
        <v>8</v>
      </c>
      <c r="H52" s="2">
        <v>2</v>
      </c>
      <c r="I52" s="2">
        <v>40</v>
      </c>
      <c r="J52" s="2">
        <v>1.2</v>
      </c>
      <c r="K52" s="2">
        <v>9.6</v>
      </c>
      <c r="L52" s="4">
        <v>0.25</v>
      </c>
      <c r="M52" s="9">
        <f t="shared" si="1"/>
        <v>2.291446742472826</v>
      </c>
      <c r="N52" t="s">
        <v>241</v>
      </c>
      <c r="O52" t="s">
        <v>241</v>
      </c>
    </row>
    <row r="53" spans="1:16" x14ac:dyDescent="0.25">
      <c r="A53" t="s">
        <v>82</v>
      </c>
      <c r="B53">
        <v>600</v>
      </c>
      <c r="C53">
        <v>1.75</v>
      </c>
      <c r="D53" t="s">
        <v>213</v>
      </c>
      <c r="E53" t="s">
        <v>230</v>
      </c>
      <c r="F53">
        <v>3.85</v>
      </c>
      <c r="G53">
        <v>8</v>
      </c>
      <c r="H53" s="2">
        <v>2</v>
      </c>
      <c r="I53" s="2">
        <v>45</v>
      </c>
      <c r="J53" s="2">
        <v>5.3</v>
      </c>
      <c r="K53" s="2">
        <v>3</v>
      </c>
      <c r="L53" s="4">
        <v>2</v>
      </c>
      <c r="M53" s="9">
        <f t="shared" si="1"/>
        <v>3.7409037376876655</v>
      </c>
      <c r="N53" t="s">
        <v>240</v>
      </c>
      <c r="O53" t="s">
        <v>241</v>
      </c>
    </row>
    <row r="54" spans="1:16" x14ac:dyDescent="0.25">
      <c r="A54" t="s">
        <v>195</v>
      </c>
      <c r="B54">
        <v>617</v>
      </c>
      <c r="C54">
        <v>1.6</v>
      </c>
      <c r="D54" t="s">
        <v>213</v>
      </c>
      <c r="E54" t="s">
        <v>230</v>
      </c>
      <c r="F54">
        <v>3.85</v>
      </c>
      <c r="G54">
        <v>9</v>
      </c>
      <c r="H54" s="2">
        <v>1.5</v>
      </c>
      <c r="M54" s="9">
        <f t="shared" si="1"/>
        <v>2.9662662851692896</v>
      </c>
      <c r="N54" t="s">
        <v>240</v>
      </c>
      <c r="O54" t="s">
        <v>241</v>
      </c>
    </row>
    <row r="55" spans="1:16" x14ac:dyDescent="0.25">
      <c r="A55" t="s">
        <v>204</v>
      </c>
      <c r="B55" s="1">
        <v>750</v>
      </c>
      <c r="C55">
        <v>3</v>
      </c>
      <c r="D55" t="s">
        <v>206</v>
      </c>
      <c r="E55" t="s">
        <v>230</v>
      </c>
      <c r="F55">
        <v>2.98</v>
      </c>
      <c r="G55">
        <v>8</v>
      </c>
      <c r="H55" s="2">
        <v>1</v>
      </c>
      <c r="I55" s="2">
        <v>40</v>
      </c>
      <c r="J55" s="2">
        <v>1.2</v>
      </c>
      <c r="K55" s="2">
        <v>6.5</v>
      </c>
      <c r="L55" s="4">
        <v>0.25</v>
      </c>
      <c r="M55" s="9">
        <f t="shared" si="1"/>
        <v>3.5532378726588068</v>
      </c>
      <c r="N55" t="s">
        <v>241</v>
      </c>
      <c r="O55" t="s">
        <v>241</v>
      </c>
    </row>
    <row r="56" spans="1:16" x14ac:dyDescent="0.25">
      <c r="A56" t="s">
        <v>81</v>
      </c>
      <c r="B56">
        <v>113</v>
      </c>
      <c r="C56">
        <v>0.5</v>
      </c>
      <c r="D56" t="s">
        <v>226</v>
      </c>
      <c r="E56" t="s">
        <v>230</v>
      </c>
      <c r="F56">
        <v>3.26</v>
      </c>
      <c r="G56">
        <v>8</v>
      </c>
      <c r="H56" s="2">
        <v>3</v>
      </c>
      <c r="I56" s="2">
        <v>40</v>
      </c>
      <c r="J56" s="2">
        <v>1.2</v>
      </c>
      <c r="K56" s="2">
        <v>9.6</v>
      </c>
      <c r="L56" s="4">
        <v>0.25</v>
      </c>
      <c r="M56" s="9">
        <f t="shared" si="1"/>
        <v>2.166054277046026</v>
      </c>
      <c r="N56" t="s">
        <v>241</v>
      </c>
      <c r="O56" t="s">
        <v>241</v>
      </c>
    </row>
    <row r="57" spans="1:16" x14ac:dyDescent="0.25">
      <c r="A57" t="s">
        <v>199</v>
      </c>
      <c r="B57">
        <v>742</v>
      </c>
      <c r="C57">
        <v>3</v>
      </c>
      <c r="D57" t="s">
        <v>212</v>
      </c>
      <c r="E57" t="s">
        <v>230</v>
      </c>
      <c r="F57">
        <v>3.5</v>
      </c>
      <c r="G57">
        <v>9</v>
      </c>
      <c r="H57" s="2">
        <v>3</v>
      </c>
      <c r="I57" s="2">
        <v>63</v>
      </c>
      <c r="J57" s="2">
        <v>4.5999999999999996</v>
      </c>
      <c r="K57" s="2">
        <v>1.5</v>
      </c>
      <c r="L57" s="4">
        <v>0.5</v>
      </c>
      <c r="M57" s="9">
        <f t="shared" si="1"/>
        <v>4.9953058803216415</v>
      </c>
      <c r="N57" t="s">
        <v>241</v>
      </c>
      <c r="O57" t="s">
        <v>241</v>
      </c>
    </row>
    <row r="58" spans="1:16" x14ac:dyDescent="0.25">
      <c r="A58" t="s">
        <v>178</v>
      </c>
      <c r="B58">
        <v>650</v>
      </c>
      <c r="C58">
        <v>2.2999999999999998</v>
      </c>
      <c r="D58" t="s">
        <v>206</v>
      </c>
      <c r="E58" t="s">
        <v>230</v>
      </c>
      <c r="F58">
        <v>3.15</v>
      </c>
      <c r="G58">
        <v>9</v>
      </c>
      <c r="H58" s="2">
        <v>2</v>
      </c>
      <c r="I58" s="2">
        <v>50</v>
      </c>
      <c r="J58" s="2">
        <v>5</v>
      </c>
      <c r="K58" s="2">
        <v>7.3</v>
      </c>
      <c r="L58" s="4">
        <v>1</v>
      </c>
      <c r="M58" s="9">
        <f t="shared" si="1"/>
        <v>3.9841199907914429</v>
      </c>
      <c r="N58" t="s">
        <v>240</v>
      </c>
      <c r="O58" t="s">
        <v>240</v>
      </c>
    </row>
    <row r="59" spans="1:16" x14ac:dyDescent="0.25">
      <c r="A59" t="s">
        <v>61</v>
      </c>
      <c r="B59">
        <v>75</v>
      </c>
      <c r="C59">
        <v>0.7</v>
      </c>
      <c r="D59" t="s">
        <v>206</v>
      </c>
      <c r="E59" t="s">
        <v>230</v>
      </c>
      <c r="F59">
        <v>1.05</v>
      </c>
      <c r="G59">
        <v>0</v>
      </c>
      <c r="H59" s="2">
        <v>0.5</v>
      </c>
      <c r="I59" s="2">
        <v>40</v>
      </c>
      <c r="J59" s="2">
        <v>1.2</v>
      </c>
      <c r="K59" s="2">
        <v>7.2</v>
      </c>
      <c r="L59" s="4">
        <v>0.25</v>
      </c>
      <c r="M59" s="9">
        <f t="shared" si="1"/>
        <v>0.13389118691727095</v>
      </c>
      <c r="N59" t="s">
        <v>241</v>
      </c>
      <c r="O59" t="s">
        <v>241</v>
      </c>
    </row>
    <row r="60" spans="1:16" x14ac:dyDescent="0.25">
      <c r="A60" t="s">
        <v>179</v>
      </c>
      <c r="B60">
        <v>188</v>
      </c>
      <c r="C60">
        <v>0.8</v>
      </c>
      <c r="D60" t="s">
        <v>212</v>
      </c>
      <c r="E60" t="s">
        <v>230</v>
      </c>
      <c r="F60">
        <v>1.58</v>
      </c>
      <c r="G60">
        <v>1</v>
      </c>
      <c r="H60" s="2">
        <v>1</v>
      </c>
      <c r="I60" s="2">
        <v>40</v>
      </c>
      <c r="J60" s="2">
        <v>1.2</v>
      </c>
      <c r="K60" s="2">
        <v>7.6</v>
      </c>
      <c r="L60" s="4">
        <v>0.25</v>
      </c>
      <c r="M60" s="9">
        <f t="shared" si="1"/>
        <v>0.5960985307417821</v>
      </c>
      <c r="N60" t="s">
        <v>241</v>
      </c>
      <c r="O60" t="s">
        <v>241</v>
      </c>
    </row>
    <row r="61" spans="1:16" x14ac:dyDescent="0.25">
      <c r="A61" t="s">
        <v>219</v>
      </c>
      <c r="B61">
        <v>225</v>
      </c>
      <c r="C61">
        <v>0.9</v>
      </c>
      <c r="D61" t="s">
        <v>213</v>
      </c>
      <c r="E61" t="s">
        <v>230</v>
      </c>
      <c r="F61">
        <v>1.93</v>
      </c>
      <c r="G61">
        <v>2</v>
      </c>
      <c r="H61" s="2">
        <v>1</v>
      </c>
      <c r="I61" s="2">
        <v>40</v>
      </c>
      <c r="J61" s="2">
        <v>1.2</v>
      </c>
      <c r="K61" s="2">
        <v>8.3000000000000007</v>
      </c>
      <c r="L61" s="4">
        <v>0.25</v>
      </c>
      <c r="M61" s="9">
        <f t="shared" si="1"/>
        <v>0.8292836523440712</v>
      </c>
      <c r="N61" t="s">
        <v>241</v>
      </c>
      <c r="O61" t="s">
        <v>241</v>
      </c>
    </row>
    <row r="62" spans="1:16" x14ac:dyDescent="0.25">
      <c r="A62" t="s">
        <v>64</v>
      </c>
      <c r="B62">
        <v>248</v>
      </c>
      <c r="C62">
        <v>1</v>
      </c>
      <c r="D62" t="s">
        <v>206</v>
      </c>
      <c r="E62" t="s">
        <v>230</v>
      </c>
      <c r="F62">
        <v>2.4500000000000002</v>
      </c>
      <c r="G62">
        <v>3</v>
      </c>
      <c r="H62" s="2">
        <v>1.5</v>
      </c>
      <c r="I62" s="2">
        <v>40</v>
      </c>
      <c r="J62" s="2">
        <v>1.2</v>
      </c>
      <c r="K62" s="2">
        <v>7.9</v>
      </c>
      <c r="L62" s="4">
        <v>0.25</v>
      </c>
      <c r="M62" s="9">
        <f t="shared" si="1"/>
        <v>1.2822021072796934</v>
      </c>
      <c r="N62" t="s">
        <v>241</v>
      </c>
      <c r="O62" t="s">
        <v>241</v>
      </c>
    </row>
    <row r="63" spans="1:16" s="11" customFormat="1" x14ac:dyDescent="0.25">
      <c r="A63" s="11" t="s">
        <v>272</v>
      </c>
      <c r="D63" s="11" t="s">
        <v>206</v>
      </c>
      <c r="E63" s="11" t="s">
        <v>230</v>
      </c>
      <c r="H63" s="12"/>
      <c r="I63" s="12"/>
      <c r="J63" s="12"/>
      <c r="K63" s="12"/>
      <c r="L63" s="13"/>
      <c r="M63" s="9">
        <f t="shared" si="1"/>
        <v>-0.42918454935622319</v>
      </c>
      <c r="N63" s="11" t="s">
        <v>240</v>
      </c>
      <c r="O63" s="11" t="s">
        <v>240</v>
      </c>
      <c r="P63" s="11" t="s">
        <v>273</v>
      </c>
    </row>
    <row r="64" spans="1:16" x14ac:dyDescent="0.25">
      <c r="A64" t="s">
        <v>65</v>
      </c>
      <c r="B64">
        <v>26</v>
      </c>
      <c r="C64">
        <v>0.35</v>
      </c>
      <c r="D64" t="s">
        <v>206</v>
      </c>
      <c r="E64" t="s">
        <v>230</v>
      </c>
      <c r="F64">
        <v>3.15</v>
      </c>
      <c r="G64">
        <v>4</v>
      </c>
      <c r="H64" s="2">
        <v>1</v>
      </c>
      <c r="I64" s="2">
        <v>40</v>
      </c>
      <c r="J64" s="2">
        <v>1.2</v>
      </c>
      <c r="K64" s="2">
        <v>9</v>
      </c>
      <c r="L64" s="4">
        <v>1</v>
      </c>
      <c r="M64" s="9">
        <f t="shared" ref="M64:M97" si="2">C64*B64/2250+(C64-1)/2.33+0+0+F64/5+G64/9+H64/3-I64/200+J64/5.8-K64/50-L64/1000</f>
        <v>0.95874881686481517</v>
      </c>
      <c r="N64" t="s">
        <v>241</v>
      </c>
      <c r="O64" t="s">
        <v>241</v>
      </c>
    </row>
    <row r="65" spans="1:15" x14ac:dyDescent="0.25">
      <c r="A65" t="s">
        <v>66</v>
      </c>
      <c r="B65">
        <v>113</v>
      </c>
      <c r="C65">
        <v>0.4</v>
      </c>
      <c r="D65" t="s">
        <v>206</v>
      </c>
      <c r="E65" t="s">
        <v>230</v>
      </c>
      <c r="F65">
        <v>2.8</v>
      </c>
      <c r="G65">
        <v>5</v>
      </c>
      <c r="H65" s="2">
        <v>1</v>
      </c>
      <c r="I65" s="2">
        <v>40</v>
      </c>
      <c r="J65" s="2">
        <v>1.2</v>
      </c>
      <c r="K65" s="2">
        <v>9.1999999999999993</v>
      </c>
      <c r="L65" s="4">
        <v>0.25</v>
      </c>
      <c r="M65" s="9">
        <f t="shared" si="2"/>
        <v>1.0341135998881816</v>
      </c>
      <c r="N65" t="s">
        <v>241</v>
      </c>
      <c r="O65" t="s">
        <v>241</v>
      </c>
    </row>
    <row r="66" spans="1:15" x14ac:dyDescent="0.25">
      <c r="A66" t="s">
        <v>67</v>
      </c>
      <c r="B66">
        <v>525</v>
      </c>
      <c r="C66">
        <v>1.1000000000000001</v>
      </c>
      <c r="D66" t="s">
        <v>212</v>
      </c>
      <c r="E66" t="s">
        <v>230</v>
      </c>
      <c r="F66">
        <v>2.52</v>
      </c>
      <c r="G66">
        <v>6</v>
      </c>
      <c r="H66" s="2">
        <v>1.5</v>
      </c>
      <c r="I66" s="2">
        <v>10</v>
      </c>
      <c r="J66" s="6">
        <v>8</v>
      </c>
      <c r="K66" s="2">
        <v>7</v>
      </c>
      <c r="L66" s="8">
        <v>8</v>
      </c>
      <c r="M66" s="9">
        <f t="shared" si="2"/>
        <v>3.1515621330965415</v>
      </c>
      <c r="N66" t="s">
        <v>240</v>
      </c>
      <c r="O66" t="s">
        <v>241</v>
      </c>
    </row>
    <row r="67" spans="1:15" x14ac:dyDescent="0.25">
      <c r="A67" t="s">
        <v>183</v>
      </c>
      <c r="B67">
        <v>450</v>
      </c>
      <c r="C67">
        <v>1.2</v>
      </c>
      <c r="D67" t="s">
        <v>206</v>
      </c>
      <c r="E67" t="s">
        <v>230</v>
      </c>
      <c r="F67">
        <v>3.08</v>
      </c>
      <c r="G67">
        <v>6</v>
      </c>
      <c r="H67" s="2">
        <v>2</v>
      </c>
      <c r="I67" s="2">
        <v>40</v>
      </c>
      <c r="J67" s="2">
        <v>1.2</v>
      </c>
      <c r="K67" s="2">
        <v>13.4</v>
      </c>
      <c r="L67" s="4">
        <v>0.25</v>
      </c>
      <c r="M67" s="9">
        <f t="shared" si="2"/>
        <v>2.0138167949287156</v>
      </c>
      <c r="N67" t="s">
        <v>241</v>
      </c>
      <c r="O67" t="s">
        <v>241</v>
      </c>
    </row>
    <row r="68" spans="1:15" x14ac:dyDescent="0.25">
      <c r="A68" t="s">
        <v>182</v>
      </c>
      <c r="B68">
        <v>608</v>
      </c>
      <c r="C68">
        <v>1.3</v>
      </c>
      <c r="D68" t="s">
        <v>206</v>
      </c>
      <c r="E68" t="s">
        <v>230</v>
      </c>
      <c r="F68">
        <v>2.8</v>
      </c>
      <c r="G68">
        <v>7</v>
      </c>
      <c r="H68" s="2">
        <v>2</v>
      </c>
      <c r="I68" s="2">
        <v>40</v>
      </c>
      <c r="J68" s="2">
        <v>1.2</v>
      </c>
      <c r="K68" s="2">
        <v>8.9</v>
      </c>
      <c r="L68" s="4">
        <v>0.25</v>
      </c>
      <c r="M68" s="9">
        <f t="shared" si="2"/>
        <v>2.313135249864338</v>
      </c>
      <c r="N68" t="s">
        <v>241</v>
      </c>
      <c r="O68" t="s">
        <v>241</v>
      </c>
    </row>
    <row r="69" spans="1:15" x14ac:dyDescent="0.25">
      <c r="A69" t="s">
        <v>69</v>
      </c>
      <c r="B69">
        <v>758</v>
      </c>
      <c r="C69">
        <v>1.5</v>
      </c>
      <c r="D69" t="s">
        <v>206</v>
      </c>
      <c r="E69" t="s">
        <v>230</v>
      </c>
      <c r="F69">
        <v>3.15</v>
      </c>
      <c r="G69">
        <v>8</v>
      </c>
      <c r="H69" s="2">
        <v>2</v>
      </c>
      <c r="I69" s="2">
        <v>40</v>
      </c>
      <c r="J69" s="2">
        <v>1.2</v>
      </c>
      <c r="K69" s="2">
        <v>9.1999999999999993</v>
      </c>
      <c r="L69" s="4">
        <v>0.25</v>
      </c>
      <c r="M69" s="9">
        <f t="shared" si="2"/>
        <v>2.7281277152911381</v>
      </c>
      <c r="N69" t="s">
        <v>241</v>
      </c>
      <c r="O69" t="s">
        <v>241</v>
      </c>
    </row>
    <row r="70" spans="1:15" x14ac:dyDescent="0.25">
      <c r="A70" t="s">
        <v>180</v>
      </c>
      <c r="B70">
        <v>450</v>
      </c>
      <c r="C70">
        <v>0.7</v>
      </c>
      <c r="D70" t="s">
        <v>206</v>
      </c>
      <c r="E70" t="s">
        <v>230</v>
      </c>
      <c r="F70">
        <v>4.9000000000000004</v>
      </c>
      <c r="G70">
        <v>8</v>
      </c>
      <c r="H70" s="2">
        <v>1.5</v>
      </c>
      <c r="I70" s="2">
        <v>40</v>
      </c>
      <c r="J70" s="2">
        <v>1.2</v>
      </c>
      <c r="K70" s="2">
        <v>9.5</v>
      </c>
      <c r="L70" s="4">
        <v>0.25</v>
      </c>
      <c r="M70" s="9">
        <f t="shared" si="2"/>
        <v>2.19678007580616</v>
      </c>
      <c r="N70" t="s">
        <v>241</v>
      </c>
      <c r="O70" t="s">
        <v>241</v>
      </c>
    </row>
    <row r="71" spans="1:15" x14ac:dyDescent="0.25">
      <c r="A71" t="s">
        <v>70</v>
      </c>
      <c r="B71">
        <v>1163</v>
      </c>
      <c r="C71">
        <v>2.2999999999999998</v>
      </c>
      <c r="D71" t="s">
        <v>213</v>
      </c>
      <c r="E71" t="s">
        <v>230</v>
      </c>
      <c r="F71">
        <v>3.5</v>
      </c>
      <c r="G71">
        <v>9</v>
      </c>
      <c r="H71" s="2">
        <v>2.5</v>
      </c>
      <c r="I71" s="2">
        <v>40</v>
      </c>
      <c r="J71" s="2">
        <v>1.2</v>
      </c>
      <c r="K71" s="2">
        <v>9.1999999999999993</v>
      </c>
      <c r="L71" s="4">
        <v>0.25</v>
      </c>
      <c r="M71" s="9">
        <f t="shared" si="2"/>
        <v>4.1027642436650051</v>
      </c>
      <c r="N71" t="s">
        <v>241</v>
      </c>
      <c r="O71" t="s">
        <v>241</v>
      </c>
    </row>
    <row r="72" spans="1:15" x14ac:dyDescent="0.25">
      <c r="A72" t="s">
        <v>71</v>
      </c>
      <c r="B72">
        <v>1313</v>
      </c>
      <c r="C72">
        <v>2.5</v>
      </c>
      <c r="D72" t="s">
        <v>206</v>
      </c>
      <c r="E72" t="s">
        <v>230</v>
      </c>
      <c r="F72">
        <v>4.2</v>
      </c>
      <c r="G72">
        <v>9</v>
      </c>
      <c r="H72" s="2">
        <v>2.5</v>
      </c>
      <c r="I72" s="2">
        <v>40</v>
      </c>
      <c r="J72" s="2">
        <v>1.2</v>
      </c>
      <c r="K72" s="2">
        <v>11.2</v>
      </c>
      <c r="L72" s="4">
        <v>0.25</v>
      </c>
      <c r="M72" s="9">
        <f t="shared" si="2"/>
        <v>4.5586455979806937</v>
      </c>
      <c r="N72" t="s">
        <v>241</v>
      </c>
      <c r="O72" t="s">
        <v>241</v>
      </c>
    </row>
    <row r="73" spans="1:15" x14ac:dyDescent="0.25">
      <c r="A73" t="s">
        <v>181</v>
      </c>
      <c r="B73">
        <v>1500</v>
      </c>
      <c r="C73">
        <v>3.33</v>
      </c>
      <c r="D73" t="s">
        <v>206</v>
      </c>
      <c r="E73" t="s">
        <v>230</v>
      </c>
      <c r="F73">
        <v>5.25</v>
      </c>
      <c r="G73">
        <v>9</v>
      </c>
      <c r="H73" s="2">
        <v>3</v>
      </c>
      <c r="I73" s="2">
        <v>40</v>
      </c>
      <c r="J73" s="2">
        <v>1.2</v>
      </c>
      <c r="K73" s="2">
        <v>25.3</v>
      </c>
      <c r="L73" s="4">
        <v>0.25</v>
      </c>
      <c r="M73" s="9">
        <f t="shared" si="2"/>
        <v>5.7706465517241377</v>
      </c>
      <c r="N73" t="s">
        <v>241</v>
      </c>
      <c r="O73" t="s">
        <v>241</v>
      </c>
    </row>
    <row r="74" spans="1:15" x14ac:dyDescent="0.25">
      <c r="A74" t="s">
        <v>205</v>
      </c>
      <c r="B74">
        <v>86</v>
      </c>
      <c r="C74">
        <v>1.7</v>
      </c>
      <c r="D74" t="s">
        <v>215</v>
      </c>
      <c r="E74" t="s">
        <v>229</v>
      </c>
      <c r="F74">
        <v>1.8</v>
      </c>
      <c r="G74">
        <v>2</v>
      </c>
      <c r="H74" s="2">
        <v>0</v>
      </c>
      <c r="I74" s="2">
        <v>90</v>
      </c>
      <c r="J74" s="2">
        <v>1</v>
      </c>
      <c r="K74" s="2">
        <v>0.32</v>
      </c>
      <c r="L74" s="4">
        <v>0.47</v>
      </c>
      <c r="M74" s="9">
        <f t="shared" si="2"/>
        <v>0.66317297765280458</v>
      </c>
      <c r="N74" t="s">
        <v>240</v>
      </c>
      <c r="O74" t="s">
        <v>240</v>
      </c>
    </row>
    <row r="75" spans="1:15" x14ac:dyDescent="0.25">
      <c r="A75" t="s">
        <v>124</v>
      </c>
      <c r="B75">
        <v>98</v>
      </c>
      <c r="C75">
        <v>2</v>
      </c>
      <c r="D75" t="s">
        <v>227</v>
      </c>
      <c r="E75" t="s">
        <v>230</v>
      </c>
      <c r="F75">
        <v>4.2</v>
      </c>
      <c r="G75">
        <v>5</v>
      </c>
      <c r="H75" s="2">
        <v>0.5</v>
      </c>
      <c r="I75" s="2">
        <v>30</v>
      </c>
      <c r="J75" s="2">
        <v>1</v>
      </c>
      <c r="M75" s="9">
        <f t="shared" si="2"/>
        <v>2.1009316757930052</v>
      </c>
      <c r="N75" t="s">
        <v>240</v>
      </c>
      <c r="O75" t="s">
        <v>241</v>
      </c>
    </row>
    <row r="76" spans="1:15" x14ac:dyDescent="0.25">
      <c r="A76" t="s">
        <v>125</v>
      </c>
      <c r="B76">
        <v>750</v>
      </c>
      <c r="C76">
        <v>1.3</v>
      </c>
      <c r="D76" t="s">
        <v>206</v>
      </c>
      <c r="E76" t="s">
        <v>230</v>
      </c>
      <c r="F76">
        <v>2.8</v>
      </c>
      <c r="G76">
        <v>5</v>
      </c>
      <c r="H76" s="2">
        <v>2</v>
      </c>
      <c r="I76" s="2">
        <v>40</v>
      </c>
      <c r="J76" s="2">
        <v>1.2</v>
      </c>
      <c r="K76" s="2">
        <v>6.3</v>
      </c>
      <c r="L76" s="4">
        <v>0.25</v>
      </c>
      <c r="M76" s="9">
        <f t="shared" si="2"/>
        <v>2.2249574720865604</v>
      </c>
      <c r="N76" t="s">
        <v>241</v>
      </c>
      <c r="O76" t="s">
        <v>241</v>
      </c>
    </row>
    <row r="77" spans="1:15" x14ac:dyDescent="0.25">
      <c r="A77" t="s">
        <v>185</v>
      </c>
      <c r="B77">
        <v>1350</v>
      </c>
      <c r="C77">
        <v>2.75</v>
      </c>
      <c r="D77" t="s">
        <v>206</v>
      </c>
      <c r="E77" t="s">
        <v>230</v>
      </c>
      <c r="F77">
        <v>4.5999999999999996</v>
      </c>
      <c r="G77">
        <v>6</v>
      </c>
      <c r="H77" s="2">
        <v>2.5</v>
      </c>
      <c r="I77" s="2">
        <v>40</v>
      </c>
      <c r="J77" s="2">
        <v>1.2</v>
      </c>
      <c r="K77" s="2">
        <v>6.5</v>
      </c>
      <c r="L77" s="4">
        <v>0.25</v>
      </c>
      <c r="M77" s="9">
        <f t="shared" si="2"/>
        <v>4.6977195130975273</v>
      </c>
      <c r="N77" t="s">
        <v>241</v>
      </c>
      <c r="O77" t="s">
        <v>241</v>
      </c>
    </row>
    <row r="78" spans="1:15" x14ac:dyDescent="0.25">
      <c r="A78" t="s">
        <v>53</v>
      </c>
      <c r="B78">
        <v>1392</v>
      </c>
      <c r="C78">
        <v>0.7</v>
      </c>
      <c r="D78" t="s">
        <v>214</v>
      </c>
      <c r="E78" t="s">
        <v>230</v>
      </c>
      <c r="F78">
        <v>1.75</v>
      </c>
      <c r="G78">
        <v>2</v>
      </c>
      <c r="H78" s="2">
        <v>1.5</v>
      </c>
      <c r="I78" s="2">
        <v>110</v>
      </c>
      <c r="J78" s="2">
        <v>1</v>
      </c>
      <c r="K78" s="2">
        <v>1.5</v>
      </c>
      <c r="L78" s="4">
        <v>0.5</v>
      </c>
      <c r="M78" s="9">
        <f t="shared" si="2"/>
        <v>0.96844731718547028</v>
      </c>
      <c r="N78" t="s">
        <v>240</v>
      </c>
      <c r="O78" t="s">
        <v>241</v>
      </c>
    </row>
    <row r="79" spans="1:15" x14ac:dyDescent="0.25">
      <c r="A79" t="s">
        <v>54</v>
      </c>
      <c r="B79">
        <v>1125</v>
      </c>
      <c r="C79">
        <v>1</v>
      </c>
      <c r="D79" t="s">
        <v>214</v>
      </c>
      <c r="E79" t="s">
        <v>230</v>
      </c>
      <c r="F79">
        <v>3.5</v>
      </c>
      <c r="G79">
        <v>2</v>
      </c>
      <c r="H79" s="2">
        <v>2.5</v>
      </c>
      <c r="I79" s="2">
        <v>100</v>
      </c>
      <c r="J79" s="2">
        <v>1</v>
      </c>
      <c r="K79" s="2">
        <v>1.5</v>
      </c>
      <c r="L79" s="4">
        <v>0.7</v>
      </c>
      <c r="M79" s="9">
        <f t="shared" si="2"/>
        <v>1.897269348659004</v>
      </c>
      <c r="N79" t="s">
        <v>240</v>
      </c>
      <c r="O79" t="s">
        <v>241</v>
      </c>
    </row>
    <row r="80" spans="1:15" x14ac:dyDescent="0.25">
      <c r="A80" t="s">
        <v>55</v>
      </c>
      <c r="B80">
        <v>1989</v>
      </c>
      <c r="C80">
        <v>0.8</v>
      </c>
      <c r="D80" t="s">
        <v>214</v>
      </c>
      <c r="E80" t="s">
        <v>230</v>
      </c>
      <c r="F80">
        <v>3.5</v>
      </c>
      <c r="G80">
        <v>2</v>
      </c>
      <c r="H80" s="2">
        <v>1</v>
      </c>
      <c r="I80" s="2">
        <v>100</v>
      </c>
      <c r="J80" s="2">
        <v>1</v>
      </c>
      <c r="K80" s="2">
        <v>1.5</v>
      </c>
      <c r="L80" s="4">
        <v>0.7</v>
      </c>
      <c r="M80" s="9">
        <f t="shared" si="2"/>
        <v>1.5186324387877592</v>
      </c>
      <c r="N80" t="s">
        <v>240</v>
      </c>
      <c r="O80" t="s">
        <v>241</v>
      </c>
    </row>
    <row r="81" spans="1:16" x14ac:dyDescent="0.25">
      <c r="A81" t="s">
        <v>56</v>
      </c>
      <c r="B81">
        <v>2250</v>
      </c>
      <c r="C81">
        <v>0.6</v>
      </c>
      <c r="D81" t="s">
        <v>214</v>
      </c>
      <c r="E81" t="s">
        <v>230</v>
      </c>
      <c r="F81">
        <v>1.4</v>
      </c>
      <c r="G81">
        <v>2</v>
      </c>
      <c r="H81" s="2">
        <v>0.5</v>
      </c>
      <c r="I81" s="2">
        <v>100</v>
      </c>
      <c r="J81" s="2">
        <v>1</v>
      </c>
      <c r="K81" s="2">
        <v>1.5</v>
      </c>
      <c r="L81" s="4">
        <v>0.3</v>
      </c>
      <c r="M81" s="9">
        <f t="shared" si="2"/>
        <v>0.73932886224984784</v>
      </c>
      <c r="N81" t="s">
        <v>240</v>
      </c>
      <c r="O81" t="s">
        <v>241</v>
      </c>
    </row>
    <row r="82" spans="1:16" x14ac:dyDescent="0.25">
      <c r="A82" t="s">
        <v>198</v>
      </c>
      <c r="B82">
        <v>1125</v>
      </c>
      <c r="C82">
        <v>1</v>
      </c>
      <c r="D82" t="s">
        <v>214</v>
      </c>
      <c r="E82" t="s">
        <v>230</v>
      </c>
      <c r="F82">
        <v>3.5</v>
      </c>
      <c r="G82">
        <v>2</v>
      </c>
      <c r="H82" s="2">
        <v>2</v>
      </c>
      <c r="I82" s="2">
        <v>100</v>
      </c>
      <c r="J82" s="2">
        <v>1</v>
      </c>
      <c r="K82" s="2">
        <v>1.5</v>
      </c>
      <c r="L82" s="4">
        <v>0.7</v>
      </c>
      <c r="M82" s="9">
        <f>C82*B82/2250+(C82-1)/2.33+0+0+F82/5+G82/9+H82/3-I82/200+J82/5.8-K82/50-L82/1000</f>
        <v>1.730602681992337</v>
      </c>
      <c r="N82" t="s">
        <v>240</v>
      </c>
      <c r="O82" t="s">
        <v>241</v>
      </c>
    </row>
    <row r="83" spans="1:16" x14ac:dyDescent="0.25">
      <c r="A83" t="s">
        <v>311</v>
      </c>
      <c r="B83">
        <v>73</v>
      </c>
      <c r="C83">
        <v>1</v>
      </c>
      <c r="D83" t="s">
        <v>313</v>
      </c>
      <c r="E83" t="s">
        <v>229</v>
      </c>
      <c r="F83">
        <v>0.53</v>
      </c>
      <c r="G83">
        <v>0</v>
      </c>
      <c r="H83" s="2">
        <v>0</v>
      </c>
      <c r="I83" s="2">
        <v>18</v>
      </c>
      <c r="J83" s="2">
        <v>3</v>
      </c>
      <c r="K83" s="2">
        <v>0.69</v>
      </c>
      <c r="L83" s="4">
        <v>0.5</v>
      </c>
      <c r="M83" s="9">
        <f>C83*B83/2250+(C83-1)/2.33+0+0+F83/5+G83/9+H83/3-I83/200+J83/5.8-K83/50-L83/1000</f>
        <v>0.55138582375478928</v>
      </c>
      <c r="N83" t="s">
        <v>241</v>
      </c>
      <c r="O83" t="s">
        <v>241</v>
      </c>
    </row>
    <row r="84" spans="1:16" x14ac:dyDescent="0.25">
      <c r="A84" t="s">
        <v>288</v>
      </c>
      <c r="B84">
        <v>75</v>
      </c>
      <c r="C84">
        <v>0.6</v>
      </c>
      <c r="D84" t="s">
        <v>335</v>
      </c>
      <c r="E84" t="s">
        <v>230</v>
      </c>
      <c r="F84">
        <v>2.4500000000000002</v>
      </c>
      <c r="G84">
        <v>7</v>
      </c>
      <c r="H84" s="2">
        <v>1</v>
      </c>
      <c r="I84" s="2">
        <v>109</v>
      </c>
      <c r="J84" s="2">
        <v>1</v>
      </c>
      <c r="K84" s="2">
        <v>2.4</v>
      </c>
      <c r="L84" s="4">
        <v>0</v>
      </c>
      <c r="M84" s="9">
        <f>C84*B84/2250+(C84-1)/2.33+0+0+F84/5+G84/9+H84/3-I84/200+J84/5.8-K84/50-L84/1000</f>
        <v>1.02885108447207</v>
      </c>
      <c r="N84" t="s">
        <v>240</v>
      </c>
      <c r="O84" t="s">
        <v>241</v>
      </c>
    </row>
    <row r="85" spans="1:16" x14ac:dyDescent="0.25">
      <c r="A85" t="s">
        <v>310</v>
      </c>
      <c r="B85" s="5">
        <v>5625</v>
      </c>
      <c r="C85">
        <v>1.75</v>
      </c>
      <c r="D85" t="s">
        <v>312</v>
      </c>
      <c r="E85" t="s">
        <v>230</v>
      </c>
      <c r="F85">
        <v>2.8</v>
      </c>
      <c r="G85">
        <v>9</v>
      </c>
      <c r="H85" s="2">
        <v>2</v>
      </c>
      <c r="I85" s="14">
        <v>200</v>
      </c>
      <c r="J85" s="2">
        <v>3</v>
      </c>
      <c r="K85" s="14">
        <v>40</v>
      </c>
      <c r="L85" s="4">
        <v>0.4</v>
      </c>
      <c r="M85" s="9">
        <f t="shared" ref="M85" si="3">C85*B85/2250+(C85-1)/2.33+0+0+F85/5+G85/9+H85/3-I85/200+J85/5.8-K85/50-L85/1000</f>
        <v>5.6403964579941794</v>
      </c>
      <c r="N85" t="s">
        <v>241</v>
      </c>
      <c r="O85" t="s">
        <v>241</v>
      </c>
    </row>
    <row r="86" spans="1:16" x14ac:dyDescent="0.25">
      <c r="A86" t="s">
        <v>203</v>
      </c>
      <c r="B86">
        <v>2200</v>
      </c>
      <c r="C86">
        <v>2</v>
      </c>
      <c r="D86" t="s">
        <v>285</v>
      </c>
      <c r="E86" t="s">
        <v>229</v>
      </c>
      <c r="F86">
        <v>4.3</v>
      </c>
      <c r="G86">
        <v>6</v>
      </c>
      <c r="H86" s="2">
        <v>2.5</v>
      </c>
      <c r="I86" s="2">
        <v>70</v>
      </c>
      <c r="J86" s="2">
        <v>2.5</v>
      </c>
      <c r="K86" s="2">
        <v>4.3</v>
      </c>
      <c r="L86" s="4">
        <v>0.1</v>
      </c>
      <c r="M86" s="9">
        <f t="shared" si="2"/>
        <v>4.7396745876703994</v>
      </c>
      <c r="N86" t="s">
        <v>240</v>
      </c>
      <c r="O86" t="s">
        <v>240</v>
      </c>
    </row>
    <row r="87" spans="1:16" x14ac:dyDescent="0.25">
      <c r="A87" t="s">
        <v>291</v>
      </c>
      <c r="B87">
        <v>1561</v>
      </c>
      <c r="C87">
        <v>0</v>
      </c>
      <c r="D87" t="s">
        <v>291</v>
      </c>
      <c r="E87" t="s">
        <v>232</v>
      </c>
      <c r="F87">
        <v>4.5999999999999996</v>
      </c>
      <c r="G87">
        <v>6</v>
      </c>
      <c r="H87" s="2">
        <v>2</v>
      </c>
      <c r="I87" s="2">
        <v>80</v>
      </c>
      <c r="J87" s="2">
        <v>1.7</v>
      </c>
      <c r="K87" s="2">
        <v>5.3</v>
      </c>
      <c r="L87" s="4">
        <v>0.2</v>
      </c>
      <c r="M87" s="9">
        <f t="shared" si="2"/>
        <v>1.6110522322529721</v>
      </c>
      <c r="N87" t="s">
        <v>240</v>
      </c>
      <c r="O87" t="s">
        <v>240</v>
      </c>
    </row>
    <row r="88" spans="1:16" x14ac:dyDescent="0.25">
      <c r="A88" t="s">
        <v>201</v>
      </c>
      <c r="B88">
        <v>1800</v>
      </c>
      <c r="C88">
        <v>2.5</v>
      </c>
      <c r="D88" t="s">
        <v>228</v>
      </c>
      <c r="E88" t="s">
        <v>229</v>
      </c>
      <c r="F88">
        <v>3.15</v>
      </c>
      <c r="G88">
        <v>8</v>
      </c>
      <c r="H88" s="2">
        <v>3</v>
      </c>
      <c r="I88" s="2">
        <v>50</v>
      </c>
      <c r="J88" s="2">
        <v>5</v>
      </c>
      <c r="K88" s="2">
        <v>5</v>
      </c>
      <c r="L88" s="4">
        <v>0</v>
      </c>
      <c r="M88" s="9">
        <f t="shared" si="2"/>
        <v>5.6747346784404646</v>
      </c>
      <c r="N88" t="s">
        <v>241</v>
      </c>
      <c r="O88" t="s">
        <v>240</v>
      </c>
    </row>
    <row r="89" spans="1:16" x14ac:dyDescent="0.25">
      <c r="A89" t="s">
        <v>202</v>
      </c>
      <c r="B89" s="5">
        <v>9999</v>
      </c>
      <c r="C89" s="5">
        <v>10</v>
      </c>
      <c r="D89" t="s">
        <v>233</v>
      </c>
      <c r="E89" t="s">
        <v>232</v>
      </c>
      <c r="F89" s="5">
        <v>99999.99</v>
      </c>
      <c r="G89" s="5">
        <v>11</v>
      </c>
      <c r="H89" s="6">
        <v>25</v>
      </c>
      <c r="I89" s="2">
        <v>30</v>
      </c>
      <c r="J89" s="6">
        <v>10</v>
      </c>
      <c r="K89" s="2">
        <v>2</v>
      </c>
      <c r="L89" s="4">
        <v>0</v>
      </c>
      <c r="M89" s="10">
        <f t="shared" si="2"/>
        <v>20059.390354430794</v>
      </c>
      <c r="N89" t="s">
        <v>241</v>
      </c>
      <c r="O89" t="s">
        <v>241</v>
      </c>
      <c r="P89" t="s">
        <v>437</v>
      </c>
    </row>
    <row r="90" spans="1:16" x14ac:dyDescent="0.25">
      <c r="A90" t="s">
        <v>194</v>
      </c>
      <c r="D90" t="s">
        <v>206</v>
      </c>
      <c r="E90" t="s">
        <v>206</v>
      </c>
      <c r="M90" s="9">
        <f t="shared" si="2"/>
        <v>-0.42918454935622319</v>
      </c>
      <c r="N90" t="s">
        <v>240</v>
      </c>
      <c r="O90" t="s">
        <v>240</v>
      </c>
    </row>
    <row r="91" spans="1:16" x14ac:dyDescent="0.25">
      <c r="A91" t="s">
        <v>200</v>
      </c>
      <c r="B91">
        <v>1392</v>
      </c>
      <c r="C91">
        <v>0.7</v>
      </c>
      <c r="D91" t="s">
        <v>286</v>
      </c>
      <c r="E91" t="s">
        <v>230</v>
      </c>
      <c r="F91">
        <v>1.75</v>
      </c>
      <c r="G91">
        <v>6</v>
      </c>
      <c r="H91" s="2">
        <v>1.5</v>
      </c>
      <c r="I91" s="2">
        <v>110</v>
      </c>
      <c r="J91" s="2">
        <v>1</v>
      </c>
      <c r="K91" s="2">
        <v>1.5</v>
      </c>
      <c r="L91" s="4">
        <v>0.5</v>
      </c>
      <c r="M91" s="9">
        <f t="shared" si="2"/>
        <v>1.4128917616299144</v>
      </c>
      <c r="N91" t="s">
        <v>240</v>
      </c>
      <c r="O91" t="s">
        <v>241</v>
      </c>
    </row>
    <row r="92" spans="1:16" x14ac:dyDescent="0.25">
      <c r="A92" t="s">
        <v>261</v>
      </c>
      <c r="E92" t="s">
        <v>230</v>
      </c>
      <c r="M92" s="9">
        <f t="shared" si="2"/>
        <v>-0.42918454935622319</v>
      </c>
      <c r="N92" t="s">
        <v>240</v>
      </c>
      <c r="O92" t="s">
        <v>240</v>
      </c>
    </row>
    <row r="93" spans="1:16" x14ac:dyDescent="0.25">
      <c r="A93" t="s">
        <v>433</v>
      </c>
      <c r="E93" t="s">
        <v>230</v>
      </c>
      <c r="M93" s="9">
        <f t="shared" si="2"/>
        <v>-0.42918454935622319</v>
      </c>
      <c r="N93" t="s">
        <v>240</v>
      </c>
      <c r="O93" t="s">
        <v>241</v>
      </c>
    </row>
    <row r="94" spans="1:16" x14ac:dyDescent="0.25">
      <c r="A94" t="s">
        <v>435</v>
      </c>
      <c r="E94" t="s">
        <v>438</v>
      </c>
      <c r="M94" s="9">
        <f>C94*B94/2250+(C94-1)/2.33+0+0+F94/5+G94/9+H94/3-I94/200+J94/5.8-K94/50-L94/1000</f>
        <v>-0.42918454935622319</v>
      </c>
      <c r="N94" t="s">
        <v>240</v>
      </c>
      <c r="O94" t="s">
        <v>241</v>
      </c>
    </row>
    <row r="95" spans="1:16" x14ac:dyDescent="0.25">
      <c r="A95" t="s">
        <v>425</v>
      </c>
      <c r="E95" t="s">
        <v>438</v>
      </c>
      <c r="M95" s="9">
        <f t="shared" si="2"/>
        <v>-0.42918454935622319</v>
      </c>
      <c r="N95" t="s">
        <v>240</v>
      </c>
      <c r="O95" t="s">
        <v>241</v>
      </c>
    </row>
    <row r="96" spans="1:16" x14ac:dyDescent="0.25">
      <c r="A96" t="s">
        <v>434</v>
      </c>
      <c r="E96" t="s">
        <v>438</v>
      </c>
      <c r="M96" s="9">
        <f t="shared" si="2"/>
        <v>-0.42918454935622319</v>
      </c>
      <c r="N96" t="s">
        <v>240</v>
      </c>
      <c r="O96" t="s">
        <v>241</v>
      </c>
    </row>
    <row r="97" spans="1:15" x14ac:dyDescent="0.25">
      <c r="A97" t="s">
        <v>436</v>
      </c>
      <c r="E97" t="s">
        <v>438</v>
      </c>
      <c r="M97" s="9">
        <f t="shared" si="2"/>
        <v>-0.42918454935622319</v>
      </c>
      <c r="N97" t="s">
        <v>240</v>
      </c>
      <c r="O97" t="s">
        <v>241</v>
      </c>
    </row>
    <row r="101" spans="1:15" x14ac:dyDescent="0.25">
      <c r="A101" t="s">
        <v>3</v>
      </c>
      <c r="B101">
        <v>150</v>
      </c>
      <c r="C101">
        <v>1.3</v>
      </c>
      <c r="D101" t="s">
        <v>234</v>
      </c>
      <c r="E101" t="s">
        <v>230</v>
      </c>
      <c r="F101">
        <v>1.75</v>
      </c>
      <c r="G101">
        <v>1</v>
      </c>
      <c r="H101" s="2">
        <v>1</v>
      </c>
      <c r="M101" s="9">
        <f t="shared" ref="M101:M123" si="4">C101*B101/2250+(C101-1)/2.33+0+0+F101/5+G101/9+H101/3-I101/200+J101/5.8-K101/50-L101/1000</f>
        <v>1.0098664759179781</v>
      </c>
      <c r="N101" t="s">
        <v>240</v>
      </c>
      <c r="O101" t="s">
        <v>240</v>
      </c>
    </row>
    <row r="102" spans="1:15" x14ac:dyDescent="0.25">
      <c r="A102" t="s">
        <v>4</v>
      </c>
      <c r="B102">
        <v>188</v>
      </c>
      <c r="C102">
        <v>1.1000000000000001</v>
      </c>
      <c r="D102" t="s">
        <v>288</v>
      </c>
      <c r="E102" t="s">
        <v>229</v>
      </c>
      <c r="F102">
        <v>2.8</v>
      </c>
      <c r="G102">
        <v>2</v>
      </c>
      <c r="H102" s="2">
        <v>1</v>
      </c>
      <c r="M102" s="9">
        <f t="shared" si="4"/>
        <v>1.250385121602289</v>
      </c>
      <c r="N102" t="s">
        <v>240</v>
      </c>
      <c r="O102" t="s">
        <v>240</v>
      </c>
    </row>
    <row r="103" spans="1:15" x14ac:dyDescent="0.25">
      <c r="A103" t="s">
        <v>5</v>
      </c>
      <c r="D103" t="s">
        <v>243</v>
      </c>
      <c r="E103" t="s">
        <v>230</v>
      </c>
      <c r="M103" s="9">
        <f t="shared" si="4"/>
        <v>-0.42918454935622319</v>
      </c>
      <c r="N103" t="s">
        <v>240</v>
      </c>
      <c r="O103" t="s">
        <v>240</v>
      </c>
    </row>
    <row r="104" spans="1:15" x14ac:dyDescent="0.25">
      <c r="A104" t="s">
        <v>7</v>
      </c>
      <c r="B104">
        <v>1</v>
      </c>
      <c r="C104">
        <v>-0.2</v>
      </c>
      <c r="D104" t="s">
        <v>206</v>
      </c>
      <c r="F104">
        <v>4</v>
      </c>
      <c r="G104">
        <v>6</v>
      </c>
      <c r="M104" s="9">
        <f t="shared" si="4"/>
        <v>0.95155631855030998</v>
      </c>
      <c r="N104" t="s">
        <v>240</v>
      </c>
      <c r="O104" t="s">
        <v>240</v>
      </c>
    </row>
    <row r="105" spans="1:15" x14ac:dyDescent="0.25">
      <c r="A105" t="s">
        <v>9</v>
      </c>
      <c r="B105">
        <v>1</v>
      </c>
      <c r="C105">
        <v>0.1</v>
      </c>
      <c r="D105" t="s">
        <v>206</v>
      </c>
      <c r="E105" t="s">
        <v>230</v>
      </c>
      <c r="F105">
        <v>0.7</v>
      </c>
      <c r="G105">
        <v>0</v>
      </c>
      <c r="H105" s="2">
        <v>0</v>
      </c>
      <c r="M105" s="9">
        <f t="shared" si="4"/>
        <v>-0.24622164997615639</v>
      </c>
      <c r="N105" t="s">
        <v>240</v>
      </c>
      <c r="O105" t="s">
        <v>240</v>
      </c>
    </row>
    <row r="106" spans="1:15" x14ac:dyDescent="0.25">
      <c r="A106" t="s">
        <v>10</v>
      </c>
      <c r="B106">
        <v>90</v>
      </c>
      <c r="C106">
        <v>1.2</v>
      </c>
      <c r="D106" t="s">
        <v>289</v>
      </c>
      <c r="E106" t="s">
        <v>230</v>
      </c>
      <c r="F106">
        <v>1.4</v>
      </c>
      <c r="G106">
        <v>1</v>
      </c>
      <c r="H106" s="2">
        <v>0.5</v>
      </c>
      <c r="M106" s="9">
        <f t="shared" si="4"/>
        <v>0.69161468764902223</v>
      </c>
      <c r="N106" t="s">
        <v>240</v>
      </c>
      <c r="O106" t="s">
        <v>240</v>
      </c>
    </row>
    <row r="107" spans="1:15" x14ac:dyDescent="0.25">
      <c r="A107" t="s">
        <v>12</v>
      </c>
      <c r="B107">
        <v>188</v>
      </c>
      <c r="C107">
        <v>1.1000000000000001</v>
      </c>
      <c r="D107" t="s">
        <v>235</v>
      </c>
      <c r="E107" t="s">
        <v>230</v>
      </c>
      <c r="F107">
        <v>2.0999999999999996</v>
      </c>
      <c r="G107">
        <v>2</v>
      </c>
      <c r="H107" s="2">
        <v>1</v>
      </c>
      <c r="M107" s="9">
        <f t="shared" si="4"/>
        <v>1.1103851216022889</v>
      </c>
      <c r="N107" t="s">
        <v>240</v>
      </c>
      <c r="O107" t="s">
        <v>240</v>
      </c>
    </row>
    <row r="108" spans="1:15" x14ac:dyDescent="0.25">
      <c r="A108" t="s">
        <v>13</v>
      </c>
      <c r="D108" t="s">
        <v>206</v>
      </c>
      <c r="E108" t="s">
        <v>230</v>
      </c>
      <c r="M108" s="9">
        <f t="shared" si="4"/>
        <v>-0.42918454935622319</v>
      </c>
      <c r="N108" t="s">
        <v>240</v>
      </c>
      <c r="O108" t="s">
        <v>240</v>
      </c>
    </row>
    <row r="109" spans="1:15" x14ac:dyDescent="0.25">
      <c r="A109" t="s">
        <v>14</v>
      </c>
      <c r="D109" t="s">
        <v>206</v>
      </c>
      <c r="M109" s="9">
        <f t="shared" si="4"/>
        <v>-0.42918454935622319</v>
      </c>
      <c r="N109" t="s">
        <v>240</v>
      </c>
      <c r="O109" t="s">
        <v>240</v>
      </c>
    </row>
    <row r="110" spans="1:15" x14ac:dyDescent="0.25">
      <c r="A110" t="s">
        <v>16</v>
      </c>
      <c r="D110" t="s">
        <v>407</v>
      </c>
      <c r="M110" s="9">
        <f t="shared" si="4"/>
        <v>-0.42918454935622319</v>
      </c>
      <c r="N110" t="s">
        <v>240</v>
      </c>
      <c r="O110" t="s">
        <v>240</v>
      </c>
    </row>
    <row r="111" spans="1:15" x14ac:dyDescent="0.25">
      <c r="A111" t="s">
        <v>20</v>
      </c>
      <c r="D111" t="s">
        <v>408</v>
      </c>
      <c r="M111" s="9">
        <f t="shared" si="4"/>
        <v>-0.42918454935622319</v>
      </c>
      <c r="N111" t="s">
        <v>240</v>
      </c>
      <c r="O111" t="s">
        <v>240</v>
      </c>
    </row>
    <row r="112" spans="1:15" x14ac:dyDescent="0.25">
      <c r="A112" t="s">
        <v>21</v>
      </c>
      <c r="D112" t="s">
        <v>210</v>
      </c>
      <c r="E112" t="s">
        <v>230</v>
      </c>
      <c r="M112" s="9">
        <f t="shared" si="4"/>
        <v>-0.42918454935622319</v>
      </c>
      <c r="N112" t="s">
        <v>240</v>
      </c>
      <c r="O112" t="s">
        <v>240</v>
      </c>
    </row>
    <row r="113" spans="1:15" x14ac:dyDescent="0.25">
      <c r="A113" t="s">
        <v>22</v>
      </c>
      <c r="M113" s="9">
        <f t="shared" si="4"/>
        <v>-0.42918454935622319</v>
      </c>
      <c r="N113" t="s">
        <v>240</v>
      </c>
      <c r="O113" t="s">
        <v>240</v>
      </c>
    </row>
    <row r="114" spans="1:15" x14ac:dyDescent="0.25">
      <c r="A114" t="s">
        <v>23</v>
      </c>
      <c r="B114">
        <v>165</v>
      </c>
      <c r="C114">
        <v>0.7</v>
      </c>
      <c r="D114" t="s">
        <v>406</v>
      </c>
      <c r="E114" t="s">
        <v>229</v>
      </c>
      <c r="F114">
        <v>1.75</v>
      </c>
      <c r="G114">
        <v>2</v>
      </c>
      <c r="H114" s="2">
        <v>1</v>
      </c>
      <c r="M114" s="9">
        <f t="shared" si="4"/>
        <v>0.82813352408202179</v>
      </c>
      <c r="N114" t="s">
        <v>240</v>
      </c>
      <c r="O114" t="s">
        <v>240</v>
      </c>
    </row>
    <row r="115" spans="1:15" x14ac:dyDescent="0.25">
      <c r="A115" t="s">
        <v>104</v>
      </c>
      <c r="M115" s="9">
        <f t="shared" si="4"/>
        <v>-0.42918454935622319</v>
      </c>
      <c r="N115" t="s">
        <v>240</v>
      </c>
      <c r="O115" t="s">
        <v>240</v>
      </c>
    </row>
    <row r="116" spans="1:15" x14ac:dyDescent="0.25">
      <c r="A116" t="s">
        <v>25</v>
      </c>
      <c r="D116" t="s">
        <v>409</v>
      </c>
      <c r="M116" s="9">
        <f t="shared" si="4"/>
        <v>-0.42918454935622319</v>
      </c>
      <c r="N116" t="s">
        <v>240</v>
      </c>
      <c r="O116" t="s">
        <v>240</v>
      </c>
    </row>
    <row r="117" spans="1:15" x14ac:dyDescent="0.25">
      <c r="A117" t="s">
        <v>26</v>
      </c>
      <c r="E117" t="s">
        <v>230</v>
      </c>
      <c r="M117" s="9">
        <f t="shared" si="4"/>
        <v>-0.42918454935622319</v>
      </c>
      <c r="N117" t="s">
        <v>240</v>
      </c>
      <c r="O117" t="s">
        <v>240</v>
      </c>
    </row>
    <row r="118" spans="1:15" x14ac:dyDescent="0.25">
      <c r="A118" t="s">
        <v>27</v>
      </c>
      <c r="B118">
        <v>600</v>
      </c>
      <c r="C118">
        <v>1.7</v>
      </c>
      <c r="D118" t="s">
        <v>246</v>
      </c>
      <c r="E118" t="s">
        <v>230</v>
      </c>
      <c r="F118">
        <v>0.17499999999999999</v>
      </c>
      <c r="G118">
        <v>2</v>
      </c>
      <c r="H118" s="2">
        <v>0.5</v>
      </c>
      <c r="M118" s="9">
        <f t="shared" si="4"/>
        <v>1.1776514067715784</v>
      </c>
      <c r="N118" t="s">
        <v>240</v>
      </c>
      <c r="O118" t="s">
        <v>240</v>
      </c>
    </row>
    <row r="119" spans="1:15" x14ac:dyDescent="0.25">
      <c r="A119" t="s">
        <v>31</v>
      </c>
      <c r="D119" t="s">
        <v>236</v>
      </c>
      <c r="E119" t="s">
        <v>229</v>
      </c>
      <c r="H119" s="2">
        <v>3</v>
      </c>
      <c r="M119" s="9">
        <f t="shared" si="4"/>
        <v>0.57081545064377681</v>
      </c>
      <c r="N119" t="s">
        <v>240</v>
      </c>
      <c r="O119" t="s">
        <v>240</v>
      </c>
    </row>
    <row r="120" spans="1:15" x14ac:dyDescent="0.25">
      <c r="A120" t="s">
        <v>32</v>
      </c>
      <c r="B120">
        <v>1</v>
      </c>
      <c r="C120">
        <v>0.1</v>
      </c>
      <c r="D120" t="s">
        <v>206</v>
      </c>
      <c r="E120" t="s">
        <v>229</v>
      </c>
      <c r="F120">
        <v>0.7</v>
      </c>
      <c r="G120">
        <v>0</v>
      </c>
      <c r="H120" s="2">
        <v>0</v>
      </c>
      <c r="M120" s="9">
        <f t="shared" si="4"/>
        <v>-0.24622164997615639</v>
      </c>
      <c r="N120" t="s">
        <v>240</v>
      </c>
      <c r="O120" t="s">
        <v>240</v>
      </c>
    </row>
    <row r="121" spans="1:15" x14ac:dyDescent="0.25">
      <c r="A121" t="s">
        <v>33</v>
      </c>
      <c r="D121" t="s">
        <v>244</v>
      </c>
      <c r="M121" s="9">
        <f t="shared" si="4"/>
        <v>-0.42918454935622319</v>
      </c>
      <c r="N121" t="s">
        <v>240</v>
      </c>
      <c r="O121" t="s">
        <v>240</v>
      </c>
    </row>
    <row r="122" spans="1:15" x14ac:dyDescent="0.25">
      <c r="A122" t="s">
        <v>34</v>
      </c>
      <c r="D122" t="s">
        <v>206</v>
      </c>
      <c r="E122" t="s">
        <v>229</v>
      </c>
      <c r="M122" s="9">
        <f t="shared" si="4"/>
        <v>-0.42918454935622319</v>
      </c>
      <c r="N122" t="s">
        <v>240</v>
      </c>
      <c r="O122" t="s">
        <v>240</v>
      </c>
    </row>
    <row r="123" spans="1:15" x14ac:dyDescent="0.25">
      <c r="A123" t="s">
        <v>36</v>
      </c>
      <c r="D123" t="s">
        <v>410</v>
      </c>
      <c r="E123" t="s">
        <v>230</v>
      </c>
      <c r="M123" s="9">
        <f t="shared" si="4"/>
        <v>-0.42918454935622319</v>
      </c>
      <c r="N123" t="s">
        <v>240</v>
      </c>
      <c r="O123" t="s">
        <v>240</v>
      </c>
    </row>
    <row r="124" spans="1:15" x14ac:dyDescent="0.25">
      <c r="A124" t="s">
        <v>15</v>
      </c>
      <c r="D124" t="s">
        <v>389</v>
      </c>
      <c r="E124" t="s">
        <v>230</v>
      </c>
      <c r="M124" s="9">
        <f t="shared" ref="M124:M125" si="5">C124*B124/2250+(C124-1)/2.33+0+0+F124/5+G124/9+H124/3-I124/200+J124/5.8-K124/50-L124/1000</f>
        <v>-0.42918454935622319</v>
      </c>
      <c r="N124" t="s">
        <v>240</v>
      </c>
      <c r="O124" t="s">
        <v>240</v>
      </c>
    </row>
    <row r="125" spans="1:15" x14ac:dyDescent="0.25">
      <c r="A125" t="s">
        <v>28</v>
      </c>
      <c r="D125" t="s">
        <v>390</v>
      </c>
      <c r="E125" t="s">
        <v>230</v>
      </c>
      <c r="M125" s="9">
        <f t="shared" si="5"/>
        <v>-0.42918454935622319</v>
      </c>
      <c r="N125" t="s">
        <v>240</v>
      </c>
      <c r="O125" t="s">
        <v>240</v>
      </c>
    </row>
  </sheetData>
  <conditionalFormatting sqref="L126:L1048576 L1:L6 L8:L65 L67:L123">
    <cfRule type="dataBar" priority="155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{0325EDA9-BF29-4FAE-A9AE-BCB585903E69}</x14:id>
        </ext>
      </extLst>
    </cfRule>
  </conditionalFormatting>
  <conditionalFormatting sqref="F126:F1048576 F1:F88 F90:F123">
    <cfRule type="dataBar" priority="1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{820A0882-06F2-4B14-B9FB-9FA79AAF1278}</x14:id>
        </ext>
      </extLst>
    </cfRule>
  </conditionalFormatting>
  <conditionalFormatting sqref="H126:H1048576 H1:H88 H90:H123">
    <cfRule type="dataBar" priority="17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{7873A36C-220C-4368-B136-3626FE516F15}</x14:id>
        </ext>
      </extLst>
    </cfRule>
  </conditionalFormatting>
  <conditionalFormatting sqref="J126:J1048576 J1:J65 J67:J88 J90:J123">
    <cfRule type="dataBar" priority="177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{45F3CC12-6630-4EB2-B8A9-BFFADE8AA892}</x14:id>
        </ext>
      </extLst>
    </cfRule>
  </conditionalFormatting>
  <conditionalFormatting sqref="G126:G1048576 G1:G88 G90:G123">
    <cfRule type="dataBar" priority="182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{37E283D3-36E4-4CAA-B5BB-FA7109F09680}</x14:id>
        </ext>
      </extLst>
    </cfRule>
  </conditionalFormatting>
  <conditionalFormatting sqref="N126:N1048576 N1:N123">
    <cfRule type="cellIs" dxfId="57" priority="96" operator="equal">
      <formula>"yes"</formula>
    </cfRule>
    <cfRule type="cellIs" dxfId="56" priority="97" operator="equal">
      <formula>"no"</formula>
    </cfRule>
  </conditionalFormatting>
  <conditionalFormatting sqref="O1:P7 O8 Q8 O126:P1048576 O9:P123">
    <cfRule type="cellIs" dxfId="55" priority="94" operator="equal">
      <formula>"no"</formula>
    </cfRule>
    <cfRule type="cellIs" dxfId="54" priority="95" operator="equal">
      <formula>"yes"</formula>
    </cfRule>
  </conditionalFormatting>
  <conditionalFormatting sqref="E126:E1048576 E1:E123">
    <cfRule type="cellIs" dxfId="53" priority="89" operator="equal">
      <formula>"part builder, part cast"</formula>
    </cfRule>
    <cfRule type="cellIs" dxfId="52" priority="90" operator="equal">
      <formula>"dire crafting table"</formula>
    </cfRule>
    <cfRule type="cellIs" dxfId="51" priority="91" operator="equal">
      <formula>"part builder"</formula>
    </cfRule>
    <cfRule type="cellIs" dxfId="50" priority="92" operator="equal">
      <formula>"part cast"</formula>
    </cfRule>
  </conditionalFormatting>
  <conditionalFormatting sqref="C126:C1048576 C1:C88 C90:C123">
    <cfRule type="dataBar" priority="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{4F4D3FE2-A666-405B-8F4F-F44A87CC1BA3}</x14:id>
        </ext>
      </extLst>
    </cfRule>
    <cfRule type="cellIs" dxfId="49" priority="84" operator="lessThan">
      <formula>1</formula>
    </cfRule>
  </conditionalFormatting>
  <conditionalFormatting sqref="M126:M1048576 M1:M88 M90:M123">
    <cfRule type="dataBar" priority="82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{93719E4B-6F9F-44BD-94E0-15B6B2AC544C}</x14:id>
        </ext>
      </extLst>
    </cfRule>
  </conditionalFormatting>
  <conditionalFormatting sqref="J126:J1048576 J1:J123">
    <cfRule type="cellIs" dxfId="48" priority="80" operator="equal">
      <formula>1.2</formula>
    </cfRule>
  </conditionalFormatting>
  <conditionalFormatting sqref="L126:L1048576 L1:L123">
    <cfRule type="cellIs" dxfId="47" priority="79" operator="equal">
      <formula>0.25</formula>
    </cfRule>
  </conditionalFormatting>
  <conditionalFormatting sqref="I126:I1048576 I1:I84 I86:I123">
    <cfRule type="cellIs" dxfId="46" priority="276" operator="equal">
      <formula>40</formula>
    </cfRule>
    <cfRule type="dataBar" priority="2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{07996D23-76D8-4AB7-A1B6-93F8F2B2D02D}</x14:id>
        </ext>
      </extLst>
    </cfRule>
  </conditionalFormatting>
  <conditionalFormatting sqref="K126:K1048576 K1:K84 K86:K123">
    <cfRule type="dataBar" priority="282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{5B934DB6-0548-4A24-B9F8-7FB71437DB09}</x14:id>
        </ext>
      </extLst>
    </cfRule>
    <cfRule type="dataBar" priority="283">
      <dataBar>
        <cfvo type="min"/>
        <cfvo type="max"/>
        <color theme="7" tint="-0.249977111117893"/>
      </dataBar>
      <extLst>
        <ext xmlns:x14="http://schemas.microsoft.com/office/spreadsheetml/2009/9/main" uri="{B025F937-C7B1-47D3-B67F-A62EFF666E3E}">
          <x14:id>{682805F1-0875-440A-ADA7-12EACBAE6959}</x14:id>
        </ext>
      </extLst>
    </cfRule>
  </conditionalFormatting>
  <conditionalFormatting sqref="B126:B1048576 B86:B88 B1:B84 B90:B123">
    <cfRule type="dataBar" priority="2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{C6B9336F-76F8-422A-8114-E315282FDD2F}</x14:id>
        </ext>
      </extLst>
    </cfRule>
  </conditionalFormatting>
  <conditionalFormatting sqref="L124">
    <cfRule type="dataBar" priority="66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{8475AB2E-3FC0-454F-AB54-FCCE3694268F}</x14:id>
        </ext>
      </extLst>
    </cfRule>
  </conditionalFormatting>
  <conditionalFormatting sqref="F124">
    <cfRule type="dataBar" priority="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{F32456CC-2488-4F95-ACC0-C5A236E7249D}</x14:id>
        </ext>
      </extLst>
    </cfRule>
  </conditionalFormatting>
  <conditionalFormatting sqref="H124">
    <cfRule type="dataBar" priority="6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{3EED116B-D6ED-49BB-B65D-C1877FBA9B2C}</x14:id>
        </ext>
      </extLst>
    </cfRule>
  </conditionalFormatting>
  <conditionalFormatting sqref="J124">
    <cfRule type="dataBar" priority="69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{66C75076-9D21-42A1-9645-CC34C554AC9B}</x14:id>
        </ext>
      </extLst>
    </cfRule>
  </conditionalFormatting>
  <conditionalFormatting sqref="G124">
    <cfRule type="dataBar" priority="70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{B7915F92-8E61-4158-A713-0651886A1FAD}</x14:id>
        </ext>
      </extLst>
    </cfRule>
  </conditionalFormatting>
  <conditionalFormatting sqref="N124">
    <cfRule type="cellIs" dxfId="45" priority="64" operator="equal">
      <formula>"yes"</formula>
    </cfRule>
    <cfRule type="cellIs" dxfId="44" priority="65" operator="equal">
      <formula>"no"</formula>
    </cfRule>
  </conditionalFormatting>
  <conditionalFormatting sqref="O124:P124">
    <cfRule type="cellIs" dxfId="43" priority="62" operator="equal">
      <formula>"no"</formula>
    </cfRule>
    <cfRule type="cellIs" dxfId="42" priority="63" operator="equal">
      <formula>"yes"</formula>
    </cfRule>
  </conditionalFormatting>
  <conditionalFormatting sqref="E124">
    <cfRule type="cellIs" dxfId="41" priority="58" operator="equal">
      <formula>"part builder, part cast"</formula>
    </cfRule>
    <cfRule type="cellIs" dxfId="40" priority="59" operator="equal">
      <formula>"dire crafting table"</formula>
    </cfRule>
    <cfRule type="cellIs" dxfId="39" priority="60" operator="equal">
      <formula>"part builder"</formula>
    </cfRule>
    <cfRule type="cellIs" dxfId="38" priority="61" operator="equal">
      <formula>"part cast"</formula>
    </cfRule>
  </conditionalFormatting>
  <conditionalFormatting sqref="C124">
    <cfRule type="dataBar" priority="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{BB950044-A805-4F51-9435-2FB0007BE827}</x14:id>
        </ext>
      </extLst>
    </cfRule>
    <cfRule type="cellIs" dxfId="37" priority="53" operator="lessThan">
      <formula>1</formula>
    </cfRule>
  </conditionalFormatting>
  <conditionalFormatting sqref="M124">
    <cfRule type="dataBar" priority="51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{6958E9BB-21F8-4B4E-B404-E193F043649A}</x14:id>
        </ext>
      </extLst>
    </cfRule>
  </conditionalFormatting>
  <conditionalFormatting sqref="J124">
    <cfRule type="cellIs" dxfId="36" priority="50" operator="equal">
      <formula>1.2</formula>
    </cfRule>
  </conditionalFormatting>
  <conditionalFormatting sqref="L124">
    <cfRule type="cellIs" dxfId="35" priority="49" operator="equal">
      <formula>0.25</formula>
    </cfRule>
  </conditionalFormatting>
  <conditionalFormatting sqref="I124">
    <cfRule type="cellIs" dxfId="34" priority="71" operator="equal">
      <formula>40</formula>
    </cfRule>
    <cfRule type="dataBar" priority="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{B0FCAFD5-8860-4BA4-BD73-10B37415A488}</x14:id>
        </ext>
      </extLst>
    </cfRule>
  </conditionalFormatting>
  <conditionalFormatting sqref="K124">
    <cfRule type="dataBar" priority="73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{A951C96D-9A8C-4746-95CC-2144C0788FA0}</x14:id>
        </ext>
      </extLst>
    </cfRule>
    <cfRule type="dataBar" priority="74">
      <dataBar>
        <cfvo type="min"/>
        <cfvo type="max"/>
        <color theme="7" tint="-0.249977111117893"/>
      </dataBar>
      <extLst>
        <ext xmlns:x14="http://schemas.microsoft.com/office/spreadsheetml/2009/9/main" uri="{B025F937-C7B1-47D3-B67F-A62EFF666E3E}">
          <x14:id>{17D643F4-9E29-42F7-8EAF-EAC6766DF215}</x14:id>
        </ext>
      </extLst>
    </cfRule>
  </conditionalFormatting>
  <conditionalFormatting sqref="B124"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{AFD0DD04-5B68-4BF6-A96D-61AE36FC19F0}</x14:id>
        </ext>
      </extLst>
    </cfRule>
  </conditionalFormatting>
  <conditionalFormatting sqref="L125">
    <cfRule type="dataBar" priority="36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{994C38A8-D798-435B-80F1-4F44F88B04D3}</x14:id>
        </ext>
      </extLst>
    </cfRule>
  </conditionalFormatting>
  <conditionalFormatting sqref="F125">
    <cfRule type="dataBar" priority="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{D62091D4-B2DA-462C-96E8-EA545ADD80CB}</x14:id>
        </ext>
      </extLst>
    </cfRule>
  </conditionalFormatting>
  <conditionalFormatting sqref="H125">
    <cfRule type="dataBar" priority="3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{2A39306C-DCD4-425E-A242-6F3835177A2A}</x14:id>
        </ext>
      </extLst>
    </cfRule>
  </conditionalFormatting>
  <conditionalFormatting sqref="J125">
    <cfRule type="dataBar" priority="39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{0992EF59-F171-447E-8E29-81B9E7D02E4A}</x14:id>
        </ext>
      </extLst>
    </cfRule>
  </conditionalFormatting>
  <conditionalFormatting sqref="G125">
    <cfRule type="dataBar" priority="40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{CA0621EA-877C-45E7-9303-88BABDFD61E9}</x14:id>
        </ext>
      </extLst>
    </cfRule>
  </conditionalFormatting>
  <conditionalFormatting sqref="N125">
    <cfRule type="cellIs" dxfId="33" priority="34" operator="equal">
      <formula>"yes"</formula>
    </cfRule>
    <cfRule type="cellIs" dxfId="32" priority="35" operator="equal">
      <formula>"no"</formula>
    </cfRule>
  </conditionalFormatting>
  <conditionalFormatting sqref="O125:P125">
    <cfRule type="cellIs" dxfId="31" priority="32" operator="equal">
      <formula>"no"</formula>
    </cfRule>
    <cfRule type="cellIs" dxfId="30" priority="33" operator="equal">
      <formula>"yes"</formula>
    </cfRule>
  </conditionalFormatting>
  <conditionalFormatting sqref="E125">
    <cfRule type="cellIs" dxfId="29" priority="28" operator="equal">
      <formula>"part builder, part cast"</formula>
    </cfRule>
    <cfRule type="cellIs" dxfId="28" priority="29" operator="equal">
      <formula>"dire crafting table"</formula>
    </cfRule>
    <cfRule type="cellIs" dxfId="27" priority="30" operator="equal">
      <formula>"part builder"</formula>
    </cfRule>
    <cfRule type="cellIs" dxfId="26" priority="31" operator="equal">
      <formula>"part cast"</formula>
    </cfRule>
  </conditionalFormatting>
  <conditionalFormatting sqref="C125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{EA8A0C45-9EC0-4854-BA8A-A807A6C10DB4}</x14:id>
        </ext>
      </extLst>
    </cfRule>
    <cfRule type="cellIs" dxfId="25" priority="23" operator="lessThan">
      <formula>1</formula>
    </cfRule>
  </conditionalFormatting>
  <conditionalFormatting sqref="M125">
    <cfRule type="dataBar" priority="21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{A81131EA-8DD6-4B93-9762-C375747B647E}</x14:id>
        </ext>
      </extLst>
    </cfRule>
  </conditionalFormatting>
  <conditionalFormatting sqref="J125">
    <cfRule type="cellIs" dxfId="24" priority="20" operator="equal">
      <formula>1.2</formula>
    </cfRule>
  </conditionalFormatting>
  <conditionalFormatting sqref="L125">
    <cfRule type="cellIs" dxfId="23" priority="19" operator="equal">
      <formula>0.25</formula>
    </cfRule>
  </conditionalFormatting>
  <conditionalFormatting sqref="I125">
    <cfRule type="cellIs" dxfId="22" priority="41" operator="equal">
      <formula>40</formula>
    </cfRule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{5B6FC56E-E658-4920-A5D2-A7F76A155DF0}</x14:id>
        </ext>
      </extLst>
    </cfRule>
  </conditionalFormatting>
  <conditionalFormatting sqref="K125">
    <cfRule type="dataBar" priority="43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{3116A062-2CAA-496C-B33E-E0E790A99AF8}</x14:id>
        </ext>
      </extLst>
    </cfRule>
    <cfRule type="dataBar" priority="44">
      <dataBar>
        <cfvo type="min"/>
        <cfvo type="max"/>
        <color theme="7" tint="-0.249977111117893"/>
      </dataBar>
      <extLst>
        <ext xmlns:x14="http://schemas.microsoft.com/office/spreadsheetml/2009/9/main" uri="{B025F937-C7B1-47D3-B67F-A62EFF666E3E}">
          <x14:id>{2DAA01CF-710B-4D0B-8E86-70D6104EDE3D}</x14:id>
        </ext>
      </extLst>
    </cfRule>
  </conditionalFormatting>
  <conditionalFormatting sqref="B125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{17BC3CAB-B273-4DD6-9223-47AE88046362}</x14:id>
        </ext>
      </extLst>
    </cfRule>
  </conditionalFormatting>
  <conditionalFormatting sqref="D1:D1048576">
    <cfRule type="containsText" dxfId="21" priority="2" operator="containsText" text="wither">
      <formula>NOT(ISERROR(SEARCH("wither",D1)))</formula>
    </cfRule>
    <cfRule type="containsText" dxfId="20" priority="3" operator="containsText" text="slowness">
      <formula>NOT(ISERROR(SEARCH("slowness",D1)))</formula>
    </cfRule>
    <cfRule type="containsText" dxfId="19" priority="4" operator="containsText" text="life steal">
      <formula>NOT(ISERROR(SEARCH("life steal",D1)))</formula>
    </cfRule>
    <cfRule type="containsText" dxfId="18" priority="5" operator="containsText" text="serrated">
      <formula>NOT(ISERROR(SEARCH("serrated",D1)))</formula>
    </cfRule>
    <cfRule type="containsText" dxfId="17" priority="6" operator="containsText" text="ignite">
      <formula>NOT(ISERROR(SEARCH("ignite",D1)))</formula>
    </cfRule>
    <cfRule type="containsText" dxfId="16" priority="7" operator="containsText" text="poison">
      <formula>NOT(ISERROR(SEARCH("poison",D1)))</formula>
    </cfRule>
    <cfRule type="containsText" dxfId="15" priority="8" operator="containsText" text="writable">
      <formula>NOT(ISERROR(SEARCH("writable",D1)))</formula>
    </cfRule>
    <cfRule type="containsText" dxfId="14" priority="9" operator="containsText" text="slimy">
      <formula>NOT(ISERROR(SEARCH("slimy",D1)))</formula>
    </cfRule>
    <cfRule type="containsText" dxfId="13" priority="10" operator="containsText" text="spearminty">
      <formula>NOT(ISERROR(SEARCH("spearminty",D1)))</formula>
    </cfRule>
    <cfRule type="containsText" dxfId="12" priority="11" operator="containsText" text="pepperminty">
      <formula>NOT(ISERROR(SEARCH("pepperminty",D1)))</formula>
    </cfRule>
    <cfRule type="containsText" dxfId="11" priority="12" operator="containsText" text="jagged">
      <formula>NOT(ISERROR(SEARCH("jagged",D1)))</formula>
    </cfRule>
    <cfRule type="containsText" dxfId="10" priority="13" operator="containsText" text="taggable">
      <formula>NOT(ISERROR(SEARCH("taggable",D1)))</formula>
    </cfRule>
    <cfRule type="containsText" dxfId="9" priority="14" operator="containsText" text="modifiable">
      <formula>NOT(ISERROR(SEARCH("modifiable",D1)))</formula>
    </cfRule>
    <cfRule type="containsText" dxfId="8" priority="15" operator="containsText" text="heavy">
      <formula>NOT(ISERROR(SEARCH("heavy",D1)))</formula>
    </cfRule>
    <cfRule type="containsText" dxfId="7" priority="16" operator="containsText" text="dire">
      <formula>NOT(ISERROR(SEARCH("dire",D1)))</formula>
    </cfRule>
    <cfRule type="containsText" dxfId="6" priority="17" operator="containsText" text="skullfire">
      <formula>NOT(ISERROR(SEARCH("skullfire",D1)))</formula>
    </cfRule>
    <cfRule type="containsText" dxfId="5" priority="18" operator="containsText" text="cosmic">
      <formula>NOT(ISERROR(SEARCH("cosmic",D1)))</formula>
    </cfRule>
    <cfRule type="containsText" dxfId="4" priority="24" operator="containsText" text="supermassive">
      <formula>NOT(ISERROR(SEARCH("supermassive",D1)))</formula>
    </cfRule>
    <cfRule type="containsText" dxfId="3" priority="25" operator="containsText" text="reinforced">
      <formula>NOT(ISERROR(SEARCH("reinforced",D1)))</formula>
    </cfRule>
    <cfRule type="containsText" dxfId="2" priority="26" operator="containsText" text="none">
      <formula>NOT(ISERROR(SEARCH("none",D1)))</formula>
    </cfRule>
    <cfRule type="containsText" dxfId="1" priority="27" operator="containsText" text="stonebound">
      <formula>NOT(ISERROR(SEARCH("stonebound",D1)))</formula>
    </cfRule>
  </conditionalFormatting>
  <conditionalFormatting sqref="E1:E1048576">
    <cfRule type="cellIs" dxfId="0" priority="1" operator="equal">
      <formula>"metalworking table"</formula>
    </cfRule>
  </conditionalFormatting>
  <pageMargins left="0.7" right="0.7" top="0.75" bottom="0.75" header="0.3" footer="0.3"/>
  <pageSetup paperSize="9" fitToWidth="0" fitToHeight="0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25EDA9-BF29-4FAE-A9AE-BCB585903E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L126:L1048576 L1:L6 L8:L65 L67:L123</xm:sqref>
        </x14:conditionalFormatting>
        <x14:conditionalFormatting xmlns:xm="http://schemas.microsoft.com/office/excel/2006/main">
          <x14:cfRule type="dataBar" id="{820A0882-06F2-4B14-B9FB-9FA79AAF12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F126:F1048576 F1:F88 F90:F123</xm:sqref>
        </x14:conditionalFormatting>
        <x14:conditionalFormatting xmlns:xm="http://schemas.microsoft.com/office/excel/2006/main">
          <x14:cfRule type="dataBar" id="{7873A36C-220C-4368-B136-3626FE516F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H126:H1048576 H1:H88 H90:H123</xm:sqref>
        </x14:conditionalFormatting>
        <x14:conditionalFormatting xmlns:xm="http://schemas.microsoft.com/office/excel/2006/main">
          <x14:cfRule type="dataBar" id="{45F3CC12-6630-4EB2-B8A9-BFFADE8AA8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J126:J1048576 J1:J65 J67:J88 J90:J123</xm:sqref>
        </x14:conditionalFormatting>
        <x14:conditionalFormatting xmlns:xm="http://schemas.microsoft.com/office/excel/2006/main">
          <x14:cfRule type="dataBar" id="{37E283D3-36E4-4CAA-B5BB-FA7109F096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G126:G1048576 G1:G88 G90:G123</xm:sqref>
        </x14:conditionalFormatting>
        <x14:conditionalFormatting xmlns:xm="http://schemas.microsoft.com/office/excel/2006/main">
          <x14:cfRule type="dataBar" id="{4F4D3FE2-A666-405B-8F4F-F44A87CC1BA3}">
            <x14:dataBar minLength="0" maxLength="100" gradient="0" axisPosition="none">
              <x14:cfvo type="autoMin"/>
              <x14:cfvo type="autoMax"/>
              <x14:negativeFillColor rgb="FFC00000"/>
            </x14:dataBar>
          </x14:cfRule>
          <xm:sqref>C126:C1048576 C1:C88 C90:C123</xm:sqref>
        </x14:conditionalFormatting>
        <x14:conditionalFormatting xmlns:xm="http://schemas.microsoft.com/office/excel/2006/main">
          <x14:cfRule type="dataBar" id="{93719E4B-6F9F-44BD-94E0-15B6B2AC544C}">
            <x14:dataBar minLength="0" maxLength="100" border="1" gradient="0" negativeBarBorderColorSameAsPositive="0" axisPosition="none">
              <x14:cfvo type="autoMin"/>
              <x14:cfvo type="autoMax"/>
              <x14:borderColor rgb="FF63C384"/>
              <x14:negativeFillColor rgb="FFFF0000"/>
              <x14:negativeBorderColor rgb="FFFF0000"/>
            </x14:dataBar>
          </x14:cfRule>
          <xm:sqref>M126:M1048576 M1:M88 M90:M123</xm:sqref>
        </x14:conditionalFormatting>
        <x14:conditionalFormatting xmlns:xm="http://schemas.microsoft.com/office/excel/2006/main">
          <x14:cfRule type="dataBar" id="{07996D23-76D8-4AB7-A1B6-93F8F2B2D0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I126:I1048576 I1:I84 I86:I123</xm:sqref>
        </x14:conditionalFormatting>
        <x14:conditionalFormatting xmlns:xm="http://schemas.microsoft.com/office/excel/2006/main">
          <x14:cfRule type="dataBar" id="{5B934DB6-0548-4A24-B9F8-7FB71437DB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82805F1-0875-440A-ADA7-12EACBAE69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K126:K1048576 K1:K84 K86:K123</xm:sqref>
        </x14:conditionalFormatting>
        <x14:conditionalFormatting xmlns:xm="http://schemas.microsoft.com/office/excel/2006/main">
          <x14:cfRule type="dataBar" id="{C6B9336F-76F8-422A-8114-E315282FDD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B126:B1048576 B86:B88 B1:B84 B90:B123</xm:sqref>
        </x14:conditionalFormatting>
        <x14:conditionalFormatting xmlns:xm="http://schemas.microsoft.com/office/excel/2006/main">
          <x14:cfRule type="dataBar" id="{8475AB2E-3FC0-454F-AB54-FCCE369426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L124</xm:sqref>
        </x14:conditionalFormatting>
        <x14:conditionalFormatting xmlns:xm="http://schemas.microsoft.com/office/excel/2006/main">
          <x14:cfRule type="dataBar" id="{F32456CC-2488-4F95-ACC0-C5A236E724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F124</xm:sqref>
        </x14:conditionalFormatting>
        <x14:conditionalFormatting xmlns:xm="http://schemas.microsoft.com/office/excel/2006/main">
          <x14:cfRule type="dataBar" id="{3EED116B-D6ED-49BB-B65D-C1877FBA9B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H124</xm:sqref>
        </x14:conditionalFormatting>
        <x14:conditionalFormatting xmlns:xm="http://schemas.microsoft.com/office/excel/2006/main">
          <x14:cfRule type="dataBar" id="{66C75076-9D21-42A1-9645-CC34C554AC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J124</xm:sqref>
        </x14:conditionalFormatting>
        <x14:conditionalFormatting xmlns:xm="http://schemas.microsoft.com/office/excel/2006/main">
          <x14:cfRule type="dataBar" id="{B7915F92-8E61-4158-A713-0651886A1F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G124</xm:sqref>
        </x14:conditionalFormatting>
        <x14:conditionalFormatting xmlns:xm="http://schemas.microsoft.com/office/excel/2006/main">
          <x14:cfRule type="dataBar" id="{BB950044-A805-4F51-9435-2FB0007BE827}">
            <x14:dataBar minLength="0" maxLength="100" gradient="0" axisPosition="none">
              <x14:cfvo type="autoMin"/>
              <x14:cfvo type="autoMax"/>
              <x14:negativeFillColor rgb="FFC00000"/>
            </x14:dataBar>
          </x14:cfRule>
          <xm:sqref>C124</xm:sqref>
        </x14:conditionalFormatting>
        <x14:conditionalFormatting xmlns:xm="http://schemas.microsoft.com/office/excel/2006/main">
          <x14:cfRule type="dataBar" id="{6958E9BB-21F8-4B4E-B404-E193F043649A}">
            <x14:dataBar minLength="0" maxLength="100" border="1" gradient="0" negativeBarBorderColorSameAsPositive="0" axisPosition="none">
              <x14:cfvo type="autoMin"/>
              <x14:cfvo type="autoMax"/>
              <x14:borderColor rgb="FF63C384"/>
              <x14:negativeFillColor rgb="FFFF0000"/>
              <x14:negativeBorderColor rgb="FFFF0000"/>
            </x14:dataBar>
          </x14:cfRule>
          <xm:sqref>M124</xm:sqref>
        </x14:conditionalFormatting>
        <x14:conditionalFormatting xmlns:xm="http://schemas.microsoft.com/office/excel/2006/main">
          <x14:cfRule type="dataBar" id="{B0FCAFD5-8860-4BA4-BD73-10B37415A4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I124</xm:sqref>
        </x14:conditionalFormatting>
        <x14:conditionalFormatting xmlns:xm="http://schemas.microsoft.com/office/excel/2006/main">
          <x14:cfRule type="dataBar" id="{A951C96D-9A8C-4746-95CC-2144C0788F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7D643F4-9E29-42F7-8EAF-EAC6766DF2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K124</xm:sqref>
        </x14:conditionalFormatting>
        <x14:conditionalFormatting xmlns:xm="http://schemas.microsoft.com/office/excel/2006/main">
          <x14:cfRule type="dataBar" id="{AFD0DD04-5B68-4BF6-A96D-61AE36FC19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B124</xm:sqref>
        </x14:conditionalFormatting>
        <x14:conditionalFormatting xmlns:xm="http://schemas.microsoft.com/office/excel/2006/main">
          <x14:cfRule type="dataBar" id="{994C38A8-D798-435B-80F1-4F44F88B04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L125</xm:sqref>
        </x14:conditionalFormatting>
        <x14:conditionalFormatting xmlns:xm="http://schemas.microsoft.com/office/excel/2006/main">
          <x14:cfRule type="dataBar" id="{D62091D4-B2DA-462C-96E8-EA545ADD80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F125</xm:sqref>
        </x14:conditionalFormatting>
        <x14:conditionalFormatting xmlns:xm="http://schemas.microsoft.com/office/excel/2006/main">
          <x14:cfRule type="dataBar" id="{2A39306C-DCD4-425E-A242-6F3835177A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H125</xm:sqref>
        </x14:conditionalFormatting>
        <x14:conditionalFormatting xmlns:xm="http://schemas.microsoft.com/office/excel/2006/main">
          <x14:cfRule type="dataBar" id="{0992EF59-F171-447E-8E29-81B9E7D02E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J125</xm:sqref>
        </x14:conditionalFormatting>
        <x14:conditionalFormatting xmlns:xm="http://schemas.microsoft.com/office/excel/2006/main">
          <x14:cfRule type="dataBar" id="{CA0621EA-877C-45E7-9303-88BABDFD61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G125</xm:sqref>
        </x14:conditionalFormatting>
        <x14:conditionalFormatting xmlns:xm="http://schemas.microsoft.com/office/excel/2006/main">
          <x14:cfRule type="dataBar" id="{EA8A0C45-9EC0-4854-BA8A-A807A6C10DB4}">
            <x14:dataBar minLength="0" maxLength="100" gradient="0" axisPosition="none">
              <x14:cfvo type="autoMin"/>
              <x14:cfvo type="autoMax"/>
              <x14:negativeFillColor rgb="FFC00000"/>
            </x14:dataBar>
          </x14:cfRule>
          <xm:sqref>C125</xm:sqref>
        </x14:conditionalFormatting>
        <x14:conditionalFormatting xmlns:xm="http://schemas.microsoft.com/office/excel/2006/main">
          <x14:cfRule type="dataBar" id="{A81131EA-8DD6-4B93-9762-C375747B647E}">
            <x14:dataBar minLength="0" maxLength="100" border="1" gradient="0" negativeBarBorderColorSameAsPositive="0" axisPosition="none">
              <x14:cfvo type="autoMin"/>
              <x14:cfvo type="autoMax"/>
              <x14:borderColor rgb="FF63C384"/>
              <x14:negativeFillColor rgb="FFFF0000"/>
              <x14:negativeBorderColor rgb="FFFF0000"/>
            </x14:dataBar>
          </x14:cfRule>
          <xm:sqref>M125</xm:sqref>
        </x14:conditionalFormatting>
        <x14:conditionalFormatting xmlns:xm="http://schemas.microsoft.com/office/excel/2006/main">
          <x14:cfRule type="dataBar" id="{5B6FC56E-E658-4920-A5D2-A7F76A155D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I125</xm:sqref>
        </x14:conditionalFormatting>
        <x14:conditionalFormatting xmlns:xm="http://schemas.microsoft.com/office/excel/2006/main">
          <x14:cfRule type="dataBar" id="{3116A062-2CAA-496C-B33E-E0E790A99A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DAA01CF-710B-4D0B-8E86-70D6104EDE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K125</xm:sqref>
        </x14:conditionalFormatting>
        <x14:conditionalFormatting xmlns:xm="http://schemas.microsoft.com/office/excel/2006/main">
          <x14:cfRule type="dataBar" id="{17BC3CAB-B273-4DD6-9223-47AE880463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pane ySplit="1" topLeftCell="A2" activePane="bottomLeft" state="frozen"/>
      <selection pane="bottomLeft" activeCell="C13" sqref="C13"/>
    </sheetView>
  </sheetViews>
  <sheetFormatPr defaultRowHeight="15" x14ac:dyDescent="0.25"/>
  <cols>
    <col min="1" max="1" width="17.42578125" customWidth="1"/>
    <col min="2" max="2" width="12.28515625" customWidth="1"/>
  </cols>
  <sheetData>
    <row r="1" spans="1:2" x14ac:dyDescent="0.25">
      <c r="A1" t="s">
        <v>0</v>
      </c>
      <c r="B1" t="s">
        <v>141</v>
      </c>
    </row>
    <row r="2" spans="1:2" x14ac:dyDescent="0.25">
      <c r="A2" t="s">
        <v>133</v>
      </c>
      <c r="B2" t="s">
        <v>142</v>
      </c>
    </row>
    <row r="3" spans="1:2" x14ac:dyDescent="0.25">
      <c r="A3" t="s">
        <v>134</v>
      </c>
      <c r="B3" t="s">
        <v>147</v>
      </c>
    </row>
    <row r="4" spans="1:2" x14ac:dyDescent="0.25">
      <c r="A4" t="s">
        <v>140</v>
      </c>
    </row>
    <row r="5" spans="1:2" x14ac:dyDescent="0.25">
      <c r="A5" t="s">
        <v>168</v>
      </c>
    </row>
    <row r="8" spans="1:2" x14ac:dyDescent="0.25">
      <c r="A8" t="s">
        <v>135</v>
      </c>
      <c r="B8" t="s">
        <v>143</v>
      </c>
    </row>
    <row r="9" spans="1:2" x14ac:dyDescent="0.25">
      <c r="A9" t="s">
        <v>136</v>
      </c>
      <c r="B9" t="s">
        <v>144</v>
      </c>
    </row>
    <row r="10" spans="1:2" x14ac:dyDescent="0.25">
      <c r="A10" t="s">
        <v>137</v>
      </c>
      <c r="B10" t="s">
        <v>145</v>
      </c>
    </row>
    <row r="11" spans="1:2" x14ac:dyDescent="0.25">
      <c r="A11" t="s">
        <v>138</v>
      </c>
      <c r="B11" t="s">
        <v>146</v>
      </c>
    </row>
    <row r="12" spans="1:2" x14ac:dyDescent="0.25">
      <c r="A12" t="s">
        <v>139</v>
      </c>
      <c r="B12" t="s">
        <v>148</v>
      </c>
    </row>
    <row r="13" spans="1:2" x14ac:dyDescent="0.25">
      <c r="A13" t="s">
        <v>281</v>
      </c>
      <c r="B13" t="s">
        <v>103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zoomScaleNormal="100" workbookViewId="0">
      <selection activeCell="C10" sqref="C10"/>
    </sheetView>
  </sheetViews>
  <sheetFormatPr defaultColWidth="9.140625" defaultRowHeight="15" x14ac:dyDescent="0.25"/>
  <cols>
    <col min="1" max="1" width="18.140625" style="15" bestFit="1" customWidth="1"/>
    <col min="2" max="2" width="61.7109375" style="15" customWidth="1"/>
    <col min="3" max="3" width="51.140625" style="15" bestFit="1" customWidth="1"/>
    <col min="4" max="4" width="17.85546875" style="15" bestFit="1" customWidth="1"/>
    <col min="5" max="5" width="8.5703125" style="15" bestFit="1" customWidth="1"/>
    <col min="6" max="16384" width="9.140625" style="15"/>
  </cols>
  <sheetData>
    <row r="1" spans="1:3" x14ac:dyDescent="0.25">
      <c r="A1" s="15" t="s">
        <v>249</v>
      </c>
      <c r="B1" s="15" t="s">
        <v>269</v>
      </c>
    </row>
    <row r="2" spans="1:3" x14ac:dyDescent="0.25">
      <c r="A2" s="15">
        <v>-1</v>
      </c>
      <c r="B2" s="15" t="s">
        <v>271</v>
      </c>
    </row>
    <row r="3" spans="1:3" x14ac:dyDescent="0.25">
      <c r="A3" s="15">
        <v>0</v>
      </c>
      <c r="B3" s="15" t="s">
        <v>264</v>
      </c>
    </row>
    <row r="4" spans="1:3" x14ac:dyDescent="0.25">
      <c r="A4" s="15">
        <v>1</v>
      </c>
      <c r="B4" s="15" t="s">
        <v>276</v>
      </c>
    </row>
    <row r="5" spans="1:3" x14ac:dyDescent="0.25">
      <c r="A5" s="15">
        <v>2</v>
      </c>
      <c r="B5" s="15" t="s">
        <v>265</v>
      </c>
    </row>
    <row r="6" spans="1:3" x14ac:dyDescent="0.25">
      <c r="A6" s="15">
        <v>3</v>
      </c>
      <c r="B6" s="15" t="s">
        <v>266</v>
      </c>
    </row>
    <row r="7" spans="1:3" x14ac:dyDescent="0.25">
      <c r="A7" s="15">
        <v>4</v>
      </c>
      <c r="B7" s="15" t="s">
        <v>267</v>
      </c>
    </row>
    <row r="8" spans="1:3" x14ac:dyDescent="0.25">
      <c r="A8" s="15">
        <v>5</v>
      </c>
      <c r="B8" s="15" t="s">
        <v>277</v>
      </c>
    </row>
    <row r="9" spans="1:3" x14ac:dyDescent="0.25">
      <c r="A9" s="15">
        <v>6</v>
      </c>
      <c r="B9" s="15" t="s">
        <v>268</v>
      </c>
    </row>
    <row r="10" spans="1:3" x14ac:dyDescent="0.25">
      <c r="A10" s="15">
        <v>7</v>
      </c>
      <c r="B10" s="15" t="s">
        <v>270</v>
      </c>
    </row>
    <row r="13" spans="1:3" x14ac:dyDescent="0.25">
      <c r="A13" s="15" t="s">
        <v>151</v>
      </c>
      <c r="B13" s="15" t="s">
        <v>269</v>
      </c>
      <c r="C13" s="15" t="s">
        <v>320</v>
      </c>
    </row>
    <row r="14" spans="1:3" ht="30" x14ac:dyDescent="0.25">
      <c r="A14" s="15" t="s">
        <v>293</v>
      </c>
      <c r="B14" s="15" t="s">
        <v>306</v>
      </c>
      <c r="C14" s="15" t="s">
        <v>324</v>
      </c>
    </row>
    <row r="15" spans="1:3" ht="30" x14ac:dyDescent="0.25">
      <c r="A15" s="15" t="s">
        <v>294</v>
      </c>
      <c r="B15" s="15" t="s">
        <v>307</v>
      </c>
      <c r="C15" s="15" t="s">
        <v>159</v>
      </c>
    </row>
    <row r="16" spans="1:3" ht="60" x14ac:dyDescent="0.25">
      <c r="A16" s="15" t="s">
        <v>295</v>
      </c>
      <c r="B16" s="15" t="s">
        <v>329</v>
      </c>
      <c r="C16" s="15" t="s">
        <v>325</v>
      </c>
    </row>
    <row r="17" spans="1:3" x14ac:dyDescent="0.25">
      <c r="A17" s="15" t="s">
        <v>207</v>
      </c>
      <c r="B17" s="15" t="s">
        <v>304</v>
      </c>
      <c r="C17" s="15" t="s">
        <v>162</v>
      </c>
    </row>
    <row r="18" spans="1:3" x14ac:dyDescent="0.25">
      <c r="A18" s="15" t="s">
        <v>393</v>
      </c>
      <c r="B18" s="15" t="s">
        <v>302</v>
      </c>
      <c r="C18" s="15" t="s">
        <v>394</v>
      </c>
    </row>
    <row r="19" spans="1:3" x14ac:dyDescent="0.25">
      <c r="A19" s="15" t="s">
        <v>208</v>
      </c>
      <c r="B19" s="15" t="s">
        <v>317</v>
      </c>
      <c r="C19" s="15" t="s">
        <v>326</v>
      </c>
    </row>
    <row r="20" spans="1:3" ht="30" x14ac:dyDescent="0.25">
      <c r="A20" s="15" t="s">
        <v>210</v>
      </c>
      <c r="B20" s="15" t="s">
        <v>328</v>
      </c>
      <c r="C20" s="15" t="s">
        <v>327</v>
      </c>
    </row>
    <row r="21" spans="1:3" ht="30" x14ac:dyDescent="0.25">
      <c r="A21" s="15" t="s">
        <v>227</v>
      </c>
      <c r="B21" s="15" t="s">
        <v>303</v>
      </c>
      <c r="C21" s="15" t="s">
        <v>124</v>
      </c>
    </row>
    <row r="22" spans="1:3" x14ac:dyDescent="0.25">
      <c r="A22" s="15" t="s">
        <v>309</v>
      </c>
      <c r="B22" s="15" t="s">
        <v>336</v>
      </c>
      <c r="C22" s="15" t="s">
        <v>197</v>
      </c>
    </row>
    <row r="23" spans="1:3" x14ac:dyDescent="0.25">
      <c r="A23" s="15" t="s">
        <v>285</v>
      </c>
      <c r="B23" s="15" t="s">
        <v>302</v>
      </c>
      <c r="C23" s="15" t="s">
        <v>203</v>
      </c>
    </row>
    <row r="24" spans="1:3" ht="30" x14ac:dyDescent="0.25">
      <c r="A24" s="15" t="s">
        <v>291</v>
      </c>
      <c r="B24" s="15" t="s">
        <v>305</v>
      </c>
      <c r="C24" s="15" t="s">
        <v>291</v>
      </c>
    </row>
    <row r="25" spans="1:3" x14ac:dyDescent="0.25">
      <c r="A25" s="15" t="s">
        <v>228</v>
      </c>
      <c r="B25" s="15" t="s">
        <v>319</v>
      </c>
      <c r="C25" s="15" t="s">
        <v>201</v>
      </c>
    </row>
    <row r="26" spans="1:3" x14ac:dyDescent="0.25">
      <c r="A26" s="15" t="s">
        <v>299</v>
      </c>
      <c r="B26" s="15" t="s">
        <v>318</v>
      </c>
      <c r="C26" s="15" t="s">
        <v>202</v>
      </c>
    </row>
    <row r="27" spans="1:3" ht="30" x14ac:dyDescent="0.25">
      <c r="A27" s="15" t="s">
        <v>300</v>
      </c>
      <c r="B27" s="15" t="s">
        <v>315</v>
      </c>
      <c r="C27" s="15" t="s">
        <v>202</v>
      </c>
    </row>
    <row r="28" spans="1:3" x14ac:dyDescent="0.25">
      <c r="A28" s="15" t="s">
        <v>301</v>
      </c>
      <c r="B28" s="15" t="s">
        <v>302</v>
      </c>
      <c r="C28" s="15" t="s">
        <v>200</v>
      </c>
    </row>
    <row r="29" spans="1:3" ht="30" x14ac:dyDescent="0.25">
      <c r="A29" s="15" t="s">
        <v>313</v>
      </c>
      <c r="B29" s="15" t="s">
        <v>316</v>
      </c>
      <c r="C29" s="15" t="s">
        <v>311</v>
      </c>
    </row>
    <row r="30" spans="1:3" ht="30" x14ac:dyDescent="0.25">
      <c r="A30" s="15" t="s">
        <v>312</v>
      </c>
      <c r="B30" s="15" t="s">
        <v>333</v>
      </c>
      <c r="C30" s="15" t="s">
        <v>310</v>
      </c>
    </row>
    <row r="31" spans="1:3" ht="30" x14ac:dyDescent="0.25">
      <c r="A31" s="15" t="s">
        <v>334</v>
      </c>
      <c r="B31" s="15" t="s">
        <v>443</v>
      </c>
      <c r="C31" s="15" t="s">
        <v>288</v>
      </c>
    </row>
    <row r="32" spans="1:3" x14ac:dyDescent="0.25">
      <c r="A32" s="15" t="s">
        <v>296</v>
      </c>
      <c r="B32" s="15" t="s">
        <v>380</v>
      </c>
      <c r="C32" s="15" t="s">
        <v>323</v>
      </c>
    </row>
    <row r="33" spans="1:3" ht="30" x14ac:dyDescent="0.25">
      <c r="A33" s="15" t="s">
        <v>297</v>
      </c>
      <c r="B33" s="15" t="s">
        <v>381</v>
      </c>
      <c r="C33" s="15" t="s">
        <v>321</v>
      </c>
    </row>
    <row r="34" spans="1:3" ht="30" x14ac:dyDescent="0.25">
      <c r="A34" s="15" t="s">
        <v>298</v>
      </c>
      <c r="B34" s="15" t="s">
        <v>382</v>
      </c>
      <c r="C34" s="15" t="s">
        <v>322</v>
      </c>
    </row>
    <row r="35" spans="1:3" ht="30" x14ac:dyDescent="0.25">
      <c r="A35" s="15" t="s">
        <v>222</v>
      </c>
      <c r="B35" s="15" t="s">
        <v>383</v>
      </c>
      <c r="C35" s="15" t="s">
        <v>77</v>
      </c>
    </row>
    <row r="36" spans="1:3" x14ac:dyDescent="0.25">
      <c r="A36" s="15" t="s">
        <v>224</v>
      </c>
      <c r="B36" s="15" t="s">
        <v>308</v>
      </c>
      <c r="C36" s="15" t="s">
        <v>177</v>
      </c>
    </row>
    <row r="37" spans="1:3" ht="30" x14ac:dyDescent="0.25">
      <c r="A37" s="15" t="s">
        <v>226</v>
      </c>
      <c r="B37" s="15" t="s">
        <v>384</v>
      </c>
      <c r="C37" s="15" t="s">
        <v>81</v>
      </c>
    </row>
    <row r="38" spans="1:3" x14ac:dyDescent="0.25">
      <c r="A38" s="15" t="s">
        <v>234</v>
      </c>
      <c r="B38" s="15" t="s">
        <v>404</v>
      </c>
      <c r="C38" s="15" t="s">
        <v>3</v>
      </c>
    </row>
    <row r="39" spans="1:3" x14ac:dyDescent="0.25">
      <c r="A39" s="15" t="s">
        <v>288</v>
      </c>
      <c r="B39" s="15" t="s">
        <v>405</v>
      </c>
      <c r="C39" s="15" t="s">
        <v>4</v>
      </c>
    </row>
    <row r="40" spans="1:3" x14ac:dyDescent="0.25">
      <c r="A40" s="15" t="s">
        <v>243</v>
      </c>
      <c r="B40" s="15" t="s">
        <v>403</v>
      </c>
      <c r="C40" s="15" t="s">
        <v>5</v>
      </c>
    </row>
    <row r="41" spans="1:3" x14ac:dyDescent="0.25">
      <c r="A41" s="15" t="s">
        <v>289</v>
      </c>
      <c r="B41" s="15" t="s">
        <v>402</v>
      </c>
      <c r="C41" s="15" t="s">
        <v>10</v>
      </c>
    </row>
    <row r="42" spans="1:3" x14ac:dyDescent="0.25">
      <c r="A42" s="15" t="s">
        <v>235</v>
      </c>
      <c r="B42" s="15" t="s">
        <v>401</v>
      </c>
      <c r="C42" s="15" t="s">
        <v>12</v>
      </c>
    </row>
    <row r="43" spans="1:3" x14ac:dyDescent="0.25">
      <c r="A43" s="15" t="s">
        <v>407</v>
      </c>
      <c r="B43" s="15" t="s">
        <v>411</v>
      </c>
      <c r="C43" s="15" t="s">
        <v>16</v>
      </c>
    </row>
    <row r="44" spans="1:3" x14ac:dyDescent="0.25">
      <c r="A44" s="15" t="s">
        <v>408</v>
      </c>
      <c r="B44" s="15" t="s">
        <v>417</v>
      </c>
      <c r="C44" s="15" t="s">
        <v>20</v>
      </c>
    </row>
    <row r="45" spans="1:3" x14ac:dyDescent="0.25">
      <c r="C45" s="15" t="s">
        <v>22</v>
      </c>
    </row>
    <row r="46" spans="1:3" x14ac:dyDescent="0.25">
      <c r="A46" s="15" t="s">
        <v>406</v>
      </c>
      <c r="B46" s="15" t="s">
        <v>397</v>
      </c>
      <c r="C46" s="15" t="s">
        <v>23</v>
      </c>
    </row>
    <row r="47" spans="1:3" x14ac:dyDescent="0.25">
      <c r="B47" s="15" t="s">
        <v>412</v>
      </c>
      <c r="C47" s="15" t="s">
        <v>104</v>
      </c>
    </row>
    <row r="48" spans="1:3" x14ac:dyDescent="0.25">
      <c r="A48" s="15" t="s">
        <v>409</v>
      </c>
      <c r="B48" s="15" t="s">
        <v>413</v>
      </c>
      <c r="C48" s="15" t="s">
        <v>25</v>
      </c>
    </row>
    <row r="49" spans="1:5" x14ac:dyDescent="0.25">
      <c r="C49" s="15" t="s">
        <v>26</v>
      </c>
    </row>
    <row r="50" spans="1:5" x14ac:dyDescent="0.25">
      <c r="A50" s="15" t="s">
        <v>246</v>
      </c>
      <c r="B50" s="15" t="s">
        <v>398</v>
      </c>
      <c r="C50" s="15" t="s">
        <v>27</v>
      </c>
    </row>
    <row r="51" spans="1:5" ht="30" x14ac:dyDescent="0.25">
      <c r="A51" s="15" t="s">
        <v>236</v>
      </c>
      <c r="B51" s="15" t="s">
        <v>399</v>
      </c>
      <c r="C51" s="15" t="s">
        <v>31</v>
      </c>
    </row>
    <row r="52" spans="1:5" x14ac:dyDescent="0.25">
      <c r="A52" s="15" t="s">
        <v>244</v>
      </c>
      <c r="B52" s="15" t="s">
        <v>400</v>
      </c>
      <c r="C52" s="15" t="s">
        <v>33</v>
      </c>
    </row>
    <row r="53" spans="1:5" x14ac:dyDescent="0.25">
      <c r="A53" s="15" t="s">
        <v>410</v>
      </c>
      <c r="B53" s="15" t="s">
        <v>414</v>
      </c>
      <c r="C53" s="15" t="s">
        <v>36</v>
      </c>
    </row>
    <row r="54" spans="1:5" x14ac:dyDescent="0.25">
      <c r="A54" s="15" t="s">
        <v>389</v>
      </c>
      <c r="B54" s="15" t="s">
        <v>415</v>
      </c>
      <c r="C54" s="15" t="s">
        <v>15</v>
      </c>
    </row>
    <row r="55" spans="1:5" x14ac:dyDescent="0.25">
      <c r="A55" s="15" t="s">
        <v>390</v>
      </c>
      <c r="B55" s="15" t="s">
        <v>416</v>
      </c>
      <c r="C55" s="15" t="s">
        <v>28</v>
      </c>
    </row>
    <row r="58" spans="1:5" x14ac:dyDescent="0.25">
      <c r="A58" s="15" t="s">
        <v>337</v>
      </c>
      <c r="B58" s="15" t="s">
        <v>269</v>
      </c>
      <c r="C58" s="15" t="s">
        <v>338</v>
      </c>
      <c r="D58" s="15" t="s">
        <v>372</v>
      </c>
      <c r="E58" s="15" t="s">
        <v>375</v>
      </c>
    </row>
    <row r="59" spans="1:5" x14ac:dyDescent="0.25">
      <c r="A59" s="15" t="s">
        <v>339</v>
      </c>
      <c r="B59" s="15" t="s">
        <v>364</v>
      </c>
      <c r="C59" s="15" t="s">
        <v>350</v>
      </c>
      <c r="D59" s="15">
        <v>1</v>
      </c>
      <c r="E59" s="15" t="s">
        <v>366</v>
      </c>
    </row>
    <row r="60" spans="1:5" x14ac:dyDescent="0.25">
      <c r="A60" s="15" t="s">
        <v>339</v>
      </c>
      <c r="B60" s="15" t="s">
        <v>364</v>
      </c>
      <c r="C60" s="15" t="s">
        <v>351</v>
      </c>
      <c r="D60" s="15">
        <v>1</v>
      </c>
      <c r="E60" s="15" t="s">
        <v>366</v>
      </c>
    </row>
    <row r="61" spans="1:5" x14ac:dyDescent="0.25">
      <c r="A61" s="15" t="s">
        <v>339</v>
      </c>
      <c r="B61" s="15" t="s">
        <v>364</v>
      </c>
      <c r="C61" s="15" t="s">
        <v>352</v>
      </c>
      <c r="D61" s="15">
        <v>1</v>
      </c>
      <c r="E61" s="15" t="s">
        <v>366</v>
      </c>
    </row>
    <row r="62" spans="1:5" x14ac:dyDescent="0.25">
      <c r="A62" s="15" t="s">
        <v>363</v>
      </c>
      <c r="B62" s="15" t="s">
        <v>387</v>
      </c>
      <c r="C62" s="15" t="s">
        <v>353</v>
      </c>
      <c r="D62" s="15">
        <v>1</v>
      </c>
      <c r="E62" s="15" t="s">
        <v>366</v>
      </c>
    </row>
    <row r="63" spans="1:5" x14ac:dyDescent="0.25">
      <c r="A63" s="15" t="s">
        <v>340</v>
      </c>
      <c r="C63" s="15" t="s">
        <v>385</v>
      </c>
      <c r="D63" s="15">
        <v>50</v>
      </c>
      <c r="E63" s="15" t="s">
        <v>365</v>
      </c>
    </row>
    <row r="64" spans="1:5" ht="30" x14ac:dyDescent="0.25">
      <c r="A64" s="15" t="s">
        <v>85</v>
      </c>
      <c r="B64" s="15" t="s">
        <v>370</v>
      </c>
      <c r="C64" s="15" t="s">
        <v>85</v>
      </c>
      <c r="D64" s="15">
        <v>1</v>
      </c>
      <c r="E64" s="15" t="s">
        <v>366</v>
      </c>
    </row>
    <row r="65" spans="1:5" ht="30" x14ac:dyDescent="0.25">
      <c r="A65" s="15" t="s">
        <v>86</v>
      </c>
      <c r="B65" s="15" t="s">
        <v>388</v>
      </c>
      <c r="C65" s="15" t="s">
        <v>86</v>
      </c>
      <c r="D65" s="15">
        <v>1</v>
      </c>
      <c r="E65" s="15" t="s">
        <v>366</v>
      </c>
    </row>
    <row r="66" spans="1:5" s="16" customFormat="1" x14ac:dyDescent="0.25">
      <c r="A66" s="16" t="s">
        <v>341</v>
      </c>
      <c r="B66" s="16" t="s">
        <v>429</v>
      </c>
      <c r="C66" s="16" t="s">
        <v>354</v>
      </c>
      <c r="D66" s="16">
        <v>1</v>
      </c>
      <c r="E66" s="16" t="s">
        <v>366</v>
      </c>
    </row>
    <row r="67" spans="1:5" x14ac:dyDescent="0.25">
      <c r="A67" s="15" t="s">
        <v>342</v>
      </c>
      <c r="B67" s="15" t="s">
        <v>427</v>
      </c>
      <c r="C67" s="15" t="s">
        <v>355</v>
      </c>
      <c r="D67" s="15">
        <v>1</v>
      </c>
      <c r="E67" s="15" t="s">
        <v>366</v>
      </c>
    </row>
    <row r="68" spans="1:5" x14ac:dyDescent="0.25">
      <c r="A68" s="15" t="s">
        <v>343</v>
      </c>
      <c r="B68" s="15" t="s">
        <v>428</v>
      </c>
      <c r="C68" s="15" t="s">
        <v>51</v>
      </c>
      <c r="D68" s="15">
        <v>450</v>
      </c>
      <c r="E68" s="15" t="s">
        <v>366</v>
      </c>
    </row>
    <row r="69" spans="1:5" x14ac:dyDescent="0.25">
      <c r="A69" s="15" t="s">
        <v>344</v>
      </c>
      <c r="C69" s="15" t="s">
        <v>386</v>
      </c>
      <c r="D69" s="15">
        <v>72</v>
      </c>
      <c r="E69" s="15" t="s">
        <v>365</v>
      </c>
    </row>
    <row r="70" spans="1:5" x14ac:dyDescent="0.25">
      <c r="A70" s="15" t="s">
        <v>345</v>
      </c>
      <c r="C70" s="15" t="s">
        <v>356</v>
      </c>
      <c r="D70" s="15">
        <v>25</v>
      </c>
      <c r="E70" s="15" t="s">
        <v>365</v>
      </c>
    </row>
    <row r="71" spans="1:5" x14ac:dyDescent="0.25">
      <c r="A71" s="15" t="s">
        <v>346</v>
      </c>
      <c r="C71" s="15" t="s">
        <v>357</v>
      </c>
      <c r="D71" s="15">
        <v>1</v>
      </c>
      <c r="E71" s="15" t="s">
        <v>365</v>
      </c>
    </row>
    <row r="72" spans="1:5" x14ac:dyDescent="0.25">
      <c r="A72" s="15" t="s">
        <v>347</v>
      </c>
      <c r="B72" s="15" t="s">
        <v>371</v>
      </c>
      <c r="C72" s="15" t="s">
        <v>358</v>
      </c>
      <c r="D72" s="15">
        <v>1</v>
      </c>
      <c r="E72" s="15" t="s">
        <v>366</v>
      </c>
    </row>
    <row r="73" spans="1:5" x14ac:dyDescent="0.25">
      <c r="A73" s="15" t="s">
        <v>295</v>
      </c>
      <c r="B73" s="15" t="s">
        <v>367</v>
      </c>
      <c r="C73" s="15" t="s">
        <v>359</v>
      </c>
      <c r="D73" s="15">
        <v>1</v>
      </c>
      <c r="E73" s="15" t="s">
        <v>365</v>
      </c>
    </row>
    <row r="74" spans="1:5" x14ac:dyDescent="0.25">
      <c r="A74" s="15" t="s">
        <v>348</v>
      </c>
      <c r="C74" s="15" t="s">
        <v>360</v>
      </c>
      <c r="D74" s="15">
        <v>10</v>
      </c>
      <c r="E74" s="15" t="s">
        <v>365</v>
      </c>
    </row>
    <row r="75" spans="1:5" x14ac:dyDescent="0.25">
      <c r="A75" s="15" t="s">
        <v>368</v>
      </c>
      <c r="C75" s="15" t="s">
        <v>369</v>
      </c>
      <c r="D75" s="15">
        <v>1</v>
      </c>
      <c r="E75" s="15" t="s">
        <v>365</v>
      </c>
    </row>
    <row r="76" spans="1:5" x14ac:dyDescent="0.25">
      <c r="A76" s="15" t="s">
        <v>349</v>
      </c>
      <c r="C76" s="15" t="s">
        <v>361</v>
      </c>
      <c r="D76" s="15">
        <v>4</v>
      </c>
      <c r="E76" s="15" t="s">
        <v>365</v>
      </c>
    </row>
    <row r="77" spans="1:5" x14ac:dyDescent="0.25">
      <c r="A77" s="15" t="s">
        <v>23</v>
      </c>
      <c r="C77" s="15" t="s">
        <v>362</v>
      </c>
      <c r="D77" s="15">
        <v>36</v>
      </c>
      <c r="E77" s="15" t="s">
        <v>365</v>
      </c>
    </row>
    <row r="78" spans="1:5" ht="30" x14ac:dyDescent="0.25">
      <c r="A78" s="15" t="s">
        <v>373</v>
      </c>
      <c r="B78" s="15" t="s">
        <v>444</v>
      </c>
      <c r="C78" s="15" t="s">
        <v>374</v>
      </c>
      <c r="D78" s="15">
        <v>1</v>
      </c>
      <c r="E78" s="15" t="s">
        <v>365</v>
      </c>
    </row>
    <row r="79" spans="1:5" x14ac:dyDescent="0.25">
      <c r="A79" s="15" t="s">
        <v>379</v>
      </c>
      <c r="B79" s="15" t="s">
        <v>430</v>
      </c>
      <c r="C79" s="15" t="s">
        <v>378</v>
      </c>
      <c r="D79" s="15">
        <v>1</v>
      </c>
      <c r="E79" s="15" t="s">
        <v>366</v>
      </c>
    </row>
    <row r="80" spans="1:5" x14ac:dyDescent="0.25">
      <c r="A80" s="15" t="s">
        <v>376</v>
      </c>
      <c r="B80" s="15" t="s">
        <v>431</v>
      </c>
      <c r="C80" s="15" t="s">
        <v>377</v>
      </c>
      <c r="D80" s="15">
        <v>1</v>
      </c>
      <c r="E80" s="15" t="s">
        <v>366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oregen</vt:lpstr>
      <vt:lpstr>toolmaterial stats</vt:lpstr>
      <vt:lpstr>lemonades</vt:lpstr>
      <vt:lpstr>explanation</vt:lpstr>
      <vt:lpstr>ore dictionary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2017-04-24T15:37:44Z</dcterms:modified>
</cp:coreProperties>
</file>