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mitkumar/Downloads/"/>
    </mc:Choice>
  </mc:AlternateContent>
  <xr:revisionPtr revIDLastSave="0" documentId="13_ncr:1_{9B933FD8-CE28-A44E-BE68-8DD1C5F71AF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NWare" sheetId="9" r:id="rId1"/>
    <sheet name="Rate Card (SNWare)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9" l="1"/>
  <c r="K45" i="9"/>
  <c r="K44" i="9"/>
  <c r="K43" i="9"/>
  <c r="K42" i="9"/>
  <c r="K41" i="9"/>
  <c r="K40" i="9"/>
  <c r="K39" i="9"/>
  <c r="K38" i="9"/>
  <c r="K34" i="9"/>
  <c r="K33" i="9"/>
  <c r="K32" i="9"/>
  <c r="K31" i="9"/>
  <c r="K30" i="9"/>
  <c r="K29" i="9"/>
  <c r="K28" i="9"/>
  <c r="K27" i="9"/>
  <c r="K26" i="9"/>
  <c r="K22" i="9"/>
  <c r="K21" i="9"/>
  <c r="K20" i="9"/>
  <c r="K19" i="9"/>
  <c r="K18" i="9"/>
  <c r="K17" i="9"/>
  <c r="K16" i="9"/>
  <c r="K15" i="9"/>
  <c r="C15" i="9"/>
  <c r="K14" i="9"/>
  <c r="K10" i="9"/>
  <c r="K9" i="9"/>
  <c r="K8" i="9"/>
  <c r="K7" i="9"/>
  <c r="K6" i="9"/>
  <c r="K5" i="9"/>
  <c r="P4" i="9"/>
  <c r="C14" i="9" s="1"/>
  <c r="K4" i="9"/>
  <c r="P3" i="9"/>
  <c r="K3" i="9"/>
  <c r="K2" i="9"/>
  <c r="P1" i="9"/>
  <c r="P7" i="9" s="1"/>
  <c r="P6" i="9" l="1"/>
  <c r="B9" i="9" s="1"/>
  <c r="C13" i="9"/>
  <c r="C22" i="9" s="1"/>
  <c r="P2" i="9"/>
  <c r="B1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Martins</author>
  </authors>
  <commentList>
    <comment ref="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If more than 30min LOI go with 20% rule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If more than 30min LOI go with 20% rule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If more than 30min LOI go with 20% rule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If more than 30min LOI go with 20% rule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<sst xmlns="http://schemas.openxmlformats.org/spreadsheetml/2006/main" count="287" uniqueCount="148">
  <si>
    <t>Custom</t>
  </si>
  <si>
    <t>24 hours</t>
  </si>
  <si>
    <t>48 hours</t>
  </si>
  <si>
    <t>72 hours</t>
  </si>
  <si>
    <t>Low</t>
  </si>
  <si>
    <t>Medium</t>
  </si>
  <si>
    <t>High</t>
  </si>
  <si>
    <t>Custom Programming</t>
  </si>
  <si>
    <t>Very High</t>
  </si>
  <si>
    <t>Survey Complexity</t>
  </si>
  <si>
    <t>Allowable Changes</t>
  </si>
  <si>
    <t>Turn Around Time</t>
  </si>
  <si>
    <t>Additional Language</t>
  </si>
  <si>
    <t>Fee</t>
  </si>
  <si>
    <t>Comment</t>
  </si>
  <si>
    <t>Per Hour</t>
  </si>
  <si>
    <t>Per Video</t>
  </si>
  <si>
    <t>Hosting Fee</t>
  </si>
  <si>
    <t>Rush/Expedited Timelines</t>
  </si>
  <si>
    <t>Weekend Support</t>
  </si>
  <si>
    <t>Description</t>
  </si>
  <si>
    <t>Video</t>
  </si>
  <si>
    <t>Survey changes (beyond allowable limit)</t>
  </si>
  <si>
    <t>Per exercise</t>
  </si>
  <si>
    <t>Conjoints (regular)</t>
  </si>
  <si>
    <t>Sawtooth Conjoints</t>
  </si>
  <si>
    <t>No Additional Fee</t>
  </si>
  <si>
    <t>60 hours</t>
  </si>
  <si>
    <t>72-96 hours</t>
  </si>
  <si>
    <t>Client Sample (Creation of 1 invitation, 1 mailing, 2 reminders)</t>
  </si>
  <si>
    <t>$50 for 3 additional mailings</t>
  </si>
  <si>
    <t>XML</t>
  </si>
  <si>
    <t>Copy/Paste</t>
  </si>
  <si>
    <t>Project Details</t>
  </si>
  <si>
    <t>Complexity (1-4 where 1=low and 4=high)</t>
  </si>
  <si>
    <t>Level 2</t>
  </si>
  <si>
    <t>Length of Interview (assumes 3 questions/min)</t>
  </si>
  <si>
    <t>TBD</t>
  </si>
  <si>
    <t>Project Line Item</t>
  </si>
  <si>
    <t>Quantity</t>
  </si>
  <si>
    <t>Price</t>
  </si>
  <si>
    <t>Survey Programming (base fee)</t>
  </si>
  <si>
    <t>Total</t>
  </si>
  <si>
    <t xml:space="preserve"> </t>
  </si>
  <si>
    <t>Level</t>
  </si>
  <si>
    <t>LOI</t>
  </si>
  <si>
    <t>Lookup Value</t>
  </si>
  <si>
    <t>TAT</t>
  </si>
  <si>
    <t>TAT - Days</t>
  </si>
  <si>
    <t>Changes</t>
  </si>
  <si>
    <t>Lookup Value:</t>
  </si>
  <si>
    <t>TAT Table</t>
  </si>
  <si>
    <t>Trk Charge</t>
  </si>
  <si>
    <t>Additional</t>
  </si>
  <si>
    <t>Level 1</t>
  </si>
  <si>
    <t>Level 15</t>
  </si>
  <si>
    <t>Changes:</t>
  </si>
  <si>
    <t>Number of questions</t>
  </si>
  <si>
    <t>L1</t>
  </si>
  <si>
    <t>L2</t>
  </si>
  <si>
    <t>L3</t>
  </si>
  <si>
    <t>L4</t>
  </si>
  <si>
    <t>Lang</t>
  </si>
  <si>
    <t>Level 110</t>
  </si>
  <si>
    <t>Monthly Trk Fee:</t>
  </si>
  <si>
    <t>15 (5 min LOI)</t>
  </si>
  <si>
    <t>Level 115</t>
  </si>
  <si>
    <t>Add Language</t>
  </si>
  <si>
    <t>30 (10 min LOI)</t>
  </si>
  <si>
    <t>Level 120</t>
  </si>
  <si>
    <t>45 (15 min LOI)</t>
  </si>
  <si>
    <t>Level 125</t>
  </si>
  <si>
    <t>60 (20 min LOI)</t>
  </si>
  <si>
    <t>Level 130</t>
  </si>
  <si>
    <t>TAT - Hours</t>
  </si>
  <si>
    <t>75 (25 min LOI)</t>
  </si>
  <si>
    <t>Level 135</t>
  </si>
  <si>
    <t>90 (30 min LOI)</t>
  </si>
  <si>
    <t>Level 140</t>
  </si>
  <si>
    <t>105 (35 min LOI)</t>
  </si>
  <si>
    <t>Level 145</t>
  </si>
  <si>
    <t>120 (40 min LOI)</t>
  </si>
  <si>
    <t>Level 150</t>
  </si>
  <si>
    <t>135 (45 min LOI)</t>
  </si>
  <si>
    <t>55+</t>
  </si>
  <si>
    <t>Level 155+</t>
  </si>
  <si>
    <t>150 (45++ min LOI)</t>
  </si>
  <si>
    <t>Level 1TBD</t>
  </si>
  <si>
    <t>Level 25</t>
  </si>
  <si>
    <t>Level 210</t>
  </si>
  <si>
    <t>Level 215</t>
  </si>
  <si>
    <t>Level 220</t>
  </si>
  <si>
    <t>Level 225</t>
  </si>
  <si>
    <t>Level 230</t>
  </si>
  <si>
    <t>Level 235</t>
  </si>
  <si>
    <t>Level 240</t>
  </si>
  <si>
    <t>Level 245</t>
  </si>
  <si>
    <t>Level 250</t>
  </si>
  <si>
    <t>55++</t>
  </si>
  <si>
    <t>Level 255+</t>
  </si>
  <si>
    <t>Level 2TBD</t>
  </si>
  <si>
    <t>Level 3</t>
  </si>
  <si>
    <t>Level 35</t>
  </si>
  <si>
    <t>Level 310</t>
  </si>
  <si>
    <t>Level 315</t>
  </si>
  <si>
    <t>Level 320</t>
  </si>
  <si>
    <t>Level 325</t>
  </si>
  <si>
    <t>Level 330</t>
  </si>
  <si>
    <t>Level 335</t>
  </si>
  <si>
    <t>Level 340</t>
  </si>
  <si>
    <t>Level 345</t>
  </si>
  <si>
    <t>Level 350</t>
  </si>
  <si>
    <t>Level 355+</t>
  </si>
  <si>
    <t>Level 3TBD</t>
  </si>
  <si>
    <t>Level 4</t>
  </si>
  <si>
    <t>Level 45</t>
  </si>
  <si>
    <t>Level 410</t>
  </si>
  <si>
    <t>Level 415</t>
  </si>
  <si>
    <t>Level 420</t>
  </si>
  <si>
    <t>Level 425</t>
  </si>
  <si>
    <t>Level 430</t>
  </si>
  <si>
    <t>Level 435</t>
  </si>
  <si>
    <t>Level 440</t>
  </si>
  <si>
    <t>Level 445</t>
  </si>
  <si>
    <t>Level 450</t>
  </si>
  <si>
    <t>Level 455+</t>
  </si>
  <si>
    <t>Level 4TBD</t>
  </si>
  <si>
    <t># Hours of Changes Included in Price</t>
  </si>
  <si>
    <t>Note:</t>
  </si>
  <si>
    <t>Test Link TAT (after final quest is received)</t>
  </si>
  <si>
    <t>Total # of Translations</t>
  </si>
  <si>
    <t># of Completes (hosting fees)</t>
  </si>
  <si>
    <t>Enter appropriate values in Column B for or C</t>
  </si>
  <si>
    <t>Override values as appropriate</t>
  </si>
  <si>
    <t>Length of Interview (LOI)</t>
  </si>
  <si>
    <t>5 min /up to 15 questions</t>
  </si>
  <si>
    <t>10 min/up to 30 questions</t>
  </si>
  <si>
    <t>15 min/up to 45 questions</t>
  </si>
  <si>
    <t>20 min/up to 60 questions</t>
  </si>
  <si>
    <t>25 min/up to 75 questions</t>
  </si>
  <si>
    <t>30 min/up to 90 questions</t>
  </si>
  <si>
    <t>35 min/up to 105 questions</t>
  </si>
  <si>
    <t>40 min/up to 120 questions</t>
  </si>
  <si>
    <t>&gt;=45 min</t>
  </si>
  <si>
    <t xml:space="preserve">Per day for new requests made on weekend.  There is no charge for work received prior to weekend </t>
  </si>
  <si>
    <t>.90/Confirmit - .50/Kinesis</t>
  </si>
  <si>
    <t>Specify</t>
  </si>
  <si>
    <t>* Assumes Confirmit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</si>
</sst>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_-&quot;$&quot;* #,##0.00_-;\-&quot;$&quot;* #,##0.00_-;_-&quot;$&quot;* &quot;-&quot;??_-;_-@_-"/>
    <numFmt numFmtId="166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65" fontId="5" fillId="2" borderId="6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165" fontId="5" fillId="0" borderId="6" xfId="1" applyFont="1" applyFill="1" applyBorder="1" applyAlignment="1">
      <alignment horizontal="left" vertical="center" wrapText="1"/>
    </xf>
    <xf numFmtId="165" fontId="5" fillId="2" borderId="5" xfId="1" applyFont="1" applyFill="1" applyBorder="1" applyAlignment="1">
      <alignment horizontal="left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7" xfId="0" applyFont="1" applyBorder="1" applyAlignment="1">
      <alignment horizontal="right" vertical="center" wrapText="1"/>
    </xf>
    <xf numFmtId="165" fontId="0" fillId="0" borderId="8" xfId="1" applyFont="1" applyBorder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5" fontId="0" fillId="0" borderId="1" xfId="1" applyFont="1" applyFill="1" applyBorder="1"/>
    <xf numFmtId="0" fontId="0" fillId="0" borderId="1" xfId="0" applyBorder="1" applyAlignment="1">
      <alignment horizontal="center" vertical="center" wrapText="1"/>
    </xf>
    <xf numFmtId="165" fontId="3" fillId="0" borderId="1" xfId="1" applyFont="1" applyFill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165" fontId="0" fillId="0" borderId="0" xfId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8" fillId="3" borderId="1" xfId="2" applyFill="1" applyBorder="1" applyAlignment="1">
      <alignment horizontal="center"/>
    </xf>
    <xf numFmtId="165" fontId="8" fillId="3" borderId="1" xfId="1" applyFont="1" applyFill="1" applyBorder="1" applyAlignment="1">
      <alignment horizontal="center"/>
    </xf>
    <xf numFmtId="165" fontId="3" fillId="3" borderId="1" xfId="1" applyFont="1" applyFill="1" applyBorder="1" applyAlignment="1">
      <alignment horizontal="center"/>
    </xf>
    <xf numFmtId="0" fontId="8" fillId="3" borderId="9" xfId="2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165" fontId="3" fillId="3" borderId="1" xfId="1" applyFont="1" applyFill="1" applyBorder="1"/>
    <xf numFmtId="165" fontId="3" fillId="0" borderId="0" xfId="1" applyFont="1"/>
    <xf numFmtId="0" fontId="8" fillId="3" borderId="1" xfId="2" applyFill="1" applyBorder="1"/>
    <xf numFmtId="0" fontId="3" fillId="3" borderId="1" xfId="0" applyFont="1" applyFill="1" applyBorder="1"/>
    <xf numFmtId="0" fontId="8" fillId="3" borderId="1" xfId="2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center"/>
    </xf>
    <xf numFmtId="165" fontId="3" fillId="3" borderId="1" xfId="3" applyFont="1" applyFill="1" applyBorder="1" applyAlignment="1">
      <alignment horizontal="center"/>
    </xf>
    <xf numFmtId="0" fontId="8" fillId="4" borderId="1" xfId="2" applyFill="1" applyBorder="1" applyAlignment="1">
      <alignment horizontal="center"/>
    </xf>
    <xf numFmtId="0" fontId="8" fillId="5" borderId="1" xfId="2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5" fontId="3" fillId="5" borderId="1" xfId="1" applyFont="1" applyFill="1" applyBorder="1"/>
    <xf numFmtId="166" fontId="3" fillId="5" borderId="1" xfId="3" applyNumberFormat="1" applyFont="1" applyFill="1" applyBorder="1" applyAlignment="1">
      <alignment horizontal="center"/>
    </xf>
    <xf numFmtId="165" fontId="3" fillId="5" borderId="1" xfId="1" applyFont="1" applyFill="1" applyBorder="1" applyAlignment="1">
      <alignment horizontal="center"/>
    </xf>
    <xf numFmtId="165" fontId="3" fillId="3" borderId="1" xfId="1" applyFont="1" applyFill="1" applyBorder="1" applyAlignment="1">
      <alignment horizontal="left" vertical="center"/>
    </xf>
    <xf numFmtId="165" fontId="8" fillId="3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urrency" xfId="1" builtinId="4"/>
    <cellStyle name="Currency 3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workbookViewId="0">
      <selection activeCell="B11" sqref="B11"/>
    </sheetView>
  </sheetViews>
  <sheetFormatPr baseColWidth="10" defaultColWidth="44" defaultRowHeight="15" x14ac:dyDescent="0.2"/>
  <cols>
    <col min="1" max="1" width="41.5" customWidth="1"/>
    <col min="2" max="2" width="17" customWidth="1"/>
    <col min="3" max="6" width="20.5" customWidth="1"/>
    <col min="7" max="7" width="7.6640625" style="42" customWidth="1"/>
    <col min="8" max="8" width="14" style="42" customWidth="1"/>
    <col min="9" max="9" width="15.33203125" style="42" customWidth="1"/>
    <col min="10" max="10" width="8.33203125" style="42" customWidth="1"/>
    <col min="11" max="11" width="12.33203125" style="42" customWidth="1"/>
    <col min="12" max="12" width="10.33203125" style="42" customWidth="1"/>
    <col min="13" max="13" width="11.1640625" style="42" customWidth="1"/>
    <col min="14" max="14" width="4.6640625" customWidth="1"/>
    <col min="15" max="16" width="20.5" style="42" customWidth="1"/>
    <col min="17" max="17" width="4.33203125" style="42" customWidth="1"/>
    <col min="18" max="18" width="20.5" style="42" customWidth="1"/>
    <col min="19" max="19" width="11.1640625" style="42" customWidth="1"/>
    <col min="20" max="22" width="8" style="42" customWidth="1"/>
    <col min="23" max="23" width="13.1640625" style="44" customWidth="1"/>
    <col min="24" max="24" width="11.83203125" style="42" customWidth="1"/>
    <col min="25" max="25" width="20.5" style="42" customWidth="1"/>
    <col min="26" max="27" width="20.5" customWidth="1"/>
  </cols>
  <sheetData>
    <row r="1" spans="1:27" x14ac:dyDescent="0.2">
      <c r="A1" s="2" t="s">
        <v>33</v>
      </c>
      <c r="G1" s="50" t="s">
        <v>44</v>
      </c>
      <c r="H1" s="50" t="s">
        <v>45</v>
      </c>
      <c r="I1" s="50" t="s">
        <v>46</v>
      </c>
      <c r="J1" s="50" t="s">
        <v>47</v>
      </c>
      <c r="K1" s="50" t="s">
        <v>48</v>
      </c>
      <c r="L1" s="50" t="s">
        <v>49</v>
      </c>
      <c r="M1" s="50" t="s">
        <v>40</v>
      </c>
      <c r="O1" s="47" t="s">
        <v>50</v>
      </c>
      <c r="P1" s="41" t="str">
        <f>B2&amp;B3</f>
        <v>Level 140</v>
      </c>
      <c r="R1" s="45"/>
      <c r="S1" s="37" t="s">
        <v>51</v>
      </c>
      <c r="T1" s="45"/>
      <c r="U1" s="45"/>
      <c r="V1" s="45"/>
      <c r="W1" s="57" t="s">
        <v>52</v>
      </c>
      <c r="X1" s="38" t="s">
        <v>53</v>
      </c>
      <c r="Y1" s="46"/>
    </row>
    <row r="2" spans="1:27" x14ac:dyDescent="0.2">
      <c r="A2" s="3" t="s">
        <v>34</v>
      </c>
      <c r="B2" s="4" t="s">
        <v>54</v>
      </c>
      <c r="D2" s="25" t="s">
        <v>128</v>
      </c>
      <c r="G2" s="37" t="s">
        <v>54</v>
      </c>
      <c r="H2" s="37">
        <v>5</v>
      </c>
      <c r="I2" s="37" t="s">
        <v>55</v>
      </c>
      <c r="J2" s="37">
        <v>24</v>
      </c>
      <c r="K2" s="37">
        <f>J2/24</f>
        <v>1</v>
      </c>
      <c r="L2" s="41">
        <v>2</v>
      </c>
      <c r="M2" s="43">
        <v>100</v>
      </c>
      <c r="O2" s="47" t="s">
        <v>56</v>
      </c>
      <c r="P2" s="48">
        <f>VLOOKUP(P1,I2:L77,4,FALSE)</f>
        <v>9</v>
      </c>
      <c r="R2" s="37" t="s">
        <v>57</v>
      </c>
      <c r="S2" s="37" t="s">
        <v>58</v>
      </c>
      <c r="T2" s="37" t="s">
        <v>59</v>
      </c>
      <c r="U2" s="37" t="s">
        <v>60</v>
      </c>
      <c r="V2" s="37" t="s">
        <v>61</v>
      </c>
      <c r="W2" s="57"/>
      <c r="X2" s="38" t="s">
        <v>62</v>
      </c>
      <c r="Y2" s="37" t="s">
        <v>57</v>
      </c>
    </row>
    <row r="3" spans="1:27" x14ac:dyDescent="0.2">
      <c r="A3" s="5" t="s">
        <v>36</v>
      </c>
      <c r="B3" s="1">
        <v>40</v>
      </c>
      <c r="D3" s="21" t="s">
        <v>132</v>
      </c>
      <c r="E3" s="21"/>
      <c r="F3" s="21"/>
      <c r="G3" s="40" t="s">
        <v>54</v>
      </c>
      <c r="H3" s="37">
        <v>10</v>
      </c>
      <c r="I3" s="37" t="s">
        <v>63</v>
      </c>
      <c r="J3" s="37">
        <v>24</v>
      </c>
      <c r="K3" s="37">
        <f t="shared" ref="K3:K46" si="0">J3/24</f>
        <v>1</v>
      </c>
      <c r="L3" s="41">
        <v>3</v>
      </c>
      <c r="M3" s="43">
        <v>200</v>
      </c>
      <c r="N3" s="21"/>
      <c r="O3" s="47" t="s">
        <v>64</v>
      </c>
      <c r="P3" s="39">
        <f>IF(B3=5,X4,IF(B3=10,X5,IF(B3=15,X6,IF(B3=20,X7,IF(B3=25,X8,IF(B3=30,X9,IF(B3=35,X10,IF(B3=40,X11,"Custom"))))))))</f>
        <v>300</v>
      </c>
      <c r="R3" s="37" t="s">
        <v>65</v>
      </c>
      <c r="S3" s="37">
        <v>24</v>
      </c>
      <c r="T3" s="37">
        <v>24</v>
      </c>
      <c r="U3" s="37">
        <v>24</v>
      </c>
      <c r="V3" s="37">
        <v>24</v>
      </c>
      <c r="W3" s="38" t="s">
        <v>146</v>
      </c>
      <c r="X3" s="43">
        <v>50</v>
      </c>
      <c r="Y3" s="37" t="s">
        <v>65</v>
      </c>
      <c r="Z3" s="21"/>
      <c r="AA3" s="21"/>
    </row>
    <row r="4" spans="1:27" x14ac:dyDescent="0.2">
      <c r="A4" s="3"/>
      <c r="B4" s="6"/>
      <c r="D4" s="21" t="s">
        <v>133</v>
      </c>
      <c r="E4" s="21"/>
      <c r="F4" s="21"/>
      <c r="G4" s="40" t="s">
        <v>54</v>
      </c>
      <c r="H4" s="37">
        <v>15</v>
      </c>
      <c r="I4" s="37" t="s">
        <v>66</v>
      </c>
      <c r="J4" s="37">
        <v>48</v>
      </c>
      <c r="K4" s="37">
        <f t="shared" si="0"/>
        <v>2</v>
      </c>
      <c r="L4" s="41">
        <v>4</v>
      </c>
      <c r="M4" s="43">
        <v>250</v>
      </c>
      <c r="N4" s="21"/>
      <c r="O4" s="47" t="s">
        <v>67</v>
      </c>
      <c r="P4" s="39">
        <f>IF(B3=5,X3,IF(B3=10,X4,IF(B3=15,X5,IF(B3=20,X6,IF(B3=25,X7,IF(B3=30,X8,IF(B3=35,X9,IF(B3=40,X10,"Custom"))))))))</f>
        <v>300</v>
      </c>
      <c r="R4" s="37" t="s">
        <v>68</v>
      </c>
      <c r="S4" s="37">
        <v>24</v>
      </c>
      <c r="T4" s="37">
        <v>24</v>
      </c>
      <c r="U4" s="37">
        <v>24</v>
      </c>
      <c r="V4" s="37">
        <v>24</v>
      </c>
      <c r="W4" s="38" t="s">
        <v>146</v>
      </c>
      <c r="X4" s="43">
        <v>75</v>
      </c>
      <c r="Y4" s="37" t="s">
        <v>68</v>
      </c>
      <c r="Z4" s="21"/>
      <c r="AA4" s="21"/>
    </row>
    <row r="5" spans="1:27" x14ac:dyDescent="0.2">
      <c r="A5" s="5"/>
      <c r="B5" s="7"/>
      <c r="E5" s="21"/>
      <c r="F5" s="21"/>
      <c r="G5" s="40" t="s">
        <v>54</v>
      </c>
      <c r="H5" s="37">
        <v>20</v>
      </c>
      <c r="I5" s="37" t="s">
        <v>69</v>
      </c>
      <c r="J5" s="37">
        <v>48</v>
      </c>
      <c r="K5" s="37">
        <f t="shared" si="0"/>
        <v>2</v>
      </c>
      <c r="L5" s="41">
        <v>5</v>
      </c>
      <c r="M5" s="43">
        <v>300</v>
      </c>
      <c r="N5" s="21"/>
      <c r="O5" s="47" t="s">
        <v>17</v>
      </c>
      <c r="P5" s="56">
        <v>0.9</v>
      </c>
      <c r="R5" s="37" t="s">
        <v>70</v>
      </c>
      <c r="S5" s="37">
        <v>48</v>
      </c>
      <c r="T5" s="37">
        <v>48</v>
      </c>
      <c r="U5" s="37">
        <v>48</v>
      </c>
      <c r="V5" s="37">
        <v>48</v>
      </c>
      <c r="W5" s="38" t="s">
        <v>146</v>
      </c>
      <c r="X5" s="43">
        <v>125</v>
      </c>
      <c r="Y5" s="37" t="s">
        <v>70</v>
      </c>
      <c r="Z5" s="21"/>
      <c r="AA5" s="21"/>
    </row>
    <row r="6" spans="1:27" x14ac:dyDescent="0.2">
      <c r="A6" s="3"/>
      <c r="B6" s="6"/>
      <c r="G6" s="37" t="s">
        <v>54</v>
      </c>
      <c r="H6" s="37">
        <v>25</v>
      </c>
      <c r="I6" s="37" t="s">
        <v>71</v>
      </c>
      <c r="J6" s="37">
        <v>60</v>
      </c>
      <c r="K6" s="37">
        <f t="shared" si="0"/>
        <v>2.5</v>
      </c>
      <c r="L6" s="41">
        <v>6</v>
      </c>
      <c r="M6" s="43">
        <v>350</v>
      </c>
      <c r="O6" s="47" t="s">
        <v>48</v>
      </c>
      <c r="P6" s="41">
        <f>VLOOKUP(P1,I2:K77,3,FALSE)</f>
        <v>3</v>
      </c>
      <c r="R6" s="37" t="s">
        <v>72</v>
      </c>
      <c r="S6" s="37">
        <v>48</v>
      </c>
      <c r="T6" s="37">
        <v>48</v>
      </c>
      <c r="U6" s="37">
        <v>48</v>
      </c>
      <c r="V6" s="37">
        <v>48</v>
      </c>
      <c r="W6" s="38" t="s">
        <v>146</v>
      </c>
      <c r="X6" s="43">
        <v>250</v>
      </c>
      <c r="Y6" s="37" t="s">
        <v>72</v>
      </c>
    </row>
    <row r="7" spans="1:27" x14ac:dyDescent="0.2">
      <c r="A7" s="5"/>
      <c r="B7" s="1"/>
      <c r="G7" s="37" t="s">
        <v>54</v>
      </c>
      <c r="H7" s="37">
        <v>30</v>
      </c>
      <c r="I7" s="37" t="s">
        <v>73</v>
      </c>
      <c r="J7" s="37">
        <v>72</v>
      </c>
      <c r="K7" s="37">
        <f t="shared" si="0"/>
        <v>3</v>
      </c>
      <c r="L7" s="41">
        <v>7</v>
      </c>
      <c r="M7" s="43">
        <v>400</v>
      </c>
      <c r="O7" s="47" t="s">
        <v>74</v>
      </c>
      <c r="P7" s="41">
        <f>VLOOKUP(P1,I2:K77,2,FALSE)</f>
        <v>72</v>
      </c>
      <c r="R7" s="37" t="s">
        <v>75</v>
      </c>
      <c r="S7" s="37">
        <v>60</v>
      </c>
      <c r="T7" s="37">
        <v>60</v>
      </c>
      <c r="U7" s="37">
        <v>60</v>
      </c>
      <c r="V7" s="37">
        <v>60</v>
      </c>
      <c r="W7" s="38" t="s">
        <v>146</v>
      </c>
      <c r="X7" s="43">
        <v>250</v>
      </c>
      <c r="Y7" s="37" t="s">
        <v>75</v>
      </c>
    </row>
    <row r="8" spans="1:27" x14ac:dyDescent="0.2">
      <c r="A8" s="3"/>
      <c r="B8" s="6"/>
      <c r="G8" s="37" t="s">
        <v>54</v>
      </c>
      <c r="H8" s="37">
        <v>35</v>
      </c>
      <c r="I8" s="37" t="s">
        <v>76</v>
      </c>
      <c r="J8" s="37">
        <v>72</v>
      </c>
      <c r="K8" s="37">
        <f t="shared" si="0"/>
        <v>3</v>
      </c>
      <c r="L8" s="41">
        <v>8</v>
      </c>
      <c r="M8" s="43">
        <v>450</v>
      </c>
      <c r="R8" s="37" t="s">
        <v>77</v>
      </c>
      <c r="S8" s="37">
        <v>72</v>
      </c>
      <c r="T8" s="37">
        <v>72</v>
      </c>
      <c r="U8" s="37">
        <v>72</v>
      </c>
      <c r="V8" s="37">
        <v>72</v>
      </c>
      <c r="W8" s="38" t="s">
        <v>146</v>
      </c>
      <c r="X8" s="43">
        <v>250</v>
      </c>
      <c r="Y8" s="37" t="s">
        <v>77</v>
      </c>
    </row>
    <row r="9" spans="1:27" x14ac:dyDescent="0.2">
      <c r="A9" s="5" t="s">
        <v>129</v>
      </c>
      <c r="B9" s="1" t="str">
        <f>P7&amp;" Hrs / "&amp;P6&amp;" Day(s)"</f>
        <v>72 Hrs / 3 Day(s)</v>
      </c>
      <c r="G9" s="37" t="s">
        <v>54</v>
      </c>
      <c r="H9" s="37">
        <v>40</v>
      </c>
      <c r="I9" s="37" t="s">
        <v>78</v>
      </c>
      <c r="J9" s="37">
        <v>72</v>
      </c>
      <c r="K9" s="37">
        <f t="shared" si="0"/>
        <v>3</v>
      </c>
      <c r="L9" s="41">
        <v>9</v>
      </c>
      <c r="M9" s="43">
        <v>500</v>
      </c>
      <c r="R9" s="37" t="s">
        <v>79</v>
      </c>
      <c r="S9" s="37">
        <v>72</v>
      </c>
      <c r="T9" s="37">
        <v>72</v>
      </c>
      <c r="U9" s="37">
        <v>96</v>
      </c>
      <c r="V9" s="37">
        <v>96</v>
      </c>
      <c r="W9" s="38" t="s">
        <v>146</v>
      </c>
      <c r="X9" s="43">
        <v>300</v>
      </c>
      <c r="Y9" s="37" t="s">
        <v>79</v>
      </c>
    </row>
    <row r="10" spans="1:27" x14ac:dyDescent="0.2">
      <c r="G10" s="37" t="s">
        <v>54</v>
      </c>
      <c r="H10" s="37">
        <v>45</v>
      </c>
      <c r="I10" s="37" t="s">
        <v>80</v>
      </c>
      <c r="J10" s="37">
        <v>72</v>
      </c>
      <c r="K10" s="37">
        <f t="shared" si="0"/>
        <v>3</v>
      </c>
      <c r="L10" s="37">
        <v>10</v>
      </c>
      <c r="M10" s="49">
        <v>550</v>
      </c>
      <c r="R10" s="37" t="s">
        <v>81</v>
      </c>
      <c r="S10" s="37">
        <v>72</v>
      </c>
      <c r="T10" s="37">
        <v>72</v>
      </c>
      <c r="U10" s="37">
        <v>96</v>
      </c>
      <c r="V10" s="37">
        <v>96</v>
      </c>
      <c r="W10" s="38" t="s">
        <v>146</v>
      </c>
      <c r="X10" s="39">
        <v>300</v>
      </c>
      <c r="Y10" s="37" t="s">
        <v>81</v>
      </c>
    </row>
    <row r="11" spans="1:27" ht="16" thickBot="1" x14ac:dyDescent="0.25">
      <c r="E11" t="s">
        <v>43</v>
      </c>
      <c r="G11" s="37" t="s">
        <v>54</v>
      </c>
      <c r="H11" s="37">
        <v>50</v>
      </c>
      <c r="I11" s="37" t="s">
        <v>82</v>
      </c>
      <c r="J11" s="37" t="s">
        <v>146</v>
      </c>
      <c r="K11" s="37" t="s">
        <v>146</v>
      </c>
      <c r="L11" s="37" t="s">
        <v>146</v>
      </c>
      <c r="M11" s="49" t="s">
        <v>146</v>
      </c>
      <c r="R11" s="37" t="s">
        <v>83</v>
      </c>
      <c r="S11" s="37">
        <v>72</v>
      </c>
      <c r="T11" s="37">
        <v>72</v>
      </c>
      <c r="U11" s="37">
        <v>96</v>
      </c>
      <c r="V11" s="37">
        <v>96</v>
      </c>
      <c r="W11" s="38" t="s">
        <v>146</v>
      </c>
      <c r="X11" s="39">
        <v>300</v>
      </c>
      <c r="Y11" s="37" t="s">
        <v>83</v>
      </c>
    </row>
    <row r="12" spans="1:27" ht="16" thickBot="1" x14ac:dyDescent="0.25">
      <c r="A12" s="8" t="s">
        <v>38</v>
      </c>
      <c r="B12" s="9" t="s">
        <v>39</v>
      </c>
      <c r="C12" s="9" t="s">
        <v>40</v>
      </c>
      <c r="G12" s="37" t="s">
        <v>54</v>
      </c>
      <c r="H12" s="37" t="s">
        <v>84</v>
      </c>
      <c r="I12" s="37" t="s">
        <v>85</v>
      </c>
      <c r="J12" s="37" t="s">
        <v>146</v>
      </c>
      <c r="K12" s="37" t="s">
        <v>146</v>
      </c>
      <c r="L12" s="37" t="s">
        <v>146</v>
      </c>
      <c r="M12" s="49" t="s">
        <v>146</v>
      </c>
      <c r="R12" s="37" t="s">
        <v>86</v>
      </c>
      <c r="S12" s="38" t="s">
        <v>146</v>
      </c>
      <c r="T12" s="38" t="s">
        <v>146</v>
      </c>
      <c r="U12" s="38" t="s">
        <v>146</v>
      </c>
      <c r="V12" s="38" t="s">
        <v>146</v>
      </c>
      <c r="W12" s="38" t="s">
        <v>146</v>
      </c>
      <c r="X12" s="38" t="s">
        <v>146</v>
      </c>
      <c r="Y12" s="37" t="s">
        <v>86</v>
      </c>
    </row>
    <row r="13" spans="1:27" ht="17" thickTop="1" thickBot="1" x14ac:dyDescent="0.25">
      <c r="A13" s="10" t="s">
        <v>41</v>
      </c>
      <c r="B13" s="11">
        <v>1</v>
      </c>
      <c r="C13" s="12">
        <f xml:space="preserve"> ( VLOOKUP(P1,I2:M77,5,FALSE) ) * B13</f>
        <v>500</v>
      </c>
      <c r="G13" s="37" t="s">
        <v>54</v>
      </c>
      <c r="H13" s="37" t="s">
        <v>37</v>
      </c>
      <c r="I13" s="37" t="s">
        <v>87</v>
      </c>
      <c r="J13" s="37" t="s">
        <v>146</v>
      </c>
      <c r="K13" s="37" t="s">
        <v>146</v>
      </c>
      <c r="L13" s="37" t="s">
        <v>146</v>
      </c>
      <c r="M13" s="49" t="s">
        <v>146</v>
      </c>
      <c r="R13" s="44"/>
      <c r="S13" s="44"/>
      <c r="T13" s="44"/>
      <c r="U13" s="44"/>
      <c r="V13" s="44"/>
    </row>
    <row r="14" spans="1:27" ht="16" thickBot="1" x14ac:dyDescent="0.25">
      <c r="A14" s="13" t="s">
        <v>130</v>
      </c>
      <c r="B14" s="14">
        <v>2</v>
      </c>
      <c r="C14" s="15">
        <f xml:space="preserve"> B14 *P4</f>
        <v>600</v>
      </c>
      <c r="G14" s="51" t="s">
        <v>35</v>
      </c>
      <c r="H14" s="51">
        <v>5</v>
      </c>
      <c r="I14" s="51" t="s">
        <v>88</v>
      </c>
      <c r="J14" s="51">
        <v>24</v>
      </c>
      <c r="K14" s="51">
        <f t="shared" si="0"/>
        <v>1</v>
      </c>
      <c r="L14" s="52">
        <v>2</v>
      </c>
      <c r="M14" s="53">
        <v>150</v>
      </c>
    </row>
    <row r="15" spans="1:27" ht="16" thickBot="1" x14ac:dyDescent="0.25">
      <c r="A15" s="10" t="s">
        <v>131</v>
      </c>
      <c r="B15" s="11">
        <v>100</v>
      </c>
      <c r="C15" s="16">
        <f>B15*P5</f>
        <v>90</v>
      </c>
      <c r="D15" t="s">
        <v>147</v>
      </c>
      <c r="F15" t="s">
        <v>43</v>
      </c>
      <c r="G15" s="51" t="s">
        <v>35</v>
      </c>
      <c r="H15" s="51">
        <v>10</v>
      </c>
      <c r="I15" s="51" t="s">
        <v>89</v>
      </c>
      <c r="J15" s="51">
        <v>24</v>
      </c>
      <c r="K15" s="51">
        <f t="shared" si="0"/>
        <v>1</v>
      </c>
      <c r="L15" s="52">
        <v>3</v>
      </c>
      <c r="M15" s="53">
        <v>250</v>
      </c>
      <c r="O15" s="18"/>
      <c r="P15" s="42" t="s">
        <v>43</v>
      </c>
    </row>
    <row r="16" spans="1:27" ht="16" thickBot="1" x14ac:dyDescent="0.25">
      <c r="A16" s="13" t="s">
        <v>127</v>
      </c>
      <c r="B16" s="17">
        <f>P2</f>
        <v>9</v>
      </c>
      <c r="C16" s="15">
        <v>0</v>
      </c>
      <c r="G16" s="51" t="s">
        <v>35</v>
      </c>
      <c r="H16" s="51">
        <v>15</v>
      </c>
      <c r="I16" s="51" t="s">
        <v>90</v>
      </c>
      <c r="J16" s="51">
        <v>48</v>
      </c>
      <c r="K16" s="51">
        <f t="shared" si="0"/>
        <v>2</v>
      </c>
      <c r="L16" s="52">
        <v>4</v>
      </c>
      <c r="M16" s="53">
        <v>325</v>
      </c>
    </row>
    <row r="17" spans="1:23" ht="16" thickBot="1" x14ac:dyDescent="0.25">
      <c r="A17" s="10"/>
      <c r="B17" s="11"/>
      <c r="C17" s="16"/>
      <c r="G17" s="51" t="s">
        <v>35</v>
      </c>
      <c r="H17" s="51">
        <v>20</v>
      </c>
      <c r="I17" s="51" t="s">
        <v>91</v>
      </c>
      <c r="J17" s="51">
        <v>48</v>
      </c>
      <c r="K17" s="51">
        <f t="shared" si="0"/>
        <v>2</v>
      </c>
      <c r="L17" s="52">
        <v>5</v>
      </c>
      <c r="M17" s="53">
        <v>375</v>
      </c>
      <c r="P17" s="18"/>
      <c r="W17" s="42"/>
    </row>
    <row r="18" spans="1:23" ht="16" thickBot="1" x14ac:dyDescent="0.25">
      <c r="A18" s="13"/>
      <c r="B18" s="14"/>
      <c r="C18" s="15"/>
      <c r="G18" s="51" t="s">
        <v>35</v>
      </c>
      <c r="H18" s="51">
        <v>25</v>
      </c>
      <c r="I18" s="51" t="s">
        <v>92</v>
      </c>
      <c r="J18" s="51">
        <v>60</v>
      </c>
      <c r="K18" s="51">
        <f t="shared" si="0"/>
        <v>2.5</v>
      </c>
      <c r="L18" s="52">
        <v>6</v>
      </c>
      <c r="M18" s="53">
        <v>425</v>
      </c>
      <c r="P18" s="18"/>
      <c r="Q18" s="18"/>
      <c r="W18" s="42"/>
    </row>
    <row r="19" spans="1:23" ht="16" thickBot="1" x14ac:dyDescent="0.25">
      <c r="A19" s="10"/>
      <c r="B19" s="11"/>
      <c r="C19" s="16"/>
      <c r="G19" s="51" t="s">
        <v>35</v>
      </c>
      <c r="H19" s="51">
        <v>30</v>
      </c>
      <c r="I19" s="51" t="s">
        <v>93</v>
      </c>
      <c r="J19" s="51">
        <v>72</v>
      </c>
      <c r="K19" s="51">
        <f t="shared" si="0"/>
        <v>3</v>
      </c>
      <c r="L19" s="52">
        <v>7</v>
      </c>
      <c r="M19" s="53">
        <v>475</v>
      </c>
      <c r="Q19" s="18"/>
      <c r="W19" s="42"/>
    </row>
    <row r="20" spans="1:23" ht="16" thickBot="1" x14ac:dyDescent="0.25">
      <c r="A20" s="13"/>
      <c r="B20" s="14"/>
      <c r="C20" s="15"/>
      <c r="G20" s="51" t="s">
        <v>35</v>
      </c>
      <c r="H20" s="51">
        <v>35</v>
      </c>
      <c r="I20" s="51" t="s">
        <v>94</v>
      </c>
      <c r="J20" s="51">
        <v>72</v>
      </c>
      <c r="K20" s="51">
        <f t="shared" si="0"/>
        <v>3</v>
      </c>
      <c r="L20" s="52">
        <v>8</v>
      </c>
      <c r="M20" s="53">
        <v>525</v>
      </c>
      <c r="P20" s="18"/>
      <c r="W20" s="42"/>
    </row>
    <row r="21" spans="1:23" ht="16" thickBot="1" x14ac:dyDescent="0.25">
      <c r="G21" s="51" t="s">
        <v>35</v>
      </c>
      <c r="H21" s="51">
        <v>40</v>
      </c>
      <c r="I21" s="51" t="s">
        <v>95</v>
      </c>
      <c r="J21" s="51">
        <v>72</v>
      </c>
      <c r="K21" s="51">
        <f t="shared" si="0"/>
        <v>3</v>
      </c>
      <c r="L21" s="52">
        <v>9</v>
      </c>
      <c r="M21" s="53">
        <v>575</v>
      </c>
      <c r="Q21" s="18"/>
      <c r="W21" s="42"/>
    </row>
    <row r="22" spans="1:23" ht="16" thickBot="1" x14ac:dyDescent="0.25">
      <c r="B22" s="19" t="s">
        <v>42</v>
      </c>
      <c r="C22" s="20">
        <f>SUM(C13:C20)</f>
        <v>1190</v>
      </c>
      <c r="G22" s="51" t="s">
        <v>35</v>
      </c>
      <c r="H22" s="51">
        <v>45</v>
      </c>
      <c r="I22" s="51" t="s">
        <v>96</v>
      </c>
      <c r="J22" s="51">
        <v>72</v>
      </c>
      <c r="K22" s="51">
        <f t="shared" si="0"/>
        <v>3</v>
      </c>
      <c r="L22" s="51">
        <v>10</v>
      </c>
      <c r="M22" s="53">
        <v>625</v>
      </c>
      <c r="W22" s="42"/>
    </row>
    <row r="23" spans="1:23" x14ac:dyDescent="0.2">
      <c r="A23" t="s">
        <v>43</v>
      </c>
      <c r="B23" t="s">
        <v>43</v>
      </c>
      <c r="C23" t="s">
        <v>43</v>
      </c>
      <c r="G23" s="51" t="s">
        <v>35</v>
      </c>
      <c r="H23" s="51">
        <v>50</v>
      </c>
      <c r="I23" s="51" t="s">
        <v>97</v>
      </c>
      <c r="J23" s="54" t="s">
        <v>146</v>
      </c>
      <c r="K23" s="54" t="s">
        <v>146</v>
      </c>
      <c r="L23" s="54" t="s">
        <v>146</v>
      </c>
      <c r="M23" s="54" t="s">
        <v>146</v>
      </c>
      <c r="W23" s="42"/>
    </row>
    <row r="24" spans="1:23" x14ac:dyDescent="0.2">
      <c r="G24" s="51" t="s">
        <v>35</v>
      </c>
      <c r="H24" s="51" t="s">
        <v>98</v>
      </c>
      <c r="I24" s="51" t="s">
        <v>99</v>
      </c>
      <c r="J24" s="54" t="s">
        <v>146</v>
      </c>
      <c r="K24" s="54" t="s">
        <v>146</v>
      </c>
      <c r="L24" s="54" t="s">
        <v>146</v>
      </c>
      <c r="M24" s="54" t="s">
        <v>146</v>
      </c>
      <c r="W24" s="42"/>
    </row>
    <row r="25" spans="1:23" x14ac:dyDescent="0.2">
      <c r="G25" s="51" t="s">
        <v>35</v>
      </c>
      <c r="H25" s="51" t="s">
        <v>37</v>
      </c>
      <c r="I25" s="51" t="s">
        <v>100</v>
      </c>
      <c r="J25" s="54" t="s">
        <v>146</v>
      </c>
      <c r="K25" s="54" t="s">
        <v>146</v>
      </c>
      <c r="L25" s="54" t="s">
        <v>146</v>
      </c>
      <c r="M25" s="54" t="s">
        <v>146</v>
      </c>
      <c r="W25" s="42"/>
    </row>
    <row r="26" spans="1:23" x14ac:dyDescent="0.2">
      <c r="G26" s="37" t="s">
        <v>101</v>
      </c>
      <c r="H26" s="37">
        <v>5</v>
      </c>
      <c r="I26" s="37" t="s">
        <v>102</v>
      </c>
      <c r="J26" s="37">
        <v>24</v>
      </c>
      <c r="K26" s="37">
        <f t="shared" si="0"/>
        <v>1</v>
      </c>
      <c r="L26" s="41">
        <v>2</v>
      </c>
      <c r="M26" s="43">
        <v>200</v>
      </c>
      <c r="W26" s="42"/>
    </row>
    <row r="27" spans="1:23" x14ac:dyDescent="0.2">
      <c r="G27" s="37" t="s">
        <v>101</v>
      </c>
      <c r="H27" s="37">
        <v>10</v>
      </c>
      <c r="I27" s="37" t="s">
        <v>103</v>
      </c>
      <c r="J27" s="37">
        <v>24</v>
      </c>
      <c r="K27" s="37">
        <f t="shared" si="0"/>
        <v>1</v>
      </c>
      <c r="L27" s="41">
        <v>3</v>
      </c>
      <c r="M27" s="43">
        <v>300</v>
      </c>
      <c r="W27" s="42"/>
    </row>
    <row r="28" spans="1:23" x14ac:dyDescent="0.2">
      <c r="G28" s="37" t="s">
        <v>101</v>
      </c>
      <c r="H28" s="37">
        <v>15</v>
      </c>
      <c r="I28" s="37" t="s">
        <v>104</v>
      </c>
      <c r="J28" s="37">
        <v>48</v>
      </c>
      <c r="K28" s="37">
        <f t="shared" si="0"/>
        <v>2</v>
      </c>
      <c r="L28" s="41">
        <v>4</v>
      </c>
      <c r="M28" s="43">
        <v>415</v>
      </c>
      <c r="W28" s="42"/>
    </row>
    <row r="29" spans="1:23" x14ac:dyDescent="0.2">
      <c r="G29" s="37" t="s">
        <v>101</v>
      </c>
      <c r="H29" s="37">
        <v>20</v>
      </c>
      <c r="I29" s="37" t="s">
        <v>105</v>
      </c>
      <c r="J29" s="37">
        <v>48</v>
      </c>
      <c r="K29" s="37">
        <f t="shared" si="0"/>
        <v>2</v>
      </c>
      <c r="L29" s="41">
        <v>5</v>
      </c>
      <c r="M29" s="43">
        <v>465</v>
      </c>
      <c r="W29" s="42"/>
    </row>
    <row r="30" spans="1:23" x14ac:dyDescent="0.2">
      <c r="G30" s="37" t="s">
        <v>101</v>
      </c>
      <c r="H30" s="37">
        <v>25</v>
      </c>
      <c r="I30" s="37" t="s">
        <v>106</v>
      </c>
      <c r="J30" s="37">
        <v>60</v>
      </c>
      <c r="K30" s="37">
        <f t="shared" si="0"/>
        <v>2.5</v>
      </c>
      <c r="L30" s="41">
        <v>6</v>
      </c>
      <c r="M30" s="43">
        <v>515</v>
      </c>
      <c r="W30" s="42"/>
    </row>
    <row r="31" spans="1:23" x14ac:dyDescent="0.2">
      <c r="G31" s="37" t="s">
        <v>101</v>
      </c>
      <c r="H31" s="37">
        <v>30</v>
      </c>
      <c r="I31" s="37" t="s">
        <v>107</v>
      </c>
      <c r="J31" s="37">
        <v>72</v>
      </c>
      <c r="K31" s="37">
        <f t="shared" si="0"/>
        <v>3</v>
      </c>
      <c r="L31" s="41">
        <v>7</v>
      </c>
      <c r="M31" s="43">
        <v>565</v>
      </c>
      <c r="W31" s="42"/>
    </row>
    <row r="32" spans="1:23" x14ac:dyDescent="0.2">
      <c r="G32" s="37" t="s">
        <v>101</v>
      </c>
      <c r="H32" s="37">
        <v>35</v>
      </c>
      <c r="I32" s="37" t="s">
        <v>108</v>
      </c>
      <c r="J32" s="37">
        <v>96</v>
      </c>
      <c r="K32" s="37">
        <f t="shared" si="0"/>
        <v>4</v>
      </c>
      <c r="L32" s="41">
        <v>8</v>
      </c>
      <c r="M32" s="43">
        <v>615</v>
      </c>
      <c r="W32" s="42"/>
    </row>
    <row r="33" spans="7:23" x14ac:dyDescent="0.2">
      <c r="G33" s="37" t="s">
        <v>101</v>
      </c>
      <c r="H33" s="37">
        <v>40</v>
      </c>
      <c r="I33" s="37" t="s">
        <v>109</v>
      </c>
      <c r="J33" s="37">
        <v>96</v>
      </c>
      <c r="K33" s="37">
        <f t="shared" si="0"/>
        <v>4</v>
      </c>
      <c r="L33" s="41">
        <v>9</v>
      </c>
      <c r="M33" s="43">
        <v>665</v>
      </c>
      <c r="W33" s="42"/>
    </row>
    <row r="34" spans="7:23" x14ac:dyDescent="0.2">
      <c r="G34" s="37" t="s">
        <v>101</v>
      </c>
      <c r="H34" s="37">
        <v>45</v>
      </c>
      <c r="I34" s="37" t="s">
        <v>110</v>
      </c>
      <c r="J34" s="37">
        <v>96</v>
      </c>
      <c r="K34" s="37">
        <f t="shared" si="0"/>
        <v>4</v>
      </c>
      <c r="L34" s="37">
        <v>10</v>
      </c>
      <c r="M34" s="39">
        <v>715</v>
      </c>
      <c r="W34" s="42"/>
    </row>
    <row r="35" spans="7:23" x14ac:dyDescent="0.2">
      <c r="G35" s="37" t="s">
        <v>101</v>
      </c>
      <c r="H35" s="37">
        <v>50</v>
      </c>
      <c r="I35" s="37" t="s">
        <v>111</v>
      </c>
      <c r="J35" s="37" t="s">
        <v>146</v>
      </c>
      <c r="K35" s="37" t="s">
        <v>146</v>
      </c>
      <c r="L35" s="37" t="s">
        <v>146</v>
      </c>
      <c r="M35" s="49" t="s">
        <v>146</v>
      </c>
      <c r="W35" s="42"/>
    </row>
    <row r="36" spans="7:23" x14ac:dyDescent="0.2">
      <c r="G36" s="37" t="s">
        <v>101</v>
      </c>
      <c r="H36" s="37" t="s">
        <v>84</v>
      </c>
      <c r="I36" s="37" t="s">
        <v>112</v>
      </c>
      <c r="J36" s="37" t="s">
        <v>146</v>
      </c>
      <c r="K36" s="37" t="s">
        <v>146</v>
      </c>
      <c r="L36" s="37" t="s">
        <v>146</v>
      </c>
      <c r="M36" s="49" t="s">
        <v>146</v>
      </c>
      <c r="W36" s="42"/>
    </row>
    <row r="37" spans="7:23" x14ac:dyDescent="0.2">
      <c r="G37" s="37" t="s">
        <v>101</v>
      </c>
      <c r="H37" s="37" t="s">
        <v>37</v>
      </c>
      <c r="I37" s="37" t="s">
        <v>113</v>
      </c>
      <c r="J37" s="37" t="s">
        <v>146</v>
      </c>
      <c r="K37" s="37" t="s">
        <v>146</v>
      </c>
      <c r="L37" s="37" t="s">
        <v>146</v>
      </c>
      <c r="M37" s="49" t="s">
        <v>146</v>
      </c>
      <c r="W37" s="42"/>
    </row>
    <row r="38" spans="7:23" x14ac:dyDescent="0.2">
      <c r="G38" s="51" t="s">
        <v>114</v>
      </c>
      <c r="H38" s="51">
        <v>5</v>
      </c>
      <c r="I38" s="51" t="s">
        <v>115</v>
      </c>
      <c r="J38" s="51">
        <v>24</v>
      </c>
      <c r="K38" s="51">
        <f t="shared" si="0"/>
        <v>1</v>
      </c>
      <c r="L38" s="52">
        <v>2</v>
      </c>
      <c r="M38" s="53">
        <v>250</v>
      </c>
      <c r="W38" s="42"/>
    </row>
    <row r="39" spans="7:23" x14ac:dyDescent="0.2">
      <c r="G39" s="51" t="s">
        <v>114</v>
      </c>
      <c r="H39" s="51">
        <v>10</v>
      </c>
      <c r="I39" s="51" t="s">
        <v>116</v>
      </c>
      <c r="J39" s="51">
        <v>24</v>
      </c>
      <c r="K39" s="51">
        <f t="shared" si="0"/>
        <v>1</v>
      </c>
      <c r="L39" s="52">
        <v>3</v>
      </c>
      <c r="M39" s="53">
        <v>400</v>
      </c>
      <c r="W39" s="42"/>
    </row>
    <row r="40" spans="7:23" x14ac:dyDescent="0.2">
      <c r="G40" s="51" t="s">
        <v>114</v>
      </c>
      <c r="H40" s="51">
        <v>15</v>
      </c>
      <c r="I40" s="51" t="s">
        <v>117</v>
      </c>
      <c r="J40" s="51">
        <v>48</v>
      </c>
      <c r="K40" s="51">
        <f t="shared" si="0"/>
        <v>2</v>
      </c>
      <c r="L40" s="52">
        <v>4</v>
      </c>
      <c r="M40" s="53">
        <v>500</v>
      </c>
      <c r="W40" s="42"/>
    </row>
    <row r="41" spans="7:23" x14ac:dyDescent="0.2">
      <c r="G41" s="51" t="s">
        <v>114</v>
      </c>
      <c r="H41" s="51">
        <v>20</v>
      </c>
      <c r="I41" s="51" t="s">
        <v>118</v>
      </c>
      <c r="J41" s="51">
        <v>48</v>
      </c>
      <c r="K41" s="51">
        <f t="shared" si="0"/>
        <v>2</v>
      </c>
      <c r="L41" s="52">
        <v>5</v>
      </c>
      <c r="M41" s="53">
        <v>590</v>
      </c>
      <c r="W41" s="42"/>
    </row>
    <row r="42" spans="7:23" x14ac:dyDescent="0.2">
      <c r="G42" s="51" t="s">
        <v>114</v>
      </c>
      <c r="H42" s="51">
        <v>25</v>
      </c>
      <c r="I42" s="51" t="s">
        <v>119</v>
      </c>
      <c r="J42" s="51">
        <v>60</v>
      </c>
      <c r="K42" s="51">
        <f t="shared" si="0"/>
        <v>2.5</v>
      </c>
      <c r="L42" s="52">
        <v>6</v>
      </c>
      <c r="M42" s="53">
        <v>640</v>
      </c>
      <c r="W42" s="42"/>
    </row>
    <row r="43" spans="7:23" x14ac:dyDescent="0.2">
      <c r="G43" s="51" t="s">
        <v>114</v>
      </c>
      <c r="H43" s="51">
        <v>30</v>
      </c>
      <c r="I43" s="51" t="s">
        <v>120</v>
      </c>
      <c r="J43" s="51">
        <v>72</v>
      </c>
      <c r="K43" s="51">
        <f t="shared" si="0"/>
        <v>3</v>
      </c>
      <c r="L43" s="52">
        <v>7</v>
      </c>
      <c r="M43" s="53">
        <v>690</v>
      </c>
      <c r="W43" s="42"/>
    </row>
    <row r="44" spans="7:23" x14ac:dyDescent="0.2">
      <c r="G44" s="51" t="s">
        <v>114</v>
      </c>
      <c r="H44" s="51">
        <v>35</v>
      </c>
      <c r="I44" s="51" t="s">
        <v>121</v>
      </c>
      <c r="J44" s="51">
        <v>96</v>
      </c>
      <c r="K44" s="51">
        <f t="shared" si="0"/>
        <v>4</v>
      </c>
      <c r="L44" s="52">
        <v>8</v>
      </c>
      <c r="M44" s="53">
        <v>740</v>
      </c>
      <c r="W44" s="42"/>
    </row>
    <row r="45" spans="7:23" x14ac:dyDescent="0.2">
      <c r="G45" s="51" t="s">
        <v>114</v>
      </c>
      <c r="H45" s="51">
        <v>40</v>
      </c>
      <c r="I45" s="51" t="s">
        <v>122</v>
      </c>
      <c r="J45" s="51">
        <v>96</v>
      </c>
      <c r="K45" s="51">
        <f t="shared" si="0"/>
        <v>4</v>
      </c>
      <c r="L45" s="52">
        <v>9</v>
      </c>
      <c r="M45" s="55">
        <v>790</v>
      </c>
      <c r="W45" s="42"/>
    </row>
    <row r="46" spans="7:23" x14ac:dyDescent="0.2">
      <c r="G46" s="51" t="s">
        <v>114</v>
      </c>
      <c r="H46" s="51">
        <v>45</v>
      </c>
      <c r="I46" s="51" t="s">
        <v>123</v>
      </c>
      <c r="J46" s="51">
        <v>96</v>
      </c>
      <c r="K46" s="51">
        <f t="shared" si="0"/>
        <v>4</v>
      </c>
      <c r="L46" s="51">
        <v>10</v>
      </c>
      <c r="M46" s="55">
        <v>840</v>
      </c>
      <c r="W46" s="42"/>
    </row>
    <row r="47" spans="7:23" x14ac:dyDescent="0.2">
      <c r="G47" s="51" t="s">
        <v>114</v>
      </c>
      <c r="H47" s="51">
        <v>50</v>
      </c>
      <c r="I47" s="51" t="s">
        <v>124</v>
      </c>
      <c r="J47" s="54" t="s">
        <v>146</v>
      </c>
      <c r="K47" s="54" t="s">
        <v>146</v>
      </c>
      <c r="L47" s="54" t="s">
        <v>146</v>
      </c>
      <c r="M47" s="54" t="s">
        <v>146</v>
      </c>
      <c r="W47" s="42"/>
    </row>
    <row r="48" spans="7:23" x14ac:dyDescent="0.2">
      <c r="G48" s="51" t="s">
        <v>114</v>
      </c>
      <c r="H48" s="51" t="s">
        <v>84</v>
      </c>
      <c r="I48" s="51" t="s">
        <v>125</v>
      </c>
      <c r="J48" s="54" t="s">
        <v>146</v>
      </c>
      <c r="K48" s="54" t="s">
        <v>146</v>
      </c>
      <c r="L48" s="54" t="s">
        <v>146</v>
      </c>
      <c r="M48" s="54" t="s">
        <v>146</v>
      </c>
      <c r="W48" s="42"/>
    </row>
    <row r="49" spans="7:23" x14ac:dyDescent="0.2">
      <c r="G49" s="51" t="s">
        <v>114</v>
      </c>
      <c r="H49" s="51" t="s">
        <v>37</v>
      </c>
      <c r="I49" s="51" t="s">
        <v>126</v>
      </c>
      <c r="J49" s="54" t="s">
        <v>146</v>
      </c>
      <c r="K49" s="54" t="s">
        <v>146</v>
      </c>
      <c r="L49" s="54" t="s">
        <v>146</v>
      </c>
      <c r="M49" s="54" t="s">
        <v>146</v>
      </c>
      <c r="W49" s="42"/>
    </row>
  </sheetData>
  <mergeCells count="1">
    <mergeCell ref="W1:W2"/>
  </mergeCells>
  <dataValidations count="2">
    <dataValidation type="list" allowBlank="1" showInputMessage="1" showErrorMessage="1" sqref="B3" xr:uid="{00000000-0002-0000-0000-000000000000}">
      <formula1>"5, 10, 15, 20, 25, 30, 35, 40, 45, 50, 55, 60"</formula1>
    </dataValidation>
    <dataValidation type="list" allowBlank="1" showInputMessage="1" showErrorMessage="1" sqref="B2" xr:uid="{00000000-0002-0000-0000-000001000000}">
      <formula1>"Level 1, Level 2, Level 3, Level 4"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workbookViewId="0">
      <selection activeCell="D1" sqref="D1"/>
    </sheetView>
  </sheetViews>
  <sheetFormatPr baseColWidth="10" defaultColWidth="9.1640625" defaultRowHeight="15" x14ac:dyDescent="0.2"/>
  <cols>
    <col min="2" max="2" width="26.1640625" bestFit="1" customWidth="1"/>
    <col min="3" max="3" width="10.5" customWidth="1"/>
    <col min="4" max="4" width="13.33203125" bestFit="1" customWidth="1"/>
    <col min="5" max="5" width="10.5" bestFit="1" customWidth="1"/>
    <col min="6" max="6" width="11.5" customWidth="1"/>
    <col min="7" max="7" width="10.6640625" customWidth="1"/>
    <col min="8" max="8" width="13.6640625" customWidth="1"/>
    <col min="9" max="9" width="11.1640625" customWidth="1"/>
  </cols>
  <sheetData>
    <row r="2" spans="2:10" x14ac:dyDescent="0.2">
      <c r="C2" s="58" t="s">
        <v>9</v>
      </c>
      <c r="D2" s="58"/>
      <c r="E2" s="59"/>
      <c r="F2" s="59"/>
      <c r="I2" s="60" t="s">
        <v>12</v>
      </c>
      <c r="J2" s="60"/>
    </row>
    <row r="3" spans="2:10" s="22" customFormat="1" ht="32" x14ac:dyDescent="0.2">
      <c r="B3" s="31" t="s">
        <v>134</v>
      </c>
      <c r="C3" s="31" t="s">
        <v>4</v>
      </c>
      <c r="D3" s="31" t="s">
        <v>5</v>
      </c>
      <c r="E3" s="31" t="s">
        <v>6</v>
      </c>
      <c r="F3" s="31" t="s">
        <v>8</v>
      </c>
      <c r="G3" s="24" t="s">
        <v>10</v>
      </c>
      <c r="H3" s="24" t="s">
        <v>11</v>
      </c>
      <c r="I3" s="24" t="s">
        <v>32</v>
      </c>
      <c r="J3" s="24" t="s">
        <v>31</v>
      </c>
    </row>
    <row r="4" spans="2:10" x14ac:dyDescent="0.2">
      <c r="B4" s="1" t="s">
        <v>135</v>
      </c>
      <c r="C4" s="30">
        <v>100</v>
      </c>
      <c r="D4" s="30">
        <v>150</v>
      </c>
      <c r="E4" s="30">
        <v>200</v>
      </c>
      <c r="F4" s="30">
        <v>250</v>
      </c>
      <c r="G4" s="1">
        <v>2</v>
      </c>
      <c r="H4" s="1" t="s">
        <v>1</v>
      </c>
      <c r="I4" s="30">
        <v>50</v>
      </c>
      <c r="J4" s="30">
        <v>15</v>
      </c>
    </row>
    <row r="5" spans="2:10" x14ac:dyDescent="0.2">
      <c r="B5" s="1" t="s">
        <v>136</v>
      </c>
      <c r="C5" s="30">
        <v>200</v>
      </c>
      <c r="D5" s="30">
        <v>250</v>
      </c>
      <c r="E5" s="30">
        <v>300</v>
      </c>
      <c r="F5" s="30">
        <v>400</v>
      </c>
      <c r="G5" s="1">
        <v>3</v>
      </c>
      <c r="H5" s="1" t="s">
        <v>1</v>
      </c>
      <c r="I5" s="30">
        <v>75</v>
      </c>
      <c r="J5" s="30">
        <v>15</v>
      </c>
    </row>
    <row r="6" spans="2:10" x14ac:dyDescent="0.2">
      <c r="B6" s="1" t="s">
        <v>137</v>
      </c>
      <c r="C6" s="30">
        <v>250</v>
      </c>
      <c r="D6" s="30">
        <v>325</v>
      </c>
      <c r="E6" s="30">
        <v>415</v>
      </c>
      <c r="F6" s="30">
        <v>500</v>
      </c>
      <c r="G6" s="1">
        <v>4</v>
      </c>
      <c r="H6" s="1" t="s">
        <v>2</v>
      </c>
      <c r="I6" s="30">
        <v>125</v>
      </c>
      <c r="J6" s="30">
        <v>25</v>
      </c>
    </row>
    <row r="7" spans="2:10" x14ac:dyDescent="0.2">
      <c r="B7" s="1" t="s">
        <v>138</v>
      </c>
      <c r="C7" s="30">
        <v>300</v>
      </c>
      <c r="D7" s="30">
        <v>375</v>
      </c>
      <c r="E7" s="30">
        <v>465</v>
      </c>
      <c r="F7" s="30">
        <v>590</v>
      </c>
      <c r="G7" s="1">
        <v>5</v>
      </c>
      <c r="H7" s="1" t="s">
        <v>2</v>
      </c>
      <c r="I7" s="30">
        <v>250</v>
      </c>
      <c r="J7" s="30">
        <v>25</v>
      </c>
    </row>
    <row r="8" spans="2:10" x14ac:dyDescent="0.2">
      <c r="B8" s="1" t="s">
        <v>139</v>
      </c>
      <c r="C8" s="30">
        <v>350</v>
      </c>
      <c r="D8" s="30">
        <v>425</v>
      </c>
      <c r="E8" s="30">
        <v>515</v>
      </c>
      <c r="F8" s="30">
        <v>640</v>
      </c>
      <c r="G8" s="1">
        <v>6</v>
      </c>
      <c r="H8" s="1" t="s">
        <v>27</v>
      </c>
      <c r="I8" s="30">
        <v>250</v>
      </c>
      <c r="J8" s="30">
        <v>40</v>
      </c>
    </row>
    <row r="9" spans="2:10" x14ac:dyDescent="0.2">
      <c r="B9" s="1" t="s">
        <v>140</v>
      </c>
      <c r="C9" s="30">
        <v>400</v>
      </c>
      <c r="D9" s="30">
        <v>475</v>
      </c>
      <c r="E9" s="30">
        <v>565</v>
      </c>
      <c r="F9" s="30">
        <v>690</v>
      </c>
      <c r="G9" s="1">
        <v>7</v>
      </c>
      <c r="H9" s="1" t="s">
        <v>3</v>
      </c>
      <c r="I9" s="30">
        <v>250</v>
      </c>
      <c r="J9" s="30">
        <v>40</v>
      </c>
    </row>
    <row r="10" spans="2:10" x14ac:dyDescent="0.2">
      <c r="B10" s="1" t="s">
        <v>141</v>
      </c>
      <c r="C10" s="30">
        <v>450</v>
      </c>
      <c r="D10" s="30">
        <v>525</v>
      </c>
      <c r="E10" s="30">
        <v>615</v>
      </c>
      <c r="F10" s="30">
        <v>740</v>
      </c>
      <c r="G10" s="1">
        <v>8</v>
      </c>
      <c r="H10" s="1" t="s">
        <v>28</v>
      </c>
      <c r="I10" s="30">
        <v>300</v>
      </c>
      <c r="J10" s="30">
        <v>50</v>
      </c>
    </row>
    <row r="11" spans="2:10" s="23" customFormat="1" x14ac:dyDescent="0.2">
      <c r="B11" s="1" t="s">
        <v>142</v>
      </c>
      <c r="C11" s="30">
        <v>500</v>
      </c>
      <c r="D11" s="30">
        <v>575</v>
      </c>
      <c r="E11" s="30">
        <v>665</v>
      </c>
      <c r="F11" s="33">
        <v>790</v>
      </c>
      <c r="G11" s="1">
        <v>9</v>
      </c>
      <c r="H11" s="1" t="s">
        <v>28</v>
      </c>
      <c r="I11" s="32">
        <v>300</v>
      </c>
      <c r="J11" s="33">
        <v>50</v>
      </c>
    </row>
    <row r="12" spans="2:10" x14ac:dyDescent="0.2">
      <c r="B12" s="1" t="s">
        <v>143</v>
      </c>
      <c r="C12" s="33">
        <v>550</v>
      </c>
      <c r="D12" s="30">
        <v>625</v>
      </c>
      <c r="E12" s="33">
        <v>715</v>
      </c>
      <c r="F12" s="33">
        <v>840</v>
      </c>
      <c r="G12" s="33" t="s">
        <v>0</v>
      </c>
      <c r="H12" s="1" t="s">
        <v>0</v>
      </c>
      <c r="I12" s="33" t="s">
        <v>0</v>
      </c>
      <c r="J12" s="27" t="s">
        <v>0</v>
      </c>
    </row>
    <row r="13" spans="2:10" x14ac:dyDescent="0.2">
      <c r="B13" s="23"/>
      <c r="C13" s="34"/>
      <c r="D13" s="29"/>
      <c r="E13" s="34"/>
      <c r="F13" s="34"/>
      <c r="G13" s="23"/>
      <c r="H13" s="23"/>
      <c r="I13" s="23"/>
    </row>
    <row r="14" spans="2:10" x14ac:dyDescent="0.2">
      <c r="B14" s="23"/>
      <c r="C14" s="34"/>
      <c r="D14" s="29"/>
      <c r="E14" s="34"/>
      <c r="F14" s="34"/>
      <c r="G14" s="23"/>
      <c r="H14" s="23"/>
      <c r="I14" s="23"/>
    </row>
    <row r="15" spans="2:10" x14ac:dyDescent="0.2">
      <c r="B15" s="25" t="s">
        <v>20</v>
      </c>
      <c r="C15" s="25" t="s">
        <v>13</v>
      </c>
      <c r="D15" s="25" t="s">
        <v>14</v>
      </c>
    </row>
    <row r="16" spans="2:10" x14ac:dyDescent="0.2">
      <c r="B16" s="27" t="s">
        <v>19</v>
      </c>
      <c r="C16" s="28">
        <v>80</v>
      </c>
      <c r="D16" t="s">
        <v>144</v>
      </c>
    </row>
    <row r="17" spans="1:5" x14ac:dyDescent="0.2">
      <c r="B17" s="27" t="s">
        <v>18</v>
      </c>
      <c r="C17" s="28">
        <v>0</v>
      </c>
      <c r="D17" t="s">
        <v>26</v>
      </c>
    </row>
    <row r="18" spans="1:5" ht="32" x14ac:dyDescent="0.2">
      <c r="B18" s="26" t="s">
        <v>22</v>
      </c>
      <c r="C18" s="28">
        <v>15</v>
      </c>
      <c r="D18" s="22" t="s">
        <v>15</v>
      </c>
    </row>
    <row r="19" spans="1:5" x14ac:dyDescent="0.2">
      <c r="B19" s="27" t="s">
        <v>7</v>
      </c>
      <c r="C19" s="28">
        <v>25</v>
      </c>
      <c r="D19" t="s">
        <v>15</v>
      </c>
    </row>
    <row r="20" spans="1:5" x14ac:dyDescent="0.2">
      <c r="B20" s="27" t="s">
        <v>21</v>
      </c>
      <c r="C20" s="28">
        <v>20</v>
      </c>
      <c r="D20" t="s">
        <v>16</v>
      </c>
    </row>
    <row r="21" spans="1:5" s="22" customFormat="1" x14ac:dyDescent="0.2">
      <c r="A21" s="35"/>
      <c r="B21" s="36" t="s">
        <v>17</v>
      </c>
      <c r="C21" s="36" t="s">
        <v>145</v>
      </c>
      <c r="E21" s="35"/>
    </row>
    <row r="22" spans="1:5" ht="48" x14ac:dyDescent="0.2">
      <c r="B22" s="26" t="s">
        <v>29</v>
      </c>
      <c r="C22" s="28">
        <v>50</v>
      </c>
      <c r="D22" t="s">
        <v>30</v>
      </c>
    </row>
    <row r="23" spans="1:5" x14ac:dyDescent="0.2">
      <c r="B23" s="27" t="s">
        <v>24</v>
      </c>
      <c r="C23" s="28">
        <v>150</v>
      </c>
      <c r="D23" t="s">
        <v>23</v>
      </c>
    </row>
    <row r="24" spans="1:5" x14ac:dyDescent="0.2">
      <c r="B24" s="27" t="s">
        <v>25</v>
      </c>
      <c r="C24" s="28" t="s">
        <v>0</v>
      </c>
    </row>
  </sheetData>
  <mergeCells count="2">
    <mergeCell ref="C2:F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SNWare</vt:lpstr>
      <vt:lpstr>Rate Card (SNWare)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Martins</dc:creator>
  <cp:lastModifiedBy>Sumit Kumar</cp:lastModifiedBy>
  <cp:lastPrinted>2014-02-27T14:46:34Z</cp:lastPrinted>
  <dcterms:created xsi:type="dcterms:W3CDTF">2014-02-04T14:38:57Z</dcterms:created>
  <dcterms:modified xsi:type="dcterms:W3CDTF">2024-06-13T12:24:13Z</dcterms:modified>
</cp:coreProperties>
</file>