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C:\Users\HP\Desktop\DATA\QUASTECH\personal\dashboards\Excel\"/>
    </mc:Choice>
  </mc:AlternateContent>
  <xr:revisionPtr revIDLastSave="0" documentId="13_ncr:1_{3EE994DA-58C5-42BD-8367-2C227FA213D7}" xr6:coauthVersionLast="47" xr6:coauthVersionMax="47" xr10:uidLastSave="{00000000-0000-0000-0000-000000000000}"/>
  <bookViews>
    <workbookView xWindow="-108" yWindow="-108" windowWidth="23256" windowHeight="12456" tabRatio="884" xr2:uid="{3DDA297B-FE93-4C8F-9E73-150CA03CFA76}"/>
  </bookViews>
  <sheets>
    <sheet name="Home" sheetId="12" r:id="rId1"/>
    <sheet name="Sales Performance Overview" sheetId="1" r:id="rId2"/>
    <sheet name="Product &amp; Category Insights" sheetId="6" r:id="rId3"/>
    <sheet name="Customer &amp; Regional Analysis" sheetId="5" r:id="rId4"/>
    <sheet name="Operations &amp; Logistics" sheetId="7" r:id="rId5"/>
    <sheet name="Raw Data" sheetId="2" r:id="rId6"/>
    <sheet name="Overview Data" sheetId="3" r:id="rId7"/>
    <sheet name="Product &amp; Category Insight Data" sheetId="8" r:id="rId8"/>
    <sheet name="Customer &amp; Regional Data" sheetId="9" r:id="rId9"/>
    <sheet name="Operations &amp; Logistics Data" sheetId="10" r:id="rId10"/>
  </sheets>
  <definedNames>
    <definedName name="ExternalData_1" localSheetId="5" hidden="1">'Raw Data'!$A$1:$AA$2001</definedName>
    <definedName name="NativeTimeline_Order_Date">#N/A</definedName>
    <definedName name="Slicer_Category">#N/A</definedName>
    <definedName name="Slicer_Customer_Segment">#N/A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9" l="1"/>
  <c r="G3" i="9"/>
  <c r="F3" i="8"/>
  <c r="C3" i="8"/>
  <c r="M11" i="10"/>
  <c r="M10" i="10"/>
  <c r="G11" i="10"/>
  <c r="G10" i="10"/>
  <c r="C11" i="10"/>
  <c r="C10" i="10"/>
  <c r="F5" i="10"/>
  <c r="F4" i="10"/>
  <c r="I4" i="10"/>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 i="2"/>
  <c r="B4" i="10" s="1"/>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B4" i="9"/>
  <c r="K4" i="8"/>
  <c r="H4" i="8"/>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7" i="3"/>
  <c r="C6" i="3"/>
  <c r="C5" i="3"/>
  <c r="C4" i="3"/>
  <c r="C3" i="3"/>
  <c r="C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6A1CA2-6BE8-4E19-B42A-F9FE3897994A}"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<sst xmlns="http://schemas.openxmlformats.org/spreadsheetml/2006/main" count="24181" uniqueCount="6112">
  <si>
    <t>Order_ID</t>
  </si>
  <si>
    <t>Order_Date</t>
  </si>
  <si>
    <t>Ship_Date</t>
  </si>
  <si>
    <t>Customer_ID</t>
  </si>
  <si>
    <t>Customer_Name</t>
  </si>
  <si>
    <t>Customer_Segment</t>
  </si>
  <si>
    <t>Product</t>
  </si>
  <si>
    <t>Category</t>
  </si>
  <si>
    <t>Region</t>
  </si>
  <si>
    <t>City</t>
  </si>
  <si>
    <t>Sales_Channel</t>
  </si>
  <si>
    <t>Payment_Method</t>
  </si>
  <si>
    <t>Quantity_Sold</t>
  </si>
  <si>
    <t>Unit_Price</t>
  </si>
  <si>
    <t>Discount(%)</t>
  </si>
  <si>
    <t>Total_Sales</t>
  </si>
  <si>
    <t>Cost_Price</t>
  </si>
  <si>
    <t>Profit</t>
  </si>
  <si>
    <t>Stock_Level</t>
  </si>
  <si>
    <t>Return_Status</t>
  </si>
  <si>
    <t>Delivery_Status</t>
  </si>
  <si>
    <t>Shipping_Cost</t>
  </si>
  <si>
    <t>Customer_Satisfaction(1-5)</t>
  </si>
  <si>
    <t>46685257-bdd6-40fb-8667-1ad11c80317f</t>
  </si>
  <si>
    <t>bc8960a9-23b8-41e9-b924-56de3eb13b90</t>
  </si>
  <si>
    <t>Patrick Gardner</t>
  </si>
  <si>
    <t>Retail</t>
  </si>
  <si>
    <t>Phone</t>
  </si>
  <si>
    <t>Electronics</t>
  </si>
  <si>
    <t>North</t>
  </si>
  <si>
    <t>Miami</t>
  </si>
  <si>
    <t>Offline</t>
  </si>
  <si>
    <t>Credit Card</t>
  </si>
  <si>
    <t>Returned</t>
  </si>
  <si>
    <t>Delivered</t>
  </si>
  <si>
    <t>17fc695a-07a0-4a6e-8822-e8f36c031199</t>
  </si>
  <si>
    <t>9a1de644-815e-46d1-bb8f-aa1837f8a88b</t>
  </si>
  <si>
    <t>Cristian Santos</t>
  </si>
  <si>
    <t>Corporate</t>
  </si>
  <si>
    <t>Laptop</t>
  </si>
  <si>
    <t>Computers</t>
  </si>
  <si>
    <t>South</t>
  </si>
  <si>
    <t>Berlin</t>
  </si>
  <si>
    <t>UPI</t>
  </si>
  <si>
    <t>96da1dac-72ff-4d2a-b86e-cbe06b65a6a4</t>
  </si>
  <si>
    <t>01a9e71f-de8a-474b-8f36-d58b47378190</t>
  </si>
  <si>
    <t>Caitlin Henderson</t>
  </si>
  <si>
    <t>Enterprise</t>
  </si>
  <si>
    <t>Mumbai</t>
  </si>
  <si>
    <t>Online</t>
  </si>
  <si>
    <t>Cash</t>
  </si>
  <si>
    <t>Not Returned</t>
  </si>
  <si>
    <t>Pending</t>
  </si>
  <si>
    <t>c37459ee-f50b-4a63-b71e-cd7b27cd8130</t>
  </si>
  <si>
    <t>6142ea7d-17be-4111-9a2a-73ed562b0f79</t>
  </si>
  <si>
    <t>Ryan Munoz</t>
  </si>
  <si>
    <t>Headphones</t>
  </si>
  <si>
    <t>Accessories</t>
  </si>
  <si>
    <t>New York</t>
  </si>
  <si>
    <t>89463e85-759c-4e66-bacf-b3d00b1f9163</t>
  </si>
  <si>
    <t>60e7a113-ec1b-4ca1-b91e-1d4c1ff49b78</t>
  </si>
  <si>
    <t>Edward Fuller</t>
  </si>
  <si>
    <t>Small Business</t>
  </si>
  <si>
    <t>Camera</t>
  </si>
  <si>
    <t>Tokyo</t>
  </si>
  <si>
    <t>3139d32c-93cd-49bf-9c94-1cf0dc98d2c1</t>
  </si>
  <si>
    <t>a9488d99-0bbb-4599-91ce-5dd2b45ed1f0</t>
  </si>
  <si>
    <t>Dylan Miller</t>
  </si>
  <si>
    <t>Keyboard</t>
  </si>
  <si>
    <t>East</t>
  </si>
  <si>
    <t>Los Angeles</t>
  </si>
  <si>
    <t>Debit Card</t>
  </si>
  <si>
    <t>47294739-614f-43d7-99db-3ad0ddd1dfb2</t>
  </si>
  <si>
    <t>5d65a441-d588-42de-a2bc-372f7412b293</t>
  </si>
  <si>
    <t>Henry Santiago</t>
  </si>
  <si>
    <t>West</t>
  </si>
  <si>
    <t>12476f57-a5e5-45ab-aefc-fad8efc89849</t>
  </si>
  <si>
    <t>88bd6407-2bcf-4e01-a28d-efe39bf00273</t>
  </si>
  <si>
    <t>Carla Gray</t>
  </si>
  <si>
    <t>In Transit</t>
  </si>
  <si>
    <t>3838b326-8e94-4239-b02b-61c4a3d70628</t>
  </si>
  <si>
    <t>c4b032cc-d7c5-44a5-9304-317faf42e12f</t>
  </si>
  <si>
    <t>Crystal Johnson</t>
  </si>
  <si>
    <t>Net Banking</t>
  </si>
  <si>
    <t>3602f8ac-10f1-4c81-848a-aa9e66b2bc5b</t>
  </si>
  <si>
    <t>e059a0ee-9132-463e-b162-87e4e9c349e0</t>
  </si>
  <si>
    <t>Christy Porter</t>
  </si>
  <si>
    <t>24933b83-7577-40a9-a491-f0b2ea1fca65</t>
  </si>
  <si>
    <t>beb79919-3f22-4af8-a3be-d01d43cf2fde</t>
  </si>
  <si>
    <t>Deborah Richards</t>
  </si>
  <si>
    <t>Tablet</t>
  </si>
  <si>
    <t>382567b8-5cab-4c97-a63f-1c97956269f0</t>
  </si>
  <si>
    <t>827050a8-2369-4584-bf5e-9ff0ff50bde4</t>
  </si>
  <si>
    <t>Peter Callahan Jr.</t>
  </si>
  <si>
    <t>Smartwatch</t>
  </si>
  <si>
    <t>98ae4334-6c12-4ce8-ae34-0454cac5b68c</t>
  </si>
  <si>
    <t>988c24c9-61b1-4d22-a280-1c4510435a10</t>
  </si>
  <si>
    <t>Kendra Maddox DVM</t>
  </si>
  <si>
    <t>Monitor</t>
  </si>
  <si>
    <t>ae849217-1d53-434b-b881-39b9ae270da7</t>
  </si>
  <si>
    <t>444ea7c8-c039-4710-8976-e334e2817efd</t>
  </si>
  <si>
    <t>Gina Carter</t>
  </si>
  <si>
    <t>b8db0672-f42d-47cc-80d4-af5974273ca3</t>
  </si>
  <si>
    <t>f8cda88b-436d-46e2-b83c-fe0be037e5ed</t>
  </si>
  <si>
    <t>Cassandra Gaines</t>
  </si>
  <si>
    <t>a39231a7-d777-4477-8c66-e0a8a013ac6e</t>
  </si>
  <si>
    <t>2720797d-32eb-4689-9be5-78c781f631d4</t>
  </si>
  <si>
    <t>Christopher Ashley</t>
  </si>
  <si>
    <t>99546eb4-0025-4ad1-ab22-63dd87c5421e</t>
  </si>
  <si>
    <t>1ca35cfb-04fc-4d82-bd15-438552fbe43b</t>
  </si>
  <si>
    <t>Sherry Decker</t>
  </si>
  <si>
    <t>e0c53cb8-3da9-42a9-8ed4-2f1a3d4cbf37</t>
  </si>
  <si>
    <t>15ed6269-1429-4c07-b26b-4776913e4de2</t>
  </si>
  <si>
    <t>Rose Spence</t>
  </si>
  <si>
    <t>a8e56e0c-20de-435d-a031-d750c40db9b4</t>
  </si>
  <si>
    <t>2a45c2ab-8cbf-4db0-b264-accc79ac1b1e</t>
  </si>
  <si>
    <t>Shane Henderson</t>
  </si>
  <si>
    <t>Delhi</t>
  </si>
  <si>
    <t>badcc32a-c159-4f53-8a0f-4efbedcd465e</t>
  </si>
  <si>
    <t>4fcca39a-b683-42e6-b37e-a2dfb09b2a5c</t>
  </si>
  <si>
    <t>Michael Brooks</t>
  </si>
  <si>
    <t>3f76be1d-1efa-4197-b394-988f847fd9b4</t>
  </si>
  <si>
    <t>05628059-568c-469b-9064-005c3985c3cf</t>
  </si>
  <si>
    <t>Crystal Robinson</t>
  </si>
  <si>
    <t>3a9bedd4-0f12-49e0-a18f-f6b6b535106e</t>
  </si>
  <si>
    <t>dc1110c1-080a-4dfb-a7c9-9b26114125c6</t>
  </si>
  <si>
    <t>Jose Ramirez</t>
  </si>
  <si>
    <t>Chicago</t>
  </si>
  <si>
    <t>b92da22b-21df-406f-8a0b-3c3336d8393a</t>
  </si>
  <si>
    <t>93829b43-922f-415a-a1e3-db63ef7ddc76</t>
  </si>
  <si>
    <t>Richard Aguirre</t>
  </si>
  <si>
    <t>6e595ed3-a8b3-47fa-98d0-752b1825bc54</t>
  </si>
  <si>
    <t>778eedb3-693d-4fbc-ac6f-a6115ab33edf</t>
  </si>
  <si>
    <t>Amy Valdez</t>
  </si>
  <si>
    <t>ba6c34ab-6712-403a-8f84-4fef1931e9ee</t>
  </si>
  <si>
    <t>1bf90e27-dc96-425e-8cf3-a17156dc8907</t>
  </si>
  <si>
    <t>Connor West</t>
  </si>
  <si>
    <t>Houston</t>
  </si>
  <si>
    <t>3ff350bf-766e-4b15-874e-bc192ef91276</t>
  </si>
  <si>
    <t>71710434-134c-4c92-ac5b-227cdfde4fbf</t>
  </si>
  <si>
    <t>Savannah Garcia</t>
  </si>
  <si>
    <t>03c72ba8-d605-4770-8a63-f881ffd0f9d5</t>
  </si>
  <si>
    <t>c0e9ab30-ed26-42e9-97e0-11b7f8102383</t>
  </si>
  <si>
    <t>Carol Tucker</t>
  </si>
  <si>
    <t>0f02bad0-e706-4ef4-a6aa-9385dd59ba71</t>
  </si>
  <si>
    <t>fc3d3348-008d-4127-a104-61e32a25a888</t>
  </si>
  <si>
    <t>Timothy Glover</t>
  </si>
  <si>
    <t>bb026576-f512-44c3-b253-d2186c4a37ea</t>
  </si>
  <si>
    <t>a97065e1-8e46-4534-888a-618efed4057d</t>
  </si>
  <si>
    <t>Brittney Phillips</t>
  </si>
  <si>
    <t>London</t>
  </si>
  <si>
    <t>0f9aea4b-8acd-4e10-bc59-4585944528c0</t>
  </si>
  <si>
    <t>0cd620c2-0ea2-422b-9048-67babf7b539b</t>
  </si>
  <si>
    <t>Kathryn Farrell</t>
  </si>
  <si>
    <t>14822f53-8201-4c62-b5f5-9b220e8fa8e0</t>
  </si>
  <si>
    <t>98543881-118a-4d29-af92-3996d9f195d0</t>
  </si>
  <si>
    <t>Scott Powell</t>
  </si>
  <si>
    <t>98326856-9434-4a03-bf07-f81491d63f78</t>
  </si>
  <si>
    <t>6b5252e3-14fc-4d54-9e8f-c9650a2c827e</t>
  </si>
  <si>
    <t>Krystal Stewart</t>
  </si>
  <si>
    <t>506e5a9a-b758-488d-ab73-295b344a54b8</t>
  </si>
  <si>
    <t>21813d25-6552-48a6-83ff-50113d1a85dd</t>
  </si>
  <si>
    <t>Elizabeth Stewart</t>
  </si>
  <si>
    <t>75523327-0262-4f73-9292-2f83ef8c485b</t>
  </si>
  <si>
    <t>ff002d4d-9020-49e4-bf9a-b5c29f044aed</t>
  </si>
  <si>
    <t>Joshua Wagner</t>
  </si>
  <si>
    <t>119c4ea3-e180-4081-9958-a499eeea163e</t>
  </si>
  <si>
    <t>48f4ef12-5e99-43d2-be89-6c64e117dac3</t>
  </si>
  <si>
    <t>Roy Warner</t>
  </si>
  <si>
    <t>a76afde6-ce9e-4a11-bcbb-4e59fbddcf7c</t>
  </si>
  <si>
    <t>d12dbc9a-aaf9-4531-8200-b1f08768a84f</t>
  </si>
  <si>
    <t>Tara Garcia</t>
  </si>
  <si>
    <t>e3c43657-1d8c-4bac-83b4-09ef2260e70f</t>
  </si>
  <si>
    <t>27cb6f2a-8da0-4097-be0f-051b1b66b5a9</t>
  </si>
  <si>
    <t>Larry Robbins</t>
  </si>
  <si>
    <t>439472e6-da58-4e8a-a25d-6b29afffcfd2</t>
  </si>
  <si>
    <t>e7c421c7-4049-4b71-bd10-6c6081627cf1</t>
  </si>
  <si>
    <t>Amber Walters</t>
  </si>
  <si>
    <t>5563f616-00e8-4ece-8b49-452d46d483f3</t>
  </si>
  <si>
    <t>fad409e2-a319-4cb4-a17d-65a0c56811cd</t>
  </si>
  <si>
    <t>Patrick Arnold</t>
  </si>
  <si>
    <t>13432e61-1ca3-4448-8279-b6a68f9797b0</t>
  </si>
  <si>
    <t>e767dcea-b0e6-4969-a213-42b0f1eedba3</t>
  </si>
  <si>
    <t>Andrew Wood</t>
  </si>
  <si>
    <t>0ab54bde-20a0-4502-ae06-809725e97977</t>
  </si>
  <si>
    <t>eededb07-e623-4689-9d59-cd2a4eea04e7</t>
  </si>
  <si>
    <t>Shannon Nolan</t>
  </si>
  <si>
    <t>1a50aec3-aabc-45fa-bfe1-2e47ae9bec36</t>
  </si>
  <si>
    <t>e256a6dc-8f54-46b7-87b5-b2bc5a8aaeca</t>
  </si>
  <si>
    <t>Valerie Brady</t>
  </si>
  <si>
    <t>2999b735-dd56-4c94-bc9a-d14cee0caeb5</t>
  </si>
  <si>
    <t>2d534dd0-cf8e-4c5a-8cc5-6569f9e8a369</t>
  </si>
  <si>
    <t>Allison Doyle</t>
  </si>
  <si>
    <t>cd5f4822-6966-48aa-ae49-f329c84a7b28</t>
  </si>
  <si>
    <t>cf8d446a-bc2c-4b0d-9d33-4cc7ab7f089a</t>
  </si>
  <si>
    <t>Christopher Haynes</t>
  </si>
  <si>
    <t>787f2425-dbcc-4477-89e9-db0adf465290</t>
  </si>
  <si>
    <t>eb1fa9f2-d10b-41d0-b317-347038f16a81</t>
  </si>
  <si>
    <t>Eric Pope</t>
  </si>
  <si>
    <t>3170f437-a8f7-4f5a-860e-df5b39118497</t>
  </si>
  <si>
    <t>dd463c09-4752-47aa-9408-f9ac6601ddd0</t>
  </si>
  <si>
    <t>Raymond Bell</t>
  </si>
  <si>
    <t>d7fa2d8d-fb2c-4025-adf4-e62d6651529e</t>
  </si>
  <si>
    <t>0710d430-f071-4879-94c6-3cd889456f27</t>
  </si>
  <si>
    <t>Wesley White</t>
  </si>
  <si>
    <t>6f3f920c-98b8-44cc-9bc0-44fc09cb3942</t>
  </si>
  <si>
    <t>504d281f-c953-4b63-ba81-edd9587ef344</t>
  </si>
  <si>
    <t>William Wilson</t>
  </si>
  <si>
    <t>0b5cea6a-4135-4e8c-b0a9-00ad939b462d</t>
  </si>
  <si>
    <t>85197ff4-006e-46e3-afa1-7735b572f3d0</t>
  </si>
  <si>
    <t>Kimberly Ball</t>
  </si>
  <si>
    <t>5d3d9e56-3270-44fa-abae-4f43bcae8081</t>
  </si>
  <si>
    <t>aa0b7b14-f2e9-402d-91e9-cdaa6e6981a3</t>
  </si>
  <si>
    <t>Lisa Alvarado</t>
  </si>
  <si>
    <t>81d2c7de-4ce1-4b90-a669-7833b841d0a0</t>
  </si>
  <si>
    <t>5380b904-688c-4015-aab9-7e494f2d4796</t>
  </si>
  <si>
    <t>Edward Martinez</t>
  </si>
  <si>
    <t>ad64b56c-610f-4a3f-b0bb-ac67aa38d0a1</t>
  </si>
  <si>
    <t>9d9262af-2c8d-4e44-a71e-43a6bf85bf0e</t>
  </si>
  <si>
    <t>Jennifer Bass</t>
  </si>
  <si>
    <t>c9277d9b-6e0d-4648-b5ce-884149732d6c</t>
  </si>
  <si>
    <t>527eecfa-a79a-49aa-9b4e-2c249479e1e6</t>
  </si>
  <si>
    <t>Jeremy Lewis</t>
  </si>
  <si>
    <t>cbc84759-f5b7-4cc7-a6b3-c944cb323e35</t>
  </si>
  <si>
    <t>15b52908-a8aa-4158-ab70-e525bc67f831</t>
  </si>
  <si>
    <t>Matthew Harvey</t>
  </si>
  <si>
    <t>3c20592f-c04a-46c4-b3b6-3fe1d1843324</t>
  </si>
  <si>
    <t>ce7ae7f6-3982-4cff-8f77-a665ac3c5640</t>
  </si>
  <si>
    <t>Alexander Sanchez</t>
  </si>
  <si>
    <t>12a4def0-c4bb-47a9-9988-68dd9c7c7377</t>
  </si>
  <si>
    <t>a1384ddc-e2d9-4e5d-aa18-ce4c74962764</t>
  </si>
  <si>
    <t>Michelle Cruz</t>
  </si>
  <si>
    <t>b00805cc-a7f3-4ae9-a5c7-3c443e75c3b4</t>
  </si>
  <si>
    <t>dc45d539-c03f-4538-a485-5aa1016b6287</t>
  </si>
  <si>
    <t>Ashley Coleman</t>
  </si>
  <si>
    <t>8498e113-b227-462c-b53d-4330cdda24ba</t>
  </si>
  <si>
    <t>3fcb7546-8eb2-4579-8cdb-1ca476ecbdd6</t>
  </si>
  <si>
    <t>Barbara Anderson</t>
  </si>
  <si>
    <t>8f15ba58-fce6-4504-87f8-424daae65fc1</t>
  </si>
  <si>
    <t>c1581092-f335-4ba3-913a-7052986f9025</t>
  </si>
  <si>
    <t>Lisa Ball</t>
  </si>
  <si>
    <t>8c41561b-e827-41b9-94a0-2e536d3ee1dc</t>
  </si>
  <si>
    <t>be6033f7-28be-4288-a5af-6e39722764e6</t>
  </si>
  <si>
    <t>Joanna Walton</t>
  </si>
  <si>
    <t>c715b2b9-c40c-4d91-86fd-e062a33dc7af</t>
  </si>
  <si>
    <t>3d3f3799-a072-45e9-bc0e-8cd88573e793</t>
  </si>
  <si>
    <t>Billy Mitchell</t>
  </si>
  <si>
    <t>8a476a87-e49d-481d-91d8-7c6455fa1ab8</t>
  </si>
  <si>
    <t>3b33f3d8-269c-4696-a36c-7b8714a0bccb</t>
  </si>
  <si>
    <t>Christian Lewis</t>
  </si>
  <si>
    <t>7746d0ba-8ae8-405b-94b4-a48268586eba</t>
  </si>
  <si>
    <t>d5385b0e-34f3-493c-8ff0-a55c6a702e2f</t>
  </si>
  <si>
    <t>Taylor Silva</t>
  </si>
  <si>
    <t>c3fe0183-e172-4725-9b52-ca5805000bc6</t>
  </si>
  <si>
    <t>018267c4-7a1b-4806-a160-a6b49360715f</t>
  </si>
  <si>
    <t>Elizabeth Price</t>
  </si>
  <si>
    <t>89c8d2ab-6b44-4a8d-95f2-5073f41402b1</t>
  </si>
  <si>
    <t>ccc42903-8bcf-43a1-bc10-fa52bf5d2fdf</t>
  </si>
  <si>
    <t>Connie Robinson</t>
  </si>
  <si>
    <t>560c95ee-638c-454c-876e-2bba7c5308bf</t>
  </si>
  <si>
    <t>67814c1f-cc53-4e36-addc-3e13ab3b4d37</t>
  </si>
  <si>
    <t>Sara Calhoun</t>
  </si>
  <si>
    <t>64de82e6-e82c-4d7b-86e7-45f988bc539c</t>
  </si>
  <si>
    <t>06f028ff-a9ba-4a27-907b-fe36978648f8</t>
  </si>
  <si>
    <t>Jeffrey Camacho</t>
  </si>
  <si>
    <t>53cd6268-610c-4373-8299-9aa40cdf742b</t>
  </si>
  <si>
    <t>56666f9f-53ac-4ab9-b467-2cd9362f5e5c</t>
  </si>
  <si>
    <t>Jamie Walton</t>
  </si>
  <si>
    <t>14f7ce8d-d5bc-48d0-8094-dded6bebac31</t>
  </si>
  <si>
    <t>8a175dfe-bfc0-4dc8-84f6-4d8678660765</t>
  </si>
  <si>
    <t>Trevor Walker</t>
  </si>
  <si>
    <t>0a4e5b70-a6d9-44a3-b510-ab53c7fee39f</t>
  </si>
  <si>
    <t>3f4df561-f319-4125-87f1-94f9c1156d6d</t>
  </si>
  <si>
    <t>Alex Hernandez</t>
  </si>
  <si>
    <t>90604f62-1d48-4071-ab61-a7b1793b4c32</t>
  </si>
  <si>
    <t>b31022f0-770c-4798-b7cc-863bf2a03459</t>
  </si>
  <si>
    <t>Jacob Obrien</t>
  </si>
  <si>
    <t>d1bdb8c0-c71d-4e60-9d52-06abb7e6427c</t>
  </si>
  <si>
    <t>1bac5c15-4fa0-4f26-b6f7-f0cc29ec8e49</t>
  </si>
  <si>
    <t>Tanya Johnston</t>
  </si>
  <si>
    <t>f1043785-658b-4523-a014-1de9f54ad0a2</t>
  </si>
  <si>
    <t>9793b9b4-1374-4146-b2c5-bd89b70b3420</t>
  </si>
  <si>
    <t>Lori Garcia</t>
  </si>
  <si>
    <t>99b49350-af2b-49b4-99ac-d1584d3485c5</t>
  </si>
  <si>
    <t>fbdd3933-cbd5-4bf6-9efd-76e9ce3714af</t>
  </si>
  <si>
    <t>Amanda Patel</t>
  </si>
  <si>
    <t>a5c5650c-8186-4576-91a7-26095eddbbbf</t>
  </si>
  <si>
    <t>6b88f83d-d97d-49cd-833d-2bce575aed2c</t>
  </si>
  <si>
    <t>Ashley Yu</t>
  </si>
  <si>
    <t>b5122df8-75b1-4a55-9426-2982e43e4288</t>
  </si>
  <si>
    <t>bbda0242-2d17-4fc9-af7c-15ea272a6d8e</t>
  </si>
  <si>
    <t>Marie Gilbert</t>
  </si>
  <si>
    <t>7701f7bb-7bc6-4e1f-864e-e6e389c5b31a</t>
  </si>
  <si>
    <t>97ac6aa8-bb24-48a3-9363-57b66f81cf4f</t>
  </si>
  <si>
    <t>Samuel Rivas</t>
  </si>
  <si>
    <t>3e6dd58b-7367-428d-a1b2-94de4767d76c</t>
  </si>
  <si>
    <t>9c3eb2d5-91e1-4a96-b6f7-2255c01f36bf</t>
  </si>
  <si>
    <t>Gabrielle Snyder</t>
  </si>
  <si>
    <t>5ad5cf06-364d-4c87-bcd0-129d2e8d0e87</t>
  </si>
  <si>
    <t>4797b2c9-5720-4246-8223-623bcc3ebdde</t>
  </si>
  <si>
    <t>Meredith Hill</t>
  </si>
  <si>
    <t>15eabb27-30e9-42f2-b2b4-3abf8441aefd</t>
  </si>
  <si>
    <t>7d137018-680b-4c63-b856-d0353dc98290</t>
  </si>
  <si>
    <t>Cynthia Alvarez</t>
  </si>
  <si>
    <t>046a0df5-cafd-4613-b2bb-912d7da67785</t>
  </si>
  <si>
    <t>6786d506-38ba-4abc-8b53-05e517d2582e</t>
  </si>
  <si>
    <t>Elizabeth Perkins</t>
  </si>
  <si>
    <t>6cedd15d-5800-4c02-87ea-7ff58db06746</t>
  </si>
  <si>
    <t>54aebd1b-8ce6-424d-bef5-9fe6ff233d5f</t>
  </si>
  <si>
    <t>Jesse Parker</t>
  </si>
  <si>
    <t>50c7c006-314d-4441-b8a6-171f1ee34dc4</t>
  </si>
  <si>
    <t>f36cb62b-892e-4161-be2d-740a1e9b23bc</t>
  </si>
  <si>
    <t>Cathy Robinson</t>
  </si>
  <si>
    <t>fa02eaec-96ef-4ad6-b97e-670346c8adfe</t>
  </si>
  <si>
    <t>48729a4d-98c7-472a-864e-9a13c29cfc0c</t>
  </si>
  <si>
    <t>Dr. Elizabeth Ward</t>
  </si>
  <si>
    <t>2067bdac-88bd-43d1-b540-b30e039f3a25</t>
  </si>
  <si>
    <t>0df56ac6-f96b-448a-8ba6-eab94639447b</t>
  </si>
  <si>
    <t>Melissa Martinez</t>
  </si>
  <si>
    <t>df6a8f93-1a43-4f0a-bdaa-39f0c0b6fce2</t>
  </si>
  <si>
    <t>782a65e0-48ca-4651-92f5-df7b0323d342</t>
  </si>
  <si>
    <t>Glen Sheppard</t>
  </si>
  <si>
    <t>1d34d08e-7a4c-45d4-9c99-e04cf0e98b3b</t>
  </si>
  <si>
    <t>7de31a51-6694-4343-90ba-58e3d2762bdc</t>
  </si>
  <si>
    <t>Mark Brown</t>
  </si>
  <si>
    <t>4dc82a1e-f2f9-45fa-9016-4161cfa701cd</t>
  </si>
  <si>
    <t>1e52d770-3f89-4142-be71-6b1415ce6a66</t>
  </si>
  <si>
    <t>Jennifer Carlson</t>
  </si>
  <si>
    <t>61607459-85c7-404b-8693-da1139c6a1ca</t>
  </si>
  <si>
    <t>4c1f55ab-7156-49ee-a893-be3d7354ea6f</t>
  </si>
  <si>
    <t>Wanda Torres</t>
  </si>
  <si>
    <t>bd767e35-f5c9-4047-9c10-c5720f6b40d0</t>
  </si>
  <si>
    <t>3531968d-c342-4d2b-b295-456e19675f06</t>
  </si>
  <si>
    <t>Deborah Miller</t>
  </si>
  <si>
    <t>2812859a-1337-439e-8d4f-5d272c7f0b79</t>
  </si>
  <si>
    <t>b07aa066-7354-45ea-a894-9b8d00af5b3a</t>
  </si>
  <si>
    <t>Doris Hall</t>
  </si>
  <si>
    <t>743b65a2-dc0f-4fcf-b3f6-fe0d48603b32</t>
  </si>
  <si>
    <t>ec856f37-3bc1-4987-aff8-754d1238d630</t>
  </si>
  <si>
    <t>Rick Lawrence</t>
  </si>
  <si>
    <t>1d61fac3-6cd5-4859-b2a4-47b2ef04e57d</t>
  </si>
  <si>
    <t>26242b40-a5cb-43a2-b98d-1ca68b6870b5</t>
  </si>
  <si>
    <t>Samantha Jones</t>
  </si>
  <si>
    <t>bfbbb17f-9854-4e4e-8ebf-a5c3cae9b4a7</t>
  </si>
  <si>
    <t>49e2623d-ebd3-4616-91b7-8d8ed3016989</t>
  </si>
  <si>
    <t>John Torres</t>
  </si>
  <si>
    <t>8a3c3b5e-801e-41da-85b1-ed25f1533ae8</t>
  </si>
  <si>
    <t>9918ee46-1497-4658-b010-f7197e695d0d</t>
  </si>
  <si>
    <t>Jeffrey Morris</t>
  </si>
  <si>
    <t>f63fce41-3a9a-4a5e-9761-32ed069f14f1</t>
  </si>
  <si>
    <t>93403fad-dc4a-456b-9601-6237ac9ed156</t>
  </si>
  <si>
    <t>Alicia Hubbard</t>
  </si>
  <si>
    <t>c35b1c8c-0a4c-4f7f-9384-ec2b44feacae</t>
  </si>
  <si>
    <t>84dad06a-7872-4deb-acd9-4cbbc19ad58c</t>
  </si>
  <si>
    <t>Sydney White</t>
  </si>
  <si>
    <t>7de1bdfe-d072-4b5c-a281-40446f962882</t>
  </si>
  <si>
    <t>5913f9d3-7852-49f4-975b-a98df8140102</t>
  </si>
  <si>
    <t>Frank Garcia</t>
  </si>
  <si>
    <t>7ed70ed7-b194-490b-a961-929e546e035a</t>
  </si>
  <si>
    <t>668409e3-f1f8-443e-a99f-131849c8a43f</t>
  </si>
  <si>
    <t>Krista Gibson</t>
  </si>
  <si>
    <t>f85e06a1-1dad-49b2-92c2-1221409d3602</t>
  </si>
  <si>
    <t>83bc9478-dd6a-47b8-a778-043bc5c5b37a</t>
  </si>
  <si>
    <t>April Booth</t>
  </si>
  <si>
    <t>84b871bb-3005-48d2-8de0-51a669ca97d2</t>
  </si>
  <si>
    <t>7f9d3e64-c1a6-423b-9f64-eeed5c9d927d</t>
  </si>
  <si>
    <t>Olivia Harris</t>
  </si>
  <si>
    <t>70286046-49bc-473f-ad7b-f656218a1536</t>
  </si>
  <si>
    <t>1f15c7b6-7c16-428d-b2c0-8394e17f29e1</t>
  </si>
  <si>
    <t>Mark Lloyd</t>
  </si>
  <si>
    <t>03802b70-8d03-491e-8f8d-5238288b78b5</t>
  </si>
  <si>
    <t>3985fb62-17dc-4eff-a872-13f98d605936</t>
  </si>
  <si>
    <t>Susan Murray MD</t>
  </si>
  <si>
    <t>b77350ca-eec2-49dc-bf95-897c276aa6ce</t>
  </si>
  <si>
    <t>45ff2c83-b495-4b4e-8245-6fb44ab7706e</t>
  </si>
  <si>
    <t>John Kennedy</t>
  </si>
  <si>
    <t>30cbd755-6232-417a-a507-41818d1fb540</t>
  </si>
  <si>
    <t>bf0d073d-821c-4336-9970-cf60ebff8d15</t>
  </si>
  <si>
    <t>Sharon Hill</t>
  </si>
  <si>
    <t>ef2ae713-5702-4049-aa39-aaa6dabac50d</t>
  </si>
  <si>
    <t>d20f87d0-4465-4d6b-81fb-18b3c9a7d91f</t>
  </si>
  <si>
    <t>Nicholas Monroe</t>
  </si>
  <si>
    <t>dd81b7f5-7d59-41c6-a8f1-e091ffb8102d</t>
  </si>
  <si>
    <t>7bfdcc12-89e0-4ab3-b250-ee18260a5962</t>
  </si>
  <si>
    <t>Juan Daniels</t>
  </si>
  <si>
    <t>304b8590-de9e-4757-9260-001eeecf67d2</t>
  </si>
  <si>
    <t>9261549d-3d22-4c30-b28f-41defb140bc3</t>
  </si>
  <si>
    <t>Scott Jenkins</t>
  </si>
  <si>
    <t>e9d68f23-b489-4070-b914-f8a8bea4ff31</t>
  </si>
  <si>
    <t>fd08b32c-62d6-4e93-a198-5d54cfb87e6f</t>
  </si>
  <si>
    <t>Samantha Pollard</t>
  </si>
  <si>
    <t>80962718-2051-4cef-897a-1e10f6febc0e</t>
  </si>
  <si>
    <t>dea4ae17-54fd-4ad3-9716-108ef72169bb</t>
  </si>
  <si>
    <t>Ryan Garcia</t>
  </si>
  <si>
    <t>24e75e8e-b8f2-4423-83ed-d1f874f93d17</t>
  </si>
  <si>
    <t>f84f16b3-a79f-4faf-9ef5-768968f45bce</t>
  </si>
  <si>
    <t>John Costa</t>
  </si>
  <si>
    <t>a65bb1f2-65c1-4795-b155-16bc9f8ded97</t>
  </si>
  <si>
    <t>da330aa1-541c-4fcd-9a0d-4a5f148f8b74</t>
  </si>
  <si>
    <t>Kimberly Finley</t>
  </si>
  <si>
    <t>7cea2045-c268-483e-a32f-2e63b7fddd71</t>
  </si>
  <si>
    <t>9e11d2cd-0930-4ef6-8a80-068ddf547e50</t>
  </si>
  <si>
    <t>Mark Mccall</t>
  </si>
  <si>
    <t>fa745761-6f18-4108-9723-199dbf2c14a0</t>
  </si>
  <si>
    <t>b4323070-a23d-4c2f-82a7-96891933918c</t>
  </si>
  <si>
    <t>Jill Benson</t>
  </si>
  <si>
    <t>cbd00ef2-530a-47df-8bc6-10660769165f</t>
  </si>
  <si>
    <t>5ff595ea-5bc4-40f1-8b1a-269b0e5dd462</t>
  </si>
  <si>
    <t>David Jenkins</t>
  </si>
  <si>
    <t>2cd1586a-2b84-4c67-ae18-3554cae28e66</t>
  </si>
  <si>
    <t>61ee6c5b-deef-480f-9c07-a75114374509</t>
  </si>
  <si>
    <t>Cynthia Durham</t>
  </si>
  <si>
    <t>4104a8b5-a34d-47c5-b60d-ebbb3b70b3a1</t>
  </si>
  <si>
    <t>0267deb3-aab6-42c9-815d-174a75a66981</t>
  </si>
  <si>
    <t>Julie Roberts</t>
  </si>
  <si>
    <t>f1faf665-7115-43f3-92e8-9d1028711733</t>
  </si>
  <si>
    <t>4c955f6a-966b-4964-bcd6-bdca5876fd09</t>
  </si>
  <si>
    <t>Jessica Wright</t>
  </si>
  <si>
    <t>627b41a1-ffd6-4232-b2ff-e2944d57d880</t>
  </si>
  <si>
    <t>3cb98350-1b4d-40fe-bbb3-8605da743152</t>
  </si>
  <si>
    <t>Ian Phillips</t>
  </si>
  <si>
    <t>d47d577b-fa5a-41ca-859d-d55d4b943e30</t>
  </si>
  <si>
    <t>0212b554-4644-48b4-a553-867da881bfd3</t>
  </si>
  <si>
    <t>Melissa Garner</t>
  </si>
  <si>
    <t>7f2984f5-bec3-4a37-9b3d-74bde91e314e</t>
  </si>
  <si>
    <t>4944051b-e726-4e23-a776-b886d534ee1d</t>
  </si>
  <si>
    <t>Crystal Pham</t>
  </si>
  <si>
    <t>402913ec-9ef2-493e-b0ac-7d7ba2f963a3</t>
  </si>
  <si>
    <t>c478f6f1-b88e-4318-816d-83edad81f8bd</t>
  </si>
  <si>
    <t>Sara Fuller</t>
  </si>
  <si>
    <t>4f1639a0-0a17-491e-a576-9411a0a11839</t>
  </si>
  <si>
    <t>945ef2e4-088a-43ec-b0d9-c9f8c9e26074</t>
  </si>
  <si>
    <t>Carlos Browning</t>
  </si>
  <si>
    <t>336749b5-2cf6-4f75-aa5e-6920bf5ae7e6</t>
  </si>
  <si>
    <t>e05fb8bc-8a16-406c-8958-e75e21d53971</t>
  </si>
  <si>
    <t>Kiara Mcintyre</t>
  </si>
  <si>
    <t>d31edf1a-e9ff-4cae-81c8-ca8c2a1f955a</t>
  </si>
  <si>
    <t>ce7607ad-f7a6-4b94-bb5a-611af1b64afe</t>
  </si>
  <si>
    <t>Seth Brock</t>
  </si>
  <si>
    <t>c1101266-2408-46dc-9346-d1a9f6802cdb</t>
  </si>
  <si>
    <t>ad238d36-dc32-4c97-b9c1-e262f76c8ede</t>
  </si>
  <si>
    <t>Veronica Coffey</t>
  </si>
  <si>
    <t>ca6a2224-171e-46cc-9da3-6f1b8eac0a33</t>
  </si>
  <si>
    <t>895ccd99-43b3-4eb4-8390-2c5d6502d6a2</t>
  </si>
  <si>
    <t>Jacob Curry</t>
  </si>
  <si>
    <t>a377f6f1-d289-40ab-a18a-e30595a5bafa</t>
  </si>
  <si>
    <t>acc216a0-1bbc-41f7-9f18-e583f0b6f83f</t>
  </si>
  <si>
    <t>Alexander Henson</t>
  </si>
  <si>
    <t>38ab854c-9c2e-48de-aa4e-361753f8382b</t>
  </si>
  <si>
    <t>d2e82f38-a2a9-44d8-902e-fde5a5cc8bf7</t>
  </si>
  <si>
    <t>Michael Banks</t>
  </si>
  <si>
    <t>0986bbeb-f23e-423d-8b9b-d93423c86d30</t>
  </si>
  <si>
    <t>1dba1267-7e1c-45a1-bef5-18a64dead645</t>
  </si>
  <si>
    <t>Stephen Taylor</t>
  </si>
  <si>
    <t>be3e6e57-f30a-4e32-aba4-fc035efa9c5b</t>
  </si>
  <si>
    <t>6b4be411-8a4a-4e2d-b22b-5b98b24cc64f</t>
  </si>
  <si>
    <t>Molly Mcclure</t>
  </si>
  <si>
    <t>9d9b6231-7d45-48ef-956c-e8ea19597b5a</t>
  </si>
  <si>
    <t>479d0cda-f396-4a37-b065-c817687a4850</t>
  </si>
  <si>
    <t>Jacob Ramos</t>
  </si>
  <si>
    <t>fb1e143b-196f-4dfa-9cd8-fe1adafec8a9</t>
  </si>
  <si>
    <t>e6d5901d-8b62-4d41-9e09-a9eeaf88bdec</t>
  </si>
  <si>
    <t>Heather Sanders</t>
  </si>
  <si>
    <t>d918b3e5-f2f2-4eef-9f45-dbfdf7dc67e0</t>
  </si>
  <si>
    <t>a9ab364a-1777-48cb-b468-5b98d2fe2fde</t>
  </si>
  <si>
    <t>Mark Maddox</t>
  </si>
  <si>
    <t>fd235def-3e5a-47e3-9560-db22c96b5edb</t>
  </si>
  <si>
    <t>34885a46-9088-4eaf-8977-6598203c8c25</t>
  </si>
  <si>
    <t>Phillip Clark</t>
  </si>
  <si>
    <t>541c7a86-3ba5-4d2f-9ea4-5c19d0243d72</t>
  </si>
  <si>
    <t>e68933a9-c9e4-4e8c-a5c6-1c45c63d04ee</t>
  </si>
  <si>
    <t>Destiny Riggs</t>
  </si>
  <si>
    <t>2cabd7e7-cc6b-46e5-802a-df9c8a4b8f7c</t>
  </si>
  <si>
    <t>06998731-ddcf-4766-a93b-12cd1c24220e</t>
  </si>
  <si>
    <t>Hunter Kramer</t>
  </si>
  <si>
    <t>43ef2016-2c9b-462e-840a-3aae52e2afd9</t>
  </si>
  <si>
    <t>6bc4123e-bde1-4c1b-a073-3f6d0d6a05b3</t>
  </si>
  <si>
    <t>Nichole Alvarez</t>
  </si>
  <si>
    <t>1beaf6ac-97fa-4f04-8363-90075cae9610</t>
  </si>
  <si>
    <t>f206c269-38b7-4c07-80fb-929673b6a09b</t>
  </si>
  <si>
    <t>Monica Kerr</t>
  </si>
  <si>
    <t>a4b1f991-7542-4646-8d37-a539857dd3b3</t>
  </si>
  <si>
    <t>ffa361be-0f92-40e1-87f9-7d05f6ca6b8b</t>
  </si>
  <si>
    <t>James Parks</t>
  </si>
  <si>
    <t>12d0498d-718d-4d05-a8e2-2743b65feea9</t>
  </si>
  <si>
    <t>9bb96155-5275-4b94-94ae-af5ce63658c9</t>
  </si>
  <si>
    <t>Cameron Weber</t>
  </si>
  <si>
    <t>6182f347-533f-4a72-b64f-a54a8c611654</t>
  </si>
  <si>
    <t>4b7e6b3c-87d2-42a6-98ee-ac2bfe9fecaa</t>
  </si>
  <si>
    <t>Larry Garcia</t>
  </si>
  <si>
    <t>a6a27967-a79b-44b6-9a50-9fed1d4a3d81</t>
  </si>
  <si>
    <t>b888f6ed-8d24-4e3e-84da-bddbe0b15aba</t>
  </si>
  <si>
    <t>Jessica Beasley</t>
  </si>
  <si>
    <t>66132e69-7418-4109-93d1-bf0f56c438e4</t>
  </si>
  <si>
    <t>50032b35-1857-4baf-bac7-e2b96a7e4c36</t>
  </si>
  <si>
    <t>Maurice Brooks</t>
  </si>
  <si>
    <t>112fa612-7969-4ed2-ac48-bf55afd380c4</t>
  </si>
  <si>
    <t>17dded81-15da-405c-94ef-00aa175a81ec</t>
  </si>
  <si>
    <t>Patrick Watson</t>
  </si>
  <si>
    <t>f4e559e5-9622-4348-8f5a-e9d38e6e5003</t>
  </si>
  <si>
    <t>ab85fd59-5463-4dc7-8fca-7b6a8fc42092</t>
  </si>
  <si>
    <t>Hayden Ortega</t>
  </si>
  <si>
    <t>b8976ec5-ea74-4b18-9e3b-496f6c4596f6</t>
  </si>
  <si>
    <t>99b479d4-49a2-44ae-b7e8-f8e50d2b91ef</t>
  </si>
  <si>
    <t>Brian Romero</t>
  </si>
  <si>
    <t>d8e7012f-3968-4c81-bb70-c3b8a81fdec3</t>
  </si>
  <si>
    <t>8e676a01-d86a-4460-99a1-120e1bb43332</t>
  </si>
  <si>
    <t>Phillip Andrews</t>
  </si>
  <si>
    <t>f97be2dd-8f9b-42ae-985c-16bd6dda4f8d</t>
  </si>
  <si>
    <t>9d132363-9f29-4a8b-9184-6c39c4767556</t>
  </si>
  <si>
    <t>Kristin Lynch</t>
  </si>
  <si>
    <t>076979d6-4477-4442-b187-53e6d4578ad9</t>
  </si>
  <si>
    <t>c32d4526-b3e4-410a-85f5-0c522e2fbf77</t>
  </si>
  <si>
    <t>Gerald Smith</t>
  </si>
  <si>
    <t>6699cd99-a847-4ce7-90fa-6b5724ac2130</t>
  </si>
  <si>
    <t>a2178f84-bdb0-45ff-a451-e5a411d059b2</t>
  </si>
  <si>
    <t>Anna Moreno</t>
  </si>
  <si>
    <t>284bf962-5744-4596-b422-21676b7a2460</t>
  </si>
  <si>
    <t>530ac1c7-b8ba-4368-8fc7-77685ebbcca5</t>
  </si>
  <si>
    <t>Latoya Miller</t>
  </si>
  <si>
    <t>9e2aa4ac-c122-45b3-a84c-03d227d415b6</t>
  </si>
  <si>
    <t>45a88829-14e2-46e5-ac89-36bc0cbd3c03</t>
  </si>
  <si>
    <t>Jeff Lawson</t>
  </si>
  <si>
    <t>832920b7-c143-4426-b72f-871a45ee432d</t>
  </si>
  <si>
    <t>1c6345ab-6e0e-41e8-985d-3f861d2324e6</t>
  </si>
  <si>
    <t>Michael Tucker</t>
  </si>
  <si>
    <t>652ffb49-3873-457f-8ba0-78e84ef492c1</t>
  </si>
  <si>
    <t>01f7c7ec-0e06-40cd-996d-5c50fc04a168</t>
  </si>
  <si>
    <t>Tony Saunders</t>
  </si>
  <si>
    <t>1eb74b56-53ff-43a2-8a19-35014169b9fc</t>
  </si>
  <si>
    <t>6e3f683a-bf3c-4140-bf54-a51101fa964e</t>
  </si>
  <si>
    <t>James Padilla</t>
  </si>
  <si>
    <t>ce6322b6-ab05-447f-9556-b37d8f0881ee</t>
  </si>
  <si>
    <t>dc9c96de-65a6-44c2-9273-8a235aaab32f</t>
  </si>
  <si>
    <t>Jessica Stevens</t>
  </si>
  <si>
    <t>6de59332-9364-43d0-9024-bdc6dcb33df3</t>
  </si>
  <si>
    <t>a3e05309-b5a1-4949-a788-420992ca525a</t>
  </si>
  <si>
    <t>Brian Smith</t>
  </si>
  <si>
    <t>9e3d750d-f296-49f0-8d23-72c22bffe17b</t>
  </si>
  <si>
    <t>eb7607c9-b08a-4895-94ff-a66675c8e90d</t>
  </si>
  <si>
    <t>Jeffrey Rodriguez</t>
  </si>
  <si>
    <t>1422373f-8622-48d1-a683-e10796c044d0</t>
  </si>
  <si>
    <t>beed10b6-4f6e-474b-9eda-b0276550f74a</t>
  </si>
  <si>
    <t>Gary Jackson</t>
  </si>
  <si>
    <t>828c37e7-87d5-47be-9d30-d990a21b0307</t>
  </si>
  <si>
    <t>5970a859-c6b6-44ad-a7ea-8d5a31a3ac4d</t>
  </si>
  <si>
    <t>Tyler Brewer</t>
  </si>
  <si>
    <t>4187222b-257d-4e52-9a51-65ca3c7c1d85</t>
  </si>
  <si>
    <t>2722796e-9a36-41ec-ac6a-6e9a328067a1</t>
  </si>
  <si>
    <t>Mary Thompson</t>
  </si>
  <si>
    <t>c1235c91-76c5-40dc-be7e-7419a0c14035</t>
  </si>
  <si>
    <t>72eb7474-9458-454e-8287-4f069050f7ef</t>
  </si>
  <si>
    <t>Sonia Day</t>
  </si>
  <si>
    <t>a09151e0-f891-40c3-9d3f-487e52bdc661</t>
  </si>
  <si>
    <t>117b355b-7094-4bdb-a6a5-24e350ee7a92</t>
  </si>
  <si>
    <t>Mark Hogan</t>
  </si>
  <si>
    <t>12fe28bf-81e0-4489-9a18-e2a30e614bcd</t>
  </si>
  <si>
    <t>09a0a0f6-73b0-4091-b634-c1694f76e388</t>
  </si>
  <si>
    <t>Ronald Jones</t>
  </si>
  <si>
    <t>9d713084-171d-4bf9-9af4-81a7fa34d2e8</t>
  </si>
  <si>
    <t>7674456f-626d-419d-81cf-325298159d6c</t>
  </si>
  <si>
    <t>Tiffany Stevenson</t>
  </si>
  <si>
    <t>925817b7-cf50-4889-a8b7-7f7b7321bf6b</t>
  </si>
  <si>
    <t>9ae1a991-524f-43ff-b030-7633a6ded1d8</t>
  </si>
  <si>
    <t>Chris Brown</t>
  </si>
  <si>
    <t>57eb89b1-d65e-49dd-a62d-2d06cf9b8558</t>
  </si>
  <si>
    <t>812a1f9b-1596-4802-b6dd-6257fb7d9f1c</t>
  </si>
  <si>
    <t>Amanda Zimmerman</t>
  </si>
  <si>
    <t>28a39779-9c1c-4517-85d2-d0a686295b5d</t>
  </si>
  <si>
    <t>486bb6bf-eafd-47d9-9f73-3a3e5d286aa4</t>
  </si>
  <si>
    <t>Raymond Shelton</t>
  </si>
  <si>
    <t>55ab946d-a5b5-4dc2-a181-c85eca0ac6ac</t>
  </si>
  <si>
    <t>8ed6ad5e-1831-4aa3-9466-9d1910df9974</t>
  </si>
  <si>
    <t>Diane Cummings</t>
  </si>
  <si>
    <t>df8f4197-9a4a-49b2-a806-133cf6e39356</t>
  </si>
  <si>
    <t>952e6abb-14dd-4061-9557-36f8267eddce</t>
  </si>
  <si>
    <t>Sydney Collins</t>
  </si>
  <si>
    <t>2102f9c9-6457-4bc4-a981-b098b2cf952d</t>
  </si>
  <si>
    <t>15b02530-f020-4992-b576-255e98549f22</t>
  </si>
  <si>
    <t>James Conner</t>
  </si>
  <si>
    <t>d436a7a8-b3ec-4951-ab8c-bf9720b71785</t>
  </si>
  <si>
    <t>af77520e-ff46-45af-bd20-563bf275b5f3</t>
  </si>
  <si>
    <t>Anna Santiago</t>
  </si>
  <si>
    <t>4f11d8dc-5cd3-4369-84aa-c1b75ca0c428</t>
  </si>
  <si>
    <t>577bc55a-36d5-4494-b37f-d50d2e25b5ee</t>
  </si>
  <si>
    <t>Katelyn Perez</t>
  </si>
  <si>
    <t>d82c7565-4bb9-47ec-93c1-175427aa7cbc</t>
  </si>
  <si>
    <t>c5580bb2-81f7-43fb-99e4-5c6ac9c23e69</t>
  </si>
  <si>
    <t>Nancy Rose</t>
  </si>
  <si>
    <t>9e374f7a-c42c-4c39-a05b-46c556363094</t>
  </si>
  <si>
    <t>277d1be9-6070-46a1-98e5-2499218c6e1c</t>
  </si>
  <si>
    <t>Ronald Wise</t>
  </si>
  <si>
    <t>700b5d5f-b89f-42f3-aa60-c652e7147668</t>
  </si>
  <si>
    <t>ad261ec5-5d42-49e9-a92e-07b60b2f6d5c</t>
  </si>
  <si>
    <t>Tracy Bishop</t>
  </si>
  <si>
    <t>3be79df4-72ec-416e-88a7-23e9bfa016c2</t>
  </si>
  <si>
    <t>f7315749-4f39-49a8-bd3a-258288b4f474</t>
  </si>
  <si>
    <t>Julie Conley</t>
  </si>
  <si>
    <t>fc043f08-9207-4158-b277-1f63ada58417</t>
  </si>
  <si>
    <t>48223120-c4f9-4ccd-b630-a8a770cafdd8</t>
  </si>
  <si>
    <t>Kathryn Barnes</t>
  </si>
  <si>
    <t>9acb394a-cd1f-4318-b31f-63fbd11fc8c0</t>
  </si>
  <si>
    <t>0d5ba7cd-4000-45f0-9f7d-0dd7236e1608</t>
  </si>
  <si>
    <t>Shelly Spencer</t>
  </si>
  <si>
    <t>d9e604b3-8412-4335-988c-656db61e5fdb</t>
  </si>
  <si>
    <t>c35b9fea-1578-4709-88f9-e3d01feae1e0</t>
  </si>
  <si>
    <t>Jerry Palmer</t>
  </si>
  <si>
    <t>e916da57-f248-43ab-977a-8a5f6ffe33b3</t>
  </si>
  <si>
    <t>e27718c5-737d-4fb6-9113-76e038d77b9a</t>
  </si>
  <si>
    <t>Alexander Brown</t>
  </si>
  <si>
    <t>fe9936a3-62db-4850-bc5b-f3a75fbbf0b1</t>
  </si>
  <si>
    <t>07374c86-397b-4f51-9ffa-46ef14e4180c</t>
  </si>
  <si>
    <t>Brett Espinoza</t>
  </si>
  <si>
    <t>09ce3cfb-2339-4a19-a563-7cc3ca97ebf5</t>
  </si>
  <si>
    <t>78f2ce6b-d46b-415d-aada-79a34970ed9a</t>
  </si>
  <si>
    <t>Brenda Thornton</t>
  </si>
  <si>
    <t>144823f7-e7e6-46c7-8158-24639d8776a0</t>
  </si>
  <si>
    <t>d5c0244d-3735-462d-8184-3b0304dd7054</t>
  </si>
  <si>
    <t>Todd Lynch</t>
  </si>
  <si>
    <t>3cd5fd7f-49c1-4669-86b3-3fe61c76bdf6</t>
  </si>
  <si>
    <t>3d0a5f0c-0c39-4ec7-9f31-74054d183eba</t>
  </si>
  <si>
    <t>Riley Bryant</t>
  </si>
  <si>
    <t>98c3e3ca-7ff4-4ec6-a7b7-b4c6d6312a80</t>
  </si>
  <si>
    <t>83efa9f3-a1c7-4c8a-8435-1b64893ad232</t>
  </si>
  <si>
    <t>Michelle Carter</t>
  </si>
  <si>
    <t>92170475-3d95-4e3f-9a52-26e69d642932</t>
  </si>
  <si>
    <t>ab1021ce-aa14-4cd8-aff3-cde46aa42c9f</t>
  </si>
  <si>
    <t>William Jones</t>
  </si>
  <si>
    <t>fd034ada-c952-4185-81e0-3a5e8b48f496</t>
  </si>
  <si>
    <t>63f4c69d-0534-4101-8ddc-e71981f38dd4</t>
  </si>
  <si>
    <t>Amanda Hughes</t>
  </si>
  <si>
    <t>5b6a8102-0428-4378-bf50-23f440ef3935</t>
  </si>
  <si>
    <t>3dba6da8-5844-49fc-914b-9547c9dc72b8</t>
  </si>
  <si>
    <t>Lori Ingram</t>
  </si>
  <si>
    <t>0b599562-2227-419f-951f-f086c1b5b5ca</t>
  </si>
  <si>
    <t>d0421dfa-56ab-487a-8bc7-8e815a304528</t>
  </si>
  <si>
    <t>Sandra Cohen</t>
  </si>
  <si>
    <t>cfbe4fe9-2ea9-4542-a1b9-70d07a8104de</t>
  </si>
  <si>
    <t>c6b469ef-b74e-4a93-9027-5b532285b2ef</t>
  </si>
  <si>
    <t>Amanda Harris</t>
  </si>
  <si>
    <t>50cae32d-0aba-490e-a2c3-28aa33107475</t>
  </si>
  <si>
    <t>65f202f9-83f0-4dc7-8f61-2217eef16694</t>
  </si>
  <si>
    <t>Kimberly King PhD</t>
  </si>
  <si>
    <t>c7e53bbb-dcb5-4c53-9b62-a8df493e904d</t>
  </si>
  <si>
    <t>54f90429-a7de-42cc-9da4-f4a70c3ce284</t>
  </si>
  <si>
    <t>Robert Kim</t>
  </si>
  <si>
    <t>f4dbca07-e506-4670-b092-947dbe4969ec</t>
  </si>
  <si>
    <t>2fd340c0-f945-42fd-96cb-1ab062fb26d7</t>
  </si>
  <si>
    <t>Jonathan Glass MD</t>
  </si>
  <si>
    <t>14348f62-6cac-428c-ba22-006515260718</t>
  </si>
  <si>
    <t>d284f54e-febe-40db-9a3a-61036e3c4532</t>
  </si>
  <si>
    <t>Edward Garcia</t>
  </si>
  <si>
    <t>7227890e-4e76-433a-8baf-0f5ea9320094</t>
  </si>
  <si>
    <t>2aa93b43-6d15-416f-b7b8-c1a59a45693d</t>
  </si>
  <si>
    <t>Heather Williams</t>
  </si>
  <si>
    <t>ff86cc31-9d66-4815-9a41-53b3e95f176c</t>
  </si>
  <si>
    <t>fae3114b-a3b4-42bd-8649-42966f5842c3</t>
  </si>
  <si>
    <t>Amy Lambert</t>
  </si>
  <si>
    <t>bff9507d-cd14-403e-8359-9af65d01f55f</t>
  </si>
  <si>
    <t>07f8d4f0-f3ea-4184-a8f4-e3ceadedda80</t>
  </si>
  <si>
    <t>Lawrence Harrington</t>
  </si>
  <si>
    <t>c74cc890-3c6a-4174-9136-34a520509c62</t>
  </si>
  <si>
    <t>6202bee6-5cb5-469c-9dc7-b3e6a52964ff</t>
  </si>
  <si>
    <t>Amanda Hernandez</t>
  </si>
  <si>
    <t>71a6014c-5f3c-44dc-9ef7-87b8f2e6195f</t>
  </si>
  <si>
    <t>233ffc82-92ec-49af-93ae-c376c359810a</t>
  </si>
  <si>
    <t>Jennifer Banks</t>
  </si>
  <si>
    <t>bc55300b-06a2-41af-9d0a-f7f7f5e4a471</t>
  </si>
  <si>
    <t>63119aca-848a-4440-bfc1-58582fa0d842</t>
  </si>
  <si>
    <t>Autumn Hampton</t>
  </si>
  <si>
    <t>9ca3fbb3-ff11-48ba-b6ee-1640723ef466</t>
  </si>
  <si>
    <t>ffa623d0-ea9e-4c8d-b1a8-b71f491b90e9</t>
  </si>
  <si>
    <t>Bryan Farrell MD</t>
  </si>
  <si>
    <t>1679742f-ff4c-46d6-b1f2-ce8fb69f68c3</t>
  </si>
  <si>
    <t>d8741408-f7b2-47c7-ae92-ea71cf7dcb43</t>
  </si>
  <si>
    <t>Miss Michelle Pierce</t>
  </si>
  <si>
    <t>28524385-d9f2-4d0d-8cc9-f5f2e42e5037</t>
  </si>
  <si>
    <t>b34191b8-ed65-42b4-b5a5-f8e6b6391f04</t>
  </si>
  <si>
    <t>Rebecca Hicks</t>
  </si>
  <si>
    <t>238d6f44-cac4-40eb-b373-730efc31a597</t>
  </si>
  <si>
    <t>06ba8cd3-7e78-48c9-8a55-e38b3c9abe10</t>
  </si>
  <si>
    <t>Kenneth Mcdonald</t>
  </si>
  <si>
    <t>161237c9-e25d-49a8-9ca8-a5c42138afe0</t>
  </si>
  <si>
    <t>ffe575f6-65ed-4fe3-8f2d-ad3f10d4de39</t>
  </si>
  <si>
    <t>Karen Jenkins</t>
  </si>
  <si>
    <t>20156a72-12e1-43a6-932c-ae01d2c65ee4</t>
  </si>
  <si>
    <t>12fc7a87-a470-4d48-9128-b9b1f8ede0ca</t>
  </si>
  <si>
    <t>Michael Cooper</t>
  </si>
  <si>
    <t>a3c988e4-8d22-48e6-87bf-4fbcd43cdd6d</t>
  </si>
  <si>
    <t>f75d1e3c-c48d-4650-ae95-22d696792482</t>
  </si>
  <si>
    <t>Jonathan Oneill</t>
  </si>
  <si>
    <t>4ddb1b36-272c-4588-84a2-576c1fc905f8</t>
  </si>
  <si>
    <t>ef4afa88-5299-4505-a976-aab22a26f770</t>
  </si>
  <si>
    <t>Hannah Everett</t>
  </si>
  <si>
    <t>4027ab7d-1430-49a9-988f-1c9448b763d5</t>
  </si>
  <si>
    <t>8d03f17a-f4d3-45c1-a293-19fa3240d7a1</t>
  </si>
  <si>
    <t>Mario Mendez</t>
  </si>
  <si>
    <t>9780c215-2b2b-48e9-a417-c09380a8a23d</t>
  </si>
  <si>
    <t>2bd3cdcd-2779-4685-94a5-3fdef10d27c8</t>
  </si>
  <si>
    <t>Michelle Jacobs</t>
  </si>
  <si>
    <t>d342af08-0a8b-45b4-9049-4583ec86a890</t>
  </si>
  <si>
    <t>0ba36279-14cb-4564-8743-7c3bdd20c3bf</t>
  </si>
  <si>
    <t>Patricia Baker</t>
  </si>
  <si>
    <t>9e3c5a88-6aa5-4e6d-9277-9574c4576cc3</t>
  </si>
  <si>
    <t>e3954cb1-7f7f-4c0a-87c0-d116a394ed54</t>
  </si>
  <si>
    <t>Donna Frye</t>
  </si>
  <si>
    <t>af5b8f47-ceae-41cf-8e00-0af03eb05181</t>
  </si>
  <si>
    <t>12ae5c22-741b-47f5-8c24-a05367f5ae02</t>
  </si>
  <si>
    <t>Brooke Perry</t>
  </si>
  <si>
    <t>24c778a5-9b4e-464b-9716-dc2e343ada2a</t>
  </si>
  <si>
    <t>51beb80e-b7e6-414c-9c8a-49225005680f</t>
  </si>
  <si>
    <t>Shannon Hester</t>
  </si>
  <si>
    <t>8fc85fc0-83d5-4ceb-9edb-b8eec2baf0e0</t>
  </si>
  <si>
    <t>776abf09-3de2-4859-91b1-943c1b2ededb</t>
  </si>
  <si>
    <t>Jerry Thomas</t>
  </si>
  <si>
    <t>dd39d793-6257-44a2-b204-be894a4b5563</t>
  </si>
  <si>
    <t>f6729464-3f8e-440a-ab0a-e0e39d896047</t>
  </si>
  <si>
    <t>Caitlin Murphy</t>
  </si>
  <si>
    <t>c35bec2c-3098-47b2-900e-15c0b89bdf7f</t>
  </si>
  <si>
    <t>83c501cb-fef7-49ea-bf8e-548328caaa1d</t>
  </si>
  <si>
    <t>Shawn Jimenez</t>
  </si>
  <si>
    <t>750d112e-8164-4eec-a4ab-851bf1fac6e7</t>
  </si>
  <si>
    <t>95560a2d-3713-4466-bda0-6476f778c676</t>
  </si>
  <si>
    <t>Anthony Simpson</t>
  </si>
  <si>
    <t>78786140-ac2a-4f71-a77d-95f1d7c4fe9c</t>
  </si>
  <si>
    <t>d8e049de-0217-4a0e-8964-90ab4926ce5f</t>
  </si>
  <si>
    <t>Cesar Baker</t>
  </si>
  <si>
    <t>0b95017c-5dae-4201-a73b-a8bdc38c1dec</t>
  </si>
  <si>
    <t>8fd33afc-91fd-4a4f-8d18-ab95668c8477</t>
  </si>
  <si>
    <t>Juan Jones</t>
  </si>
  <si>
    <t>479bc637-8cc3-4f3b-83af-fcfe734a6ca3</t>
  </si>
  <si>
    <t>ae2e9af9-9f8c-429f-bd35-0c5fd3479a3b</t>
  </si>
  <si>
    <t>Betty Davis</t>
  </si>
  <si>
    <t>8ece1128-56ce-4b42-bc9e-1dcbcb7e6268</t>
  </si>
  <si>
    <t>24eeb4a6-c145-45c7-9d98-6115f05eeefe</t>
  </si>
  <si>
    <t>Jordan Porter</t>
  </si>
  <si>
    <t>554227de-b6ad-448b-a314-d0c809f64405</t>
  </si>
  <si>
    <t>74fd33d1-84f2-4d0f-b947-4bfacdd0b4d4</t>
  </si>
  <si>
    <t>Steven Taylor</t>
  </si>
  <si>
    <t>6498abe9-2999-4bef-918b-2f219cf20859</t>
  </si>
  <si>
    <t>d7b4c294-bd44-489d-9dd2-f9defd98fe33</t>
  </si>
  <si>
    <t>George Clayton</t>
  </si>
  <si>
    <t>4cbf131d-901b-4def-b56f-f8ce7d66971e</t>
  </si>
  <si>
    <t>5e4cb287-0442-41db-90d4-ea6779928faa</t>
  </si>
  <si>
    <t>Brian Butler</t>
  </si>
  <si>
    <t>df41e335-b9ae-48e4-a615-99c8cbf81f86</t>
  </si>
  <si>
    <t>98cf1188-06d2-4913-a117-3719b023a0ea</t>
  </si>
  <si>
    <t>Walter Patton</t>
  </si>
  <si>
    <t>b8adad87-3a40-45dd-93df-d9079416e4dc</t>
  </si>
  <si>
    <t>2ba6adb3-7afe-4114-9561-c8130d259caa</t>
  </si>
  <si>
    <t>Michelle Hampton</t>
  </si>
  <si>
    <t>3e00980e-ae44-4e21-9258-64f225d4a0fc</t>
  </si>
  <si>
    <t>b35556a5-f2bd-42f2-9293-f70508150147</t>
  </si>
  <si>
    <t>Albert Edwards</t>
  </si>
  <si>
    <t>690e7e62-3432-4ec6-b0c4-a01c69b7c0fa</t>
  </si>
  <si>
    <t>eba742d2-9c89-4374-8664-95a780773e33</t>
  </si>
  <si>
    <t>Ryan Luna</t>
  </si>
  <si>
    <t>8f964685-3514-4890-84c8-6c4623595fa4</t>
  </si>
  <si>
    <t>7a768555-a987-4218-bf84-faef5336723b</t>
  </si>
  <si>
    <t>Emily Thompson</t>
  </si>
  <si>
    <t>5ab28d4a-8bd8-4fcd-97a2-be4e887b03e5</t>
  </si>
  <si>
    <t>b88e830f-de1e-494a-85a1-1f5cad05b912</t>
  </si>
  <si>
    <t>Regina Baker</t>
  </si>
  <si>
    <t>476cf68c-3f1b-40d0-b514-105831383975</t>
  </si>
  <si>
    <t>f1053252-3990-42c9-8c6a-70f48edec44d</t>
  </si>
  <si>
    <t>Elizabeth Roberts</t>
  </si>
  <si>
    <t>5129950d-7d2f-4e58-b47a-1c5bb0b39015</t>
  </si>
  <si>
    <t>ef06fccb-8f7c-4d59-994b-2a3a7ad465a1</t>
  </si>
  <si>
    <t>Mikayla Roberts</t>
  </si>
  <si>
    <t>e5508ea2-6133-434d-8b0e-8eb1ad371d9e</t>
  </si>
  <si>
    <t>585abefb-d181-4f77-a500-1423faebcd19</t>
  </si>
  <si>
    <t>Regina Roberts</t>
  </si>
  <si>
    <t>58ab4778-143b-45e3-b6d1-f6bbf48f709c</t>
  </si>
  <si>
    <t>41a64fed-a7ed-48d8-b13f-8f8cec8be537</t>
  </si>
  <si>
    <t>Cindy Clayton</t>
  </si>
  <si>
    <t>4588fc1b-b238-4849-8fe0-69b6eedaa802</t>
  </si>
  <si>
    <t>bdab07e7-9d9d-428e-9bf6-45f623245211</t>
  </si>
  <si>
    <t>Dana Santiago</t>
  </si>
  <si>
    <t>0d700ea4-3b9b-4d45-a350-55e439c59df9</t>
  </si>
  <si>
    <t>b7a4c719-548e-4f6b-a9ce-1e4e19a692c9</t>
  </si>
  <si>
    <t>Michael Taylor</t>
  </si>
  <si>
    <t>682b163a-286e-4390-add9-7a1afa585b27</t>
  </si>
  <si>
    <t>e0decc3d-e172-4c83-af5e-4376a723fb72</t>
  </si>
  <si>
    <t>Matthew Avila</t>
  </si>
  <si>
    <t>0f25477d-a559-40e7-8910-fade52380bf2</t>
  </si>
  <si>
    <t>a6fd0cb1-16e6-45c0-84cb-294fe86e8e63</t>
  </si>
  <si>
    <t>Kimberly Sharp</t>
  </si>
  <si>
    <t>2cd10b9f-ebe5-441f-a9c9-6c52098c60b3</t>
  </si>
  <si>
    <t>2d007d05-d66d-4627-a1da-ce6a6afa828c</t>
  </si>
  <si>
    <t>Amanda Huff</t>
  </si>
  <si>
    <t>bfbeac7a-efc5-4738-afb2-1e667ed17aab</t>
  </si>
  <si>
    <t>4a1a81f5-ed10-4004-9f4e-713ef64e3dfc</t>
  </si>
  <si>
    <t>Alexandra Bradley</t>
  </si>
  <si>
    <t>48d90846-55c5-41fc-bba5-7cc8edaf3766</t>
  </si>
  <si>
    <t>8b15bd94-a42d-4cd7-bd35-9f6a74503887</t>
  </si>
  <si>
    <t>Stacy Anderson</t>
  </si>
  <si>
    <t>cf0e6d2b-315c-467a-85d8-a6ad77d0359e</t>
  </si>
  <si>
    <t>bb2aa146-2999-494c-94a7-b69b1cd66b09</t>
  </si>
  <si>
    <t>David Lopez</t>
  </si>
  <si>
    <t>915a1c30-4b86-45a1-8a6f-bff8564cfbd2</t>
  </si>
  <si>
    <t>2ced3c0d-3173-44b5-81dd-484aaca58d95</t>
  </si>
  <si>
    <t>Margaret Sullivan</t>
  </si>
  <si>
    <t>669d01ff-1634-425b-93f3-007383e96ef4</t>
  </si>
  <si>
    <t>fb4fb88a-2f4d-4219-986b-2880ab545a15</t>
  </si>
  <si>
    <t>Franklin Wright</t>
  </si>
  <si>
    <t>c0f63229-725d-4259-bc4b-1eec6231ee73</t>
  </si>
  <si>
    <t>4d4c5280-5462-42e7-b43b-a0524459bd6e</t>
  </si>
  <si>
    <t>Laura Green</t>
  </si>
  <si>
    <t>aaf407f7-0fe7-4149-bc7e-5368b1594847</t>
  </si>
  <si>
    <t>28e333b6-4e8a-4c4b-b724-20411e43fbd2</t>
  </si>
  <si>
    <t>Jonathan Jacobson</t>
  </si>
  <si>
    <t>1e0ef546-b0b6-4edf-8f9c-4027c5144d98</t>
  </si>
  <si>
    <t>4b87959f-f0cd-4f05-aa87-855ea38295d3</t>
  </si>
  <si>
    <t>Daniel Bernard</t>
  </si>
  <si>
    <t>fd247c11-bf6b-4cdf-b479-7b6127372b52</t>
  </si>
  <si>
    <t>b3b26337-6a74-4bb7-9fa5-e0aa9b11b530</t>
  </si>
  <si>
    <t>Kaitlin Medina</t>
  </si>
  <si>
    <t>3f59e4f2-c309-4b6e-b7e9-d2e2d35ac07a</t>
  </si>
  <si>
    <t>df85c777-9887-4bfe-8136-9c65ae2ae341</t>
  </si>
  <si>
    <t>Kelly Rice</t>
  </si>
  <si>
    <t>1cb9b73a-906d-4c8c-aad0-8c8913fe8a29</t>
  </si>
  <si>
    <t>e723ada3-8c32-4db2-942a-895e0fcf601f</t>
  </si>
  <si>
    <t>Laura Hernandez</t>
  </si>
  <si>
    <t>1dc1e7eb-711c-4673-8535-1a69dabf984e</t>
  </si>
  <si>
    <t>95492a82-b787-4f8d-b495-311eae27d432</t>
  </si>
  <si>
    <t>Steven Griffin Jr.</t>
  </si>
  <si>
    <t>905c7bdd-74f0-4eae-aa59-43ce836435e3</t>
  </si>
  <si>
    <t>ac3a812f-765e-4cb5-8f0d-55400ec7d662</t>
  </si>
  <si>
    <t>Miranda Foster</t>
  </si>
  <si>
    <t>940c3503-37c8-4152-beed-0af900c59f30</t>
  </si>
  <si>
    <t>58330b30-6c77-4e95-8b98-1ccd12b2102d</t>
  </si>
  <si>
    <t>Kimberly Brown</t>
  </si>
  <si>
    <t>78d9a88a-ef0b-4a4f-bc73-7d9211ab3d11</t>
  </si>
  <si>
    <t>2e13418d-68ab-40ea-897e-c6d1081fc6dc</t>
  </si>
  <si>
    <t>Pamela Good</t>
  </si>
  <si>
    <t>fe2bd987-5fdc-4bbf-ab9c-d71cf6ba745b</t>
  </si>
  <si>
    <t>de9f6f5b-72d3-4458-a1ea-2f30e42e707a</t>
  </si>
  <si>
    <t>Jamie Miller</t>
  </si>
  <si>
    <t>a74e02a9-220b-4ea9-8a0f-9508dfe2c0a0</t>
  </si>
  <si>
    <t>2db0728d-1e5e-4e54-9907-7299dc3bbdd8</t>
  </si>
  <si>
    <t>Jenna Anderson DVM</t>
  </si>
  <si>
    <t>fa7e5d94-05d1-4b63-8194-f97f00e3a026</t>
  </si>
  <si>
    <t>b8168aeb-ac6a-4c85-b687-6c624c61845e</t>
  </si>
  <si>
    <t>Kim Morrow</t>
  </si>
  <si>
    <t>4690fb15-27b6-48dc-989d-ecb075eb89c2</t>
  </si>
  <si>
    <t>b99b2b5a-e00d-449d-affa-20023040413c</t>
  </si>
  <si>
    <t>Amanda Keller</t>
  </si>
  <si>
    <t>e39836bb-e23d-4faa-afad-49e9c41c147e</t>
  </si>
  <si>
    <t>1139fa12-34c1-43ea-bd9c-4e6404015ced</t>
  </si>
  <si>
    <t>Andrew Harper</t>
  </si>
  <si>
    <t>bd9419aa-3ea6-45b2-8c76-0d28df495037</t>
  </si>
  <si>
    <t>3bfda8a6-705f-4df5-a6fa-dca00b531932</t>
  </si>
  <si>
    <t>Nicole Parsons</t>
  </si>
  <si>
    <t>3bf2025f-4a0d-4b73-be54-ee4b80ff5173</t>
  </si>
  <si>
    <t>937bf79b-bb44-4adc-aa98-fef8d0d75e37</t>
  </si>
  <si>
    <t>Kyle Chambers</t>
  </si>
  <si>
    <t>24acb722-e052-4739-8d40-6f1b3ca5be29</t>
  </si>
  <si>
    <t>389641dd-8570-459f-a903-ae67fc568b53</t>
  </si>
  <si>
    <t>Donald Hawkins</t>
  </si>
  <si>
    <t>2cd58759-e95d-4761-bc36-dc59e134edfc</t>
  </si>
  <si>
    <t>8e4c3ab5-6d5d-4477-adc2-9178a0411612</t>
  </si>
  <si>
    <t>William David DDS</t>
  </si>
  <si>
    <t>6a944054-b241-4482-9198-94d886433603</t>
  </si>
  <si>
    <t>605fb1eb-4cc5-4e0d-a633-20186883ac6e</t>
  </si>
  <si>
    <t>Joshua Allen</t>
  </si>
  <si>
    <t>24f43c62-b523-40de-9b87-d29c4cfd0fc1</t>
  </si>
  <si>
    <t>0ec0713d-ea2c-4a51-b688-d11fce4758be</t>
  </si>
  <si>
    <t>Tracy Grant</t>
  </si>
  <si>
    <t>340de049-4147-4506-be2b-f9c9636f6e5c</t>
  </si>
  <si>
    <t>ec170298-143d-45b3-a58e-83dd548c1d84</t>
  </si>
  <si>
    <t>Jacob Nichols</t>
  </si>
  <si>
    <t>608e149e-44b9-4602-8d31-812e30c36756</t>
  </si>
  <si>
    <t>0a1fc9df-9a59-4974-9adf-4709ac75c344</t>
  </si>
  <si>
    <t>Chelsea Gill</t>
  </si>
  <si>
    <t>7ab99428-378e-4510-8f10-d33eabe42e7d</t>
  </si>
  <si>
    <t>553d2625-e833-4da5-9e95-d6953579c143</t>
  </si>
  <si>
    <t>Terry Lewis</t>
  </si>
  <si>
    <t>bf337a15-1e08-4f20-bdd1-51b0f64ab6ec</t>
  </si>
  <si>
    <t>ea18d32c-7a9a-4ef5-811b-d1c4ffe3f366</t>
  </si>
  <si>
    <t>Larry Harris</t>
  </si>
  <si>
    <t>c68813fe-5255-4c75-8d55-119e3d44cb2c</t>
  </si>
  <si>
    <t>889d4b76-775c-40b5-a173-0c4848769153</t>
  </si>
  <si>
    <t>Elizabeth Ward</t>
  </si>
  <si>
    <t>cd8563ca-193e-438d-b74c-0afa7f4d908c</t>
  </si>
  <si>
    <t>c2fa1da8-7830-4631-b8f0-188efb37afae</t>
  </si>
  <si>
    <t>Suzanne Wood</t>
  </si>
  <si>
    <t>38a56b49-dd34-4a18-9001-9ed40bb401e7</t>
  </si>
  <si>
    <t>42c21797-0426-4cc9-a55b-30e2bdc2b74b</t>
  </si>
  <si>
    <t>Lauren Cortez</t>
  </si>
  <si>
    <t>3ae28023-5472-4d2d-b239-9ffb27046f25</t>
  </si>
  <si>
    <t>3ee82983-d557-4241-91dd-b9bf613d2de9</t>
  </si>
  <si>
    <t>Mr. Michael Scott PhD</t>
  </si>
  <si>
    <t>75f8e3a8-7d97-4c0f-bd56-09c4a4461663</t>
  </si>
  <si>
    <t>5a2837b2-cb83-43f2-bb96-f6022b115c36</t>
  </si>
  <si>
    <t>Nathan Freeman</t>
  </si>
  <si>
    <t>a44d9fec-fd85-47fa-8ac9-7b01e3ad64d4</t>
  </si>
  <si>
    <t>08a8ac7f-8621-48ad-8f09-105cf50d7a37</t>
  </si>
  <si>
    <t>Angela Meyers</t>
  </si>
  <si>
    <t>2332a50e-6992-496e-81a2-5ed1c3abb5f1</t>
  </si>
  <si>
    <t>116658ce-3b3f-4800-a175-a9c3d7b102a9</t>
  </si>
  <si>
    <t>Alexa Wagner</t>
  </si>
  <si>
    <t>aab07015-a342-4e50-9e2a-73240f79a8a7</t>
  </si>
  <si>
    <t>7bb3447b-e9aa-444b-9dd4-3675ef145064</t>
  </si>
  <si>
    <t>Alexis Patel</t>
  </si>
  <si>
    <t>b8e19f56-8787-4a21-8448-2a220308aa5e</t>
  </si>
  <si>
    <t>49646b96-fa3c-4628-8926-21df465568b7</t>
  </si>
  <si>
    <t>Robert Craig</t>
  </si>
  <si>
    <t>1b656dab-2de4-4e91-a8e6-e840f090f5a0</t>
  </si>
  <si>
    <t>261e2555-863e-4f2a-98a8-06efeb053fc4</t>
  </si>
  <si>
    <t>Manuel King</t>
  </si>
  <si>
    <t>143a9aff-659b-4105-8b80-f288446f64dd</t>
  </si>
  <si>
    <t>7580e050-67f1-498c-b594-8a545f804eeb</t>
  </si>
  <si>
    <t>Wanda Perez</t>
  </si>
  <si>
    <t>a75b395a-14a3-4f7f-990d-d19bd3fbe043</t>
  </si>
  <si>
    <t>c27437eb-a65f-4b8a-9bb4-4021fdde64af</t>
  </si>
  <si>
    <t>Jared Bennett</t>
  </si>
  <si>
    <t>b3eda8f1-026b-4383-a301-ec030e5d8c6a</t>
  </si>
  <si>
    <t>d867888b-7ff6-4824-952a-eaec2bdfcb41</t>
  </si>
  <si>
    <t>Richard Knight</t>
  </si>
  <si>
    <t>873570a2-e511-4961-9869-a217f94d8fcb</t>
  </si>
  <si>
    <t>361f6d90-3ad1-4a33-8ae4-ac11eb4d8f42</t>
  </si>
  <si>
    <t>Melissa Knight</t>
  </si>
  <si>
    <t>af36b8cc-1308-4974-ac95-b3ac0beb7c34</t>
  </si>
  <si>
    <t>8b040f53-e639-49d4-87c6-8688ecf32053</t>
  </si>
  <si>
    <t>Amanda Mcfarland</t>
  </si>
  <si>
    <t>9647ff9f-3508-407a-b622-d84204022b3c</t>
  </si>
  <si>
    <t>b674410d-d218-49d6-8093-bfb024e9bcfd</t>
  </si>
  <si>
    <t>Tanya Evans</t>
  </si>
  <si>
    <t>d9750f00-d5ab-48ae-9112-fbc03d8f95f4</t>
  </si>
  <si>
    <t>8a624cbd-e582-4678-ad52-29dd639fc471</t>
  </si>
  <si>
    <t>Perry Taylor</t>
  </si>
  <si>
    <t>bed63da0-8033-45c2-9413-d64db962c8a7</t>
  </si>
  <si>
    <t>1901ef87-0dbf-4caf-988a-3f87f96d40f8</t>
  </si>
  <si>
    <t>Ryan Peterson</t>
  </si>
  <si>
    <t>658e54a2-9879-4f35-b471-99869d264599</t>
  </si>
  <si>
    <t>07958c1f-538d-4b8c-8607-b1e9f80b2cea</t>
  </si>
  <si>
    <t>Rachel Hayes</t>
  </si>
  <si>
    <t>601bfbcb-f0ee-4cce-8d93-e14a5b167158</t>
  </si>
  <si>
    <t>95fbe976-ae00-4b7e-af8c-83e56e8d9644</t>
  </si>
  <si>
    <t>Angelica Montgomery</t>
  </si>
  <si>
    <t>15007170-12d1-4585-b68e-47fa3f175534</t>
  </si>
  <si>
    <t>b630794d-6147-4deb-a77b-06674499d0a6</t>
  </si>
  <si>
    <t>Brittany Price</t>
  </si>
  <si>
    <t>f165d779-0154-4950-976d-e21f1b46ebdc</t>
  </si>
  <si>
    <t>c2e79a98-5c23-4d8d-b1da-35b94eea9db8</t>
  </si>
  <si>
    <t>Casey Lopez</t>
  </si>
  <si>
    <t>68759545-832f-42c4-8e03-70cf8e969227</t>
  </si>
  <si>
    <t>5a9a206a-16f1-42a2-86b9-19aa1a7167c7</t>
  </si>
  <si>
    <t>Linda Mueller</t>
  </si>
  <si>
    <t>69ef74e3-4ab6-421c-8328-c136629ef3d8</t>
  </si>
  <si>
    <t>b98f5dbe-15ae-4e0f-8777-a07f6346d4ef</t>
  </si>
  <si>
    <t>Susan Spence</t>
  </si>
  <si>
    <t>6177a771-af70-4e70-ab69-c95e85671b58</t>
  </si>
  <si>
    <t>4d16f049-44d7-4f9a-a38b-05b72b64777c</t>
  </si>
  <si>
    <t>Charles Jackson</t>
  </si>
  <si>
    <t>c85cd714-7bf6-4552-8cbc-90446bcd5ce7</t>
  </si>
  <si>
    <t>f1b88d65-406f-44d6-9c72-aebd13b11e59</t>
  </si>
  <si>
    <t>Mario Wheeler</t>
  </si>
  <si>
    <t>4dfe1117-22af-411f-9b62-8a9d75366b9f</t>
  </si>
  <si>
    <t>550c2fe9-654c-41d9-b2e6-182801bb819c</t>
  </si>
  <si>
    <t>Jamie Atkins</t>
  </si>
  <si>
    <t>d2d33488-d0c3-4018-ae3c-dd4f55b145e4</t>
  </si>
  <si>
    <t>982a2277-f966-459f-a6aa-59e5dc08bf29</t>
  </si>
  <si>
    <t>Frank Valentine</t>
  </si>
  <si>
    <t>f6ee5cdb-2d79-42d1-906e-50c77aa061e9</t>
  </si>
  <si>
    <t>4a9c589e-51b3-4182-b7fe-604f65f30779</t>
  </si>
  <si>
    <t>Mackenzie Faulkner</t>
  </si>
  <si>
    <t>47c1c017-6045-4909-936d-47d73e0f84ce</t>
  </si>
  <si>
    <t>5d71a898-6497-4593-892e-8c93d105c8d6</t>
  </si>
  <si>
    <t>Justin Vargas</t>
  </si>
  <si>
    <t>8cd34c62-c482-4b71-ae84-b81c2e0fb5b3</t>
  </si>
  <si>
    <t>762cdfbc-ba2a-47ba-b3f8-1c3106e3f949</t>
  </si>
  <si>
    <t>Christine Salinas</t>
  </si>
  <si>
    <t>d908a121-d1a7-4a20-91b4-61e9b15da72d</t>
  </si>
  <si>
    <t>ac484366-68bd-40d7-8b88-1c32cbb02a8b</t>
  </si>
  <si>
    <t>Mr. David Hopkins DDS</t>
  </si>
  <si>
    <t>fd9e8e20-72f6-4958-92ef-61016082786f</t>
  </si>
  <si>
    <t>669b29b8-950d-41a0-baaf-20019912316a</t>
  </si>
  <si>
    <t>Tammy Kane</t>
  </si>
  <si>
    <t>f7eae66e-ca6c-4f9b-8969-71018b2c550a</t>
  </si>
  <si>
    <t>cff2b1c4-e53f-4644-b39e-4df25c0a1feb</t>
  </si>
  <si>
    <t>Margaret Miller</t>
  </si>
  <si>
    <t>5ae1dbad-aa29-40fd-a858-94df3f8c1097</t>
  </si>
  <si>
    <t>0b570720-9cd8-458b-a5a1-c8252a9528c3</t>
  </si>
  <si>
    <t>Maria Lucas</t>
  </si>
  <si>
    <t>6e3255a8-cbd5-4c86-b739-36e954e38579</t>
  </si>
  <si>
    <t>423cad9d-193e-4783-82b3-42541b1f2eb1</t>
  </si>
  <si>
    <t>Paul Grant</t>
  </si>
  <si>
    <t>5fc64cd0-721e-4b1f-b895-89399342a09f</t>
  </si>
  <si>
    <t>adf75924-c5b8-486b-b68b-4f7e64215e66</t>
  </si>
  <si>
    <t>Kathryn Cooper</t>
  </si>
  <si>
    <t>6a7d5d96-4ba1-4233-9ac3-bf317b96e2d1</t>
  </si>
  <si>
    <t>1db6b844-15fa-4483-b633-cc2deba900e1</t>
  </si>
  <si>
    <t>Monica Bailey</t>
  </si>
  <si>
    <t>8567c805-34f5-41c0-88c5-eb2a7490adeb</t>
  </si>
  <si>
    <t>18fdd2b9-79e5-49aa-992a-35497ba109d0</t>
  </si>
  <si>
    <t>Michael Flores</t>
  </si>
  <si>
    <t>1d763a66-b5f5-4cb0-8f68-58780b705933</t>
  </si>
  <si>
    <t>a5e15b55-57d3-44dd-9963-dc7205c8234b</t>
  </si>
  <si>
    <t>Robert Spears</t>
  </si>
  <si>
    <t>8d49fe3f-2ca8-4783-8418-2d353e711433</t>
  </si>
  <si>
    <t>6d268b37-8f52-42d3-94bb-bcf828fea761</t>
  </si>
  <si>
    <t>Crystal Sullivan</t>
  </si>
  <si>
    <t>6ea05d13-a845-44c3-a3f6-6c612fb70dab</t>
  </si>
  <si>
    <t>9d361cb6-bcc5-4be0-8779-250a6544e313</t>
  </si>
  <si>
    <t>Joanna Jordan</t>
  </si>
  <si>
    <t>47419b48-34ae-4abd-b6fc-e0acb4698db3</t>
  </si>
  <si>
    <t>cbc72f1a-cf08-4a54-b429-9924c0986750</t>
  </si>
  <si>
    <t>Brian Wiggins</t>
  </si>
  <si>
    <t>75220646-3273-45bf-9373-bf4d5da49cb9</t>
  </si>
  <si>
    <t>dcd5bfae-abb3-46a7-8329-97801d2c2721</t>
  </si>
  <si>
    <t>Vincent Edwards MD</t>
  </si>
  <si>
    <t>5a1baf0e-5911-46dc-9d3e-503a9645f0e4</t>
  </si>
  <si>
    <t>2c2ac34b-9e0b-4b01-b536-59efd873dad9</t>
  </si>
  <si>
    <t>Michele Evans</t>
  </si>
  <si>
    <t>224a66a6-ac0f-4801-95b2-4e1d97154633</t>
  </si>
  <si>
    <t>4e2d6255-3d13-4a3d-9e2c-2e7d502cf0ee</t>
  </si>
  <si>
    <t>James Thomas</t>
  </si>
  <si>
    <t>93267d25-234b-4562-98af-5cca6b11b7cb</t>
  </si>
  <si>
    <t>7c966b55-2f8d-4ded-ac4c-450b623ad0fc</t>
  </si>
  <si>
    <t>Melissa Brewer</t>
  </si>
  <si>
    <t>49f1137d-7d59-4e19-aab7-b2ef8e0ec033</t>
  </si>
  <si>
    <t>d78c57d3-5088-40d3-afe5-b14023ea7956</t>
  </si>
  <si>
    <t>Anthony Howard</t>
  </si>
  <si>
    <t>d0b1fde0-31f3-40c0-a2f3-f0687c0f549d</t>
  </si>
  <si>
    <t>816462cb-8fc3-47d3-b6bd-80c7624a2a50</t>
  </si>
  <si>
    <t>Jennifer Vasquez</t>
  </si>
  <si>
    <t>2ad11fe8-7d1b-495e-b1a0-449dd703262f</t>
  </si>
  <si>
    <t>cbbed980-07e6-4cb0-90bd-e9001529e6f5</t>
  </si>
  <si>
    <t>Dorothy Hill</t>
  </si>
  <si>
    <t>751303b9-c7de-46ea-ab0f-be4449e64c22</t>
  </si>
  <si>
    <t>c4134dc2-c5c5-4e8a-be15-ad1290ce77e9</t>
  </si>
  <si>
    <t>Jorge Armstrong III</t>
  </si>
  <si>
    <t>8ac35ac4-5dea-4737-bdab-3441d2c2a960</t>
  </si>
  <si>
    <t>c28fa16b-0aa6-4cb9-81bc-be59d296a12d</t>
  </si>
  <si>
    <t>Kimberly Fritz</t>
  </si>
  <si>
    <t>c0582da5-a757-475b-947f-83b1bc69c155</t>
  </si>
  <si>
    <t>ffd2f491-dff3-49aa-8c36-a70c3f5e3b8c</t>
  </si>
  <si>
    <t>Dennis Atkins</t>
  </si>
  <si>
    <t>1e0d02b5-fe74-42cd-9d83-ad037066e289</t>
  </si>
  <si>
    <t>35ba9357-3ca8-4f31-8fd7-f3b9c68fcba5</t>
  </si>
  <si>
    <t>Leah Bell</t>
  </si>
  <si>
    <t>2a7dc57c-6d9c-4b50-a1fd-41879c3a1e0b</t>
  </si>
  <si>
    <t>34e50699-c8eb-427a-a3a4-e70e9dbc15c0</t>
  </si>
  <si>
    <t>Renee Hudson</t>
  </si>
  <si>
    <t>2b1ac76c-89ec-4c51-98cb-aa5247f53019</t>
  </si>
  <si>
    <t>4aea1b8f-b43c-4e0a-ba9f-c10e52daf681</t>
  </si>
  <si>
    <t>Derek Hodge</t>
  </si>
  <si>
    <t>22b5f457-1860-4d28-90af-b235ade68f51</t>
  </si>
  <si>
    <t>695e5ea9-c923-4c64-8006-2b5bf67839b2</t>
  </si>
  <si>
    <t>Wendy Camacho</t>
  </si>
  <si>
    <t>3fead90a-21f8-472d-9db7-570eb390b059</t>
  </si>
  <si>
    <t>d4176230-5274-4e11-b61d-f906257035db</t>
  </si>
  <si>
    <t>Ryan Long</t>
  </si>
  <si>
    <t>a0b85755-44ca-45a2-a1e5-18a293d228d4</t>
  </si>
  <si>
    <t>135508d0-73b5-4ad5-a00b-4b356a0aa7d5</t>
  </si>
  <si>
    <t>Sheryl Davis</t>
  </si>
  <si>
    <t>efb3b939-b1d8-4887-8739-cc7bbff30c8d</t>
  </si>
  <si>
    <t>f343d9eb-7466-4f02-9e7b-72c8e097dedb</t>
  </si>
  <si>
    <t>Kevin Melton PhD</t>
  </si>
  <si>
    <t>a284e8fd-755c-4e2a-b8de-d777bb1e5ae8</t>
  </si>
  <si>
    <t>d9a09007-5bb4-4c18-b281-87c4aa055442</t>
  </si>
  <si>
    <t>Joseph Robinson</t>
  </si>
  <si>
    <t>44bed486-7ea5-4387-b63b-e5cbd3293724</t>
  </si>
  <si>
    <t>56771f36-4899-4e5f-940e-53ce52a74a41</t>
  </si>
  <si>
    <t>Bianca Phelps</t>
  </si>
  <si>
    <t>c3231466-aebb-490e-a4e7-51de57ff51d9</t>
  </si>
  <si>
    <t>a04d4d14-197d-4ae1-8bc2-ea720c648ca2</t>
  </si>
  <si>
    <t>Julia Martinez</t>
  </si>
  <si>
    <t>002c4c22-74de-4f70-b0f8-1dba28719b9b</t>
  </si>
  <si>
    <t>33cb202e-6d84-414d-b541-91eafde91c42</t>
  </si>
  <si>
    <t>Susan Khan MD</t>
  </si>
  <si>
    <t>17e52113-4626-43be-a068-8849eec71a30</t>
  </si>
  <si>
    <t>1519830c-4019-4303-9c45-7e4da79313b8</t>
  </si>
  <si>
    <t>Steven Martin</t>
  </si>
  <si>
    <t>b30e96e8-b9da-4f8c-8e35-da80a0279a18</t>
  </si>
  <si>
    <t>a7cde143-6de2-4429-bbf0-d9c1c156e501</t>
  </si>
  <si>
    <t>Brandon Lewis</t>
  </si>
  <si>
    <t>84fa4c72-39e7-44f1-97fb-613a21f89d06</t>
  </si>
  <si>
    <t>02106371-0260-4123-b1ef-e72aae13591e</t>
  </si>
  <si>
    <t>Ruth Mcneil</t>
  </si>
  <si>
    <t>1221cddf-7a4a-402f-a1d6-3b0fb1ac040d</t>
  </si>
  <si>
    <t>bb134f02-16de-46c9-a210-def63a9c4308</t>
  </si>
  <si>
    <t>Ashley Richardson</t>
  </si>
  <si>
    <t>d038e153-c601-418b-a1fa-01ba231ae7c7</t>
  </si>
  <si>
    <t>a43e558c-2215-4f00-9fdf-0e05c0cef31b</t>
  </si>
  <si>
    <t>Brenda Moreno MD</t>
  </si>
  <si>
    <t>b8f14e3c-59e7-403a-b0aa-5b0d2a038ad4</t>
  </si>
  <si>
    <t>26c0747e-bf8e-4bfa-a0c9-da72368acd40</t>
  </si>
  <si>
    <t>Lisa Ramos</t>
  </si>
  <si>
    <t>23d7e6a1-19b8-44fc-a587-1d8916312fc6</t>
  </si>
  <si>
    <t>bae1e137-96ee-40e5-9f87-3b46c0a0473a</t>
  </si>
  <si>
    <t>Victor Edwards</t>
  </si>
  <si>
    <t>159152f2-a505-4a9c-86e7-5a2c3f6eed9d</t>
  </si>
  <si>
    <t>999a1d86-99db-4302-8dab-66d33f87dfc2</t>
  </si>
  <si>
    <t>Dominique Pugh</t>
  </si>
  <si>
    <t>e03635fc-a88d-4108-98d9-94b8d90f74e9</t>
  </si>
  <si>
    <t>9b5f8f39-848b-44f0-b498-17354d38e415</t>
  </si>
  <si>
    <t>Nicole Phillips</t>
  </si>
  <si>
    <t>f4655a21-cb35-497a-a5dd-98f1c8a738ab</t>
  </si>
  <si>
    <t>1cdcc4c2-62c9-45b2-beb0-f62a3d4574eb</t>
  </si>
  <si>
    <t>Mark Jones</t>
  </si>
  <si>
    <t>5c70ee97-fca4-4567-8316-d2d6fa4a58ef</t>
  </si>
  <si>
    <t>6307d4d1-21c9-415d-9104-5a16ef15ab72</t>
  </si>
  <si>
    <t>Laura Diaz</t>
  </si>
  <si>
    <t>f45707c6-7894-4a15-8342-01db2c3aacdc</t>
  </si>
  <si>
    <t>0445c1a8-12af-47e4-8536-c66efcc4091b</t>
  </si>
  <si>
    <t>Alexis Lewis</t>
  </si>
  <si>
    <t>65e1b0f5-ca0e-48c4-b2dc-b12b0f7ae302</t>
  </si>
  <si>
    <t>b66edbf4-a0ea-4251-8957-43a281b13b80</t>
  </si>
  <si>
    <t>Jennifer Miles</t>
  </si>
  <si>
    <t>9db54283-89a3-4811-895c-4fdea3fa4069</t>
  </si>
  <si>
    <t>4f560ed5-1566-4e36-8708-203b271610c1</t>
  </si>
  <si>
    <t>Thomas Mccann</t>
  </si>
  <si>
    <t>9620bee6-6406-4ace-93a5-e8508950ddd6</t>
  </si>
  <si>
    <t>a65be22b-d5a3-46d9-8362-a810a2611b8d</t>
  </si>
  <si>
    <t>Andrea Hale</t>
  </si>
  <si>
    <t>0ed2ec9d-3d17-4712-98b2-2277f413db19</t>
  </si>
  <si>
    <t>6f3a5115-ecb4-478c-9612-0aa63e9639ba</t>
  </si>
  <si>
    <t>Logan Brown</t>
  </si>
  <si>
    <t>2cf72140-bd9b-4648-a876-1e85bddfa03a</t>
  </si>
  <si>
    <t>23204ff5-b538-496c-833e-02f71e93d127</t>
  </si>
  <si>
    <t>Carla Benton</t>
  </si>
  <si>
    <t>b88416d2-d28f-4f68-8871-d7b38468b74d</t>
  </si>
  <si>
    <t>207e863f-5f32-45d8-aabe-1585425e0259</t>
  </si>
  <si>
    <t>Shelley Quinn</t>
  </si>
  <si>
    <t>55c34853-0783-443c-a65f-ad87c57c7498</t>
  </si>
  <si>
    <t>861b4f5b-45a0-4539-ade8-370ace9e9ebd</t>
  </si>
  <si>
    <t>Michael Ray</t>
  </si>
  <si>
    <t>5c311464-82c2-49f0-b487-d7727f0386fa</t>
  </si>
  <si>
    <t>911f730b-dbff-40b0-bfe6-70f30e3141ec</t>
  </si>
  <si>
    <t>Christopher Ayala</t>
  </si>
  <si>
    <t>1d8680cb-b908-40f3-ac93-281a92ebeab0</t>
  </si>
  <si>
    <t>00a85473-8242-4912-bda3-c1623a78b64a</t>
  </si>
  <si>
    <t>Scott Sanchez</t>
  </si>
  <si>
    <t>266bf2ea-eb93-478c-a20a-f1585d2d904f</t>
  </si>
  <si>
    <t>db842660-f5d8-4b91-ae60-81ac2dd0622e</t>
  </si>
  <si>
    <t>Robert Klein</t>
  </si>
  <si>
    <t>3f8e2d0d-5261-4dec-b979-d5f56b5bc975</t>
  </si>
  <si>
    <t>51e744e4-b864-4a08-aa75-752d6a8fcacb</t>
  </si>
  <si>
    <t>Blake Watson</t>
  </si>
  <si>
    <t>2de982f8-0d7b-4c04-a6e5-9b32ac5f12ef</t>
  </si>
  <si>
    <t>fb3df063-8409-45ea-8de9-18b33922a7e4</t>
  </si>
  <si>
    <t>James Wiley</t>
  </si>
  <si>
    <t>4f89e3b2-d847-4c53-8605-e58a48454343</t>
  </si>
  <si>
    <t>74ed5145-8d97-45c7-961d-5c8753c9fe59</t>
  </si>
  <si>
    <t>Curtis Elliott</t>
  </si>
  <si>
    <t>76c3e642-3e19-4c1d-9f6a-6a65bd54da04</t>
  </si>
  <si>
    <t>7e4ce29f-f8cb-4b4c-9779-0e845e472e22</t>
  </si>
  <si>
    <t>Dr. Morgan Payne PhD</t>
  </si>
  <si>
    <t>061efb95-68f8-4063-aeb1-9ad201a1fb0f</t>
  </si>
  <si>
    <t>a2cd1590-58af-493c-8aa2-b4c93ba5bd76</t>
  </si>
  <si>
    <t>Sherry Tapia</t>
  </si>
  <si>
    <t>d95874c2-6053-4c1b-a845-10a1c2492e5e</t>
  </si>
  <si>
    <t>1a9c672a-4eb9-447d-ba2a-c3d9bcf2fc3b</t>
  </si>
  <si>
    <t>William Barnes</t>
  </si>
  <si>
    <t>b62edb49-2472-46a4-bf38-b918f8f9a45d</t>
  </si>
  <si>
    <t>ebd8a3b1-0b3d-4c36-97d0-981047a2a10b</t>
  </si>
  <si>
    <t>Ryan Gutierrez</t>
  </si>
  <si>
    <t>bf7655d7-f97c-4c3c-b55d-814b5f5ba255</t>
  </si>
  <si>
    <t>8163b6ce-1877-4c06-94ad-625215bc2a3e</t>
  </si>
  <si>
    <t>Robert Jones</t>
  </si>
  <si>
    <t>f6d70248-a995-4cc3-af5b-09a60ff1c51f</t>
  </si>
  <si>
    <t>42d04d55-4aab-47b2-bc9d-128a21761930</t>
  </si>
  <si>
    <t>Tammy Long</t>
  </si>
  <si>
    <t>73e7f042-516c-4b0a-9385-3918bc4015fa</t>
  </si>
  <si>
    <t>f18cccdc-131e-4723-bbcd-f203459ee674</t>
  </si>
  <si>
    <t>Richard Richards</t>
  </si>
  <si>
    <t>774f6354-7316-4e64-aa14-7a961b0c62eb</t>
  </si>
  <si>
    <t>893259f3-1ee8-4a4c-a811-34e250647c59</t>
  </si>
  <si>
    <t>Randy Hayes</t>
  </si>
  <si>
    <t>1725d2c7-1eb2-47b8-9a3c-45ca43d78f2b</t>
  </si>
  <si>
    <t>4de1087b-afa1-4a55-8ebe-abaa28597b34</t>
  </si>
  <si>
    <t>Melissa Williams</t>
  </si>
  <si>
    <t>1759ba96-25f8-4c74-93ea-4919db4862c2</t>
  </si>
  <si>
    <t>5b11f51f-f7e9-401d-bf8b-4433b60e695c</t>
  </si>
  <si>
    <t>Anthony Evans</t>
  </si>
  <si>
    <t>f3bc9a71-07f4-4ee5-ac82-989ffd9cfbb0</t>
  </si>
  <si>
    <t>8e52fc42-73c3-44a6-9ac7-26b667863fb3</t>
  </si>
  <si>
    <t>Danielle Murray</t>
  </si>
  <si>
    <t>030f9be9-1f17-4f93-a3c9-7a1ecb371d97</t>
  </si>
  <si>
    <t>fb8986c8-c7ec-4e71-9493-47fc0fc98d2e</t>
  </si>
  <si>
    <t>Craig Morales</t>
  </si>
  <si>
    <t>15839b99-a50a-43dc-b004-e897a15b2e18</t>
  </si>
  <si>
    <t>eadc9960-4242-41e2-960b-e0f495132c22</t>
  </si>
  <si>
    <t>Alison Brown</t>
  </si>
  <si>
    <t>20f87ba2-cf2e-4296-b184-b713a55f65b7</t>
  </si>
  <si>
    <t>d450afa2-d8e7-4aeb-a7b3-3085178be968</t>
  </si>
  <si>
    <t>Barbara Dunlap</t>
  </si>
  <si>
    <t>6ee35607-92ea-4324-ac93-e5962b015723</t>
  </si>
  <si>
    <t>7f0223bc-651e-4252-b974-4cded259f960</t>
  </si>
  <si>
    <t>Michael Thompson</t>
  </si>
  <si>
    <t>47a48c42-4665-4497-afe9-22aae886a011</t>
  </si>
  <si>
    <t>08dec921-260c-4547-a228-0fe3722dce13</t>
  </si>
  <si>
    <t>Lisa Holland</t>
  </si>
  <si>
    <t>7aa1c567-8cf9-4ea9-a1fd-c6d169785221</t>
  </si>
  <si>
    <t>620d4a1f-479f-4628-9674-eb650f9c5300</t>
  </si>
  <si>
    <t>Curtis Wilkerson</t>
  </si>
  <si>
    <t>cd5ae324-fe7c-40e9-a179-1e933fc825ac</t>
  </si>
  <si>
    <t>fd498e20-04ff-4ab2-8b7b-0b3a8b2d158a</t>
  </si>
  <si>
    <t>Micheal Castillo</t>
  </si>
  <si>
    <t>90ce82e8-e9a5-4368-9812-9eb27c13f47a</t>
  </si>
  <si>
    <t>453b45fe-636c-4499-9254-aad3809cd839</t>
  </si>
  <si>
    <t>Francis Robinson</t>
  </si>
  <si>
    <t>0effd5bd-47eb-440d-874e-48ffcf89569d</t>
  </si>
  <si>
    <t>8788dfed-78c0-4ed8-bdd4-ff21cf03f0c8</t>
  </si>
  <si>
    <t>Kevin Hall</t>
  </si>
  <si>
    <t>3dbc3093-a828-4442-bf73-8f5019a2676f</t>
  </si>
  <si>
    <t>ca8e858c-d0f8-4063-889f-e107443b1d0f</t>
  </si>
  <si>
    <t>Amy Davies</t>
  </si>
  <si>
    <t>cc21cbdb-fb8f-48c4-98b4-8ead93608edf</t>
  </si>
  <si>
    <t>d6d744fd-ef69-4980-9ad4-79ef636fa890</t>
  </si>
  <si>
    <t>Carrie Young MD</t>
  </si>
  <si>
    <t>9770a3db-e9fa-47e2-9bd9-3609b297a782</t>
  </si>
  <si>
    <t>5a07d758-b357-43f9-b415-7cea07388ba4</t>
  </si>
  <si>
    <t>Kristy Hart</t>
  </si>
  <si>
    <t>e1b243cc-cf76-4343-bced-f994d631c383</t>
  </si>
  <si>
    <t>4f1e1a37-8ac8-4d93-be02-921df86b543a</t>
  </si>
  <si>
    <t>Andrew Brown</t>
  </si>
  <si>
    <t>7a5d7c82-86c5-447c-851a-00393803dcee</t>
  </si>
  <si>
    <t>9d37efb6-eafb-4e90-94ec-84ce002ccb25</t>
  </si>
  <si>
    <t>Carlos Love</t>
  </si>
  <si>
    <t>52d6b779-de43-49cb-9823-0076cd6bb03b</t>
  </si>
  <si>
    <t>962c04dd-25d0-4461-859c-15740f3f0f48</t>
  </si>
  <si>
    <t>Brenda Rodriguez</t>
  </si>
  <si>
    <t>12916e60-f5e7-4daf-9d69-6bc8dc54d59b</t>
  </si>
  <si>
    <t>a981fa54-f121-4129-b45c-9a545fa3a531</t>
  </si>
  <si>
    <t>Brian Turner</t>
  </si>
  <si>
    <t>f2dd9456-bb7b-4c05-a852-2ca2f9d2014a</t>
  </si>
  <si>
    <t>f5edf382-a3a6-4f83-8ab6-31076fd69b3a</t>
  </si>
  <si>
    <t>Mr. Michael Hoffman</t>
  </si>
  <si>
    <t>5b58eb49-c978-4b52-9d1c-0838edc8cca8</t>
  </si>
  <si>
    <t>d08012b8-96c5-4fe7-aa60-4892392612e9</t>
  </si>
  <si>
    <t>Eric Barker</t>
  </si>
  <si>
    <t>f2e3c6f0-0075-43d5-ba94-aa662d7e4a45</t>
  </si>
  <si>
    <t>643ffdae-92a5-4d04-b2dd-e1f5b3b6d344</t>
  </si>
  <si>
    <t>Patricia Bradley</t>
  </si>
  <si>
    <t>cf0df860-ebc9-4914-9176-a9d19a3624d6</t>
  </si>
  <si>
    <t>a3bfe403-388c-4751-9c83-79aef7b02805</t>
  </si>
  <si>
    <t>Taylor Taylor</t>
  </si>
  <si>
    <t>fb7d3ba1-58c8-4c48-bced-4d1f13eb22c9</t>
  </si>
  <si>
    <t>e2a45909-a2dd-42d5-aafa-ab7b51cbf9e5</t>
  </si>
  <si>
    <t>Samantha Santiago</t>
  </si>
  <si>
    <t>02ead2df-7256-46e3-95f3-ad50e2fbb984</t>
  </si>
  <si>
    <t>b173fcdf-3fe1-48f3-b5ad-de8843e4f668</t>
  </si>
  <si>
    <t>David Rodriguez</t>
  </si>
  <si>
    <t>bb8aa843-702f-41e5-a2cc-c6040c53644b</t>
  </si>
  <si>
    <t>e271fff9-2a95-47f6-b817-0ebf6b6e64c5</t>
  </si>
  <si>
    <t>Stephen Bell</t>
  </si>
  <si>
    <t>c9ea356a-7abf-4ebf-942c-b1ae19f738cb</t>
  </si>
  <si>
    <t>c21c3fb3-a6a5-40ff-93fb-71d0dd326d9c</t>
  </si>
  <si>
    <t>Carla Jones</t>
  </si>
  <si>
    <t>51976e75-0523-44fd-8b7f-2183088dbd82</t>
  </si>
  <si>
    <t>12fecc2b-1acf-42c5-b3a0-212042d943ee</t>
  </si>
  <si>
    <t>Stephen Martin</t>
  </si>
  <si>
    <t>fa60ede1-e5eb-472d-b11c-0ac58c0b393a</t>
  </si>
  <si>
    <t>fc3b0de5-9812-42ac-9683-ede017d5b563</t>
  </si>
  <si>
    <t>Karen Johnson</t>
  </si>
  <si>
    <t>6f27c1b9-e3c6-4edb-9b79-2afa2a3d418d</t>
  </si>
  <si>
    <t>54c29d5c-19ec-4829-8db5-d4412837f418</t>
  </si>
  <si>
    <t>Colton Terry</t>
  </si>
  <si>
    <t>43e8644b-8a45-4905-badf-9397ecf26429</t>
  </si>
  <si>
    <t>3ccff6eb-4c22-42f3-8811-e562a91cf192</t>
  </si>
  <si>
    <t>James Dunn</t>
  </si>
  <si>
    <t>00fa0eb4-5c5f-48d4-8df4-07b82751ab86</t>
  </si>
  <si>
    <t>d2eaef18-4b67-47a1-966e-cfe36d779595</t>
  </si>
  <si>
    <t>Lindsay Gonzalez</t>
  </si>
  <si>
    <t>4ab427e3-a360-4681-abbb-a89d34fadee1</t>
  </si>
  <si>
    <t>d8014004-793b-4d1b-94f9-c394fa207403</t>
  </si>
  <si>
    <t>Richard Ruiz</t>
  </si>
  <si>
    <t>a4515ae0-1754-4f08-83d7-5413a939ebd1</t>
  </si>
  <si>
    <t>5efb336e-2f54-4033-a334-fa2a8b4bd7e7</t>
  </si>
  <si>
    <t>Jaclyn Griffin</t>
  </si>
  <si>
    <t>39eb038a-436e-4c49-b70e-09db7092d401</t>
  </si>
  <si>
    <t>0fc79913-9072-46ea-84c0-7a9ad64acb1f</t>
  </si>
  <si>
    <t>Michael Davis</t>
  </si>
  <si>
    <t>69fb0763-8a9c-46f7-8ee4-e5125802b640</t>
  </si>
  <si>
    <t>3a3e46b0-96f8-4ff7-81a7-2883f8802878</t>
  </si>
  <si>
    <t>Sara Cardenas</t>
  </si>
  <si>
    <t>ddecc40b-afe3-4f13-8917-78e8f7336094</t>
  </si>
  <si>
    <t>e1b41171-929d-474d-b98e-175fefb56207</t>
  </si>
  <si>
    <t>Edwin Foster</t>
  </si>
  <si>
    <t>923b7820-8089-48c5-88e3-f771b6dcbd05</t>
  </si>
  <si>
    <t>924cde09-ccea-4031-844e-250be684390c</t>
  </si>
  <si>
    <t>Lisa Martinez</t>
  </si>
  <si>
    <t>fbff8a7d-f2f5-4176-ac41-cbd372f444ab</t>
  </si>
  <si>
    <t>cef74829-363e-4ef4-b8df-cc3a2acb4fbd</t>
  </si>
  <si>
    <t>Andrew Miller</t>
  </si>
  <si>
    <t>d2938e6e-ff4d-4930-b3b0-fb536f75ee8a</t>
  </si>
  <si>
    <t>98550b1e-d588-4c1c-a5db-5946a091e5b4</t>
  </si>
  <si>
    <t>Thomas Sloan</t>
  </si>
  <si>
    <t>65b90e94-8e6d-4263-a35a-775d16476e3f</t>
  </si>
  <si>
    <t>46b518de-db4b-48eb-937d-0bd18d536c75</t>
  </si>
  <si>
    <t>Sylvia Smith</t>
  </si>
  <si>
    <t>c81c8d31-85c6-4fbf-966b-62ea9f80b96b</t>
  </si>
  <si>
    <t>264ef59d-6a18-45af-9cce-08e96b6a8061</t>
  </si>
  <si>
    <t>Kevin Chang</t>
  </si>
  <si>
    <t>900c0af7-1b0a-422e-acc8-17a619a6f80e</t>
  </si>
  <si>
    <t>493d6196-c926-4021-99da-8262c7903dc5</t>
  </si>
  <si>
    <t>Sheryl Humphrey</t>
  </si>
  <si>
    <t>92701d60-7c4f-48e4-a7a0-2a3d620f230b</t>
  </si>
  <si>
    <t>2c154804-0997-49a3-b919-955c9be4f19f</t>
  </si>
  <si>
    <t>Charles Franklin</t>
  </si>
  <si>
    <t>e3bb22ae-6552-4c53-89ed-a6f566d71d97</t>
  </si>
  <si>
    <t>3cd1ff3f-b0c5-4278-94dc-cba5e1035e1c</t>
  </si>
  <si>
    <t>John Adams</t>
  </si>
  <si>
    <t>cb2cc805-d140-4430-967e-642e052dfb9a</t>
  </si>
  <si>
    <t>d7c4caed-47c4-4c51-8f9a-5f984d950273</t>
  </si>
  <si>
    <t>Michael Garcia PhD</t>
  </si>
  <si>
    <t>716fb276-be64-4c2a-b966-71a54cec495b</t>
  </si>
  <si>
    <t>44f8b53c-5224-4d05-9369-2867c626e38f</t>
  </si>
  <si>
    <t>Lisa Davis</t>
  </si>
  <si>
    <t>683c510e-d2ef-493b-a9d6-bb7e361db014</t>
  </si>
  <si>
    <t>84396fc0-c26e-4706-bc05-9799bdae8eff</t>
  </si>
  <si>
    <t>Samantha Robertson</t>
  </si>
  <si>
    <t>81bd55d5-b5a6-471c-8fa5-c35e10cc4604</t>
  </si>
  <si>
    <t>d9ee7dc9-c7cf-4ca8-a2b9-f24c67443fb8</t>
  </si>
  <si>
    <t>Laura Thompson</t>
  </si>
  <si>
    <t>0ec0ad4b-d644-4a9d-b362-d476d53ae57f</t>
  </si>
  <si>
    <t>0cf173f9-74d9-41f5-8877-58043fde9814</t>
  </si>
  <si>
    <t>Michele Hill</t>
  </si>
  <si>
    <t>a2aa378c-659e-4258-814f-f65776d70561</t>
  </si>
  <si>
    <t>07d2fd4d-ae61-416a-9fb6-21aeec4e8cbb</t>
  </si>
  <si>
    <t>John Griffin</t>
  </si>
  <si>
    <t>5989dd6c-8d24-44f9-963d-c8bf797e3984</t>
  </si>
  <si>
    <t>e4fd6c34-d670-4a21-a9dc-073e5820b3f2</t>
  </si>
  <si>
    <t>Ronald Davis</t>
  </si>
  <si>
    <t>da9408c0-29b4-4cb1-8cb5-ee5c62f5f7c2</t>
  </si>
  <si>
    <t>36dd9529-f704-472f-87a2-f280927f8103</t>
  </si>
  <si>
    <t>Maria Byrd</t>
  </si>
  <si>
    <t>052226b9-8366-4636-a8d5-76b8a6ce6d7a</t>
  </si>
  <si>
    <t>c47fa57e-f796-411f-87c1-fb1bdd58631b</t>
  </si>
  <si>
    <t>Kara Anderson</t>
  </si>
  <si>
    <t>3948fe22-022a-4dda-8d05-79e299e4704c</t>
  </si>
  <si>
    <t>f168c605-ce1a-4669-9bbc-6cbc409ca8f2</t>
  </si>
  <si>
    <t>Walter Day</t>
  </si>
  <si>
    <t>59450186-da01-4d29-a060-b1ebe53e5f4c</t>
  </si>
  <si>
    <t>7779857f-37dc-4c78-8082-fcda7580e4e9</t>
  </si>
  <si>
    <t>Joseph Hanson</t>
  </si>
  <si>
    <t>ffda9a93-82f2-4004-81e1-87d81a312044</t>
  </si>
  <si>
    <t>d6e18109-d7e1-44e6-b76b-9723a9902071</t>
  </si>
  <si>
    <t>Matthew Lynch</t>
  </si>
  <si>
    <t>1057a002-7b53-459e-9bac-bd0daf35b30b</t>
  </si>
  <si>
    <t>a3fe0479-46c7-4b36-bd05-39635616af7e</t>
  </si>
  <si>
    <t>Donald Douglas</t>
  </si>
  <si>
    <t>2661c426-3038-4dd7-8c7d-9313a6c681b0</t>
  </si>
  <si>
    <t>e651e3e1-3d84-4fc9-83f6-2136846d5a3b</t>
  </si>
  <si>
    <t>Scott Patrick</t>
  </si>
  <si>
    <t>23d26b8d-ae46-424d-91d0-5ef3a91883fc</t>
  </si>
  <si>
    <t>7f53d344-a7c8-44e4-8684-3c86b8a60402</t>
  </si>
  <si>
    <t>Deanna Barnes MD</t>
  </si>
  <si>
    <t>92715f6e-fea8-4e3a-b544-01cb95410a9d</t>
  </si>
  <si>
    <t>b9ff2c29-57d9-4bb0-b09e-47bad0e656e5</t>
  </si>
  <si>
    <t>Melissa Little</t>
  </si>
  <si>
    <t>5bc677ca-abff-4286-b0cf-9d73e8121ef0</t>
  </si>
  <si>
    <t>2b843ef3-d86d-455d-8cd9-916481df62f4</t>
  </si>
  <si>
    <t>Sherri White</t>
  </si>
  <si>
    <t>423701f1-bdac-4c5e-a0c0-f2757885187d</t>
  </si>
  <si>
    <t>c34e9baf-8f1c-42cc-8eef-9fa8b9a5d4d0</t>
  </si>
  <si>
    <t>Theresa Lam</t>
  </si>
  <si>
    <t>392c04da-5af3-4a5a-b8e5-9b2716dc5a6e</t>
  </si>
  <si>
    <t>6ba4170b-4e9d-43e9-9f16-2ec3be848aa2</t>
  </si>
  <si>
    <t>Erin Green</t>
  </si>
  <si>
    <t>787515b9-1e26-4d31-99e9-275876b90436</t>
  </si>
  <si>
    <t>9565257b-a267-432f-9dcb-f4bc0dbdc5da</t>
  </si>
  <si>
    <t>Lisa Kennedy</t>
  </si>
  <si>
    <t>ae423568-de14-453b-9eac-41d9801f4909</t>
  </si>
  <si>
    <t>69c165ae-4c61-4ae8-87a3-7f1061b512ed</t>
  </si>
  <si>
    <t>Scott Taylor</t>
  </si>
  <si>
    <t>91c46efc-fcb8-46bb-a8c0-cbef57b936b0</t>
  </si>
  <si>
    <t>752366ce-fc95-4bba-a818-4f34e4917f7d</t>
  </si>
  <si>
    <t>Scott White</t>
  </si>
  <si>
    <t>fc9476b1-a18b-4d15-9527-34077cd2192f</t>
  </si>
  <si>
    <t>0ed9fa95-a26e-465b-903b-e7882d445af8</t>
  </si>
  <si>
    <t>Donald Juarez</t>
  </si>
  <si>
    <t>7d54ec82-288f-4435-83b5-34db938703c9</t>
  </si>
  <si>
    <t>1689e0b8-c79d-4b62-8379-44c1c90394ea</t>
  </si>
  <si>
    <t>Jeffrey Jordan</t>
  </si>
  <si>
    <t>0131ff3b-6221-4670-ba36-e788f71fb9a6</t>
  </si>
  <si>
    <t>bb0c7919-330c-4ff5-88a5-fa0d09a85dc5</t>
  </si>
  <si>
    <t>Adrian Morris</t>
  </si>
  <si>
    <t>ad3f5dd4-0496-46ba-b0c9-a2be87f1d48c</t>
  </si>
  <si>
    <t>3fb2df47-bbcd-4c18-a06e-8de5010e4265</t>
  </si>
  <si>
    <t>Shawn Collins</t>
  </si>
  <si>
    <t>4e5d8f12-96b3-4f4a-80da-a8ca62305d27</t>
  </si>
  <si>
    <t>0bb432b3-d2e7-4deb-90b6-a6622ac1d5ca</t>
  </si>
  <si>
    <t>Earl Luna</t>
  </si>
  <si>
    <t>e3524444-6f04-4f36-967c-5d44862c92fd</t>
  </si>
  <si>
    <t>57bd56c9-2240-463b-bed7-47beafd0d2f7</t>
  </si>
  <si>
    <t>Katherine Christensen MD</t>
  </si>
  <si>
    <t>04e55bd5-6744-4cd4-8fdf-c6f9eb0f827c</t>
  </si>
  <si>
    <t>fc21109b-ba27-4c64-b96d-1ffb3a799efa</t>
  </si>
  <si>
    <t>Nicholas Lawrence</t>
  </si>
  <si>
    <t>a689d07f-b60b-4f87-9dd8-effc1f878b32</t>
  </si>
  <si>
    <t>e0653245-600c-4c71-8990-a647cac8d87e</t>
  </si>
  <si>
    <t>Patricia Dean</t>
  </si>
  <si>
    <t>1bad52a8-a976-4c4d-8c47-2187fea35d37</t>
  </si>
  <si>
    <t>0c5921f8-050d-4bfe-960b-f603a750350e</t>
  </si>
  <si>
    <t>Jennifer James</t>
  </si>
  <si>
    <t>27335670-b3ad-42ba-b972-09c040b374f8</t>
  </si>
  <si>
    <t>a15c159a-af8c-4888-b1f8-1ad9349b5089</t>
  </si>
  <si>
    <t>Jason Garcia</t>
  </si>
  <si>
    <t>b362cd55-9b0a-4a0b-9f6f-acc1451d38fe</t>
  </si>
  <si>
    <t>e60c1638-d4a5-481e-ab38-2a0a231d260b</t>
  </si>
  <si>
    <t>Nathan Wilson</t>
  </si>
  <si>
    <t>32da81f0-7f6b-43c6-9b34-1937c8e60939</t>
  </si>
  <si>
    <t>435391b2-c728-40c1-b322-c68b9be78aec</t>
  </si>
  <si>
    <t>Valerie Howard</t>
  </si>
  <si>
    <t>8c52d271-0a16-4e18-a90e-3e894b9c22f4</t>
  </si>
  <si>
    <t>b02e21aa-352b-4ec8-a90d-21cb7f111a36</t>
  </si>
  <si>
    <t>Erin Smith</t>
  </si>
  <si>
    <t>d5d1c669-1c45-4357-a829-4a6716c8e3d7</t>
  </si>
  <si>
    <t>262e5559-7e7d-4a19-ab45-057892fbacf6</t>
  </si>
  <si>
    <t>Penny Jones</t>
  </si>
  <si>
    <t>a4f34185-4182-4509-a79f-9f3d19ee2c3b</t>
  </si>
  <si>
    <t>fa2fbd74-fd19-45cc-b4ed-a60e3b2d520b</t>
  </si>
  <si>
    <t>John Garcia</t>
  </si>
  <si>
    <t>4a629c5e-da2c-4852-8a19-0939dfc7ab26</t>
  </si>
  <si>
    <t>500d92a7-ad40-4244-8d35-66ef5c370739</t>
  </si>
  <si>
    <t>Brian York</t>
  </si>
  <si>
    <t>236dd176-da1c-46ae-8279-e2ab0bbf6334</t>
  </si>
  <si>
    <t>54231dbe-2ba6-4158-a5ae-cf37a9d1a28e</t>
  </si>
  <si>
    <t>Jeffrey Howell</t>
  </si>
  <si>
    <t>d0a17fe8-5f64-4a53-97cb-a85dbbaa574f</t>
  </si>
  <si>
    <t>66995af5-1d24-481c-aed0-87d457bcad3a</t>
  </si>
  <si>
    <t>Jesus Houston</t>
  </si>
  <si>
    <t>6bf7240f-ccc6-4fed-ba6e-43d0d9c59cd9</t>
  </si>
  <si>
    <t>2ab202c2-cc02-43c6-a2d9-03c8a61acd8e</t>
  </si>
  <si>
    <t>Michael Brown</t>
  </si>
  <si>
    <t>e9462820-6a80-4ac2-9a8c-f13c28ce231e</t>
  </si>
  <si>
    <t>91a646da-cd61-4988-bb90-942f973b6977</t>
  </si>
  <si>
    <t>Catherine James</t>
  </si>
  <si>
    <t>af390a9d-dcd1-4413-8760-801f9c81fc46</t>
  </si>
  <si>
    <t>f933a9fa-ba2e-4eb3-96aa-5382e1446b45</t>
  </si>
  <si>
    <t>Karen Freeman</t>
  </si>
  <si>
    <t>1036ca81-0bc4-47ba-b0d0-ebcb6949ece5</t>
  </si>
  <si>
    <t>032a09e0-5071-45f0-a7ac-590c42f90f92</t>
  </si>
  <si>
    <t>Megan Saunders</t>
  </si>
  <si>
    <t>fa575cea-3957-4344-90a4-a421b9493906</t>
  </si>
  <si>
    <t>569adef0-df86-4633-ab7a-eb66f4acc7e2</t>
  </si>
  <si>
    <t>Melissa Montgomery</t>
  </si>
  <si>
    <t>7b5fbe41-3fa2-4de0-ba05-dd0fa9660a5a</t>
  </si>
  <si>
    <t>a4331510-ad21-44cc-a9e8-f0d8588309de</t>
  </si>
  <si>
    <t>Ryan Grant</t>
  </si>
  <si>
    <t>ef32f72a-a4b5-4723-82fb-28690df80b89</t>
  </si>
  <si>
    <t>782351d9-d94d-4188-816c-e054282c6470</t>
  </si>
  <si>
    <t>Sheila Jones</t>
  </si>
  <si>
    <t>f85b6d0a-54b5-4635-bdab-161452150ed8</t>
  </si>
  <si>
    <t>39034b65-81c6-4eeb-8ce3-c8c847354e4f</t>
  </si>
  <si>
    <t>Jamie Montoya</t>
  </si>
  <si>
    <t>92b26acd-cd1f-45a3-b1b6-5ca175873920</t>
  </si>
  <si>
    <t>7f9ad277-db49-4e6d-9688-782f72b696ca</t>
  </si>
  <si>
    <t>Bryan Jimenez</t>
  </si>
  <si>
    <t>698f04f8-6747-424a-9a46-d536048c8480</t>
  </si>
  <si>
    <t>000b1f5e-8c91-4d13-8ea0-2346092c4801</t>
  </si>
  <si>
    <t>Rebecca Richmond</t>
  </si>
  <si>
    <t>8ff50701-8222-4c16-a3de-4ec04dfa21be</t>
  </si>
  <si>
    <t>74ca0ad7-abe5-4e96-a793-9a2e34f43404</t>
  </si>
  <si>
    <t>Heidi Brown</t>
  </si>
  <si>
    <t>8f660bbd-54fc-486f-b457-7d47d8253010</t>
  </si>
  <si>
    <t>791f49f6-9996-4612-9ea8-7552c47566bf</t>
  </si>
  <si>
    <t>Heidi Chavez</t>
  </si>
  <si>
    <t>008ffab9-38c4-4b38-a8ae-57b9c262cad0</t>
  </si>
  <si>
    <t>a2379e6f-d473-4534-9aea-635257632e1e</t>
  </si>
  <si>
    <t>Dorothy Boyd</t>
  </si>
  <si>
    <t>2a061609-e599-4d3c-8bb8-1d381b37ef19</t>
  </si>
  <si>
    <t>b783e1d5-d264-44b9-a3f4-7a557e0f60b2</t>
  </si>
  <si>
    <t>Jennifer King</t>
  </si>
  <si>
    <t>da296905-ee22-470b-9ee9-32603002d831</t>
  </si>
  <si>
    <t>d315fafa-7500-4785-b730-dfba6494dd5c</t>
  </si>
  <si>
    <t>Michelle Rodriguez</t>
  </si>
  <si>
    <t>d6642fe8-a21c-4c06-ad37-65670be7728e</t>
  </si>
  <si>
    <t>c5ab4e57-1f8b-4af1-96bc-532dac117bab</t>
  </si>
  <si>
    <t>Judith Lawrence</t>
  </si>
  <si>
    <t>011c4544-7fb3-4be5-b6bf-2f7222778161</t>
  </si>
  <si>
    <t>8da03d88-0c6f-4051-bc78-842387c5f526</t>
  </si>
  <si>
    <t>Sara Webb</t>
  </si>
  <si>
    <t>2d5d2395-e901-4768-abd1-4b0cc7f4f4f9</t>
  </si>
  <si>
    <t>bb01b2a5-2c74-4800-941c-23fab11af726</t>
  </si>
  <si>
    <t>Ashley Sandoval</t>
  </si>
  <si>
    <t>e1a2cfe7-810d-4c57-9264-5a59e1f85b33</t>
  </si>
  <si>
    <t>9be702ab-fac0-4fc4-ab2d-9ccc6279403c</t>
  </si>
  <si>
    <t>Pamela Hill</t>
  </si>
  <si>
    <t>ce072a52-73ed-4223-8b4e-f503f8722413</t>
  </si>
  <si>
    <t>9a3f0ad1-69a9-4ff9-a35f-c3d52224a806</t>
  </si>
  <si>
    <t>Nicole Evans</t>
  </si>
  <si>
    <t>b63d65d5-505c-4527-9c57-546d8c3d031a</t>
  </si>
  <si>
    <t>a1f0fa7a-8db7-4572-af7d-b821bca0258e</t>
  </si>
  <si>
    <t>Daniel Klein</t>
  </si>
  <si>
    <t>21f6c63d-ac20-4f11-abd3-3927586528e6</t>
  </si>
  <si>
    <t>f9a55cf2-a66c-4fa1-b5dc-8a9afb38cd91</t>
  </si>
  <si>
    <t>Kathy Benson</t>
  </si>
  <si>
    <t>5a2c41bc-c2c2-46ff-9d8b-32d9b5d9ad36</t>
  </si>
  <si>
    <t>9215583a-9532-4aba-baf9-85ff8ff19886</t>
  </si>
  <si>
    <t>Michelle Craig</t>
  </si>
  <si>
    <t>e0a25901-4932-436e-88ad-dab1d7654a18</t>
  </si>
  <si>
    <t>0344edb3-ceed-4ffc-ac21-835dd8e8b97c</t>
  </si>
  <si>
    <t>Allison Thomas</t>
  </si>
  <si>
    <t>c00c200c-4458-4006-b32c-ce0a0e7da698</t>
  </si>
  <si>
    <t>495fa2fc-fbc8-477e-a933-0fc4c918a346</t>
  </si>
  <si>
    <t>Brianna Brown</t>
  </si>
  <si>
    <t>8a8a4105-c0eb-4875-b439-67294b8e5509</t>
  </si>
  <si>
    <t>73dd3bc6-d064-45a8-9bd2-9cb108453b2f</t>
  </si>
  <si>
    <t>Sean Stevenson</t>
  </si>
  <si>
    <t>8faf6d4a-a5a9-4ebc-be0e-c2da396c357b</t>
  </si>
  <si>
    <t>c8c85ad6-82cb-4dc7-bcd3-0e99638e1388</t>
  </si>
  <si>
    <t>Melissa Schwartz</t>
  </si>
  <si>
    <t>6aa415b5-6336-4815-a1af-663ced2e1bcd</t>
  </si>
  <si>
    <t>af65e8cc-f9cf-4499-89c1-ad45f4ea6b97</t>
  </si>
  <si>
    <t>Juan Smith</t>
  </si>
  <si>
    <t>c7eab19b-de6c-436b-9edd-218233fd862d</t>
  </si>
  <si>
    <t>d479cc36-716c-41f2-9ec0-0f3adc461b34</t>
  </si>
  <si>
    <t>Mark Mckinney</t>
  </si>
  <si>
    <t>bd0b0fa2-8bee-483f-96a0-6bf2c14ebd10</t>
  </si>
  <si>
    <t>b993ff63-c6b1-4d94-b24b-cc3d9a7791a2</t>
  </si>
  <si>
    <t>Elizabeth Thompson</t>
  </si>
  <si>
    <t>2c7dd667-f664-4720-afdd-b26a13106665</t>
  </si>
  <si>
    <t>6090103c-1e8d-48ad-838b-77adbc2e2b59</t>
  </si>
  <si>
    <t>Douglas Baker</t>
  </si>
  <si>
    <t>0171f5a7-4148-4d11-9894-62e895801c3a</t>
  </si>
  <si>
    <t>efffa2f4-b5ae-429d-b761-7d80549fc34c</t>
  </si>
  <si>
    <t>Christian Morris</t>
  </si>
  <si>
    <t>9d9887bc-a018-4791-aeb0-93fec60ea4d5</t>
  </si>
  <si>
    <t>7d94bf10-4d18-4b75-a971-a31fd7d80594</t>
  </si>
  <si>
    <t>Krista Jones</t>
  </si>
  <si>
    <t>f4fd25b7-384f-4e3b-8680-4a8a515f352c</t>
  </si>
  <si>
    <t>c948384b-1174-4357-8546-74262f120b9e</t>
  </si>
  <si>
    <t>Jennifer Herrera</t>
  </si>
  <si>
    <t>369e5af8-e226-49ee-b8a0-6ffe597278c5</t>
  </si>
  <si>
    <t>5c5d3f1b-54c0-46c2-94f6-516ea9d049dc</t>
  </si>
  <si>
    <t>Travis Montgomery</t>
  </si>
  <si>
    <t>c08bd674-d2dd-4e26-8fb3-a134ff2336e9</t>
  </si>
  <si>
    <t>1d5e6aee-0240-459a-a638-8854fb2b8b80</t>
  </si>
  <si>
    <t>Jill Conway</t>
  </si>
  <si>
    <t>f57a431e-3e6b-44fd-9f02-7cbfeb29d912</t>
  </si>
  <si>
    <t>5228ed8d-e2ba-4fce-aebb-af9c0a35653c</t>
  </si>
  <si>
    <t>Robert Wilson</t>
  </si>
  <si>
    <t>06531d47-4867-4b30-b956-77318a4cfe1f</t>
  </si>
  <si>
    <t>c53f1db3-d275-4d43-8451-7303e94d4fbe</t>
  </si>
  <si>
    <t>Robert Griffin</t>
  </si>
  <si>
    <t>31487df8-a6ca-4d50-a5f5-c8914be318a8</t>
  </si>
  <si>
    <t>f2be029f-1514-4755-838e-9a615200044b</t>
  </si>
  <si>
    <t>Wesley Ayala</t>
  </si>
  <si>
    <t>35f5c654-10c2-42e5-a07e-afb101e06ad8</t>
  </si>
  <si>
    <t>3692a531-c609-4cd8-a127-dc6bab9b153d</t>
  </si>
  <si>
    <t>Jessica Garcia</t>
  </si>
  <si>
    <t>f9e9cf93-e0ee-4e8a-b3e6-f4c6d428df6c</t>
  </si>
  <si>
    <t>a5850828-6f6b-4df3-8673-f2e0bdcac10f</t>
  </si>
  <si>
    <t>Andrea Parks</t>
  </si>
  <si>
    <t>09b2eae6-54eb-4c91-b784-ae08758fc8fa</t>
  </si>
  <si>
    <t>2d90e4ee-0de4-433e-92c0-620c1667c518</t>
  </si>
  <si>
    <t>Kristin Andrews</t>
  </si>
  <si>
    <t>63561add-685a-4f2b-8236-c0bfe9366a85</t>
  </si>
  <si>
    <t>6edaba8c-6789-47d0-a155-eb2c737cf8b5</t>
  </si>
  <si>
    <t>James Wilson</t>
  </si>
  <si>
    <t>103056b7-9e4c-44dd-b864-a47ba43447fb</t>
  </si>
  <si>
    <t>0ba6fe09-95ea-4825-bef6-a59ac186a221</t>
  </si>
  <si>
    <t>Angel Reilly</t>
  </si>
  <si>
    <t>4d2551eb-af95-4e79-8971-bf514a32bb22</t>
  </si>
  <si>
    <t>c3e90323-4811-46e9-9625-34ca9b47e639</t>
  </si>
  <si>
    <t>Jane Short</t>
  </si>
  <si>
    <t>38491ecc-8891-47fd-a804-d0ac795741bb</t>
  </si>
  <si>
    <t>cbf925b5-6418-46b7-bf2b-43b422e9e527</t>
  </si>
  <si>
    <t>Kimberly Choi</t>
  </si>
  <si>
    <t>ea06f94b-e310-4f72-ad62-d0944c4d6e40</t>
  </si>
  <si>
    <t>bab503fb-ddfc-41d5-8b86-3deaf7222fbe</t>
  </si>
  <si>
    <t>Tina Smith</t>
  </si>
  <si>
    <t>0ab1a504-1f8c-46e0-a431-13fd8e190d07</t>
  </si>
  <si>
    <t>64e289c0-98be-4ff0-929d-af9f0149a2af</t>
  </si>
  <si>
    <t>Theresa Torres</t>
  </si>
  <si>
    <t>5806a961-b9d7-47a9-a74e-d0b3bdce635f</t>
  </si>
  <si>
    <t>a55bc44f-e7d7-4d1d-a9a3-b9913634646c</t>
  </si>
  <si>
    <t>Brenda White</t>
  </si>
  <si>
    <t>1d57e734-31bf-4cf6-80b3-af7cd5b211a9</t>
  </si>
  <si>
    <t>913a1734-ccb6-4571-abc5-35452e6d7a04</t>
  </si>
  <si>
    <t>Sarah Randolph</t>
  </si>
  <si>
    <t>12b99a50-8cb6-41f0-a509-6396761579e7</t>
  </si>
  <si>
    <t>402d105b-113e-4f84-abf3-90964a68369c</t>
  </si>
  <si>
    <t>Nicholas Freeman</t>
  </si>
  <si>
    <t>a7cd13cb-abda-46b2-a0d2-b5285b6d6b7c</t>
  </si>
  <si>
    <t>9e98961d-48fe-4f6d-999c-8d943c0a584e</t>
  </si>
  <si>
    <t>Corey Tucker</t>
  </si>
  <si>
    <t>b18678ce-4e40-4fba-a8cf-e5899dc89e1a</t>
  </si>
  <si>
    <t>911ddc79-90c8-4420-a703-5b27958c2936</t>
  </si>
  <si>
    <t>Eugene Patterson</t>
  </si>
  <si>
    <t>38b5e89a-c921-457c-bf05-557c502ed818</t>
  </si>
  <si>
    <t>6fa5d3b0-a40d-4ea5-bd64-987eb652ae99</t>
  </si>
  <si>
    <t>Ian Frazier</t>
  </si>
  <si>
    <t>7202fae5-767d-4b27-bade-4367e0bd202c</t>
  </si>
  <si>
    <t>7caa281b-4e33-4644-8657-20ae5bd67d4d</t>
  </si>
  <si>
    <t>Casey Obrien</t>
  </si>
  <si>
    <t>23d7263d-d391-4017-9bd4-a86d47d6723c</t>
  </si>
  <si>
    <t>4363589c-3249-4cff-89e2-df24e42c0aea</t>
  </si>
  <si>
    <t>Lori Luna</t>
  </si>
  <si>
    <t>a1b24627-81d6-4019-997e-8d3c04c4f46a</t>
  </si>
  <si>
    <t>9432d797-94f6-467a-9009-550707fc584e</t>
  </si>
  <si>
    <t>Kevin Escobar</t>
  </si>
  <si>
    <t>ffaca645-e4dc-4306-8b20-ce3e42b7c048</t>
  </si>
  <si>
    <t>c6735380-a766-4617-b8db-cde38a284792</t>
  </si>
  <si>
    <t>James Vance</t>
  </si>
  <si>
    <t>22460ac9-4a7e-4bc2-9b6f-1c33bbb4c0ce</t>
  </si>
  <si>
    <t>172e8c68-82aa-4c46-8049-9bbf76f6a778</t>
  </si>
  <si>
    <t>Jonathan Bates</t>
  </si>
  <si>
    <t>9d31762a-fb5a-4b36-8e79-68b7f6c8b8b9</t>
  </si>
  <si>
    <t>839e7623-c1d8-41d3-aa74-b90caf2537f5</t>
  </si>
  <si>
    <t>Christopher Knight</t>
  </si>
  <si>
    <t>256d4d11-f7bd-4499-9f48-2e7ca8cf4f62</t>
  </si>
  <si>
    <t>f06dca24-7bc6-4121-bb64-a525bc653d94</t>
  </si>
  <si>
    <t>Daniel Freeman</t>
  </si>
  <si>
    <t>0af57e60-3be8-45df-9e93-4de043ace875</t>
  </si>
  <si>
    <t>e860bcb1-8494-405c-b4ef-2552ab286d09</t>
  </si>
  <si>
    <t>Jasmine Hardin</t>
  </si>
  <si>
    <t>a605b7c9-fb07-4e93-8a37-31ab0be3534a</t>
  </si>
  <si>
    <t>f7ebc69a-b428-4f0d-9a6c-f45952f6531f</t>
  </si>
  <si>
    <t>Sandra Davenport</t>
  </si>
  <si>
    <t>2c816bf0-91f6-4406-8b5a-868394213090</t>
  </si>
  <si>
    <t>5d8416e0-60e6-46ff-a757-43f9606cc2f5</t>
  </si>
  <si>
    <t>Stephanie Miller</t>
  </si>
  <si>
    <t>390fecf5-e841-4a39-b901-2b9c6057153a</t>
  </si>
  <si>
    <t>d1366db1-5a57-4607-a7e5-46468430f0fa</t>
  </si>
  <si>
    <t>Katelyn Olson</t>
  </si>
  <si>
    <t>23936d45-e1cc-4f0d-8078-636d01b062c1</t>
  </si>
  <si>
    <t>13bc0dc6-3ae0-4cdb-aa65-24af709d338b</t>
  </si>
  <si>
    <t>Diana Hernandez</t>
  </si>
  <si>
    <t>d123f7c1-b7a1-467e-9a1e-00365cbaa496</t>
  </si>
  <si>
    <t>6a241f46-3af7-4a21-a93e-7b5b1e4ae3a7</t>
  </si>
  <si>
    <t>Michelle Olson</t>
  </si>
  <si>
    <t>29476f54-973e-429c-b5f0-b1be7aa1219a</t>
  </si>
  <si>
    <t>05bf0618-6930-40c4-9557-6899a5b2c7ea</t>
  </si>
  <si>
    <t>Carl Vargas</t>
  </si>
  <si>
    <t>e40b50e4-0a08-4989-833c-8f55a1298fa2</t>
  </si>
  <si>
    <t>2a955908-0e50-4fd8-a598-f38392803da2</t>
  </si>
  <si>
    <t>Christopher Mullen</t>
  </si>
  <si>
    <t>04c44853-a33b-4dfd-9048-65c6f8205aa7</t>
  </si>
  <si>
    <t>a9681fc1-ba5c-465d-b834-4070e0e5f6e5</t>
  </si>
  <si>
    <t>Theresa Robinson</t>
  </si>
  <si>
    <t>7b4e9ecd-de07-47b1-b8ae-8d5dfe268e77</t>
  </si>
  <si>
    <t>6928043e-d492-451a-b828-3a052baa43c9</t>
  </si>
  <si>
    <t>Rebecca Hoover</t>
  </si>
  <si>
    <t>43b7a0ef-82c4-4c54-a8de-bd889f8acdeb</t>
  </si>
  <si>
    <t>57b94dfb-af82-470c-b964-4e4f2aefcf3b</t>
  </si>
  <si>
    <t>Linda Jones</t>
  </si>
  <si>
    <t>043d72db-1bcb-404c-a1d8-b96a62ada157</t>
  </si>
  <si>
    <t>e8ca7483-dc0e-4375-85d0-691c33cd1d56</t>
  </si>
  <si>
    <t>Jennifer Hernandez</t>
  </si>
  <si>
    <t>9d6022c5-e6cf-4bd8-b9d2-90012d6b8a4e</t>
  </si>
  <si>
    <t>c8ab96ac-e0b4-459a-89fe-4cdd998d65ba</t>
  </si>
  <si>
    <t>Nicole Davis</t>
  </si>
  <si>
    <t>8a0ea57a-9a7d-409d-a6e8-790b215d3b1f</t>
  </si>
  <si>
    <t>f00f63ef-e59f-41c2-804e-a81ad3d877a8</t>
  </si>
  <si>
    <t>Marie Boyd</t>
  </si>
  <si>
    <t>87a20e22-b298-4811-8b1e-c578dff47c51</t>
  </si>
  <si>
    <t>cd638ba8-f03c-464b-babf-9c656dd013f3</t>
  </si>
  <si>
    <t>Dr. Gregory Ballard</t>
  </si>
  <si>
    <t>937ca77c-b25b-4de7-9652-1e08c2f43c10</t>
  </si>
  <si>
    <t>412817eb-2246-49cd-acec-df821903f9b3</t>
  </si>
  <si>
    <t>David Trevino</t>
  </si>
  <si>
    <t>689d1205-8b31-44d8-a073-c1d09929afeb</t>
  </si>
  <si>
    <t>b58ac738-0166-4221-b063-ae7f41ff81d1</t>
  </si>
  <si>
    <t>Adrienne Mills</t>
  </si>
  <si>
    <t>349651d6-a790-45b0-a001-f54d01d77831</t>
  </si>
  <si>
    <t>68aa1236-50de-4f43-8de5-c35ab0117b0a</t>
  </si>
  <si>
    <t>Christopher Pearson</t>
  </si>
  <si>
    <t>6c6e8796-893e-4b89-9adf-c49942e4bf01</t>
  </si>
  <si>
    <t>468b22af-9ca4-464d-9d9a-d9f1908e3a95</t>
  </si>
  <si>
    <t>Jennifer Harris DDS</t>
  </si>
  <si>
    <t>8f20c5e7-5ec6-46eb-adc0-91587b8301cf</t>
  </si>
  <si>
    <t>fd0ee0b6-40f7-424b-bbd7-b4bf8e0eabb7</t>
  </si>
  <si>
    <t>Gregory Thornton</t>
  </si>
  <si>
    <t>a8c6c2df-dd23-4f41-9ae1-35862358755c</t>
  </si>
  <si>
    <t>72540ab7-3ad2-4ac8-bf70-c0421e7c6795</t>
  </si>
  <si>
    <t>Tiffany Garcia</t>
  </si>
  <si>
    <t>cd04c001-56a3-4ccc-893c-9cc6668b28da</t>
  </si>
  <si>
    <t>af3f9d9a-b272-4aa7-9d30-c42e8cf29000</t>
  </si>
  <si>
    <t>Caitlyn Oconnell</t>
  </si>
  <si>
    <t>25343e85-d2c0-4ec2-9751-94d7cdeb2696</t>
  </si>
  <si>
    <t>6f74e55d-99a9-4f6a-ad05-473278bf46fa</t>
  </si>
  <si>
    <t>Dennis Wood</t>
  </si>
  <si>
    <t>ee415f16-6263-407c-b978-7c4b09aa5570</t>
  </si>
  <si>
    <t>a7fb1997-9d2c-4944-a690-a951fc04ca7a</t>
  </si>
  <si>
    <t>Michelle Harper</t>
  </si>
  <si>
    <t>7e8eed12-a3ea-41a2-acde-9187d1fa82a6</t>
  </si>
  <si>
    <t>d9beccff-33a3-45f3-82bd-eabe706078eb</t>
  </si>
  <si>
    <t>Regina Mitchell</t>
  </si>
  <si>
    <t>840c5cb0-82b3-4384-9979-cf26c8b190e1</t>
  </si>
  <si>
    <t>2b633b18-9d7d-4756-bb4e-c9f5b2cd9a0a</t>
  </si>
  <si>
    <t>Heather Pena</t>
  </si>
  <si>
    <t>c798a445-46a3-4c71-bf2f-6883163b5481</t>
  </si>
  <si>
    <t>65281970-ab6e-48dd-9a66-931666414954</t>
  </si>
  <si>
    <t>Curtis Smith</t>
  </si>
  <si>
    <t>8cb21aa2-1715-4c03-ab4f-36381190e515</t>
  </si>
  <si>
    <t>8f221604-d46b-4756-b9e4-39ef48d495a4</t>
  </si>
  <si>
    <t>Hannah Richmond</t>
  </si>
  <si>
    <t>31cc6738-f68a-49b7-9b3a-a1d139ee80ab</t>
  </si>
  <si>
    <t>932d1648-6769-40f1-ae01-b9e0746b161a</t>
  </si>
  <si>
    <t>Christopher Hunter</t>
  </si>
  <si>
    <t>5708013e-4b54-4670-80cf-b1db1287e313</t>
  </si>
  <si>
    <t>8366c189-cd8d-4f75-9df4-4d3ef26f9b19</t>
  </si>
  <si>
    <t>Sherri Li</t>
  </si>
  <si>
    <t>f74f6900-7159-4914-b1b6-8ecd400945ce</t>
  </si>
  <si>
    <t>c51c91f4-7bcf-4b31-902b-d15460885550</t>
  </si>
  <si>
    <t>Gerald Rowe</t>
  </si>
  <si>
    <t>dcad8ec2-963a-4333-a582-95dc75f1c654</t>
  </si>
  <si>
    <t>420079f5-1dc3-426e-bb62-659e0700749a</t>
  </si>
  <si>
    <t>Mark Gamble</t>
  </si>
  <si>
    <t>50d3ba03-ccd7-408f-badc-b38cb38046ef</t>
  </si>
  <si>
    <t>84399ed9-5a64-445e-b498-16ad6994bf84</t>
  </si>
  <si>
    <t>Mercedes Baker</t>
  </si>
  <si>
    <t>bfb0942c-ac77-4762-a620-516717cf775f</t>
  </si>
  <si>
    <t>8df71647-1376-4ff9-978c-d875d231f372</t>
  </si>
  <si>
    <t>Karen Gomez</t>
  </si>
  <si>
    <t>f2765513-2eca-4629-84e2-269192ded495</t>
  </si>
  <si>
    <t>e8f10194-ee25-456a-aee0-1ec9bf0418a9</t>
  </si>
  <si>
    <t>Omar Young</t>
  </si>
  <si>
    <t>3aad5840-34ef-41df-83f1-9b58df6c0d60</t>
  </si>
  <si>
    <t>d61a080a-3fec-4a37-95be-a8dc33e88249</t>
  </si>
  <si>
    <t>Brittney Rodriguez</t>
  </si>
  <si>
    <t>a9d6290d-f4ad-4a22-ad02-05f51417c2f9</t>
  </si>
  <si>
    <t>c3a58237-01b2-46cf-9d23-c3cf7e1f48c4</t>
  </si>
  <si>
    <t>Tina Charles</t>
  </si>
  <si>
    <t>e5eb4549-7e0a-44c2-90bf-29959ee4105d</t>
  </si>
  <si>
    <t>9313b3a7-e5a1-46e4-a188-6146fc40a3d4</t>
  </si>
  <si>
    <t>Katherine Joyce</t>
  </si>
  <si>
    <t>38db128d-65db-4e43-87bf-8db782d9a774</t>
  </si>
  <si>
    <t>0ddca788-20d4-4a18-93a0-5478c00b19de</t>
  </si>
  <si>
    <t>Jenny Ayers</t>
  </si>
  <si>
    <t>dc432ed5-64ca-41c7-98e7-edf880a23721</t>
  </si>
  <si>
    <t>750acc98-2cbf-4769-86a1-a468afb3e3ad</t>
  </si>
  <si>
    <t>Melissa Stevens</t>
  </si>
  <si>
    <t>35f3de4a-ac92-44b4-8306-a2580227b8d5</t>
  </si>
  <si>
    <t>534fc96d-19ca-4c1b-94bc-f47a61223189</t>
  </si>
  <si>
    <t>Scott Lopez</t>
  </si>
  <si>
    <t>f562037b-78aa-46ea-84f7-f01a3cb526d7</t>
  </si>
  <si>
    <t>2f14f777-5dad-448e-97d5-2b789cf3137e</t>
  </si>
  <si>
    <t>Mr. Michael Watson PhD</t>
  </si>
  <si>
    <t>21925613-9247-4851-ae0d-38607362f9b7</t>
  </si>
  <si>
    <t>3a8359b6-af9e-4a0e-936d-b4a7fab1996a</t>
  </si>
  <si>
    <t>Michelle Brock</t>
  </si>
  <si>
    <t>323132fa-6181-42de-9b37-0ca76ea5e341</t>
  </si>
  <si>
    <t>bd1116ee-f58a-47c7-8ccf-4130255603d4</t>
  </si>
  <si>
    <t>Robert Thompson</t>
  </si>
  <si>
    <t>d9719e00-e4ad-4e9b-bedd-22d9226cbc6a</t>
  </si>
  <si>
    <t>b876a455-88b3-452d-845a-91b8a1726883</t>
  </si>
  <si>
    <t>John King</t>
  </si>
  <si>
    <t>19566990-65fd-4adb-8c36-ad4e915d9a63</t>
  </si>
  <si>
    <t>3728ddc2-0f5e-4b47-a9d0-c613b0c77002</t>
  </si>
  <si>
    <t>Karen Soto</t>
  </si>
  <si>
    <t>5c6801d6-4280-4aa0-95ac-0d06be9da951</t>
  </si>
  <si>
    <t>ee8d5daa-8eb7-4306-8f73-198e5c3d0d5f</t>
  </si>
  <si>
    <t>Hailey Jenkins</t>
  </si>
  <si>
    <t>9b0707e5-f68e-4e81-adf9-568bde0bde18</t>
  </si>
  <si>
    <t>a65d958e-936d-41a8-93ac-b00e32eeeb38</t>
  </si>
  <si>
    <t>Carrie Deleon</t>
  </si>
  <si>
    <t>7ccc63de-82ac-4e1d-ac56-5da653391df4</t>
  </si>
  <si>
    <t>e3bef3d6-726a-430d-bc8c-fa8fc655a597</t>
  </si>
  <si>
    <t>Louis Ford</t>
  </si>
  <si>
    <t>cec68cfe-a3fd-47f0-aae6-3af6de46222e</t>
  </si>
  <si>
    <t>a19b224a-6bfc-4a47-965f-1491edb68b81</t>
  </si>
  <si>
    <t>Jennifer Meadows</t>
  </si>
  <si>
    <t>50405c43-3a6c-4da6-97f7-d71f2978cc73</t>
  </si>
  <si>
    <t>b5def807-4a96-4478-a72b-dddd511eeeb8</t>
  </si>
  <si>
    <t>Matthew Nelson</t>
  </si>
  <si>
    <t>5cf85eeb-f053-4851-9ce0-e2bbc7edea02</t>
  </si>
  <si>
    <t>f72cb6c8-855c-4a97-9640-5fcdbf761449</t>
  </si>
  <si>
    <t>Christopher Dickerson</t>
  </si>
  <si>
    <t>406bf02d-a97a-4f4e-bc10-871bba4f4b03</t>
  </si>
  <si>
    <t>bfeef19d-b360-4faa-be6e-9d47f0c0804b</t>
  </si>
  <si>
    <t>Christopher Garcia</t>
  </si>
  <si>
    <t>8c662766-7922-4440-a0f1-e44cefd1b588</t>
  </si>
  <si>
    <t>65a29cc8-c55b-495d-86bf-d9c40dc78104</t>
  </si>
  <si>
    <t>Whitney Garcia</t>
  </si>
  <si>
    <t>ee7ca782-a7a3-4d25-9595-6c4227c00f89</t>
  </si>
  <si>
    <t>3ab7127e-4f32-4a54-a3cc-f604e2ae3f87</t>
  </si>
  <si>
    <t>Duane Sims</t>
  </si>
  <si>
    <t>075072d6-2bac-4712-96a9-19e886d895e5</t>
  </si>
  <si>
    <t>dc412176-5b59-428e-a9de-5b2608ffeab0</t>
  </si>
  <si>
    <t>Sharon Mcdonald</t>
  </si>
  <si>
    <t>8c6d768e-45bc-43ba-af52-d36e8a63b93c</t>
  </si>
  <si>
    <t>f2cffcae-f833-4bfb-a296-e3f171e15b9f</t>
  </si>
  <si>
    <t>Cassandra Harper</t>
  </si>
  <si>
    <t>9061498f-e096-421e-a2c7-23d4bfb8abb9</t>
  </si>
  <si>
    <t>a3b81f92-a3c9-4c6a-8601-76336f5aad52</t>
  </si>
  <si>
    <t>Susan Olson</t>
  </si>
  <si>
    <t>4ed0730d-711d-41dd-96ed-0330ce015413</t>
  </si>
  <si>
    <t>27dd1ac4-4282-46e4-a986-305a5da3f9cf</t>
  </si>
  <si>
    <t>Aaron Ochoa</t>
  </si>
  <si>
    <t>781d5b6c-4969-4032-9808-d79022e49628</t>
  </si>
  <si>
    <t>ec0dfc3a-b011-4125-8221-11e588fc3da1</t>
  </si>
  <si>
    <t>Pedro Evans DDS</t>
  </si>
  <si>
    <t>cbf8f29e-3b30-4e97-98d5-3cf54afcf9e8</t>
  </si>
  <si>
    <t>30463008-5fa7-4012-8c57-a27701d909b4</t>
  </si>
  <si>
    <t>Justin Foster</t>
  </si>
  <si>
    <t>63c4e76d-a55f-4725-bcb3-c168b7062cfa</t>
  </si>
  <si>
    <t>4352acea-3878-4ecf-a0dc-12ebd413c850</t>
  </si>
  <si>
    <t>Mario Black</t>
  </si>
  <si>
    <t>b1a50a3d-cebd-4b2b-9cfb-bce7e8f2c584</t>
  </si>
  <si>
    <t>a60147c3-48e0-4502-8598-f3c8af449605</t>
  </si>
  <si>
    <t>Rhonda Gutierrez</t>
  </si>
  <si>
    <t>4a22eae9-22f9-4afe-aeb2-3ca31186da93</t>
  </si>
  <si>
    <t>9e2383d0-7491-4c14-a30b-669c1c405045</t>
  </si>
  <si>
    <t>Michael Vasquez</t>
  </si>
  <si>
    <t>f83f5274-0cb4-4fe1-a6f3-41c804f718c8</t>
  </si>
  <si>
    <t>f8eaca36-2f99-4b2a-85aa-5eab88f3d7ea</t>
  </si>
  <si>
    <t>Derrick Espinoza</t>
  </si>
  <si>
    <t>269334ef-1717-4654-bb99-78150219a9c7</t>
  </si>
  <si>
    <t>578799d9-3799-4376-be5b-3ac903c501fe</t>
  </si>
  <si>
    <t>Richard Jimenez</t>
  </si>
  <si>
    <t>081fec82-ca9a-4f77-b26a-51a576b40672</t>
  </si>
  <si>
    <t>c02553ea-d7f2-4678-9489-8025548b2ce3</t>
  </si>
  <si>
    <t>Amy Rowe</t>
  </si>
  <si>
    <t>3133839e-2e7d-452b-b85b-8a078b0ea0b9</t>
  </si>
  <si>
    <t>d13757e1-4005-453d-976f-1e65e54c8739</t>
  </si>
  <si>
    <t>Adam Villegas</t>
  </si>
  <si>
    <t>f997c779-c56f-45e6-a282-1d613fbbff57</t>
  </si>
  <si>
    <t>fe99df69-bcd4-4975-bf46-057b7165e36b</t>
  </si>
  <si>
    <t>Joel Wise</t>
  </si>
  <si>
    <t>790b185c-355c-4a9c-bb6b-f1dcaa7f7e06</t>
  </si>
  <si>
    <t>4fe66636-f612-4d2c-ae73-00eb639d8fe7</t>
  </si>
  <si>
    <t>Caitlin Chandler</t>
  </si>
  <si>
    <t>1f44aa88-855b-4c5b-8cb1-457eeffad15b</t>
  </si>
  <si>
    <t>4c7f03bb-a376-4c2d-bb31-dcdc40d91a8e</t>
  </si>
  <si>
    <t>Stephen Boyer</t>
  </si>
  <si>
    <t>a206527c-3c68-41d6-9ce8-e12ff9287d26</t>
  </si>
  <si>
    <t>2ad820ca-03db-4a2e-9313-50e06f2537ce</t>
  </si>
  <si>
    <t>Lauren Foster</t>
  </si>
  <si>
    <t>94c176b9-0ac0-43d5-b805-90f002493a09</t>
  </si>
  <si>
    <t>b03b6934-79ab-46d1-b0d5-15abc891d55d</t>
  </si>
  <si>
    <t>Jacqueline Davis</t>
  </si>
  <si>
    <t>9e5f8273-af9a-4168-9766-17957ffab493</t>
  </si>
  <si>
    <t>ff39a117-f83b-4806-ae4c-1b1856a2d49d</t>
  </si>
  <si>
    <t>Amy Kelly</t>
  </si>
  <si>
    <t>1b7e0502-ca9d-4831-894e-7397b38a3db1</t>
  </si>
  <si>
    <t>5115d7ee-3b90-408e-bce3-456320363a73</t>
  </si>
  <si>
    <t>Dr. Nicole Trujillo</t>
  </si>
  <si>
    <t>b072afc8-0577-4108-b166-2c94bbb24366</t>
  </si>
  <si>
    <t>227dcecc-b972-493a-9bb0-dd7660b57717</t>
  </si>
  <si>
    <t>Andrew Mann</t>
  </si>
  <si>
    <t>7d76ab58-b271-415b-8af0-9ec34b726a7c</t>
  </si>
  <si>
    <t>8b2ab759-2fc6-44e6-9113-5d7e30952621</t>
  </si>
  <si>
    <t>Nicholas Hill</t>
  </si>
  <si>
    <t>8df50b01-dc4d-4762-aa1a-f7d2994316bb</t>
  </si>
  <si>
    <t>27afbff9-87f8-4f62-91a1-e557290c4414</t>
  </si>
  <si>
    <t>Robert Weaver</t>
  </si>
  <si>
    <t>8186722b-a355-4d05-86a2-8e4e002f2ca4</t>
  </si>
  <si>
    <t>e207db20-2f7f-4cd7-bbd0-fe6c6108ffcc</t>
  </si>
  <si>
    <t>Scott Parsons</t>
  </si>
  <si>
    <t>a885a7b4-1037-4a5c-b893-b08a52190216</t>
  </si>
  <si>
    <t>63329992-d1ad-4e51-89f9-0de9f7980131</t>
  </si>
  <si>
    <t>Michael Cannon</t>
  </si>
  <si>
    <t>68e8f311-5295-4a96-887b-25d79cf023dd</t>
  </si>
  <si>
    <t>18a440bd-1c47-40a5-9270-2b29a41247a2</t>
  </si>
  <si>
    <t>Andrea Conley</t>
  </si>
  <si>
    <t>33bb7382-0801-4e83-9f9d-39102dbb45bd</t>
  </si>
  <si>
    <t>1947ea42-310d-49d1-bc41-3a2a1b67f7bb</t>
  </si>
  <si>
    <t>Martin Price</t>
  </si>
  <si>
    <t>971df5fd-b389-40ce-9fbc-879e869c3a8e</t>
  </si>
  <si>
    <t>388149dc-5dc9-4097-8c90-e0284185300d</t>
  </si>
  <si>
    <t>Andrea Conrad</t>
  </si>
  <si>
    <t>e3c7ca9a-edab-4dab-bdcc-c026a7df30b2</t>
  </si>
  <si>
    <t>cd0fa4a6-77d2-494f-9478-0c9dd5030b43</t>
  </si>
  <si>
    <t>Heather Paul</t>
  </si>
  <si>
    <t>cb53f0be-5e7b-4866-9270-54706a7be8b1</t>
  </si>
  <si>
    <t>9def57b4-d2da-43ec-8eec-c013b55beaaa</t>
  </si>
  <si>
    <t>Andrew Jones</t>
  </si>
  <si>
    <t>f5e90352-3745-49f2-b1d1-88b913f39289</t>
  </si>
  <si>
    <t>b9a4de2b-19e9-43a4-98dc-ceb684fcfcb0</t>
  </si>
  <si>
    <t>James Lee</t>
  </si>
  <si>
    <t>f28f9444-a015-4d65-91ed-554a3faeef01</t>
  </si>
  <si>
    <t>8ee25e54-bfcb-4388-8ef4-d74b2dcc4095</t>
  </si>
  <si>
    <t>Brian Fowler</t>
  </si>
  <si>
    <t>aa4d52a8-b3da-4808-b56e-b67dacab8b69</t>
  </si>
  <si>
    <t>2ab403f6-1aa6-4474-a200-c1576d54c95a</t>
  </si>
  <si>
    <t>Krista Wagner</t>
  </si>
  <si>
    <t>999413cc-ff99-47a8-88ad-b388287e4086</t>
  </si>
  <si>
    <t>e7094153-5a31-4916-aefb-2a2471693ed5</t>
  </si>
  <si>
    <t>William Nguyen</t>
  </si>
  <si>
    <t>6e3b0507-a21c-4209-83a1-962d698f546d</t>
  </si>
  <si>
    <t>9bc0fa93-52cd-4def-b9d2-76f4d37ee471</t>
  </si>
  <si>
    <t>Joshua Brooks</t>
  </si>
  <si>
    <t>5c29850b-410b-4c29-be9c-afcfed17f6e9</t>
  </si>
  <si>
    <t>f5b70dd9-728f-4897-b3d0-b6c7f62ecf88</t>
  </si>
  <si>
    <t>Nicholas Bird</t>
  </si>
  <si>
    <t>fe503fdc-2294-4a0a-8482-0c08042c65ad</t>
  </si>
  <si>
    <t>4ce2afa2-01ae-4eb1-8d45-7ea5e3ec4f6a</t>
  </si>
  <si>
    <t>Mrs. Emily Ingram</t>
  </si>
  <si>
    <t>8dbcde5a-eb4a-4de6-86a5-2064d284b528</t>
  </si>
  <si>
    <t>ed0940f7-9217-4fb0-8e6b-308582e2b02d</t>
  </si>
  <si>
    <t>Anna Stevens</t>
  </si>
  <si>
    <t>e3be7ca0-5df9-44fb-83d6-43ed236eb832</t>
  </si>
  <si>
    <t>4199322e-3ba5-4126-bff6-9f4195082801</t>
  </si>
  <si>
    <t>Anna Ross</t>
  </si>
  <si>
    <t>b93c92d5-13c3-4b5d-bbf8-da9137a9f824</t>
  </si>
  <si>
    <t>2c435667-7b87-4b4a-8afb-c4fe531f04af</t>
  </si>
  <si>
    <t>Steven Warner PhD</t>
  </si>
  <si>
    <t>09912f46-4ce6-428b-a46a-cc9a98611260</t>
  </si>
  <si>
    <t>61ad018a-9387-4413-8eef-7261bb1502ea</t>
  </si>
  <si>
    <t>Anthony Wise</t>
  </si>
  <si>
    <t>6aa12abd-6f2e-42b9-9130-32dbe13a14ca</t>
  </si>
  <si>
    <t>deaa543e-1edb-4e71-9e2a-2ddfee249b72</t>
  </si>
  <si>
    <t>Nicole Atkinson</t>
  </si>
  <si>
    <t>a1d770ea-c704-480e-a246-6cd702ed5d15</t>
  </si>
  <si>
    <t>863dfcd6-4e06-48d0-8ddb-545b61eaaa65</t>
  </si>
  <si>
    <t>Joshua Hernandez</t>
  </si>
  <si>
    <t>0ceeddc2-2737-4345-b886-29ffb2a0f778</t>
  </si>
  <si>
    <t>6493f5ef-ff53-46a4-bb48-bbbaac735be0</t>
  </si>
  <si>
    <t>Nicole Johnston</t>
  </si>
  <si>
    <t>c94f6ed3-4a2f-4876-ae93-561538da9a90</t>
  </si>
  <si>
    <t>560f1e2d-21d7-4432-a5e4-240364f2502e</t>
  </si>
  <si>
    <t>Kenneth Williams</t>
  </si>
  <si>
    <t>80777ac5-6605-4e3c-95c7-bc834336ffe5</t>
  </si>
  <si>
    <t>2160446e-b2a7-4475-8619-67736f3acf33</t>
  </si>
  <si>
    <t>Karen Gonzalez</t>
  </si>
  <si>
    <t>8fa8ae34-3233-4053-9242-ba54a6f9c0e1</t>
  </si>
  <si>
    <t>86351a54-bc54-48c1-bf40-8dcc9db1f7f9</t>
  </si>
  <si>
    <t>Benjamin Frank</t>
  </si>
  <si>
    <t>16efacdf-9375-4e61-ac94-503eaf4afcdd</t>
  </si>
  <si>
    <t>6c6d282b-69e0-4370-abf7-a5d01ccec1ef</t>
  </si>
  <si>
    <t>Connor Cooper</t>
  </si>
  <si>
    <t>2b54500d-4e08-4bb4-8509-d55806326b36</t>
  </si>
  <si>
    <t>d2535515-9dc0-48b5-9987-038afcd6c18e</t>
  </si>
  <si>
    <t>Jessica Thomas MD</t>
  </si>
  <si>
    <t>5fb2b838-af73-43cf-b31e-91f23bc5f97f</t>
  </si>
  <si>
    <t>da4ec04c-ba7e-4b86-81fa-d75327ef0a4b</t>
  </si>
  <si>
    <t>Patrick Sanchez</t>
  </si>
  <si>
    <t>d51b1974-de66-4dd0-a5ce-2a21ed3e2846</t>
  </si>
  <si>
    <t>57e0a1f1-0384-4661-89a5-baebd1f44c8d</t>
  </si>
  <si>
    <t>Ashley Cole</t>
  </si>
  <si>
    <t>89bab9c8-bd71-4da3-b581-a63254f5df70</t>
  </si>
  <si>
    <t>85f4c0a2-8be2-4516-b42c-5348363d75f1</t>
  </si>
  <si>
    <t>Kimberly Dean</t>
  </si>
  <si>
    <t>04b51c12-ab13-4032-b2e1-9f66b1f02ea8</t>
  </si>
  <si>
    <t>a9dcfe52-e7f2-418a-953f-cfd460694b6d</t>
  </si>
  <si>
    <t>Dawn Brown</t>
  </si>
  <si>
    <t>4572b385-9e32-4085-b24f-92b9ca0841de</t>
  </si>
  <si>
    <t>f1f71605-a79e-4626-b707-ac0e0d96feb3</t>
  </si>
  <si>
    <t>James Nelson</t>
  </si>
  <si>
    <t>dd419a67-5c37-4254-a8fc-5690e9b1c4a1</t>
  </si>
  <si>
    <t>de0e9c53-4ae0-4d7a-84e2-51321b9ec5f9</t>
  </si>
  <si>
    <t>Jasmine Whitney</t>
  </si>
  <si>
    <t>e76428c4-197f-40fd-b5ae-2a56fa033d6c</t>
  </si>
  <si>
    <t>98dbf732-dde4-4194-bc12-d19850c1b8f7</t>
  </si>
  <si>
    <t>Charlotte Mason</t>
  </si>
  <si>
    <t>05804493-b664-4199-ad25-459e8f8937fa</t>
  </si>
  <si>
    <t>8787c3f4-ec19-44eb-bf55-17400a2d36a6</t>
  </si>
  <si>
    <t>John Garner</t>
  </si>
  <si>
    <t>5afa0fb3-5a16-49d9-af2f-077358c69158</t>
  </si>
  <si>
    <t>fef97d57-3c77-4a4a-8d65-4036a00f230b</t>
  </si>
  <si>
    <t>Kathryn Cain</t>
  </si>
  <si>
    <t>e3f16406-631d-4c8b-a0f0-fe7941f74651</t>
  </si>
  <si>
    <t>078b13a9-fd88-465a-909a-934bfffcd743</t>
  </si>
  <si>
    <t>Tiffany Perez</t>
  </si>
  <si>
    <t>23238416-a82c-4e18-a491-982be5ad481d</t>
  </si>
  <si>
    <t>854dc3bf-61d8-4365-bada-0c941679bbe0</t>
  </si>
  <si>
    <t>Lisa Garrett</t>
  </si>
  <si>
    <t>271a919f-92a9-4acd-bd88-49386ad65b8c</t>
  </si>
  <si>
    <t>e8e46b31-4ff8-4111-b875-1fd46d2ccf42</t>
  </si>
  <si>
    <t>Joann Anderson</t>
  </si>
  <si>
    <t>af1dcfb8-8a96-4a11-94be-6d9f2379c05f</t>
  </si>
  <si>
    <t>235b275b-dcd2-4b97-b3ca-9a6bccd3af7c</t>
  </si>
  <si>
    <t>Michael Mills</t>
  </si>
  <si>
    <t>f9cc83ed-e8b4-4c6a-bee5-43b36e18b184</t>
  </si>
  <si>
    <t>eedb0ce5-a7fe-4dcd-a528-b516c521ff2e</t>
  </si>
  <si>
    <t>Brooke Jones</t>
  </si>
  <si>
    <t>2f237c4d-1e4e-4133-b82d-40def2d78d53</t>
  </si>
  <si>
    <t>2540fbfe-e12f-46cd-96ea-f269514e1353</t>
  </si>
  <si>
    <t>Pamela Beard</t>
  </si>
  <si>
    <t>7168bdec-4da8-48b7-a947-cbacf610f40d</t>
  </si>
  <si>
    <t>e4e5b5b0-d25a-4576-af0b-743ebee04762</t>
  </si>
  <si>
    <t>Nancy Hernandez</t>
  </si>
  <si>
    <t>06b4ed27-2f4b-4be8-a1ac-fdb51b555f6d</t>
  </si>
  <si>
    <t>9df034d3-9caa-437c-bc67-95e2c32fc21b</t>
  </si>
  <si>
    <t>Keith Hall</t>
  </si>
  <si>
    <t>5bf88d1d-06ad-4920-aff7-ff5d3b1d12cf</t>
  </si>
  <si>
    <t>7a029a6d-c7a2-4171-b02a-06ee14588063</t>
  </si>
  <si>
    <t>Ryan Harrison</t>
  </si>
  <si>
    <t>633098ed-da25-4795-af19-15165fbbcda5</t>
  </si>
  <si>
    <t>29ede760-2334-48ba-b94e-08387dcf60fd</t>
  </si>
  <si>
    <t>Andrew Duran</t>
  </si>
  <si>
    <t>69bd40d8-f340-4dd3-8515-75b9ece9504b</t>
  </si>
  <si>
    <t>fcfd8547-abdc-40da-be0b-bddd38f95001</t>
  </si>
  <si>
    <t>Daniel Thompson</t>
  </si>
  <si>
    <t>b017c533-7d6c-45c3-9df7-9a27ddfc2a92</t>
  </si>
  <si>
    <t>e338e579-7521-4a18-9de4-f5c1532c5c01</t>
  </si>
  <si>
    <t>Jared Williams</t>
  </si>
  <si>
    <t>501a0ccf-b85f-464b-a160-3399d3073198</t>
  </si>
  <si>
    <t>be125f8f-f06b-4c12-9c8b-955064e70f9a</t>
  </si>
  <si>
    <t>Kimberly Davidson</t>
  </si>
  <si>
    <t>1bfc270c-8549-4255-89db-ebb5c9739495</t>
  </si>
  <si>
    <t>e0b55615-d3b6-4f1b-b4f7-6d09739cafa5</t>
  </si>
  <si>
    <t>Zachary Stone</t>
  </si>
  <si>
    <t>8ec57d47-0a0c-44e5-bc34-1b4ffbdc532e</t>
  </si>
  <si>
    <t>a1722ee3-c3e1-447c-8420-e0d8632c817e</t>
  </si>
  <si>
    <t>Cheryl Gonzales</t>
  </si>
  <si>
    <t>4931b2d4-d3de-487c-860f-b2524df742ae</t>
  </si>
  <si>
    <t>4b5f174b-6c26-4b56-aa9e-dda7761ad914</t>
  </si>
  <si>
    <t>Amy Black</t>
  </si>
  <si>
    <t>73a27c7b-a566-4884-9473-e68776ad1c33</t>
  </si>
  <si>
    <t>1cf8d03f-802b-4bf4-b8ff-615c172720fa</t>
  </si>
  <si>
    <t>Kevin Shannon</t>
  </si>
  <si>
    <t>52ce55e3-69df-45c7-a4a0-053f22a37556</t>
  </si>
  <si>
    <t>74246baa-2dca-4c82-8660-a3e9736d417c</t>
  </si>
  <si>
    <t>Michelle Harris</t>
  </si>
  <si>
    <t>b11464aa-52f6-4081-8005-64b8171603b1</t>
  </si>
  <si>
    <t>cbe68571-b622-418e-a83b-cc84a6091ad0</t>
  </si>
  <si>
    <t>Nicholas Davis</t>
  </si>
  <si>
    <t>15d6a658-5ce9-4bbc-a252-91f3730bc657</t>
  </si>
  <si>
    <t>ba146757-6253-4cdf-b510-3e9c8618e40d</t>
  </si>
  <si>
    <t>Kayla Herring</t>
  </si>
  <si>
    <t>c4acb57d-0b3d-4dc9-a16f-760a8ce377d7</t>
  </si>
  <si>
    <t>90c40e45-55cf-47ba-a989-65f22bbf1e35</t>
  </si>
  <si>
    <t>Shari Martin</t>
  </si>
  <si>
    <t>0d22af35-b648-4e8a-84e7-75b92dca365a</t>
  </si>
  <si>
    <t>baebe15d-4f3c-4771-8edd-2a2a6b69b4ae</t>
  </si>
  <si>
    <t>Jill Sims</t>
  </si>
  <si>
    <t>33ee16e7-f5de-4eba-a1ae-a39be606d7c2</t>
  </si>
  <si>
    <t>40cbe188-c3f0-4ac3-9f60-1d1700e78824</t>
  </si>
  <si>
    <t>Jonathan Jimenez</t>
  </si>
  <si>
    <t>7e53d702-e1f8-4192-9ba4-d5a60178de26</t>
  </si>
  <si>
    <t>a8d3110e-96bf-4e6e-b785-0b5c3ce5988c</t>
  </si>
  <si>
    <t>Jason Miller</t>
  </si>
  <si>
    <t>8c1e9464-e1d5-40dc-bea5-85a901aec505</t>
  </si>
  <si>
    <t>8ebb8208-a0ee-404f-9ea8-fcb1473268c9</t>
  </si>
  <si>
    <t>Christine Lopez</t>
  </si>
  <si>
    <t>253741e4-0966-4d08-9959-5d27a73d2746</t>
  </si>
  <si>
    <t>93fde248-aac0-4912-884d-7822da948e70</t>
  </si>
  <si>
    <t>Elizabeth Knapp</t>
  </si>
  <si>
    <t>2da1afda-fe65-4dcc-aabd-b05a1be00f8e</t>
  </si>
  <si>
    <t>9c7060da-48cd-49c5-ac0e-1f71294d43ed</t>
  </si>
  <si>
    <t>Melissa Armstrong</t>
  </si>
  <si>
    <t>bfd467e7-7491-450c-b75e-fed82d6b5953</t>
  </si>
  <si>
    <t>092cd030-ee75-4637-9c35-52b394372280</t>
  </si>
  <si>
    <t>Edwin Richardson</t>
  </si>
  <si>
    <t>6d651847-c229-4116-9152-9a73d1fcdedd</t>
  </si>
  <si>
    <t>4af715b7-109e-4b40-8ceb-ac57d7e323cf</t>
  </si>
  <si>
    <t>Bryan Villarreal</t>
  </si>
  <si>
    <t>35b86d0a-864f-46dd-a9ec-09d586eced99</t>
  </si>
  <si>
    <t>0ee52f63-9caf-4df1-b584-5d71b221e1c5</t>
  </si>
  <si>
    <t>Nicholas Fuller</t>
  </si>
  <si>
    <t>9ad2bb72-b04b-4584-b95c-ec2d7bd15655</t>
  </si>
  <si>
    <t>b4f136fc-fc7c-4e71-89c6-7b51ef13864b</t>
  </si>
  <si>
    <t>Lee Stewart</t>
  </si>
  <si>
    <t>5a9621f5-9f8c-4da5-beb9-ea24933c8d00</t>
  </si>
  <si>
    <t>9008cdc9-9d42-4bae-a134-e15bed56c714</t>
  </si>
  <si>
    <t>Nicholas Jimenez PhD</t>
  </si>
  <si>
    <t>4a5d6cea-b565-464e-bb93-a53f9c02040d</t>
  </si>
  <si>
    <t>1e42d2b8-0067-4b62-b18c-d979fab0a15d</t>
  </si>
  <si>
    <t>Mario Wilson</t>
  </si>
  <si>
    <t>ffbd9cdd-9d84-4303-8cb0-3fc53513a238</t>
  </si>
  <si>
    <t>557368cf-0ba5-4050-a9fe-99a96a25542e</t>
  </si>
  <si>
    <t>Robert Lewis</t>
  </si>
  <si>
    <t>412181a3-4818-4004-b0a4-f5573381001f</t>
  </si>
  <si>
    <t>4cdf697f-4eca-4e96-915d-b44fca4a40bc</t>
  </si>
  <si>
    <t>Erica Smith</t>
  </si>
  <si>
    <t>b9720eec-6563-4d1f-9763-790255520712</t>
  </si>
  <si>
    <t>07743c94-f5c9-4459-9db1-bd5e91a4d796</t>
  </si>
  <si>
    <t>Cheyenne Bass</t>
  </si>
  <si>
    <t>7978dc84-ea89-4979-baa6-d6eaac273009</t>
  </si>
  <si>
    <t>22c0c475-a549-46d0-891a-5875cc18dd0e</t>
  </si>
  <si>
    <t>Mr. Steven Herrera</t>
  </si>
  <si>
    <t>69f8d3e4-d06d-4943-88b3-815e76647043</t>
  </si>
  <si>
    <t>d5c97d5d-0e57-49ec-be1a-070fed83a4c8</t>
  </si>
  <si>
    <t>Krystal Gregory</t>
  </si>
  <si>
    <t>93d054e4-3550-407e-84ca-bb38892fca69</t>
  </si>
  <si>
    <t>ea8b31f5-ccae-48fe-94eb-8e20af7c7d2b</t>
  </si>
  <si>
    <t>Heather Montes</t>
  </si>
  <si>
    <t>fbce7087-56d2-414d-87fa-f6f7d73aae7b</t>
  </si>
  <si>
    <t>d7a7e7b1-88c6-4063-a063-03ca600fc79c</t>
  </si>
  <si>
    <t>Larry Lopez</t>
  </si>
  <si>
    <t>4eeb87ff-c064-4074-8847-b130dd56030e</t>
  </si>
  <si>
    <t>b5b81351-5083-4841-9b9a-0eb7b48c531b</t>
  </si>
  <si>
    <t>Jason Crawford</t>
  </si>
  <si>
    <t>f362d408-d457-4305-b3b0-220d5f2019ea</t>
  </si>
  <si>
    <t>4d64bb63-866c-4b2b-b754-f16f4d79132c</t>
  </si>
  <si>
    <t>James Johnson</t>
  </si>
  <si>
    <t>8188de48-719b-4dd6-97b4-e75be9d18ec2</t>
  </si>
  <si>
    <t>e7ab2ef7-7b8f-409a-8c8c-eba90662200c</t>
  </si>
  <si>
    <t>Cheryl Mclean</t>
  </si>
  <si>
    <t>c6895836-4f73-4b1c-860c-7b68dfb68a5f</t>
  </si>
  <si>
    <t>df2e37e7-c4fc-4b84-a4ae-fbea53cc6b95</t>
  </si>
  <si>
    <t>William Black</t>
  </si>
  <si>
    <t>75992b0a-095b-41d6-b97d-76173487246c</t>
  </si>
  <si>
    <t>85b864d4-dd64-4387-b6b3-8fbc6338fb29</t>
  </si>
  <si>
    <t>Eric Williams</t>
  </si>
  <si>
    <t>55527a3c-164a-4b18-9f33-34c698233b06</t>
  </si>
  <si>
    <t>1a64f27d-0bcf-40fc-a3a1-af9777852ddb</t>
  </si>
  <si>
    <t>Mary Edwards</t>
  </si>
  <si>
    <t>e462ff64-a38b-4aa4-8fe8-98d8c22ca6a8</t>
  </si>
  <si>
    <t>314aabdd-3357-4b27-9225-374a35b8726c</t>
  </si>
  <si>
    <t>Joseph Mejia</t>
  </si>
  <si>
    <t>2851a8be-2639-4214-85cc-aa931e1e5d91</t>
  </si>
  <si>
    <t>f5530567-03e7-4d21-9d4d-46d6460d113d</t>
  </si>
  <si>
    <t>Kayla Clark</t>
  </si>
  <si>
    <t>243d116d-4563-4bbe-9188-3a268ca33a54</t>
  </si>
  <si>
    <t>48843b5b-cdd3-414c-b450-8610f17aa7a9</t>
  </si>
  <si>
    <t>Carolyn Collins</t>
  </si>
  <si>
    <t>0cfc6420-7192-4443-8a63-42ca56b7979e</t>
  </si>
  <si>
    <t>e73e2bc5-7882-4064-876c-108d214c87b1</t>
  </si>
  <si>
    <t>Ashley Brown</t>
  </si>
  <si>
    <t>989b68c0-b465-4027-add1-d45b6454a82a</t>
  </si>
  <si>
    <t>d60f8680-a124-4db2-97be-df31e42aa836</t>
  </si>
  <si>
    <t>Jill Kelly</t>
  </si>
  <si>
    <t>c226ab53-b680-473b-b2b9-c542d143e0a2</t>
  </si>
  <si>
    <t>141b9098-8892-47fe-8f2e-45efabbe274a</t>
  </si>
  <si>
    <t>Nicole Owens</t>
  </si>
  <si>
    <t>eb70bda9-cd66-479d-9017-010817c95aaa</t>
  </si>
  <si>
    <t>74a12a0d-18e6-4a55-b7e0-ee02b2d7692a</t>
  </si>
  <si>
    <t>Matthew Miranda</t>
  </si>
  <si>
    <t>24caf1b8-394a-47fd-b28b-f8463b504fda</t>
  </si>
  <si>
    <t>420fbeef-9def-4ab9-a54c-a6cadc70ce22</t>
  </si>
  <si>
    <t>Jenna Lyons</t>
  </si>
  <si>
    <t>e1e538a1-dc5c-4673-89ed-66a654905f79</t>
  </si>
  <si>
    <t>07bf63ee-7ccd-4dc0-b40a-5bed53238aff</t>
  </si>
  <si>
    <t>Brian Mendoza</t>
  </si>
  <si>
    <t>593edc83-c497-40a8-8842-04d52bb9a661</t>
  </si>
  <si>
    <t>8208fd42-209c-44a5-931e-1d4d9abc9859</t>
  </si>
  <si>
    <t>Robert Robles</t>
  </si>
  <si>
    <t>cadcc10f-1228-430b-a642-72a28e5fd65f</t>
  </si>
  <si>
    <t>669be896-7602-42ba-8862-036f4d579d00</t>
  </si>
  <si>
    <t>Cynthia Sanchez</t>
  </si>
  <si>
    <t>10e94dce-6241-4ba3-bb7c-e7ccf950f7fa</t>
  </si>
  <si>
    <t>b1ade82a-d05c-478d-b54f-184e57390b03</t>
  </si>
  <si>
    <t>Rachel Graham</t>
  </si>
  <si>
    <t>3c749c16-b1b2-45f8-8b66-1d1f579a7954</t>
  </si>
  <si>
    <t>13f0e33f-ab6b-4f08-a9a0-f4ef2c4f5416</t>
  </si>
  <si>
    <t>Michelle Copeland</t>
  </si>
  <si>
    <t>534bfa86-7681-4ad7-9898-6758979800c3</t>
  </si>
  <si>
    <t>71f9b0e2-d270-4a52-98ff-d8ad8e1a3a51</t>
  </si>
  <si>
    <t>Tyler Jones</t>
  </si>
  <si>
    <t>c576c26d-98ae-4666-9066-ad21af7d7f21</t>
  </si>
  <si>
    <t>7e8a2078-53d1-46cb-a100-4ffed1e2b878</t>
  </si>
  <si>
    <t>Amy Robinson</t>
  </si>
  <si>
    <t>c146ed52-e73b-4913-94ad-345ae3239264</t>
  </si>
  <si>
    <t>c1cfd878-000c-44a5-8f51-a203a2d999ba</t>
  </si>
  <si>
    <t>Chase Schmidt</t>
  </si>
  <si>
    <t>32173525-7279-401c-93f3-503d9d96232d</t>
  </si>
  <si>
    <t>510c8c48-e09e-42a3-ae77-e24934a63e76</t>
  </si>
  <si>
    <t>Robert Frazier</t>
  </si>
  <si>
    <t>b7c12a4c-6f4a-454f-afca-07aef17e4a71</t>
  </si>
  <si>
    <t>fd8398c3-5821-49f8-aa45-2afdfb8a61eb</t>
  </si>
  <si>
    <t>Adam Downs</t>
  </si>
  <si>
    <t>4b4fafaf-da3d-4780-a0a7-7d78d8feb8de</t>
  </si>
  <si>
    <t>8c83bc68-e6ac-459a-9e85-643c0ffa2366</t>
  </si>
  <si>
    <t>April Castro</t>
  </si>
  <si>
    <t>dd9d2e4d-483e-4d69-9c7a-bd161c153057</t>
  </si>
  <si>
    <t>b3c4d030-6e84-4832-bc38-c3f007fbb920</t>
  </si>
  <si>
    <t>Lori Joseph</t>
  </si>
  <si>
    <t>361241be-8b8c-47be-af68-9d6561ae3f21</t>
  </si>
  <si>
    <t>239a046d-7991-4c51-ac64-9adfa998c8e1</t>
  </si>
  <si>
    <t>James Middleton</t>
  </si>
  <si>
    <t>ff594778-49d9-4a08-a77e-0fbc6acff20f</t>
  </si>
  <si>
    <t>226001c6-2023-4d4b-ab89-736bdf6b9b3f</t>
  </si>
  <si>
    <t>Matthew Thomas</t>
  </si>
  <si>
    <t>f997f697-6fcd-4f50-a86d-e2517c98756f</t>
  </si>
  <si>
    <t>2320de16-15ac-40e4-a2c2-3308fd7ee75c</t>
  </si>
  <si>
    <t>Jennifer Bryant</t>
  </si>
  <si>
    <t>6cfaf2dd-ee28-4ccd-9abb-e46bb2051cec</t>
  </si>
  <si>
    <t>8269041a-7453-4044-ae07-336d9f8d367d</t>
  </si>
  <si>
    <t>Robert Cruz</t>
  </si>
  <si>
    <t>01e6ee9a-9ac5-4023-acbd-d9312f900058</t>
  </si>
  <si>
    <t>bb1d23a8-d8c8-43b0-bf87-36f193f3c702</t>
  </si>
  <si>
    <t>Jonathan Jenkins</t>
  </si>
  <si>
    <t>fa6d81ee-0890-4506-9df1-bf6f938bd3f8</t>
  </si>
  <si>
    <t>b4732eb6-7bb7-45d4-9172-402309b185d6</t>
  </si>
  <si>
    <t>Kevin Nixon</t>
  </si>
  <si>
    <t>86c2ad8f-bb36-47b0-baed-6f49245fd841</t>
  </si>
  <si>
    <t>c02627d1-fbd1-40c0-9bfe-679afbcbd6ec</t>
  </si>
  <si>
    <t>Julie Miller</t>
  </si>
  <si>
    <t>78f2961c-3ec7-4a8f-96a4-6b839c2d9672</t>
  </si>
  <si>
    <t>f5dd7f92-a9ea-49ff-bddf-2416a1731ed8</t>
  </si>
  <si>
    <t>Melinda Ryan</t>
  </si>
  <si>
    <t>e7515d4b-0d82-4d52-9cf0-21b84ffffb59</t>
  </si>
  <si>
    <t>02c2b367-c74d-4df0-88f7-f09757f2a45f</t>
  </si>
  <si>
    <t>Jose Harrison</t>
  </si>
  <si>
    <t>f5e8a7e1-5a58-4b67-abc7-b63554de19cd</t>
  </si>
  <si>
    <t>4a099088-4b6c-44e4-8c58-5b60fa4e8355</t>
  </si>
  <si>
    <t>Michael Harper</t>
  </si>
  <si>
    <t>42ac66dc-904f-4df7-88f7-2c2dba1ad160</t>
  </si>
  <si>
    <t>94010dfe-7921-4c7c-a119-ceee0fb91307</t>
  </si>
  <si>
    <t>Anthony Mooney</t>
  </si>
  <si>
    <t>496cc03a-06fd-41e6-9fd3-3d40bcc4f0db</t>
  </si>
  <si>
    <t>816ebf32-2077-4ce4-951f-62f97c193e6f</t>
  </si>
  <si>
    <t>Richard King</t>
  </si>
  <si>
    <t>41c7d9b3-db9c-4b7c-8674-a0eb47edc6dd</t>
  </si>
  <si>
    <t>9a940c6c-1c8e-406b-bdce-4d4d03a2cee9</t>
  </si>
  <si>
    <t>Kevin Hernandez</t>
  </si>
  <si>
    <t>42e17302-2ce6-4908-8ece-a5d35ea909ef</t>
  </si>
  <si>
    <t>7c239ebc-3c77-4558-b365-fb7cc853bc55</t>
  </si>
  <si>
    <t>Joseph Johnson</t>
  </si>
  <si>
    <t>ef16d03b-9875-43c3-a523-52f6f7a3f6a6</t>
  </si>
  <si>
    <t>7ef6775b-d66d-42a1-a776-64d0d25c7d37</t>
  </si>
  <si>
    <t>Jennifer Reyes</t>
  </si>
  <si>
    <t>2ad3136f-a338-47fa-b9db-138870aff6eb</t>
  </si>
  <si>
    <t>d7825ea3-bbff-46e9-93e7-e89335fab528</t>
  </si>
  <si>
    <t>Martin Campos</t>
  </si>
  <si>
    <t>661423a7-76c9-4eb2-aae7-dc190d722918</t>
  </si>
  <si>
    <t>bf03b8c2-79ec-458b-8d26-657479ea5621</t>
  </si>
  <si>
    <t>Tammy Hall</t>
  </si>
  <si>
    <t>433b66fc-797e-43e4-a3db-a8c8b4a2b699</t>
  </si>
  <si>
    <t>6f4abfcc-deca-4598-87cb-0e2a25288a1b</t>
  </si>
  <si>
    <t>Timothy Cole</t>
  </si>
  <si>
    <t>aed0fb57-87be-4021-b636-14f550d0f83d</t>
  </si>
  <si>
    <t>eaef2ec2-18ec-4e2b-8a80-2167f4b3f20e</t>
  </si>
  <si>
    <t>Heather Richard</t>
  </si>
  <si>
    <t>45c87f41-dbbd-4290-a6ed-caddeb04cd29</t>
  </si>
  <si>
    <t>cd649aff-445f-4de1-8534-17b555c06c8e</t>
  </si>
  <si>
    <t>Matthew Myers</t>
  </si>
  <si>
    <t>bbfbf76c-3de6-47f9-bfc4-6c0eacdfe0ff</t>
  </si>
  <si>
    <t>31e6a645-c53f-4f7e-96b6-a287ac00f929</t>
  </si>
  <si>
    <t>Megan Kaiser</t>
  </si>
  <si>
    <t>022b7e76-ac3c-4e34-82b5-3d3d8c30563f</t>
  </si>
  <si>
    <t>69479974-030f-473e-9165-4cb3d4e99a65</t>
  </si>
  <si>
    <t>Brian Griffin</t>
  </si>
  <si>
    <t>316da914-407c-4370-8886-274cb9aa06f5</t>
  </si>
  <si>
    <t>178976de-9e90-4107-8611-3bfe08b6f61d</t>
  </si>
  <si>
    <t>Kristopher Shannon</t>
  </si>
  <si>
    <t>1f2da344-a359-4667-9971-4b2bf3533e8a</t>
  </si>
  <si>
    <t>161d6acf-1eb6-41f0-b532-1352b54468e4</t>
  </si>
  <si>
    <t>Beverly Douglas</t>
  </si>
  <si>
    <t>f79828a2-cd9e-44ec-90e9-e294a5dd2836</t>
  </si>
  <si>
    <t>b2165b5a-1c60-47fe-a560-5cfb2f4cfefb</t>
  </si>
  <si>
    <t>Edward Guerrero</t>
  </si>
  <si>
    <t>fec88839-ec35-43de-b414-e3e1a3871e92</t>
  </si>
  <si>
    <t>b1356d67-6d4e-48a4-84f4-b84446c112a5</t>
  </si>
  <si>
    <t>Patricia Morris</t>
  </si>
  <si>
    <t>c6f06a71-46fc-4ff2-92f1-78bdc7de01a9</t>
  </si>
  <si>
    <t>5528dc45-637a-4999-a1ff-1d9a0ff89e8a</t>
  </si>
  <si>
    <t>Deanna Hess MD</t>
  </si>
  <si>
    <t>335f0d14-edb7-44e4-babb-66097de17a85</t>
  </si>
  <si>
    <t>a53e62ba-2dae-42c0-a483-b0e79c3cbe9d</t>
  </si>
  <si>
    <t>Charles Mack II</t>
  </si>
  <si>
    <t>b72479b7-710b-4fa9-a9a0-c20d1b332e43</t>
  </si>
  <si>
    <t>12aada4b-08ec-44c8-9a71-064d424d9430</t>
  </si>
  <si>
    <t>Nicholas Waters</t>
  </si>
  <si>
    <t>a7222ea2-261b-4048-bf69-5b97e581d601</t>
  </si>
  <si>
    <t>09af9883-eed2-4f94-8038-dc84a3ed033a</t>
  </si>
  <si>
    <t>Deborah Graves</t>
  </si>
  <si>
    <t>83f023fd-00f2-4aa4-931b-9fae642e3a16</t>
  </si>
  <si>
    <t>7d9d2b3b-c55f-4445-b09e-0302b525a4d9</t>
  </si>
  <si>
    <t>Jared Luna</t>
  </si>
  <si>
    <t>39d11950-8a45-402e-91f2-0d9bc90ec689</t>
  </si>
  <si>
    <t>b0736dd1-f443-464c-a269-9a4400d8c046</t>
  </si>
  <si>
    <t>Karen Bradley</t>
  </si>
  <si>
    <t>ae8cc97b-555c-4e18-9be2-124ffdd99681</t>
  </si>
  <si>
    <t>a1dc9cab-0e21-4ce5-a68e-b10e4d862412</t>
  </si>
  <si>
    <t>Maria Diaz DVM</t>
  </si>
  <si>
    <t>c2ad0d97-75aa-4cb0-9757-ad381498d0dd</t>
  </si>
  <si>
    <t>33ffb402-a5d5-4bf9-8a3a-bb3ac439dfcf</t>
  </si>
  <si>
    <t>Andrew Cruz</t>
  </si>
  <si>
    <t>e57e72d3-63dd-4733-b225-574e4c82c445</t>
  </si>
  <si>
    <t>5bf88967-b057-4cd4-a170-1e8e1b552618</t>
  </si>
  <si>
    <t>Dr. Jeffrey Lopez</t>
  </si>
  <si>
    <t>ff12fe28-b840-4136-867e-4b72316e8645</t>
  </si>
  <si>
    <t>638644e0-7d3e-4830-bd0d-5c8f97cb4585</t>
  </si>
  <si>
    <t>Joshua Parker</t>
  </si>
  <si>
    <t>7305cd23-cfd0-4040-9591-6d49f7073712</t>
  </si>
  <si>
    <t>097ba119-0433-4d20-beee-f3e1f7716700</t>
  </si>
  <si>
    <t>George Le</t>
  </si>
  <si>
    <t>a762b59c-ce9e-4929-b630-8a601e4182bb</t>
  </si>
  <si>
    <t>f0a9b97f-7557-428c-85eb-2b3faad53fb8</t>
  </si>
  <si>
    <t>Shelly Hernandez</t>
  </si>
  <si>
    <t>0970d09d-1270-4935-acc0-baa63ba4f2ba</t>
  </si>
  <si>
    <t>a76180c7-7d28-4421-a43f-45febc4716ad</t>
  </si>
  <si>
    <t>Terry Montgomery</t>
  </si>
  <si>
    <t>03ad702e-216a-4bcf-a616-dde4b388300a</t>
  </si>
  <si>
    <t>e797f3ae-0cca-4c05-a1f6-19ed2c1882c9</t>
  </si>
  <si>
    <t>d15b5a37-105f-46aa-974e-8f83d5d9a385</t>
  </si>
  <si>
    <t>7f44cbca-1d3a-4131-9b38-8581d145bd7f</t>
  </si>
  <si>
    <t>Lisa Brown</t>
  </si>
  <si>
    <t>d5fd46d7-cfbf-4796-965c-1e3f6d1c31d6</t>
  </si>
  <si>
    <t>66ea0949-adab-4b01-bce8-e033fb70fbf3</t>
  </si>
  <si>
    <t>William Johnston</t>
  </si>
  <si>
    <t>cb08b605-f6f6-4488-9620-15f05253b6f7</t>
  </si>
  <si>
    <t>97d46f61-0bab-4f53-83a4-704f36965c84</t>
  </si>
  <si>
    <t>Arthur Hill</t>
  </si>
  <si>
    <t>5eb38ef5-b240-40ca-ab05-61676a478ddf</t>
  </si>
  <si>
    <t>3e5f7e23-704c-49e2-aa3d-d7698dac210d</t>
  </si>
  <si>
    <t>Amanda Garcia</t>
  </si>
  <si>
    <t>c714d549-604a-4fe2-9cc8-f772a1d78199</t>
  </si>
  <si>
    <t>7ca9e68f-e12f-4b21-8400-594028628b4e</t>
  </si>
  <si>
    <t>Adam Howe</t>
  </si>
  <si>
    <t>48a2a172-e30c-4ee2-97fe-b937a6d977a1</t>
  </si>
  <si>
    <t>cad04982-ceb2-4a32-b189-727f6a8d8a70</t>
  </si>
  <si>
    <t>Melissa Harris</t>
  </si>
  <si>
    <t>697ae294-734e-4b10-85e9-054f455cf668</t>
  </si>
  <si>
    <t>9c4c37b3-2caf-4d2f-b026-a4183d3fbbec</t>
  </si>
  <si>
    <t>Linda Love</t>
  </si>
  <si>
    <t>d3946dc7-a08f-41c6-9688-8e84f346bbe7</t>
  </si>
  <si>
    <t>6b358d15-590c-4e67-8d1b-6d80c8575c8a</t>
  </si>
  <si>
    <t>David Wilson</t>
  </si>
  <si>
    <t>5ca59057-9e71-4a56-987e-bca4fa0f01a4</t>
  </si>
  <si>
    <t>8a2b466e-fc9d-40d0-82d9-4cc9dcdbf14e</t>
  </si>
  <si>
    <t>Julie Sims</t>
  </si>
  <si>
    <t>1cd889e2-3197-4167-8d95-ee7246c3e497</t>
  </si>
  <si>
    <t>d80213ba-af6c-4278-a633-1cc6cbeed3e3</t>
  </si>
  <si>
    <t>Kara Thompson</t>
  </si>
  <si>
    <t>a5159982-0dd4-40e6-8b09-9fccec344cf0</t>
  </si>
  <si>
    <t>6f46a41f-35a7-4c9b-88f9-fd0d5d3bc1d3</t>
  </si>
  <si>
    <t>Luis Wu</t>
  </si>
  <si>
    <t>0d6dcb42-bd8b-4603-9abb-574e0b16dac4</t>
  </si>
  <si>
    <t>2875ad5d-2d06-4862-8990-779cecc3b699</t>
  </si>
  <si>
    <t>Karina Wilson</t>
  </si>
  <si>
    <t>97bb9fbf-71df-482c-b8ad-df543c3c9c08</t>
  </si>
  <si>
    <t>32e15f17-6b47-4d61-9372-ebed946b4482</t>
  </si>
  <si>
    <t>Stephanie Hall</t>
  </si>
  <si>
    <t>3cb3c9fa-191a-4b3d-ba4f-ece7537d66c6</t>
  </si>
  <si>
    <t>33304e33-deb0-4e7d-a99f-db02bcdd0b48</t>
  </si>
  <si>
    <t>Daniel Ruiz</t>
  </si>
  <si>
    <t>251adf0e-6f94-4a50-a3f7-13a70de92f1b</t>
  </si>
  <si>
    <t>747a4829-9c03-465c-ad8a-028c3756999b</t>
  </si>
  <si>
    <t>James Ellis</t>
  </si>
  <si>
    <t>450ab36d-f9be-47f3-9bcc-90fca1cc22d8</t>
  </si>
  <si>
    <t>083759f8-2090-435e-95fc-f99133c417d5</t>
  </si>
  <si>
    <t>Amy Taylor</t>
  </si>
  <si>
    <t>2bd3d971-6b10-4786-b565-6daf772d416d</t>
  </si>
  <si>
    <t>e2ebb2d2-3848-42b6-97f4-98e0c2a59d7b</t>
  </si>
  <si>
    <t>Christopher Norton</t>
  </si>
  <si>
    <t>f85ad287-93ff-445f-ab80-e44ae7d3f770</t>
  </si>
  <si>
    <t>16232e87-3acd-4514-9ae1-8b288d8164b0</t>
  </si>
  <si>
    <t>Joseph Atkins</t>
  </si>
  <si>
    <t>7677a166-d644-49ae-b936-931e9771d80b</t>
  </si>
  <si>
    <t>6d98a416-bae2-4198-83b6-86574777be21</t>
  </si>
  <si>
    <t>Danielle Murphy</t>
  </si>
  <si>
    <t>977e5877-ed6f-4ee3-a44e-7cd138efa3bc</t>
  </si>
  <si>
    <t>92de0df8-e9eb-4446-a622-e0d6f23d9820</t>
  </si>
  <si>
    <t>Jennifer Williams</t>
  </si>
  <si>
    <t>089b5b49-8114-4252-84c3-6368bbc51a50</t>
  </si>
  <si>
    <t>7ab16533-64f2-4a7c-87f7-97fa6cfa855f</t>
  </si>
  <si>
    <t>Melissa Garcia</t>
  </si>
  <si>
    <t>c0c9c3ed-8ef9-4060-9545-7c643d922952</t>
  </si>
  <si>
    <t>68181f5b-bb56-488b-b172-ec53032e2730</t>
  </si>
  <si>
    <t>Brandi Phillips</t>
  </si>
  <si>
    <t>7ad30e2a-0413-4fc7-973a-0c96ffbb4bcc</t>
  </si>
  <si>
    <t>b40bc353-296b-4903-8e09-c596ab45eaf0</t>
  </si>
  <si>
    <t>Kelly Silva</t>
  </si>
  <si>
    <t>dfcb821b-237c-4b55-8596-fab776b90472</t>
  </si>
  <si>
    <t>ca342e3c-2f58-4a81-a7c5-b29bb400a5e1</t>
  </si>
  <si>
    <t>Lori Padilla</t>
  </si>
  <si>
    <t>6287729e-1219-4d94-a097-0ff4dc420980</t>
  </si>
  <si>
    <t>87ea651b-5539-462b-b0d5-08a9e4b81e89</t>
  </si>
  <si>
    <t>Jeffery Nelson</t>
  </si>
  <si>
    <t>35078c5d-cb62-45b6-9342-3b4f8add06f9</t>
  </si>
  <si>
    <t>9ed62705-14b9-4b4d-af46-37b3c9a62c37</t>
  </si>
  <si>
    <t>Nancy Brown</t>
  </si>
  <si>
    <t>0d333496-e352-4539-9d2e-7b90acb60e81</t>
  </si>
  <si>
    <t>77215daa-5d97-4cdc-a209-56a81c684db0</t>
  </si>
  <si>
    <t>Holly Thompson</t>
  </si>
  <si>
    <t>b5971e43-8f8d-4995-9127-4cb2b47299b6</t>
  </si>
  <si>
    <t>fb334e61-236e-4007-b468-0b6ec6090b78</t>
  </si>
  <si>
    <t>Joshua Banks</t>
  </si>
  <si>
    <t>df02774d-9482-442f-8095-3c13f06bffa4</t>
  </si>
  <si>
    <t>c0cffa73-35b5-4ec5-b3ed-8f33f587d26d</t>
  </si>
  <si>
    <t>Courtney Gomez</t>
  </si>
  <si>
    <t>46f2ff38-6c45-4540-ae23-56f380e9b300</t>
  </si>
  <si>
    <t>5860c4f4-5f70-4951-9038-f6760df1172a</t>
  </si>
  <si>
    <t>Jonathan Gallegos</t>
  </si>
  <si>
    <t>d34c0a09-ada5-4cb2-882a-e449b5b71c24</t>
  </si>
  <si>
    <t>73b4daf3-4ad1-4634-a642-6f0b8869372a</t>
  </si>
  <si>
    <t>Rebecca Dougherty</t>
  </si>
  <si>
    <t>10ccf85f-e214-4458-b0dd-3de0fa63bde0</t>
  </si>
  <si>
    <t>75373d14-e24c-424b-a453-c4c23037f0b7</t>
  </si>
  <si>
    <t>James White</t>
  </si>
  <si>
    <t>1cada48a-46a4-4ee1-aa2e-1e6a1bff56f4</t>
  </si>
  <si>
    <t>26870a98-7f0f-4662-a5e0-50f6b273f93c</t>
  </si>
  <si>
    <t>Kelly Burton</t>
  </si>
  <si>
    <t>8a9b7b20-aeb1-4cd3-b836-0a876aa22571</t>
  </si>
  <si>
    <t>58c158e2-7951-452b-a1cc-8ba7ee854c72</t>
  </si>
  <si>
    <t>Oscar Smith</t>
  </si>
  <si>
    <t>cd4f2875-df2d-4f20-85a4-3113101d759e</t>
  </si>
  <si>
    <t>8505d91d-f28b-4fb9-95bf-1edb3b79da1e</t>
  </si>
  <si>
    <t>Jennifer Cooper</t>
  </si>
  <si>
    <t>97e642d6-7c74-4895-9388-d128c96d525e</t>
  </si>
  <si>
    <t>d787463d-87b8-495c-b265-a6c2aa757eeb</t>
  </si>
  <si>
    <t>Judith Bradley</t>
  </si>
  <si>
    <t>ca0d72ce-2bf6-46c4-8e76-74e9ca12ba49</t>
  </si>
  <si>
    <t>5f34fd6c-7bf7-4b57-ba0e-618f428fd941</t>
  </si>
  <si>
    <t>Patricia Williams</t>
  </si>
  <si>
    <t>2a96c526-f4ca-4e70-b4b7-99ec48cd42c0</t>
  </si>
  <si>
    <t>b639529e-2929-4691-ac93-e43d9e5e8cfe</t>
  </si>
  <si>
    <t>Catherine Thompson</t>
  </si>
  <si>
    <t>cb618d75-aa96-4dfb-a79b-265ab15f3994</t>
  </si>
  <si>
    <t>1dee4b6d-3ce7-4d1e-a947-fd26274ac7a7</t>
  </si>
  <si>
    <t>Eugene Martinez</t>
  </si>
  <si>
    <t>8fff29f7-3485-4fcd-af3b-2b185ea2d56b</t>
  </si>
  <si>
    <t>512339fa-aa61-432f-88e1-624eb506c24d</t>
  </si>
  <si>
    <t>Brittany West</t>
  </si>
  <si>
    <t>eba18fa8-1f19-485b-8d33-0569889cd33d</t>
  </si>
  <si>
    <t>7fd9c96f-ee5a-4856-a791-659c06617f95</t>
  </si>
  <si>
    <t>Theresa Reilly</t>
  </si>
  <si>
    <t>8bd03267-bd0e-41ce-b85b-c2d301196e6d</t>
  </si>
  <si>
    <t>a5b1c799-54ce-4ee7-81e5-8eeef9c0fd4d</t>
  </si>
  <si>
    <t>Kara Roberts</t>
  </si>
  <si>
    <t>aab9278d-92df-4f99-be7b-178dfb0e7c28</t>
  </si>
  <si>
    <t>ba81d860-90b3-432d-8cb1-063d25a74338</t>
  </si>
  <si>
    <t>Jessica Norris</t>
  </si>
  <si>
    <t>23b13ebd-0a42-4e3f-a671-d5827a9e8394</t>
  </si>
  <si>
    <t>4ede79b6-1deb-479d-8d0b-b6d7ad91f456</t>
  </si>
  <si>
    <t>Luke Robinson</t>
  </si>
  <si>
    <t>9bafcc20-0e16-4f3f-938c-c0ca17acd7e9</t>
  </si>
  <si>
    <t>86c45e42-955b-4346-b1f5-5560a42d10f5</t>
  </si>
  <si>
    <t>Timothy Ramirez</t>
  </si>
  <si>
    <t>72098a7b-d975-4562-89d5-635715661feb</t>
  </si>
  <si>
    <t>165e55b5-f526-43b0-abeb-35d1ad5406bc</t>
  </si>
  <si>
    <t>Jennifer Henry</t>
  </si>
  <si>
    <t>0e5922e9-f182-4df7-82f5-52c89ae66149</t>
  </si>
  <si>
    <t>65c65c7b-5c6e-4f5a-aab1-33bae88ffab5</t>
  </si>
  <si>
    <t>Scott Wood</t>
  </si>
  <si>
    <t>59f2674c-584c-40f7-88de-d8be031eef96</t>
  </si>
  <si>
    <t>dfd23d15-7211-4575-ba3e-fd034edeae5f</t>
  </si>
  <si>
    <t>Cindy Barron</t>
  </si>
  <si>
    <t>7147f758-cdbe-4548-aa65-66e8fe1ad905</t>
  </si>
  <si>
    <t>ba5e4066-ce40-424a-a9ee-29f449e3eb48</t>
  </si>
  <si>
    <t>Jessica Mosley</t>
  </si>
  <si>
    <t>160934d1-9912-4090-9651-6ec2d5e4157d</t>
  </si>
  <si>
    <t>79803efa-4da0-4e48-b531-518a24c58b47</t>
  </si>
  <si>
    <t>Kelly Rogers DVM</t>
  </si>
  <si>
    <t>01b1c626-16a4-4bfa-a032-9ee6c190b0cf</t>
  </si>
  <si>
    <t>45f8e14d-ea16-4e6e-a388-ca3268d26992</t>
  </si>
  <si>
    <t>Justin Page</t>
  </si>
  <si>
    <t>2f9e1ddb-3302-4b32-a30d-a680ea350f17</t>
  </si>
  <si>
    <t>8dca3908-4a1a-4219-a1bb-a5fbd5108bc0</t>
  </si>
  <si>
    <t>Rodney Turner MD</t>
  </si>
  <si>
    <t>397a284f-76a4-479b-bd67-34588f2d0b17</t>
  </si>
  <si>
    <t>276e1d67-00a0-486e-8a8d-5d5a06defca8</t>
  </si>
  <si>
    <t>Tyler Flowers</t>
  </si>
  <si>
    <t>e4871ab3-aa79-4de7-a760-49771fca0f16</t>
  </si>
  <si>
    <t>7dec4605-2deb-47f9-aaca-c95449a5fd0d</t>
  </si>
  <si>
    <t>Maria Johnson</t>
  </si>
  <si>
    <t>f87ae6de-fe8c-4aab-be38-8a1946f7b20a</t>
  </si>
  <si>
    <t>5c9c4570-bedd-42a7-9950-f11a1114e0da</t>
  </si>
  <si>
    <t>Krystal Oneill</t>
  </si>
  <si>
    <t>b1ba0bea-f969-4579-b9dd-cdd4af97fbd2</t>
  </si>
  <si>
    <t>8334e524-5f8a-4e3c-9e9d-095bd17ad9bd</t>
  </si>
  <si>
    <t>Alicia Green</t>
  </si>
  <si>
    <t>7606fa34-51d6-4f11-a569-3e130efa8993</t>
  </si>
  <si>
    <t>5b7d9d2d-22af-4503-b17a-ff6de0d96670</t>
  </si>
  <si>
    <t>Dominic Barnes</t>
  </si>
  <si>
    <t>4a34041e-0c78-447b-9b21-c9f0f4852088</t>
  </si>
  <si>
    <t>efb278fd-a391-4fdb-8794-ac7e4aaa7f99</t>
  </si>
  <si>
    <t>Cory Burton</t>
  </si>
  <si>
    <t>2ac96b60-c0ac-430a-9948-7f821831b802</t>
  </si>
  <si>
    <t>50f32ab5-df58-4eff-9296-5cf38b30bb4c</t>
  </si>
  <si>
    <t>Melinda Turner</t>
  </si>
  <si>
    <t>188889ce-5cce-495d-b037-7c52b2adffa6</t>
  </si>
  <si>
    <t>d2c4c286-5a04-41c9-947d-efcf88cfc53d</t>
  </si>
  <si>
    <t>Chad Campbell</t>
  </si>
  <si>
    <t>ebc095f5-571e-4230-a978-78c17c2257a0</t>
  </si>
  <si>
    <t>37c6bc5d-1a38-4e8e-a9bc-4734e92966be</t>
  </si>
  <si>
    <t>Daniel Lopez</t>
  </si>
  <si>
    <t>d4d7b0ca-b08d-4676-9d09-a4048f040721</t>
  </si>
  <si>
    <t>88376bbc-d898-46fd-8691-2efef3d6b9f2</t>
  </si>
  <si>
    <t>Michaela Lang</t>
  </si>
  <si>
    <t>1dd73f1f-138e-48cc-aa81-04ad75e2c2fa</t>
  </si>
  <si>
    <t>0472f9f6-ec64-44e0-a198-6e3cd19fcf31</t>
  </si>
  <si>
    <t>Eric Cox</t>
  </si>
  <si>
    <t>98ff805c-fcd2-480e-a3c5-1ba87122d7a0</t>
  </si>
  <si>
    <t>57904515-f859-496d-837a-9ab085eb43c8</t>
  </si>
  <si>
    <t>Eric Garner</t>
  </si>
  <si>
    <t>b1b9fd9d-db58-4dd9-a0f3-6e9238ec71aa</t>
  </si>
  <si>
    <t>4eb39f63-3a00-483e-b023-dbc32471a957</t>
  </si>
  <si>
    <t>Carlos Miller</t>
  </si>
  <si>
    <t>13e675fd-1c99-4366-88b6-2c18c355853e</t>
  </si>
  <si>
    <t>c1e0a4a1-7bf8-40f6-8652-3c3d04d07f29</t>
  </si>
  <si>
    <t>Craig Johnson</t>
  </si>
  <si>
    <t>7815c7df-0f2c-41b7-97da-64cb83735f49</t>
  </si>
  <si>
    <t>0b147f1f-40c5-4cf6-a895-60411e71afa9</t>
  </si>
  <si>
    <t>Michael Webster</t>
  </si>
  <si>
    <t>34952c00-9a0f-49e9-ab8b-8c111fb0ef34</t>
  </si>
  <si>
    <t>2f4ddc9b-3334-4d07-a6b3-6561966d2735</t>
  </si>
  <si>
    <t>Alyssa Thomas</t>
  </si>
  <si>
    <t>946a95a6-f2e4-41af-8702-1755f11cc0a4</t>
  </si>
  <si>
    <t>daea544a-291a-4905-9a29-fe6b590bd0c6</t>
  </si>
  <si>
    <t>Monica Allen</t>
  </si>
  <si>
    <t>94009191-d1d0-4bcd-995e-fd72117e894e</t>
  </si>
  <si>
    <t>378d2f8d-8761-49da-8394-79c1c363f61f</t>
  </si>
  <si>
    <t>Tracey Jackson</t>
  </si>
  <si>
    <t>b9b07ec4-f93c-4859-811b-b34889811f35</t>
  </si>
  <si>
    <t>eba46463-36c9-4657-ac9a-799e19437791</t>
  </si>
  <si>
    <t>Michelle Richardson</t>
  </si>
  <si>
    <t>f52ef4a6-ac6c-4e1b-b08d-f0942f64672f</t>
  </si>
  <si>
    <t>5ad5a309-d5b1-496a-ae4c-16e21b799e6b</t>
  </si>
  <si>
    <t>Mrs. Kayla Russell</t>
  </si>
  <si>
    <t>77455560-1fa5-4251-9074-ac13fc0f94cd</t>
  </si>
  <si>
    <t>7eedcc65-22cb-4720-850c-ddfd1c3dae19</t>
  </si>
  <si>
    <t>Michele Hawkins</t>
  </si>
  <si>
    <t>1d9fff25-7e63-4654-93ff-5f1f150e3388</t>
  </si>
  <si>
    <t>99b32070-74fa-45ce-889a-c27e628103f0</t>
  </si>
  <si>
    <t>Melissa Randall</t>
  </si>
  <si>
    <t>fc267da6-4a64-4fc1-a843-a5c38dcd6e9b</t>
  </si>
  <si>
    <t>db558642-3054-466b-ad8e-e559daf93e99</t>
  </si>
  <si>
    <t>Ryan Alvarez</t>
  </si>
  <si>
    <t>ffac54fd-0345-4eda-ade6-6d5b5e10a3a0</t>
  </si>
  <si>
    <t>1aec8b70-ac0e-4307-bddc-aaf6ac95adb1</t>
  </si>
  <si>
    <t>Joseph Rhodes</t>
  </si>
  <si>
    <t>b1edf3d3-668f-4032-a512-5d2e24b3bc8e</t>
  </si>
  <si>
    <t>bdce7f65-1a0a-4680-ba42-156e972ec23e</t>
  </si>
  <si>
    <t>Vanessa Brown</t>
  </si>
  <si>
    <t>d8125123-984f-4a56-b344-77eb56b09052</t>
  </si>
  <si>
    <t>3b9d5832-1f6d-4768-a77f-7c73fd9bfaf3</t>
  </si>
  <si>
    <t>Molly Ramirez</t>
  </si>
  <si>
    <t>45e18b77-97f9-41d5-94f8-9e6cc416c07c</t>
  </si>
  <si>
    <t>a4d21eae-cd0d-4d73-8a1c-3218c19d11c5</t>
  </si>
  <si>
    <t>Heather Estrada</t>
  </si>
  <si>
    <t>47656069-82ec-4fc3-bc0a-5867fcce5213</t>
  </si>
  <si>
    <t>1ba84a91-7462-4144-849b-9e6225ba4f03</t>
  </si>
  <si>
    <t>John Hall</t>
  </si>
  <si>
    <t>0d87bc72-bce0-4a63-997f-9b8d079bf5e6</t>
  </si>
  <si>
    <t>ad987301-7f85-44e7-9177-6f21d48f5ba3</t>
  </si>
  <si>
    <t>Christopher Jacobs</t>
  </si>
  <si>
    <t>9f8c2c51-9f39-46a5-8d81-31f52719bfdb</t>
  </si>
  <si>
    <t>a93c9413-1396-4289-829a-988f18a95210</t>
  </si>
  <si>
    <t>Patricia Sparks</t>
  </si>
  <si>
    <t>7d810c21-7f76-4fce-a97e-f1314b26f0a3</t>
  </si>
  <si>
    <t>57f731e3-8add-4976-82fc-7edf813a3aa5</t>
  </si>
  <si>
    <t>Kimberly Smith</t>
  </si>
  <si>
    <t>e14fea78-6e2f-4d3b-bd9f-45f40816d739</t>
  </si>
  <si>
    <t>733ac54f-6235-4144-9e7f-92adea3973ff</t>
  </si>
  <si>
    <t>James Stevens</t>
  </si>
  <si>
    <t>dc409942-a8cf-4936-8e81-b2f02d474c4f</t>
  </si>
  <si>
    <t>b4c04bdf-e27b-46c4-8d94-5434c7859c05</t>
  </si>
  <si>
    <t>Jeffrey Edwards</t>
  </si>
  <si>
    <t>91a07ef2-1c00-4554-8396-3bf97cc9d887</t>
  </si>
  <si>
    <t>8dc4c81f-a8fa-4904-bd94-ed9facce693e</t>
  </si>
  <si>
    <t>Laura Alvarez</t>
  </si>
  <si>
    <t>6431cbbe-0e44-49dc-81b6-1c872803feb5</t>
  </si>
  <si>
    <t>f88afc64-974e-4b87-bea4-13e5436d977b</t>
  </si>
  <si>
    <t>Michael Miranda</t>
  </si>
  <si>
    <t>97289c5e-0734-4403-8fb9-7b5d520b28f6</t>
  </si>
  <si>
    <t>5dcd0d40-d641-4102-a0d1-968f0b8ce21f</t>
  </si>
  <si>
    <t>Patrick Johnson</t>
  </si>
  <si>
    <t>18ebeed7-616d-41c8-975c-9669a00a06e6</t>
  </si>
  <si>
    <t>5b7c57e8-fdf0-4450-985b-4b176d9b1eb1</t>
  </si>
  <si>
    <t>Anthony Sanchez</t>
  </si>
  <si>
    <t>15bebdd0-97b0-47ce-8fe5-c13ba5e8c198</t>
  </si>
  <si>
    <t>de72d970-10c4-4f9e-b020-321be90f4137</t>
  </si>
  <si>
    <t>George Smith</t>
  </si>
  <si>
    <t>dd05b827-a863-482e-b5fe-28570991946d</t>
  </si>
  <si>
    <t>e6c2cbb7-83c7-4cbe-916b-af876c27316b</t>
  </si>
  <si>
    <t>Alex Harrison</t>
  </si>
  <si>
    <t>9202b09c-60b3-4938-9107-1545fc5b14bd</t>
  </si>
  <si>
    <t>19048ca7-9291-4493-928a-34f363eac0a1</t>
  </si>
  <si>
    <t>Ariel Leonard</t>
  </si>
  <si>
    <t>c3d0bde3-cfbb-484a-80b5-70137f29c9e7</t>
  </si>
  <si>
    <t>9d655c03-2aa8-44da-96ec-0e55aad9e93d</t>
  </si>
  <si>
    <t>Wayne Harris</t>
  </si>
  <si>
    <t>13483fb3-c982-4300-b95f-17e6d8eae31b</t>
  </si>
  <si>
    <t>36cdf42f-892c-4b33-99af-8224d7232ce3</t>
  </si>
  <si>
    <t>Anthony Davies</t>
  </si>
  <si>
    <t>be2de8c8-9fe3-4824-b9d3-a9cfcdfa76af</t>
  </si>
  <si>
    <t>d81ca1a0-b7bb-42aa-978a-8c73f53ba020</t>
  </si>
  <si>
    <t>Leslie Nelson</t>
  </si>
  <si>
    <t>6d56cfd5-79ab-4018-87f3-c9a4cd1a810d</t>
  </si>
  <si>
    <t>13a0181b-cbaf-4542-98e9-bbad35b1773c</t>
  </si>
  <si>
    <t>Elizabeth Brock</t>
  </si>
  <si>
    <t>33383ec9-5037-4669-8a3a-0129a9d84c4f</t>
  </si>
  <si>
    <t>9ffda1e7-4052-43a5-a6fd-32156a107fb7</t>
  </si>
  <si>
    <t>Megan Kelley</t>
  </si>
  <si>
    <t>84274378-b40d-4aef-a0ba-614204c32fed</t>
  </si>
  <si>
    <t>7fcbcf31-93ac-409a-afc1-0403dcda8cc1</t>
  </si>
  <si>
    <t>Victor Harmon</t>
  </si>
  <si>
    <t>88604b56-a34f-4452-afe9-e8c94497734d</t>
  </si>
  <si>
    <t>c4e4fe52-da4f-406b-9d4a-c78bcf1643a0</t>
  </si>
  <si>
    <t>Taylor Barber</t>
  </si>
  <si>
    <t>76658707-5d41-4ac5-b35d-ab4685b375aa</t>
  </si>
  <si>
    <t>bf164454-2685-402c-bd89-25a925d287d0</t>
  </si>
  <si>
    <t>Elizabeth Graham</t>
  </si>
  <si>
    <t>107e528c-e940-43af-9488-edffdc352577</t>
  </si>
  <si>
    <t>69958fd1-d891-4adf-b41c-612aa2491260</t>
  </si>
  <si>
    <t>Dustin Martin</t>
  </si>
  <si>
    <t>3d0d3ffd-67e6-449a-bc73-013b99ea5bbd</t>
  </si>
  <si>
    <t>07179ef3-3121-4863-a663-ed111d122ccf</t>
  </si>
  <si>
    <t>Ronald Marshall</t>
  </si>
  <si>
    <t>a59caeed-6c09-4204-afa6-681cfdc56285</t>
  </si>
  <si>
    <t>28cbb7ca-33b5-4667-8979-13a0e7d90c1b</t>
  </si>
  <si>
    <t>Allen Clarke</t>
  </si>
  <si>
    <t>a4f0708a-2d0d-4e1d-8cfb-137ca89ea4df</t>
  </si>
  <si>
    <t>b8f40e5e-f6ba-4ccc-8acf-bd89da3ed15a</t>
  </si>
  <si>
    <t>Mr. Scott Miller</t>
  </si>
  <si>
    <t>e68c1348-1046-43df-9dfe-f8494c485cfc</t>
  </si>
  <si>
    <t>5d0a06d3-e592-4e7c-a831-99c6f480ada5</t>
  </si>
  <si>
    <t>Stacey Sanders</t>
  </si>
  <si>
    <t>3c6d3173-23fb-401f-97be-7b4fb9676dc6</t>
  </si>
  <si>
    <t>80104995-bc06-486b-922b-4fb21ca79972</t>
  </si>
  <si>
    <t>Kelly Calderon</t>
  </si>
  <si>
    <t>7f176b55-4076-4e21-8677-72d3ee7a6de6</t>
  </si>
  <si>
    <t>998de3d8-3cf2-4ade-971a-8b65e272d7ca</t>
  </si>
  <si>
    <t>Robert Murphy</t>
  </si>
  <si>
    <t>bf957403-ce4b-42bb-a3d3-ce8ebcbb859a</t>
  </si>
  <si>
    <t>6c412493-ef7c-4f26-bc66-7012be741860</t>
  </si>
  <si>
    <t>Brian Lewis</t>
  </si>
  <si>
    <t>dce70289-411a-415b-a88b-4cfb708175fd</t>
  </si>
  <si>
    <t>88917cf5-7d88-43d2-8e51-208396e83922</t>
  </si>
  <si>
    <t>Travis Stewart</t>
  </si>
  <si>
    <t>f69bd596-3f10-438c-aec7-f26779900a27</t>
  </si>
  <si>
    <t>efdd6a87-c8c6-41be-a122-8e7547198f5c</t>
  </si>
  <si>
    <t>John Richardson</t>
  </si>
  <si>
    <t>e7bd1db7-f780-4afc-a538-c6a705651e80</t>
  </si>
  <si>
    <t>bd4c938c-d76a-45a8-88e9-45489b16acb8</t>
  </si>
  <si>
    <t>Teresa Vazquez</t>
  </si>
  <si>
    <t>8d7f9371-40c3-4cbc-bd5b-6535abede2b6</t>
  </si>
  <si>
    <t>f55f2e80-a392-4a4e-8f2c-386f627b0edd</t>
  </si>
  <si>
    <t>Stephanie Jennings</t>
  </si>
  <si>
    <t>71414f58-db8e-435b-bc83-861eddf0a0a2</t>
  </si>
  <si>
    <t>f5f3943a-e8e7-4030-8203-83406372d635</t>
  </si>
  <si>
    <t>William Scott</t>
  </si>
  <si>
    <t>3c4722f3-c1b4-4d44-929c-f92aefb2d33c</t>
  </si>
  <si>
    <t>e3e735ab-dc02-4c29-b5db-e3964c23e844</t>
  </si>
  <si>
    <t>Jeffrey Stewart</t>
  </si>
  <si>
    <t>ca10b499-6802-4b3b-a4f9-54fcc44921b6</t>
  </si>
  <si>
    <t>148113b4-ddcf-4003-8627-41ec08ac784f</t>
  </si>
  <si>
    <t>Teresa Ruiz</t>
  </si>
  <si>
    <t>b7a69c32-552d-4865-9756-7d35ed2eebea</t>
  </si>
  <si>
    <t>d1fb55b1-eb25-47e7-a073-6c706c202d89</t>
  </si>
  <si>
    <t>Christopher Green</t>
  </si>
  <si>
    <t>baaeebf8-9a24-4525-abbe-2bd65a1341e7</t>
  </si>
  <si>
    <t>53a71719-bcdf-4302-8c37-e264d03cd20a</t>
  </si>
  <si>
    <t>Alexander Williams</t>
  </si>
  <si>
    <t>ca803df8-7182-4cf2-a151-ed022f098f4d</t>
  </si>
  <si>
    <t>6691c664-00c9-4370-a2d6-f0a2a41f0d38</t>
  </si>
  <si>
    <t>Eric Johnston</t>
  </si>
  <si>
    <t>b6ac2048-8430-4e0c-bfe6-04f428670d3b</t>
  </si>
  <si>
    <t>a630b287-d4a3-4a51-8481-ea69f83bf029</t>
  </si>
  <si>
    <t>Sarah Jennings</t>
  </si>
  <si>
    <t>7a7628e6-7394-4796-91c4-243bf07db671</t>
  </si>
  <si>
    <t>42bbeaae-222d-42cf-bc34-3d5ddf9e1425</t>
  </si>
  <si>
    <t>Kevin Murphy</t>
  </si>
  <si>
    <t>5e1b015f-6a1c-401b-959b-2b6b32dba028</t>
  </si>
  <si>
    <t>60980b94-e05b-4892-a4bc-08cf2e904b5c</t>
  </si>
  <si>
    <t>Stacey Walker</t>
  </si>
  <si>
    <t>9cac3d21-a5a8-48af-8efb-d22aec511744</t>
  </si>
  <si>
    <t>16c72b1a-e826-4ac7-ba8c-8ed5a06aa68a</t>
  </si>
  <si>
    <t>Christina Haynes</t>
  </si>
  <si>
    <t>6dcc9c60-9e35-436f-a6aa-394c0cbe938d</t>
  </si>
  <si>
    <t>16ccb813-2635-43ba-8299-b35199b3568d</t>
  </si>
  <si>
    <t>Carolyn Bradley</t>
  </si>
  <si>
    <t>c5fae047-6f66-4013-869d-4cb7b7f5155a</t>
  </si>
  <si>
    <t>d3c724e8-7426-42d7-ada4-13c6eb8466e4</t>
  </si>
  <si>
    <t>Bailey Reeves</t>
  </si>
  <si>
    <t>c83924d7-d03b-4bfc-9ca7-e284f2307c22</t>
  </si>
  <si>
    <t>7e81cdfa-bf16-43e9-89b7-e0374425dea7</t>
  </si>
  <si>
    <t>Jeffrey Clark</t>
  </si>
  <si>
    <t>ba098a27-4870-4a92-92f7-7d5dfec5ea47</t>
  </si>
  <si>
    <t>2e2cb850-6b17-4d75-b07a-1acbad5c3c49</t>
  </si>
  <si>
    <t>Charles Roberts</t>
  </si>
  <si>
    <t>e846a9df-7373-4554-9e20-4ac73c48c936</t>
  </si>
  <si>
    <t>af2c20ac-9539-42c0-9ea0-942c3f91c419</t>
  </si>
  <si>
    <t>Angelica Harrison</t>
  </si>
  <si>
    <t>65c62548-b169-4ded-b972-397752c03f9b</t>
  </si>
  <si>
    <t>622cc212-b69d-4f48-b653-e588afd58fe7</t>
  </si>
  <si>
    <t>Nancy Scott</t>
  </si>
  <si>
    <t>55367ab6-0d57-4085-8f0a-64508e978ce1</t>
  </si>
  <si>
    <t>e88188c3-788f-46ed-bc1e-919bee5a4007</t>
  </si>
  <si>
    <t>Larry Lambert</t>
  </si>
  <si>
    <t>cf5285f7-bf8c-46f9-b5a6-1d619925bc9b</t>
  </si>
  <si>
    <t>8129aa0c-40ef-4857-815f-566c0ba6aa86</t>
  </si>
  <si>
    <t>Elizabeth Foster</t>
  </si>
  <si>
    <t>8f3f5995-e468-4b64-b7d2-a2ee21da5db1</t>
  </si>
  <si>
    <t>42a27950-2deb-4687-949a-ca460a872ac2</t>
  </si>
  <si>
    <t>Johnathan Morgan</t>
  </si>
  <si>
    <t>b5d34f2f-513b-465c-96f3-2b9321c57a88</t>
  </si>
  <si>
    <t>42a9f7e5-244c-49a8-aed4-7a6d87c9daac</t>
  </si>
  <si>
    <t>Andrew Anderson</t>
  </si>
  <si>
    <t>bf715a28-47ef-4886-95b5-b7b0f92edfa1</t>
  </si>
  <si>
    <t>486dce57-6e1a-4e1b-ad1d-defa5c4fc55e</t>
  </si>
  <si>
    <t>Deborah Gallegos</t>
  </si>
  <si>
    <t>6f8ef978-5021-41bd-8458-526b4385a3e3</t>
  </si>
  <si>
    <t>bca37653-50c7-4baa-aa3c-6137e48623dd</t>
  </si>
  <si>
    <t>Pamela Hernandez DVM</t>
  </si>
  <si>
    <t>0d9ff83d-70a3-4883-8c58-2872a2fba345</t>
  </si>
  <si>
    <t>3ad82406-0df8-4d2b-a60c-037e305d0ef7</t>
  </si>
  <si>
    <t>John Martin</t>
  </si>
  <si>
    <t>e52a33e6-fec5-4a89-9db3-c0756fb9de37</t>
  </si>
  <si>
    <t>71076f2e-0a71-4350-beb2-7900ed5d6510</t>
  </si>
  <si>
    <t>Michael Washington</t>
  </si>
  <si>
    <t>ddebcd5c-b842-4379-9888-dcb61ccc33c1</t>
  </si>
  <si>
    <t>17f4b85d-597f-4af0-9fa7-cddf25e6d919</t>
  </si>
  <si>
    <t>Duane Conley</t>
  </si>
  <si>
    <t>9030fb0c-45d5-4acb-9294-100f823ca34a</t>
  </si>
  <si>
    <t>365f982b-95ee-445c-a9c3-640de411a9d7</t>
  </si>
  <si>
    <t>Valerie Fox</t>
  </si>
  <si>
    <t>13ab7d2c-eba0-430c-aa9a-6f4b2e39c29a</t>
  </si>
  <si>
    <t>ad49e072-7f84-4004-84ac-41b53f042c7b</t>
  </si>
  <si>
    <t>Gary Mitchell</t>
  </si>
  <si>
    <t>97206c66-5fa1-4468-a4e8-4ffc1f3acc68</t>
  </si>
  <si>
    <t>d6442365-1b27-45f6-b383-24f7eddcac0a</t>
  </si>
  <si>
    <t>Allen Stevens</t>
  </si>
  <si>
    <t>a0dbfca2-743c-4b6b-bad7-c891a8d791b6</t>
  </si>
  <si>
    <t>a87319fe-981d-4530-84f2-0d97f4881671</t>
  </si>
  <si>
    <t>Wayne Douglas</t>
  </si>
  <si>
    <t>fff446b9-bb46-4c13-b28a-030b532da8fe</t>
  </si>
  <si>
    <t>cc0a628b-f518-4923-a829-2e3bbbfc5dc1</t>
  </si>
  <si>
    <t>Christine Williams</t>
  </si>
  <si>
    <t>0e378b07-cc53-4c3e-92bb-530d486fac8f</t>
  </si>
  <si>
    <t>f3afbb09-8c12-4e0e-921a-f952be69ad39</t>
  </si>
  <si>
    <t>Anna Scott</t>
  </si>
  <si>
    <t>661f7117-dd92-4cbf-8558-3a17f70d78a0</t>
  </si>
  <si>
    <t>354e15ec-da33-462c-8540-46cc16d50b84</t>
  </si>
  <si>
    <t>Richard Mitchell</t>
  </si>
  <si>
    <t>1edfc59e-2775-4e9d-a770-c217f455af73</t>
  </si>
  <si>
    <t>6eaf0a90-cd14-4acb-bda8-06314c6d8ddd</t>
  </si>
  <si>
    <t>Tammy Mckee</t>
  </si>
  <si>
    <t>189ac35d-aa5f-49ca-9bea-530d219c00cb</t>
  </si>
  <si>
    <t>332ac35a-833d-4df1-9e11-a680d5016ada</t>
  </si>
  <si>
    <t>Stephen Alvarez MD</t>
  </si>
  <si>
    <t>cf9d539c-6c2b-4781-81a9-5ee21718cfde</t>
  </si>
  <si>
    <t>6f2190cb-2fb5-4401-9d26-70765e44b774</t>
  </si>
  <si>
    <t>Anna Palmer</t>
  </si>
  <si>
    <t>afad328e-a5c9-4f20-b967-26aaad2b2c82</t>
  </si>
  <si>
    <t>7ecd7062-ee40-4b9f-a7b2-a5c1b6b0d0b9</t>
  </si>
  <si>
    <t>Maria Miller</t>
  </si>
  <si>
    <t>cd320878-e83e-43a0-9445-587e6ff6881f</t>
  </si>
  <si>
    <t>fbf3a106-260b-43e0-8ce6-929f7a44bd05</t>
  </si>
  <si>
    <t>Steven Skinner</t>
  </si>
  <si>
    <t>0c37eb80-918b-4e18-8ba4-af256d7fd4e2</t>
  </si>
  <si>
    <t>0b8b56f7-ead4-4e11-9397-a29f8d0df6f6</t>
  </si>
  <si>
    <t>Kayla Gutierrez</t>
  </si>
  <si>
    <t>d0154898-9187-49a0-b866-3c7ca92dcf4f</t>
  </si>
  <si>
    <t>95e7c6e4-413e-44bd-9aff-459440dd8895</t>
  </si>
  <si>
    <t>Jonathan Wilson</t>
  </si>
  <si>
    <t>2ea5312a-c942-46e8-adf7-21e0767f3c15</t>
  </si>
  <si>
    <t>155287c7-0b96-4346-a498-da39d7c8f02c</t>
  </si>
  <si>
    <t>Michael Edwards</t>
  </si>
  <si>
    <t>732fc932-ab96-4697-81e1-f813747ac231</t>
  </si>
  <si>
    <t>5761b099-43db-4a42-8ece-36ae9fb209b1</t>
  </si>
  <si>
    <t>Shelby Lopez</t>
  </si>
  <si>
    <t>9aa33580-fb70-4dd7-bf3d-5023140642a8</t>
  </si>
  <si>
    <t>1b387c72-ac64-4459-9f22-367d4262a48c</t>
  </si>
  <si>
    <t>Albert Foster</t>
  </si>
  <si>
    <t>75cd3e5c-7a24-4720-a7e2-92992bf6d915</t>
  </si>
  <si>
    <t>a86025bf-de68-466d-a7b4-1520b11a3696</t>
  </si>
  <si>
    <t>Lindsay Tucker</t>
  </si>
  <si>
    <t>5c58b8ba-9de2-4d3f-b952-f1e8d029733c</t>
  </si>
  <si>
    <t>b0b710ab-f690-42cf-ac7e-5cc6b0cf3e7f</t>
  </si>
  <si>
    <t>Regina Miller</t>
  </si>
  <si>
    <t>d0e34b2b-1ca6-4c33-b0d8-67cd038d5f5a</t>
  </si>
  <si>
    <t>302f420e-f874-45ca-b22f-2e9104110e35</t>
  </si>
  <si>
    <t>Christine Wong</t>
  </si>
  <si>
    <t>a0456992-d793-40f1-af8f-d55c3de54ee2</t>
  </si>
  <si>
    <t>30dfc50c-89e0-4b89-8a3e-3238dbb24c33</t>
  </si>
  <si>
    <t>Randy Hernandez</t>
  </si>
  <si>
    <t>e704b115-2a85-43b1-9dd0-3ecd0595c9a3</t>
  </si>
  <si>
    <t>71fcf2e6-b3dd-4820-bd20-c36a270524cb</t>
  </si>
  <si>
    <t>Kaitlyn Heath</t>
  </si>
  <si>
    <t>91c631cf-4b7a-423e-b38a-ea2d3e1cfa14</t>
  </si>
  <si>
    <t>0d093c73-6448-43d5-9576-7137d456e29d</t>
  </si>
  <si>
    <t>Brian Abbott</t>
  </si>
  <si>
    <t>7ee667de-d93e-4a4d-aa6a-642bfabfa7ef</t>
  </si>
  <si>
    <t>bb27f6bc-9888-40d9-9423-251ebcb12a00</t>
  </si>
  <si>
    <t>Donna Freeman</t>
  </si>
  <si>
    <t>9c8af485-b980-40a6-974e-598d836b47c3</t>
  </si>
  <si>
    <t>d1128bb8-e7b2-4f91-adbd-2e33ef6e9295</t>
  </si>
  <si>
    <t>Crystal Brown</t>
  </si>
  <si>
    <t>8da22a39-50db-4e34-938f-2b906c087d6c</t>
  </si>
  <si>
    <t>a5f701fe-e493-498a-8491-be4010423a8e</t>
  </si>
  <si>
    <t>John Simpson</t>
  </si>
  <si>
    <t>b2904e73-72c5-43e9-98c5-8875a56c0a56</t>
  </si>
  <si>
    <t>49bb1313-294d-45fc-8553-9a506facc50d</t>
  </si>
  <si>
    <t>Julie Kim</t>
  </si>
  <si>
    <t>af5a7636-e8b8-4252-9670-cd19383e69a4</t>
  </si>
  <si>
    <t>da7bf28b-9a23-4be3-abf6-dd3256d2bb12</t>
  </si>
  <si>
    <t>Mary Anderson</t>
  </si>
  <si>
    <t>f5b5ac71-63ef-4e69-b61d-56f5b9163357</t>
  </si>
  <si>
    <t>ac50c260-f0f2-4933-9544-c79b6ab76840</t>
  </si>
  <si>
    <t>Heather Kennedy</t>
  </si>
  <si>
    <t>484f1db9-350b-4f51-9f31-0fff297a8503</t>
  </si>
  <si>
    <t>aac4363f-1610-4c0a-bfcf-214eb0d18df1</t>
  </si>
  <si>
    <t>Mr. Christopher Vasquez</t>
  </si>
  <si>
    <t>7e64c44f-fe67-4797-b16c-084e6a7df379</t>
  </si>
  <si>
    <t>8e8c71d8-359d-45ae-bc16-89c24dbc217c</t>
  </si>
  <si>
    <t>Albert Ibarra</t>
  </si>
  <si>
    <t>d3f471e7-2cba-4bc6-a89a-5e38ad4b24ec</t>
  </si>
  <si>
    <t>082f2fb9-80e3-4e4f-a4fb-2a3bdc05ae03</t>
  </si>
  <si>
    <t>Gail Wilson</t>
  </si>
  <si>
    <t>7c826fbe-395e-44f0-8fde-042a1ee56930</t>
  </si>
  <si>
    <t>c8ee46bf-571f-4cdb-be60-afde4200a1aa</t>
  </si>
  <si>
    <t>Anthony Rich</t>
  </si>
  <si>
    <t>b0acb9ba-da78-44c5-a6b3-a03ae57513a5</t>
  </si>
  <si>
    <t>ab636d66-9ab2-4735-83f0-6e7ddfaa8505</t>
  </si>
  <si>
    <t>Anthony Shah</t>
  </si>
  <si>
    <t>c179c596-d772-463e-b670-0a627506d74c</t>
  </si>
  <si>
    <t>c81a5f0f-1b1b-4a94-b983-4d4b1c65f6bd</t>
  </si>
  <si>
    <t>Rachael Meza</t>
  </si>
  <si>
    <t>1afc388c-81de-49db-8abe-82578ffe38c9</t>
  </si>
  <si>
    <t>def14d58-1e39-4331-a142-d68f2ac38bd3</t>
  </si>
  <si>
    <t>Isaiah Chandler</t>
  </si>
  <si>
    <t>7f968d71-8182-40d2-8310-1e2e7107514f</t>
  </si>
  <si>
    <t>277fecc6-196b-48f1-9ed8-9c47bb88854e</t>
  </si>
  <si>
    <t>Felicia Taylor</t>
  </si>
  <si>
    <t>6a6e94cf-f83a-4bce-b069-697733af15be</t>
  </si>
  <si>
    <t>3ecd0888-01af-4939-84df-5b8dc4eb8e5d</t>
  </si>
  <si>
    <t>Kara Mitchell</t>
  </si>
  <si>
    <t>b717548d-5f57-4d27-8419-99b615d1e2f8</t>
  </si>
  <si>
    <t>a1230193-5c53-4042-aa3e-0103c13d8929</t>
  </si>
  <si>
    <t>Brittany Molina</t>
  </si>
  <si>
    <t>cd40b648-2353-48a6-ba6a-22d9c986f893</t>
  </si>
  <si>
    <t>68c87ed8-eb03-4cda-a9d5-33176dc75587</t>
  </si>
  <si>
    <t>Tiffany Black</t>
  </si>
  <si>
    <t>714cd65e-079e-4b0b-b198-f62e5c9d3ead</t>
  </si>
  <si>
    <t>b7b651ee-028b-4fb6-8528-ac362545034c</t>
  </si>
  <si>
    <t>Terri Miller</t>
  </si>
  <si>
    <t>2a112eab-c5ba-46af-bb60-be1c66d29752</t>
  </si>
  <si>
    <t>c25a6eb3-64ad-4905-8fbc-63776f1f5c6a</t>
  </si>
  <si>
    <t>Thomas Hernandez</t>
  </si>
  <si>
    <t>fae45d7c-a1b1-487e-ba4c-b5590ecc9ff5</t>
  </si>
  <si>
    <t>e0354d75-a90d-45ad-8c8f-e6ceb69f627c</t>
  </si>
  <si>
    <t>Elizabeth Morales</t>
  </si>
  <si>
    <t>4de81d1e-dfa0-4c17-8db9-69afb366ffd1</t>
  </si>
  <si>
    <t>e8c35a79-504e-44ac-be21-6c79b8b791b0</t>
  </si>
  <si>
    <t>Ronald Mccullough</t>
  </si>
  <si>
    <t>67687c42-b346-4999-a598-bc54eba2a67c</t>
  </si>
  <si>
    <t>e3386d52-3483-423b-a4d5-46e172397201</t>
  </si>
  <si>
    <t>Rachel Pearson</t>
  </si>
  <si>
    <t>c81484cd-cfd4-4949-a33e-a97658625813</t>
  </si>
  <si>
    <t>3281f976-c680-42e5-a78d-af97a614f06a</t>
  </si>
  <si>
    <t>Angela Medina</t>
  </si>
  <si>
    <t>e13f8740-bd74-4fe0-b808-8e14b9a01137</t>
  </si>
  <si>
    <t>8a713a73-fdee-4aa1-853d-80902041e7ed</t>
  </si>
  <si>
    <t>Brandon Arnold</t>
  </si>
  <si>
    <t>28f78d49-a2bc-491e-81cd-c9a45738b277</t>
  </si>
  <si>
    <t>cbede473-e3eb-47c1-8723-e11e05fef7bc</t>
  </si>
  <si>
    <t>Deanna Collier</t>
  </si>
  <si>
    <t>8159ace5-fca9-4028-ac39-12efb9fc829f</t>
  </si>
  <si>
    <t>d7720330-0f58-4a93-bb63-721d1c45eba3</t>
  </si>
  <si>
    <t>Mark Gomez</t>
  </si>
  <si>
    <t>1fef9a77-f0fb-4b65-a6a5-790ac1ade98a</t>
  </si>
  <si>
    <t>bca2c581-928b-4e4b-8c47-2ded72e06bb4</t>
  </si>
  <si>
    <t>Gerald Young</t>
  </si>
  <si>
    <t>b6f31d02-90ca-4ac3-94e3-552bfd2f1be9</t>
  </si>
  <si>
    <t>aa5f8dfc-a0b3-4a83-b002-9577e4f364d5</t>
  </si>
  <si>
    <t>Linda Bell</t>
  </si>
  <si>
    <t>b700b3c5-d0a9-4840-88e7-f2f6aabb6cac</t>
  </si>
  <si>
    <t>b6dfb4a6-23d5-4be0-ac24-9f3092a0c677</t>
  </si>
  <si>
    <t>Omar Garcia</t>
  </si>
  <si>
    <t>c74f054f-d2a5-4216-b14b-4d3695162359</t>
  </si>
  <si>
    <t>25848385-1915-4b1c-b44d-a2365c7c0778</t>
  </si>
  <si>
    <t>Sandra Miller</t>
  </si>
  <si>
    <t>79ebb8bb-214b-4473-a375-58676cc56071</t>
  </si>
  <si>
    <t>5e8a10da-13fc-427f-b237-cf5b36fc1c46</t>
  </si>
  <si>
    <t>Jennifer Hansen</t>
  </si>
  <si>
    <t>9594eea8-4381-4e47-9f3c-5c8a651076d6</t>
  </si>
  <si>
    <t>ff1b654d-6c65-459d-a2ef-1e217fb32568</t>
  </si>
  <si>
    <t>Timothy Burns</t>
  </si>
  <si>
    <t>817b2f21-24f3-4f14-a9b0-1062d2e55512</t>
  </si>
  <si>
    <t>752caa97-b60d-46a3-bc19-8515208b326a</t>
  </si>
  <si>
    <t>Michael Boyer</t>
  </si>
  <si>
    <t>792dd499-7497-475c-b66f-bdddb1c8d50a</t>
  </si>
  <si>
    <t>f1ae8af9-2826-4561-bf1a-61d70858f527</t>
  </si>
  <si>
    <t>Tammy Wilson</t>
  </si>
  <si>
    <t>5e9d2f8a-1ef1-4a27-9c3e-fda4689b4fb2</t>
  </si>
  <si>
    <t>85d4bf0f-0a4f-4e3b-8a22-9ba5925f2cc6</t>
  </si>
  <si>
    <t>Jacob Ritter</t>
  </si>
  <si>
    <t>ca8c5366-0729-4d47-bc65-9dc94b425bba</t>
  </si>
  <si>
    <t>96f19d54-c8a6-4005-a463-463c249316b4</t>
  </si>
  <si>
    <t>Timothy Torres</t>
  </si>
  <si>
    <t>bd5a6112-d1b2-4e3c-aede-2487373058be</t>
  </si>
  <si>
    <t>8c2b678e-1f50-41aa-8088-b13a7d2194cb</t>
  </si>
  <si>
    <t>Seth Butler</t>
  </si>
  <si>
    <t>e6793a4b-73ce-4f7c-90d5-e87e4f489f45</t>
  </si>
  <si>
    <t>79a8832f-6097-4a15-8806-82d3567b9583</t>
  </si>
  <si>
    <t>Sandra Anderson</t>
  </si>
  <si>
    <t>c2fd6177-75ff-499a-a2ef-0f5381383447</t>
  </si>
  <si>
    <t>2623b91a-72f6-4fe1-aace-fa98732e9280</t>
  </si>
  <si>
    <t>Erika Marsh</t>
  </si>
  <si>
    <t>3b9a3daf-6321-4753-a8dd-66fd9fa38f4b</t>
  </si>
  <si>
    <t>8a7e9cce-56c8-40a5-a538-bf11e6766b0a</t>
  </si>
  <si>
    <t>Michael Ramos</t>
  </si>
  <si>
    <t>2a65bae3-ddaf-4233-96a9-e518a55ac92f</t>
  </si>
  <si>
    <t>a14ed649-926e-402e-8659-8f83b50b9ff8</t>
  </si>
  <si>
    <t>Michelle Hoffman</t>
  </si>
  <si>
    <t>3142e0c7-15cc-461a-8f31-bf2ea4d78f64</t>
  </si>
  <si>
    <t>93acceb8-8ab5-4799-9e63-638cf485e944</t>
  </si>
  <si>
    <t>Tina Boyd</t>
  </si>
  <si>
    <t>04c72b2a-e598-45c2-80ac-efb579d05e2b</t>
  </si>
  <si>
    <t>8827f0b5-efa9-4c7e-a883-5c661ecae0c0</t>
  </si>
  <si>
    <t>Albert Buchanan</t>
  </si>
  <si>
    <t>e33d6982-d6c3-4b19-b4a3-5c95d4669984</t>
  </si>
  <si>
    <t>ce926059-15ab-4cd2-b1b9-05c8945d91a5</t>
  </si>
  <si>
    <t>Erica Chapman</t>
  </si>
  <si>
    <t>57076494-05f4-449b-af10-b6ccdcaa5994</t>
  </si>
  <si>
    <t>06289878-6a39-4607-ae35-c5c86fe05fa2</t>
  </si>
  <si>
    <t>Emily Scott</t>
  </si>
  <si>
    <t>2b0c456b-8ab2-4bf4-996d-edc0fad34352</t>
  </si>
  <si>
    <t>416c0562-2ec3-4411-a4df-6dcc490ccf97</t>
  </si>
  <si>
    <t>Brittany Farley</t>
  </si>
  <si>
    <t>f60c2dd3-9d4e-42f2-8f14-f86c2b501ad7</t>
  </si>
  <si>
    <t>b69adeac-06f4-40ee-ae74-05695346405c</t>
  </si>
  <si>
    <t>James Flores</t>
  </si>
  <si>
    <t>6021a15b-4207-4b51-92ff-eff5e49c5edd</t>
  </si>
  <si>
    <t>1ef7a52e-e645-4b00-93e6-dc21f10b394d</t>
  </si>
  <si>
    <t>David Harper</t>
  </si>
  <si>
    <t>8121c051-c09c-4132-8235-00f97e33e68f</t>
  </si>
  <si>
    <t>44f00717-1d75-4901-b309-106e62928cdc</t>
  </si>
  <si>
    <t>John Russell</t>
  </si>
  <si>
    <t>3bd66a06-a22f-4331-a851-83410766699f</t>
  </si>
  <si>
    <t>44e7a702-04c4-4757-a2db-1ce3e9ea8b10</t>
  </si>
  <si>
    <t>Laurie Garcia</t>
  </si>
  <si>
    <t>20257194-c903-4c1d-a6cc-0a578e014eb3</t>
  </si>
  <si>
    <t>722be4aa-6820-4025-9178-8bdd4dfb1b6e</t>
  </si>
  <si>
    <t>Mark Harris</t>
  </si>
  <si>
    <t>2b0e63fd-fc3d-4138-8a5a-42725f90ee57</t>
  </si>
  <si>
    <t>f3de6bc2-899b-4f4b-bec2-e72ac832b3f0</t>
  </si>
  <si>
    <t>Thomas Hayes</t>
  </si>
  <si>
    <t>d451b59f-f60b-4881-b6f3-6fc7d0096b2a</t>
  </si>
  <si>
    <t>f8da5a79-a72e-4d5f-8a0c-408d9ee827fa</t>
  </si>
  <si>
    <t>Antonio Weeks</t>
  </si>
  <si>
    <t>ae1455f4-d6e8-4ad3-803a-423a990ddc73</t>
  </si>
  <si>
    <t>d7aa0f83-59f6-464d-bfce-50b36151bd93</t>
  </si>
  <si>
    <t>Lauren Dixon</t>
  </si>
  <si>
    <t>90261d4c-88ba-435e-bd3b-17eb29529420</t>
  </si>
  <si>
    <t>6532b3ae-16f7-41ac-8cf6-a29711e74656</t>
  </si>
  <si>
    <t>Sandra Hardy</t>
  </si>
  <si>
    <t>9c4624d3-35fa-46fe-ae95-1719e0d6e969</t>
  </si>
  <si>
    <t>517c5dec-cd53-4417-b519-4ab9813be64b</t>
  </si>
  <si>
    <t>Theresa Reid</t>
  </si>
  <si>
    <t>3ef527fe-45e4-407a-b3e5-550db52f5f46</t>
  </si>
  <si>
    <t>57750d0f-5256-4276-bba7-5385a98afcb0</t>
  </si>
  <si>
    <t>Tyler Murphy</t>
  </si>
  <si>
    <t>ec191606-a57d-4eb4-a23b-d9beb11cc20e</t>
  </si>
  <si>
    <t>011871cf-79fd-4d33-9bd9-72ca00862f9e</t>
  </si>
  <si>
    <t>Megan Gutierrez</t>
  </si>
  <si>
    <t>c330ec14-7d2d-43e8-b40b-7288b24d2a35</t>
  </si>
  <si>
    <t>c98cd5fb-14c6-4aba-89c2-fba5648df4c0</t>
  </si>
  <si>
    <t>Marilyn Ryan</t>
  </si>
  <si>
    <t>71f71add-abee-45b2-90e9-15d4d50372a8</t>
  </si>
  <si>
    <t>f8d78cbc-5a5d-4cc5-9f98-2a0dac184ef9</t>
  </si>
  <si>
    <t>Samantha Howard</t>
  </si>
  <si>
    <t>b2709103-cfd6-4161-8499-68ddd6d24227</t>
  </si>
  <si>
    <t>76730495-1ff0-464c-8228-8f07fbda05ae</t>
  </si>
  <si>
    <t>Corey Smith</t>
  </si>
  <si>
    <t>ae38cf46-47f8-4de4-8227-e0f205106943</t>
  </si>
  <si>
    <t>3106e8ce-5b9a-489a-b58d-fc59ebe0c8c1</t>
  </si>
  <si>
    <t>Louis Turner</t>
  </si>
  <si>
    <t>7e6a3ea7-fae9-4634-bbf8-5406389d2267</t>
  </si>
  <si>
    <t>47dfa607-096b-4724-9ced-83b3f7a0be7a</t>
  </si>
  <si>
    <t>Michael Obrien Jr.</t>
  </si>
  <si>
    <t>deb2d490-1c66-4dd9-a565-e779a3708c7f</t>
  </si>
  <si>
    <t>7e7786aa-8015-4756-91b0-af0747003fcf</t>
  </si>
  <si>
    <t>Cory Rodgers</t>
  </si>
  <si>
    <t>2cef7557-90ad-47c6-9a5c-68adaeb0b110</t>
  </si>
  <si>
    <t>bef81d85-20d4-4165-9691-f45d10bb794e</t>
  </si>
  <si>
    <t>David Hudson</t>
  </si>
  <si>
    <t>c841b6a8-ba99-4da0-85e8-9165e1896b25</t>
  </si>
  <si>
    <t>ad900360-d900-4745-b11d-2ed4463a5bb6</t>
  </si>
  <si>
    <t>Wayne Byrd</t>
  </si>
  <si>
    <t>e212f7e1-8f63-42bb-ae41-115540bf6f6b</t>
  </si>
  <si>
    <t>6d575fd1-f019-455f-8080-1ed9743480a1</t>
  </si>
  <si>
    <t>Terri Williams</t>
  </si>
  <si>
    <t>febf4c56-d826-4496-aebb-7a1752b0147b</t>
  </si>
  <si>
    <t>ae1fd957-1f28-4417-8627-3272682904ca</t>
  </si>
  <si>
    <t>Kathleen Holmes</t>
  </si>
  <si>
    <t>0c05e009-397b-4dd7-b8a1-e477e240e060</t>
  </si>
  <si>
    <t>884c0a55-6b89-4000-ab1b-b47f47269e7f</t>
  </si>
  <si>
    <t>Aaron Lee</t>
  </si>
  <si>
    <t>067ec672-cec3-46f4-9262-c536e14e21f7</t>
  </si>
  <si>
    <t>fa647958-39c2-41a2-bcc9-245cfd81fbc0</t>
  </si>
  <si>
    <t>Tina Stark</t>
  </si>
  <si>
    <t>10168d65-4f90-491a-9448-10de2a1b76e3</t>
  </si>
  <si>
    <t>0722ab3c-18c3-4aa9-a013-5044a041301d</t>
  </si>
  <si>
    <t>Robert Watkins</t>
  </si>
  <si>
    <t>401ad5cd-d72b-4154-9594-d9c6ef60250e</t>
  </si>
  <si>
    <t>3d051bf4-793c-4fbf-9b9b-71f03f4574d4</t>
  </si>
  <si>
    <t>Sandra Underwood</t>
  </si>
  <si>
    <t>12aa48cf-f18c-4581-bc9b-3b84cb4addc6</t>
  </si>
  <si>
    <t>704377c3-9e9b-49e2-9997-496bc6978476</t>
  </si>
  <si>
    <t>Lori Riley</t>
  </si>
  <si>
    <t>0889360f-eaad-4b2f-8f89-2df6f97a822c</t>
  </si>
  <si>
    <t>d9025a2c-e3dc-4702-9033-14b1609cf7af</t>
  </si>
  <si>
    <t>Rachel Brown</t>
  </si>
  <si>
    <t>9c595e03-4d2d-4557-8e06-a41671219097</t>
  </si>
  <si>
    <t>1a115f59-10d7-4164-ae8d-0018a04dac84</t>
  </si>
  <si>
    <t>Kristin Phillips</t>
  </si>
  <si>
    <t>c080aba4-9e07-409d-9888-54db66d4b394</t>
  </si>
  <si>
    <t>997dcd9a-dd55-4b7d-bbad-3a0d693e5fcf</t>
  </si>
  <si>
    <t>Lori Chavez</t>
  </si>
  <si>
    <t>9ec620e0-e143-40ad-ad98-567ecb8fe981</t>
  </si>
  <si>
    <t>a6a2c945-56f1-4afb-99ed-59a59e85e4d4</t>
  </si>
  <si>
    <t>Rachel Gibson</t>
  </si>
  <si>
    <t>1a49de98-1ba6-41ed-b146-74a6967aefbb</t>
  </si>
  <si>
    <t>114a9827-b69a-4a1e-985d-654b03255820</t>
  </si>
  <si>
    <t>Sara Strong</t>
  </si>
  <si>
    <t>5afaeb32-419b-474e-8247-23c3a32a4516</t>
  </si>
  <si>
    <t>9ef01577-b980-4521-bb3c-fc106bc71d7f</t>
  </si>
  <si>
    <t>David Robles</t>
  </si>
  <si>
    <t>6f93be2a-95a3-40d9-8fc9-663f20afaf9e</t>
  </si>
  <si>
    <t>c11ea16b-a6d6-4330-b5b1-9be4835c3541</t>
  </si>
  <si>
    <t>Kevin Weaver</t>
  </si>
  <si>
    <t>9a73cd2f-4f05-495e-b832-b59c25bc99ae</t>
  </si>
  <si>
    <t>f863af2d-5e6b-4460-8a83-2ab557c850b0</t>
  </si>
  <si>
    <t>Kevin Gregory</t>
  </si>
  <si>
    <t>d5ce0626-d1b6-4755-81d1-d2263cc56af3</t>
  </si>
  <si>
    <t>6c0c32f9-0dfa-4e46-9bd3-e8658f381c01</t>
  </si>
  <si>
    <t>William Davidson</t>
  </si>
  <si>
    <t>30799b56-576f-4264-9182-e8e7c9070c97</t>
  </si>
  <si>
    <t>b11c7dff-b1dd-448c-b9c9-1e00aaf8e1d5</t>
  </si>
  <si>
    <t>Ms. Erin Lane</t>
  </si>
  <si>
    <t>542060ce-6b2f-4d47-8cb4-a7f69db8ef7e</t>
  </si>
  <si>
    <t>e04872dc-744d-4442-9ad7-4fd4298b2e78</t>
  </si>
  <si>
    <t>Amanda Robinson</t>
  </si>
  <si>
    <t>3af33cc5-b176-471f-b918-2c16a3863cd1</t>
  </si>
  <si>
    <t>3d305a07-3690-4edb-9fb9-38e0776ef3e6</t>
  </si>
  <si>
    <t>Dr. Robert Aguirre</t>
  </si>
  <si>
    <t>d37a430a-2f2a-45e8-a67a-e277348f9ce0</t>
  </si>
  <si>
    <t>028849d9-5ce1-45be-81b8-c14afd68a5d7</t>
  </si>
  <si>
    <t>Alvin Wilson</t>
  </si>
  <si>
    <t>95ef8b1b-a19f-4485-b1c4-6c9e70be9630</t>
  </si>
  <si>
    <t>0b3d58ad-5c23-4306-83f9-f409e9a74800</t>
  </si>
  <si>
    <t>Christina Mitchell</t>
  </si>
  <si>
    <t>2c9de90a-b805-4e3c-8312-5b58e2a868e7</t>
  </si>
  <si>
    <t>3ef7839f-8df4-497b-98f8-001856fe4769</t>
  </si>
  <si>
    <t>Alex Cameron</t>
  </si>
  <si>
    <t>ad6d84ef-d4d9-40ae-855f-d8d119e79a3d</t>
  </si>
  <si>
    <t>c993f819-a7a5-41e8-a101-14f423226464</t>
  </si>
  <si>
    <t>Gina Clark</t>
  </si>
  <si>
    <t>5f5258ab-cf3a-4723-9ea0-c5033d7a774e</t>
  </si>
  <si>
    <t>86e4abac-f0ef-4a1e-abde-3c78a9315044</t>
  </si>
  <si>
    <t>Yolanda Keith</t>
  </si>
  <si>
    <t>24f982ec-1e55-4419-90bc-94d3b6004df4</t>
  </si>
  <si>
    <t>cb7e717c-217b-429e-ac95-73e9e1fa2466</t>
  </si>
  <si>
    <t>Joseph Benson</t>
  </si>
  <si>
    <t>a2da43a7-fa1b-4659-adf6-5800997c0dc9</t>
  </si>
  <si>
    <t>c3595dc2-0bd3-42a9-abc7-8c063e9ace12</t>
  </si>
  <si>
    <t>Chelsea Nichols</t>
  </si>
  <si>
    <t>0da26154-3f46-443a-93e2-e04726087b53</t>
  </si>
  <si>
    <t>df73321d-47b2-424d-8bad-3916a1243bea</t>
  </si>
  <si>
    <t>Jordan Silva</t>
  </si>
  <si>
    <t>c8dfd1f1-14d7-4283-ba30-3cce359097e0</t>
  </si>
  <si>
    <t>9d6932c9-a9db-47b9-8a7e-cb33787da6d7</t>
  </si>
  <si>
    <t>Jordan Potter</t>
  </si>
  <si>
    <t>7fa372cd-5fcf-4711-8258-3678c04a7761</t>
  </si>
  <si>
    <t>52630028-2dd2-48c0-b6da-387584d62148</t>
  </si>
  <si>
    <t>Kelly Webb</t>
  </si>
  <si>
    <t>66a466d4-94c8-469d-84b1-a1ee794836f2</t>
  </si>
  <si>
    <t>957fe29f-ca66-4da6-abd2-cb71a35ae369</t>
  </si>
  <si>
    <t>Christine Jacobson</t>
  </si>
  <si>
    <t>37f5c238-6559-4365-bc00-a0f0dcf89878</t>
  </si>
  <si>
    <t>6088825e-e382-4da1-acce-4c234e55f3fe</t>
  </si>
  <si>
    <t>Taylor Brooks</t>
  </si>
  <si>
    <t>1582de78-c06a-4949-a263-78ab15b2c2b4</t>
  </si>
  <si>
    <t>5a00d0f2-84d1-4f5e-b1cb-19b34b88445a</t>
  </si>
  <si>
    <t>Andrew Hunt</t>
  </si>
  <si>
    <t>6eb8b0e2-77b1-4be3-b37e-a52f6d150b06</t>
  </si>
  <si>
    <t>7f5efb6b-cdf4-4137-9e15-433b68b1211a</t>
  </si>
  <si>
    <t>5bed83be-136d-4cce-a535-f9d743fffdea</t>
  </si>
  <si>
    <t>d7b4db17-4b65-4517-9519-613ce6c71f15</t>
  </si>
  <si>
    <t>Kimberly Miller</t>
  </si>
  <si>
    <t>1e5bc68b-1931-46f5-ba4d-45fded360bb7</t>
  </si>
  <si>
    <t>8bc85d37-09cc-4f1a-9c38-7c2a1243e838</t>
  </si>
  <si>
    <t>Craig Murphy</t>
  </si>
  <si>
    <t>aefc6ef1-c4bb-4ace-90c8-da67bec62bbe</t>
  </si>
  <si>
    <t>b4a4feee-30cd-4149-8643-4f21d86f4bb4</t>
  </si>
  <si>
    <t>Brenda Wyatt</t>
  </si>
  <si>
    <t>42d9c5d7-e991-46d5-8b0a-4802bd64e8d6</t>
  </si>
  <si>
    <t>482702f0-4caa-468b-8523-b4e9022f46bb</t>
  </si>
  <si>
    <t>Rachel Powell</t>
  </si>
  <si>
    <t>a7c24c68-c1ff-4427-9477-d9d7d26580c0</t>
  </si>
  <si>
    <t>833cd4f2-a772-4290-b8d5-40ef030b4532</t>
  </si>
  <si>
    <t>Tiffany Grimes MD</t>
  </si>
  <si>
    <t>3bd54863-7974-490b-b5ba-5e93bfc77282</t>
  </si>
  <si>
    <t>8d783178-c935-4278-9645-dec1840d214b</t>
  </si>
  <si>
    <t>Miranda Murray</t>
  </si>
  <si>
    <t>3016b62b-d886-4545-9025-ac1815fbf5dc</t>
  </si>
  <si>
    <t>b2ac4768-f122-4f43-8527-4f356dc56044</t>
  </si>
  <si>
    <t>Jeffrey Farrell</t>
  </si>
  <si>
    <t>dfae1803-93d7-47e7-a392-3df45fec59ac</t>
  </si>
  <si>
    <t>bce0caef-f17f-45c0-8e39-f65a20db4294</t>
  </si>
  <si>
    <t>Robert Flowers</t>
  </si>
  <si>
    <t>af8e26b2-6cfb-4173-ab4d-3d1a39b9c13a</t>
  </si>
  <si>
    <t>c7552c99-c349-45ff-a743-2c04c0ac1c00</t>
  </si>
  <si>
    <t>Elizabeth Matthews</t>
  </si>
  <si>
    <t>239e5593-ec11-444d-883e-d925c90d35aa</t>
  </si>
  <si>
    <t>fe87a6bc-f3e0-4dc5-ba2c-9e7927584f1a</t>
  </si>
  <si>
    <t>Mark Morrison</t>
  </si>
  <si>
    <t>faec8f42-6411-48ec-9df0-177192e9b765</t>
  </si>
  <si>
    <t>6400bb0e-f2dd-45f6-b446-c0f0619e17ff</t>
  </si>
  <si>
    <t>James Wells</t>
  </si>
  <si>
    <t>a395b867-7397-41a1-b641-940591cbbc49</t>
  </si>
  <si>
    <t>2be26bd1-17de-4ce8-8dfd-3ecde50dede5</t>
  </si>
  <si>
    <t>Juan Johnson</t>
  </si>
  <si>
    <t>2fcb0dce-06de-437b-bd15-c3539a760ea9</t>
  </si>
  <si>
    <t>f686cfa7-e94d-4d1e-91ca-2a0b32f194d8</t>
  </si>
  <si>
    <t>Daniel Carter</t>
  </si>
  <si>
    <t>5e5ffeaa-0eb5-4078-b464-d6f211ea2c00</t>
  </si>
  <si>
    <t>53a75581-2bfc-4524-82d3-fb7e84be7e1c</t>
  </si>
  <si>
    <t>Jennifer Moore</t>
  </si>
  <si>
    <t>7a6eaaa5-6b1d-40b9-8954-fc3d210f2a8a</t>
  </si>
  <si>
    <t>f48138b5-6395-49c4-919a-7396be3e9a90</t>
  </si>
  <si>
    <t>Christine Harrell</t>
  </si>
  <si>
    <t>aa2fd9d1-b5ad-49f5-9161-a3816ea4b405</t>
  </si>
  <si>
    <t>9339304b-9a8c-43d7-a8a5-e34d798b2f02</t>
  </si>
  <si>
    <t>Laurie Shaw</t>
  </si>
  <si>
    <t>01e7cde7-33a2-4a5f-8683-4cc5757e2b43</t>
  </si>
  <si>
    <t>1060573a-721b-4707-a487-7651fdb7c107</t>
  </si>
  <si>
    <t>Lisa Wright</t>
  </si>
  <si>
    <t>7daf76e7-e115-452b-91b8-ff07e9099654</t>
  </si>
  <si>
    <t>0a0175e5-937d-4fb1-b673-359775cff755</t>
  </si>
  <si>
    <t>Donna Ibarra</t>
  </si>
  <si>
    <t>b62e8f02-d7b7-4862-b347-f1d458c6b1c6</t>
  </si>
  <si>
    <t>9cef5ef4-641e-4f8c-8c25-998ecad73d36</t>
  </si>
  <si>
    <t>Sarah Perry</t>
  </si>
  <si>
    <t>6e9c92ba-bbb5-4037-9e23-faf9e66414db</t>
  </si>
  <si>
    <t>a8b97820-e92c-4b92-a279-67a3753439c0</t>
  </si>
  <si>
    <t>Keith Long</t>
  </si>
  <si>
    <t>286e3f0a-dedb-4ec4-a2b2-de4b3d5cab0e</t>
  </si>
  <si>
    <t>89a92af3-a0ca-4f8e-a1ef-2dd3461633bc</t>
  </si>
  <si>
    <t>Thomas Wolfe</t>
  </si>
  <si>
    <t>7e5533ba-e8a2-4417-b79e-03dde6f8dac3</t>
  </si>
  <si>
    <t>8d85ddf1-c309-4f28-be0d-40b469498671</t>
  </si>
  <si>
    <t>Jacob Campos</t>
  </si>
  <si>
    <t>68fc0e45-5375-48d4-878e-0272c43be7af</t>
  </si>
  <si>
    <t>3516567d-40b5-4023-aa32-e55373708a7e</t>
  </si>
  <si>
    <t>Julia Jones</t>
  </si>
  <si>
    <t>61936947-763f-46ac-bfee-b533acf59149</t>
  </si>
  <si>
    <t>db13f2ec-663b-4427-bef7-110a57f9f3a7</t>
  </si>
  <si>
    <t>Andrew King</t>
  </si>
  <si>
    <t>ab987d93-53bd-4128-a2f0-6403eac97d37</t>
  </si>
  <si>
    <t>761b7e11-7c19-4e61-b6d8-cbc7bfa93b6e</t>
  </si>
  <si>
    <t>4775d7ab-d207-4bc4-b885-8b6d23e7cd20</t>
  </si>
  <si>
    <t>d6a7aa06-2bab-4a12-a94f-513fd770a46e</t>
  </si>
  <si>
    <t>Brian Phillips</t>
  </si>
  <si>
    <t>13dca154-2b1f-42ab-a40e-b68ebdcf6fd4</t>
  </si>
  <si>
    <t>ad68fb45-02de-42e6-837a-927babe05b22</t>
  </si>
  <si>
    <t>Jeremiah Thompson</t>
  </si>
  <si>
    <t>8844bc0c-accf-4130-a487-2e7708d16094</t>
  </si>
  <si>
    <t>0c39bd0e-b25d-4530-b12a-b8eb3756b005</t>
  </si>
  <si>
    <t>Robin Davidson</t>
  </si>
  <si>
    <t>63ff910d-1a50-493c-a5a2-709da8f8687b</t>
  </si>
  <si>
    <t>0d6b160f-71a9-4c81-8eee-5680b0ba8fe3</t>
  </si>
  <si>
    <t>Amber Bennett</t>
  </si>
  <si>
    <t>e8a44238-5fe8-4710-bfec-5325edc72f12</t>
  </si>
  <si>
    <t>041b1878-1765-49e7-b332-432b3d10fa95</t>
  </si>
  <si>
    <t>William Rogers</t>
  </si>
  <si>
    <t>38772265-102c-41a3-ab40-4598ae11d3c2</t>
  </si>
  <si>
    <t>cc0338d3-18ba-4cc9-a1dd-7fdff5705436</t>
  </si>
  <si>
    <t>Mary Ramsey</t>
  </si>
  <si>
    <t>d0ccc1a5-1b91-4adc-8333-34f66a6a0149</t>
  </si>
  <si>
    <t>a0751372-8fe2-474f-929b-20e053bf8b10</t>
  </si>
  <si>
    <t>Daniel Weaver</t>
  </si>
  <si>
    <t>36ba4918-3b7f-4998-9eed-02366d899035</t>
  </si>
  <si>
    <t>2c727675-52c8-4bfc-9b48-961f1b1b4cd7</t>
  </si>
  <si>
    <t>Matthew Smith</t>
  </si>
  <si>
    <t>a8702d97-10e6-4176-b858-3966757256f6</t>
  </si>
  <si>
    <t>9fb886b2-a662-4b92-8748-ffb3d0a96757</t>
  </si>
  <si>
    <t>Austin Robinson</t>
  </si>
  <si>
    <t>fbac9ade-7fe4-46d1-994f-7c31c47dd678</t>
  </si>
  <si>
    <t>8943314f-b668-405d-9a10-748cfd8fb938</t>
  </si>
  <si>
    <t>Tammy Carroll</t>
  </si>
  <si>
    <t>5308e1f2-9990-44a9-9841-2e07f5834c69</t>
  </si>
  <si>
    <t>6379064f-b241-495b-a180-f402fb3e127f</t>
  </si>
  <si>
    <t>Valerie Benson</t>
  </si>
  <si>
    <t>e24ba9d4-c2ff-4690-a2a6-861a2ce27ec9</t>
  </si>
  <si>
    <t>d9ff74eb-fa5f-4e72-9166-488bb00832da</t>
  </si>
  <si>
    <t>Andrea Smith</t>
  </si>
  <si>
    <t>82d29bf8-61e3-478b-b2eb-de4e95c4fab0</t>
  </si>
  <si>
    <t>80e022c8-3b80-4c61-bde7-8473a3fdd59c</t>
  </si>
  <si>
    <t>Virginia Hall</t>
  </si>
  <si>
    <t>4f10b422-1fc2-4517-a593-562bc249f59a</t>
  </si>
  <si>
    <t>c1dadb7d-6db2-494b-bce7-e2983c847821</t>
  </si>
  <si>
    <t>Bobby Taylor</t>
  </si>
  <si>
    <t>60310461-26d3-4222-b3b7-0b634beef160</t>
  </si>
  <si>
    <t>3cf1c29e-09b4-413c-a45c-a94a345298c4</t>
  </si>
  <si>
    <t>Linda Bautista</t>
  </si>
  <si>
    <t>47334b73-225f-42ab-9425-04b8e098d2e3</t>
  </si>
  <si>
    <t>c2afba28-c976-4c61-a4c3-1af7514a36bf</t>
  </si>
  <si>
    <t>Ricky Perry</t>
  </si>
  <si>
    <t>3aa06694-0610-442d-8024-1ac149d83188</t>
  </si>
  <si>
    <t>57bd0ca8-54ce-40ea-bb9d-92c0d8d0b8db</t>
  </si>
  <si>
    <t>Joshua Knox</t>
  </si>
  <si>
    <t>aff628bc-cd2b-4206-bf93-1507fd063a58</t>
  </si>
  <si>
    <t>9baa0785-38f2-47f0-b831-4c26b23f4738</t>
  </si>
  <si>
    <t>Kelly White</t>
  </si>
  <si>
    <t>7ddc44f5-deaf-4631-908a-bb5c018c0313</t>
  </si>
  <si>
    <t>0d56e000-3145-4a6c-b423-23d911ea8815</t>
  </si>
  <si>
    <t>Brenda Harris</t>
  </si>
  <si>
    <t>d4cae432-8c81-4e53-97b6-a4612c7604c1</t>
  </si>
  <si>
    <t>3c7ed208-3451-4f94-ae8b-46d3cb946541</t>
  </si>
  <si>
    <t>Jessica Mcdonald</t>
  </si>
  <si>
    <t>6c8c5d0e-3eb3-46fd-b291-bc95b8bf9cae</t>
  </si>
  <si>
    <t>4d980202-3fbc-45e0-9b19-11122d2ae08e</t>
  </si>
  <si>
    <t>Jerome Reid</t>
  </si>
  <si>
    <t>147bed20-7b2e-40e6-8802-8d0edcc7eb51</t>
  </si>
  <si>
    <t>65f35984-5c0d-4fcc-b8f9-60bdf37599aa</t>
  </si>
  <si>
    <t>John Henderson</t>
  </si>
  <si>
    <t>27e7a6bd-c2a4-4fd8-aef5-4ceebc243f9f</t>
  </si>
  <si>
    <t>7b64665c-cb26-4809-b429-73f5d1d18e0b</t>
  </si>
  <si>
    <t>James Dickerson</t>
  </si>
  <si>
    <t>985defc4-4cdb-499e-abe9-8dd4e80d9169</t>
  </si>
  <si>
    <t>ba059e68-8d87-47be-a71d-d0f18985c98d</t>
  </si>
  <si>
    <t>James Torres</t>
  </si>
  <si>
    <t>7b189d5d-9b24-4a55-8fe8-8b776009a05a</t>
  </si>
  <si>
    <t>b7014925-22fb-4906-954e-d52c126aa315</t>
  </si>
  <si>
    <t>Christopher Lopez</t>
  </si>
  <si>
    <t>b9b03c1a-baf9-406d-802d-dcc4dc956e31</t>
  </si>
  <si>
    <t>ecfa1700-6790-4ee0-bdcf-e9245fcf5c22</t>
  </si>
  <si>
    <t>James Harmon</t>
  </si>
  <si>
    <t>fcce3ef8-a41b-44c2-8ecc-b0ab7d5338ca</t>
  </si>
  <si>
    <t>e28f5537-68a6-4d97-923c-6a29969b6b4b</t>
  </si>
  <si>
    <t>Thomas Cruz</t>
  </si>
  <si>
    <t>6fb138c2-c350-4f4f-b1b8-f079299094c0</t>
  </si>
  <si>
    <t>e9c000f0-c571-49ab-8158-9d90f5044d15</t>
  </si>
  <si>
    <t>Hannah Fletcher</t>
  </si>
  <si>
    <t>0ec5bad7-b24a-46e3-9e41-1475b040d75a</t>
  </si>
  <si>
    <t>6c8de840-ed30-4556-a2a5-3193a6a1cc2b</t>
  </si>
  <si>
    <t>Dana Johnson</t>
  </si>
  <si>
    <t>ad2a3a7c-b4e1-4c33-a186-1de15c85a58c</t>
  </si>
  <si>
    <t>a5349425-aa69-47f7-b28d-7cb8073bca43</t>
  </si>
  <si>
    <t>Larry Blackburn</t>
  </si>
  <si>
    <t>940e3521-9a26-455a-bf56-938141190559</t>
  </si>
  <si>
    <t>29534ea7-d76d-4612-a9a0-758ef3a7bd25</t>
  </si>
  <si>
    <t>Ray Newman</t>
  </si>
  <si>
    <t>960e9c1a-b4c0-4d18-a5cd-7fd162649ce8</t>
  </si>
  <si>
    <t>84bed7ed-1491-451d-a6a7-a6b0f9619ae2</t>
  </si>
  <si>
    <t>Sherri Martin</t>
  </si>
  <si>
    <t>802a63cc-4d5e-42e8-b11c-377f40bc2b56</t>
  </si>
  <si>
    <t>e2fb8d66-a892-4ad4-887f-e19cf7ba19f9</t>
  </si>
  <si>
    <t>Eric Jenkins</t>
  </si>
  <si>
    <t>16c068e8-de92-4cf1-ba47-680feca04629</t>
  </si>
  <si>
    <t>c6d53a90-9296-4e08-a2dc-b5741bf962a5</t>
  </si>
  <si>
    <t>Robin Adams</t>
  </si>
  <si>
    <t>b2f240e3-65e1-405b-bf8f-f33eee1595cf</t>
  </si>
  <si>
    <t>2b1c2d3d-fcad-43fd-81a4-c2d14edfaa12</t>
  </si>
  <si>
    <t>April Jones</t>
  </si>
  <si>
    <t>a78eb37c-6ab6-4dbf-8663-e8bb6af7895b</t>
  </si>
  <si>
    <t>2baeafc7-6e52-4671-bba8-a7e549d0aac1</t>
  </si>
  <si>
    <t>Cody Taylor</t>
  </si>
  <si>
    <t>1c3892e8-f2cf-4d63-80ab-4b7f2e968660</t>
  </si>
  <si>
    <t>366b3575-d07a-4518-912c-f322735e8153</t>
  </si>
  <si>
    <t>Anthony White</t>
  </si>
  <si>
    <t>e6fb61d3-fba2-4c21-8264-e318311f5d4a</t>
  </si>
  <si>
    <t>a0786a1f-70d3-45f7-a8a6-9e71df223246</t>
  </si>
  <si>
    <t>Ashley Fields</t>
  </si>
  <si>
    <t>1feb21c7-60b2-414b-95f0-e5ea4b0a4742</t>
  </si>
  <si>
    <t>07983bc0-5797-44ba-9073-80cb46d9e34d</t>
  </si>
  <si>
    <t>Karen Chambers</t>
  </si>
  <si>
    <t>c075e119-441d-4e33-8fa1-659f026f05f6</t>
  </si>
  <si>
    <t>951b2503-aa52-4f85-81d9-9b33f488e328</t>
  </si>
  <si>
    <t>Amanda Clark</t>
  </si>
  <si>
    <t>852393d7-9a5d-476e-a02b-a25601dbeb73</t>
  </si>
  <si>
    <t>440dd09f-c2e8-4fc2-b649-6cdefca54576</t>
  </si>
  <si>
    <t>Kara Rogers</t>
  </si>
  <si>
    <t>e3e103bb-ae8e-4075-9eeb-c61856282768</t>
  </si>
  <si>
    <t>d11ce5c8-50b2-41c0-bfdb-a2ee57d3ec63</t>
  </si>
  <si>
    <t>Isaiah Ross</t>
  </si>
  <si>
    <t>df8200b8-5b24-4b54-b9ad-97ae0ea761a6</t>
  </si>
  <si>
    <t>00ca280f-19a5-4942-8e67-b962548b9bb7</t>
  </si>
  <si>
    <t>Michael Hardy</t>
  </si>
  <si>
    <t>9a16b853-0692-4e02-a38c-8712eccf3b91</t>
  </si>
  <si>
    <t>478b2f00-87d7-4309-9e77-21561f76043f</t>
  </si>
  <si>
    <t>Nicole Wright</t>
  </si>
  <si>
    <t>deaeb0c0-a8ac-4ab1-afa9-d02c9e4c4be7</t>
  </si>
  <si>
    <t>a904babd-69c2-4a17-83d1-677a79a6ab72</t>
  </si>
  <si>
    <t>William Rosario</t>
  </si>
  <si>
    <t>5c366f5c-a23f-4abf-8441-e22c527a9f7b</t>
  </si>
  <si>
    <t>cebc1bd7-f837-4be2-8bb6-8d75df996726</t>
  </si>
  <si>
    <t>Megan Hall</t>
  </si>
  <si>
    <t>cb40fcdd-9cd2-4a08-bd3c-83c3667139de</t>
  </si>
  <si>
    <t>f067dba1-6d8b-4bc3-992c-6a0e14d49d3a</t>
  </si>
  <si>
    <t>Tara Hatfield</t>
  </si>
  <si>
    <t>bbf9a04b-19b7-475f-a7bb-5e42b3126a11</t>
  </si>
  <si>
    <t>31f09021-9b6f-4e20-8b3a-9a83628616f4</t>
  </si>
  <si>
    <t>Sheila Walter</t>
  </si>
  <si>
    <t>08207d4e-812f-4d98-b777-6609db576a7f</t>
  </si>
  <si>
    <t>164b85f0-cbfc-421c-bf78-042820bb859a</t>
  </si>
  <si>
    <t>Michael Dunn</t>
  </si>
  <si>
    <t>723fd85a-e57b-484d-ab05-82e077806788</t>
  </si>
  <si>
    <t>a9a2e9cd-7b6f-45df-9d9d-1d80f47e3ca0</t>
  </si>
  <si>
    <t>Dana Jackson</t>
  </si>
  <si>
    <t>6f552c9e-1b00-4f9f-96e5-00e5b32d3c81</t>
  </si>
  <si>
    <t>29052dd7-077b-4426-b73c-62abfe4cefed</t>
  </si>
  <si>
    <t>Erin Reyes</t>
  </si>
  <si>
    <t>aa7a907d-41f3-41b9-b81b-da1d386a9050</t>
  </si>
  <si>
    <t>abac8660-e5c3-45fc-b395-c21379eef2c0</t>
  </si>
  <si>
    <t>Chad Nichols</t>
  </si>
  <si>
    <t>b118cad6-cba8-4a28-9727-30d87df102c2</t>
  </si>
  <si>
    <t>ee892190-394b-4d35-9f37-7ff855327432</t>
  </si>
  <si>
    <t>Tammy Brown</t>
  </si>
  <si>
    <t>be332380-b7aa-43b6-a900-b66f6083bf88</t>
  </si>
  <si>
    <t>a7674726-61b3-48f3-b99b-70d6bc6aa8a7</t>
  </si>
  <si>
    <t>Kristina Chase</t>
  </si>
  <si>
    <t>1d9ddb86-4253-4b27-b93a-a0a93bbdf80c</t>
  </si>
  <si>
    <t>16d1d768-1c83-40ba-9672-380e4a7d6fa1</t>
  </si>
  <si>
    <t>Kevin Lopez</t>
  </si>
  <si>
    <t>da73dae0-209e-4e48-9e24-038e92a593c8</t>
  </si>
  <si>
    <t>93b0d27e-6154-4769-b43d-d74050392a8c</t>
  </si>
  <si>
    <t>Emily Lawrence</t>
  </si>
  <si>
    <t>6c778135-fad7-4ab7-a35d-8150d8dcc3a5</t>
  </si>
  <si>
    <t>cc2a261d-5d72-43db-8572-aa5b51d41f72</t>
  </si>
  <si>
    <t>Rebecca Meyer</t>
  </si>
  <si>
    <t>65333140-1b49-4710-b8de-44f1973d1855</t>
  </si>
  <si>
    <t>75ea1023-da34-45d9-89cd-90e7025a2dd4</t>
  </si>
  <si>
    <t>Robert Phillips</t>
  </si>
  <si>
    <t>25bdab14-74ae-4b96-ae13-3adc7ff5088e</t>
  </si>
  <si>
    <t>bf3f51d5-2557-482c-888c-6ea499f9a338</t>
  </si>
  <si>
    <t>Rebecca Warner</t>
  </si>
  <si>
    <t>fd869a13-809b-4813-8f13-823b51f4a724</t>
  </si>
  <si>
    <t>ff317846-4600-4c5f-9f9b-5662b04816fd</t>
  </si>
  <si>
    <t>Laura Welch</t>
  </si>
  <si>
    <t>f76c432e-b442-4cde-8a9f-6c5c7eb9fe2d</t>
  </si>
  <si>
    <t>cf69ef2d-fb2c-4c83-8f0e-5767606ffa15</t>
  </si>
  <si>
    <t>Ronald Clark</t>
  </si>
  <si>
    <t>b34de663-399e-4d08-8f77-98ccef36feb1</t>
  </si>
  <si>
    <t>dd8cf1ca-ec54-42b4-8d74-fc38bc5882ec</t>
  </si>
  <si>
    <t>Shannon Luna</t>
  </si>
  <si>
    <t>e9917f60-a8c4-40ca-90a4-a31afc00f3e7</t>
  </si>
  <si>
    <t>05855672-fdb6-41a6-a8c0-e305d9387dfb</t>
  </si>
  <si>
    <t>Gail Gregory</t>
  </si>
  <si>
    <t>126301a0-641c-4619-a430-58d9c1f98e90</t>
  </si>
  <si>
    <t>4849032c-4875-4d16-ba0c-96e28720d00f</t>
  </si>
  <si>
    <t>Chloe Chase</t>
  </si>
  <si>
    <t>c0948932-52cb-4f69-a182-b51818e9ef77</t>
  </si>
  <si>
    <t>ce192f51-dda8-4391-9494-065dca9128fb</t>
  </si>
  <si>
    <t>711f4ae4-2337-41e0-93c0-968729e7e176</t>
  </si>
  <si>
    <t>e5b015b4-4a84-425f-bb81-4ce1b22a2428</t>
  </si>
  <si>
    <t>Daniel Goodman</t>
  </si>
  <si>
    <t>b9d859f5-5cba-4410-8256-8225a6b78891</t>
  </si>
  <si>
    <t>ada63c4b-1a19-40e4-935f-e6e2db2c1379</t>
  </si>
  <si>
    <t>Shannon Bennett</t>
  </si>
  <si>
    <t>ed0d6017-2b10-4823-9777-0933adf01fe0</t>
  </si>
  <si>
    <t>f96277e5-5b07-4b11-9896-95870e6bbde0</t>
  </si>
  <si>
    <t>Tony Wilson</t>
  </si>
  <si>
    <t>6f0eebef-97e8-4057-96a7-01aba66ccf43</t>
  </si>
  <si>
    <t>b8f91075-a081-45d2-a608-92d6f84006f2</t>
  </si>
  <si>
    <t>Andrew Allen</t>
  </si>
  <si>
    <t>f45dbd91-989d-4530-b01f-b9f34d7d10f3</t>
  </si>
  <si>
    <t>60185b17-bec5-415c-a71d-b3a62c281bbd</t>
  </si>
  <si>
    <t>Wendy Lambert</t>
  </si>
  <si>
    <t>d1753cd1-dd69-4f6b-b6b3-5303c7195dd0</t>
  </si>
  <si>
    <t>a1e09bf1-4674-4ee4-a1d1-5db2a67ac70a</t>
  </si>
  <si>
    <t>Holly Wilson</t>
  </si>
  <si>
    <t>ab35f75a-a433-46c9-bd3d-6b721f3ec572</t>
  </si>
  <si>
    <t>05e514ff-3995-47cb-827e-e0b2e8920b25</t>
  </si>
  <si>
    <t>Victoria Mendoza</t>
  </si>
  <si>
    <t>97c6eb3c-cb5a-4c0e-9834-a40dbecfdded</t>
  </si>
  <si>
    <t>fffcff63-7bf3-48f5-a24b-31d72e5c58ad</t>
  </si>
  <si>
    <t>Jessica Duncan</t>
  </si>
  <si>
    <t>e8ac64c4-b6b9-4240-9041-6cbc534234cf</t>
  </si>
  <si>
    <t>2f54f0e5-899a-4349-8b93-dab6dcb9d394</t>
  </si>
  <si>
    <t>Michael Long</t>
  </si>
  <si>
    <t>87b3d329-cfec-4804-8891-c9c689529c51</t>
  </si>
  <si>
    <t>d64f10b5-84d6-4400-905d-d35c7d127b6b</t>
  </si>
  <si>
    <t>Michelle Tyler</t>
  </si>
  <si>
    <t>f736df7e-351c-486a-80c3-d59ec0e5ea1a</t>
  </si>
  <si>
    <t>2e4001c1-1e09-44d2-a5c9-43b1a898dac4</t>
  </si>
  <si>
    <t>Melissa Smith</t>
  </si>
  <si>
    <t>0a054950-1f7f-45b0-9075-b55accee6b1c</t>
  </si>
  <si>
    <t>a71372ab-34cb-4b9a-9338-82b320fa15b7</t>
  </si>
  <si>
    <t>Justin York</t>
  </si>
  <si>
    <t>8192ef8f-1fed-4603-badc-970415a905b4</t>
  </si>
  <si>
    <t>8b5f93fe-f75d-4ff4-9d12-3e9b4c6f9a45</t>
  </si>
  <si>
    <t>William Barrett</t>
  </si>
  <si>
    <t>f21f9823-f23b-4efb-8bd1-8d4a4cf41edd</t>
  </si>
  <si>
    <t>4b1c0df3-c865-435c-a795-24eb84fa3889</t>
  </si>
  <si>
    <t>Jill Ray</t>
  </si>
  <si>
    <t>fc6bc66b-e929-45a3-85cd-74bf501c93a3</t>
  </si>
  <si>
    <t>89c818d7-9b2e-48c0-9a24-591dff2e1955</t>
  </si>
  <si>
    <t>Melissa Bates</t>
  </si>
  <si>
    <t>24444f64-3025-4856-8967-65693cb29bf1</t>
  </si>
  <si>
    <t>371831f3-d527-489b-9b28-65da4cb9be7b</t>
  </si>
  <si>
    <t>Lindsey Robinson</t>
  </si>
  <si>
    <t>9f4fe355-baa6-461c-a0e4-dbfe470367f7</t>
  </si>
  <si>
    <t>41458abc-8cc2-40f0-9309-3c176c092d0a</t>
  </si>
  <si>
    <t>Matthew Martin</t>
  </si>
  <si>
    <t>ad30c94b-4111-4681-b1da-833d15502390</t>
  </si>
  <si>
    <t>24aba2a0-b1cb-4263-b0b0-e7296ce34d67</t>
  </si>
  <si>
    <t>Andrea Oconnor</t>
  </si>
  <si>
    <t>b6e5dd9a-3150-47d2-a544-27ecb261ad5c</t>
  </si>
  <si>
    <t>a5d453c4-a845-4ee9-904a-da375f44b716</t>
  </si>
  <si>
    <t>Lisa Barnes</t>
  </si>
  <si>
    <t>6f023006-c9ac-476c-be11-230e50fcfdaa</t>
  </si>
  <si>
    <t>9a86013d-f6c9-4d38-86a2-074c61025637</t>
  </si>
  <si>
    <t>Devin Schmidt</t>
  </si>
  <si>
    <t>5450c61f-10e2-4676-a822-d1288c61e59f</t>
  </si>
  <si>
    <t>e8c44e4c-5ce1-4cc2-96c7-02a1a3e2ac17</t>
  </si>
  <si>
    <t>Donald Melton</t>
  </si>
  <si>
    <t>608d4b54-1913-4b90-8286-675d460db751</t>
  </si>
  <si>
    <t>60ee0cbc-38e3-467d-b801-8a19fabf8aef</t>
  </si>
  <si>
    <t>Rachel Martinez</t>
  </si>
  <si>
    <t>96bd5e9f-4e7a-481e-a021-8cafba73aa4e</t>
  </si>
  <si>
    <t>1875589a-7d57-451f-8e8a-5306d2438d1b</t>
  </si>
  <si>
    <t>Melody Grimes</t>
  </si>
  <si>
    <t>e585a0a5-195c-463b-9b82-f4304563cafe</t>
  </si>
  <si>
    <t>f24e7fd6-5168-4612-abb6-1a4e0c475261</t>
  </si>
  <si>
    <t>Catherine Shaffer</t>
  </si>
  <si>
    <t>8d3a5b2d-881c-4211-89eb-597bf7ceddc4</t>
  </si>
  <si>
    <t>6714272a-d981-4a41-a1cc-233c9838d168</t>
  </si>
  <si>
    <t>Cameron Smith</t>
  </si>
  <si>
    <t>2059ad46-a856-4b74-a7ce-46ceb695c2bf</t>
  </si>
  <si>
    <t>bc44a417-914b-49bb-a0f9-1495248607c2</t>
  </si>
  <si>
    <t>Thomas Fowler</t>
  </si>
  <si>
    <t>ad9f835f-3fc5-4786-870c-15e3b51ee0dd</t>
  </si>
  <si>
    <t>75318081-b4ef-4a29-ab12-05aa9bd3f580</t>
  </si>
  <si>
    <t>William Lindsey</t>
  </si>
  <si>
    <t>6d820335-f3de-49dc-869c-558b496d036a</t>
  </si>
  <si>
    <t>e1a29ffa-b7ed-40cf-b111-be9e8545b11f</t>
  </si>
  <si>
    <t>Crystal Reid</t>
  </si>
  <si>
    <t>c544a049-6811-4a5c-8e3f-d50bf28c635f</t>
  </si>
  <si>
    <t>a27a2bda-1713-442b-9862-042e500f86b1</t>
  </si>
  <si>
    <t>Nicholas Duffy</t>
  </si>
  <si>
    <t>be501500-15a7-4ed9-8eb2-858f9347f486</t>
  </si>
  <si>
    <t>7e2b73ce-edf9-4b8d-8ddd-6a3e492d85a7</t>
  </si>
  <si>
    <t>Alexandra Vaughan</t>
  </si>
  <si>
    <t>22ecf870-bb15-494a-aeb4-7b07823901c4</t>
  </si>
  <si>
    <t>af642572-83d7-4afc-bf70-29737acabb76</t>
  </si>
  <si>
    <t>Dr. Melissa Sullivan DDS</t>
  </si>
  <si>
    <t>b6d331ca-01dd-4628-bef4-6f0cd4d6761c</t>
  </si>
  <si>
    <t>bfea3d2a-88c9-42ec-b3dd-0cfb6ccb6ae1</t>
  </si>
  <si>
    <t>Zachary Guerrero</t>
  </si>
  <si>
    <t>f1e7ada0-e15d-4e51-bfc9-77e4d2c7f176</t>
  </si>
  <si>
    <t>0ad7d77c-9bf4-4cc6-af1f-be1687324f52</t>
  </si>
  <si>
    <t>Traci Craig</t>
  </si>
  <si>
    <t>399e1823-e75f-48ba-8605-2befc3828725</t>
  </si>
  <si>
    <t>d6e38103-5df7-4cc1-933b-385e2cc09f87</t>
  </si>
  <si>
    <t>Harry Williams</t>
  </si>
  <si>
    <t>f8401eea-5f8f-4538-aba4-d656610c5ade</t>
  </si>
  <si>
    <t>add71599-e9fe-4d48-9684-74571cfcdf01</t>
  </si>
  <si>
    <t>Joshua Miranda</t>
  </si>
  <si>
    <t>4b25c483-7bae-4f3b-8c96-edc24a41aed8</t>
  </si>
  <si>
    <t>bcef40f8-0092-4d61-b68b-7d6843c6b532</t>
  </si>
  <si>
    <t>Jennifer Leblanc</t>
  </si>
  <si>
    <t>83f9b580-a499-4b92-b589-de14eee06433</t>
  </si>
  <si>
    <t>ef775124-0911-4215-a4b7-0864d362dea7</t>
  </si>
  <si>
    <t>Luke Freeman</t>
  </si>
  <si>
    <t>541bf89c-75d9-407c-9d93-63ea0182144d</t>
  </si>
  <si>
    <t>0151ccb0-1b6f-4a9e-9a98-b7154c60b543</t>
  </si>
  <si>
    <t>Nathan Morales</t>
  </si>
  <si>
    <t>329245ba-7df6-4c1d-ae49-28ac19f145cc</t>
  </si>
  <si>
    <t>e604bfbe-83aa-422f-8772-df4a15b1c4a6</t>
  </si>
  <si>
    <t>Caleb Freeman</t>
  </si>
  <si>
    <t>39e1609d-4008-44da-a819-213dc4fa84a4</t>
  </si>
  <si>
    <t>4c9df049-5fd2-4ec3-a536-3c77787fb578</t>
  </si>
  <si>
    <t>Steven Herrera</t>
  </si>
  <si>
    <t>a801f15e-7046-425d-bd47-4d951bd36f41</t>
  </si>
  <si>
    <t>23cecf1e-296d-491f-b079-ae53d6e0217c</t>
  </si>
  <si>
    <t>Jeffrey Howard</t>
  </si>
  <si>
    <t>308777b4-1c54-456f-b2ce-93dbb58f67b6</t>
  </si>
  <si>
    <t>6500f793-2238-4fc6-8a4e-3ccf48ef30ff</t>
  </si>
  <si>
    <t>Gary Johnson</t>
  </si>
  <si>
    <t>f5aed2e9-7ab3-437c-b2c8-c25e32f1227c</t>
  </si>
  <si>
    <t>1e692c3f-440b-41a6-bba1-3732aa4d5bb8</t>
  </si>
  <si>
    <t>Joshua Marsh</t>
  </si>
  <si>
    <t>c3af3d93-c047-4d80-932b-d70a209f839f</t>
  </si>
  <si>
    <t>8079cdc9-665e-467f-a1bb-7399c7c432a0</t>
  </si>
  <si>
    <t>Natalie Petersen</t>
  </si>
  <si>
    <t>caef3c9e-1b9d-4f1b-b52a-6cbf1c17729f</t>
  </si>
  <si>
    <t>581848c5-27d1-4990-a049-a289056a3b28</t>
  </si>
  <si>
    <t>Pamela Young</t>
  </si>
  <si>
    <t>f9f7e004-6dfe-4745-9796-8d64d4701dd2</t>
  </si>
  <si>
    <t>6f302743-020e-4e6a-bcc8-509b98daae8c</t>
  </si>
  <si>
    <t>Douglas Miller</t>
  </si>
  <si>
    <t>bab008df-2709-45b2-9e1b-e56d3f6c5de5</t>
  </si>
  <si>
    <t>47f8b6f1-3fdd-4e2b-afd6-129a82e09d39</t>
  </si>
  <si>
    <t>Sharon Gamble</t>
  </si>
  <si>
    <t>32cb28ba-6ddd-4c02-9213-7565aa94a1d4</t>
  </si>
  <si>
    <t>cf590b8e-c860-42c4-b4da-9f0479510a45</t>
  </si>
  <si>
    <t>Nicholas Carr</t>
  </si>
  <si>
    <t>a1001bc8-9758-425f-9ad8-e2dafe17ddb3</t>
  </si>
  <si>
    <t>1ed68b71-3ab8-4c3f-a612-e9e5a26d18f6</t>
  </si>
  <si>
    <t>Andrew Mooney</t>
  </si>
  <si>
    <t>9dd0ce04-0485-442a-ad22-313c256df639</t>
  </si>
  <si>
    <t>0d0b6920-dd46-4c91-9747-8b5c331bd602</t>
  </si>
  <si>
    <t>Joseph Graves</t>
  </si>
  <si>
    <t>7aac8a0a-6d13-4ea8-960f-c07138c6430f</t>
  </si>
  <si>
    <t>a4d4df15-6d54-4501-8286-6d400fb49d98</t>
  </si>
  <si>
    <t>Brian Cox</t>
  </si>
  <si>
    <t>51e11799-3f39-462d-ab06-e92fb62a7941</t>
  </si>
  <si>
    <t>0a77b5cc-2e87-4651-8c2c-a7fae525aeaf</t>
  </si>
  <si>
    <t>Matthew Morris</t>
  </si>
  <si>
    <t>9b4503bc-e892-464d-87b8-85fa78d8cdd6</t>
  </si>
  <si>
    <t>40944f95-2f51-4ca6-ae4f-f4a419cb84c8</t>
  </si>
  <si>
    <t>Heidi Torres</t>
  </si>
  <si>
    <t>8d40aeb2-aed6-40cc-837f-5347ab402561</t>
  </si>
  <si>
    <t>54ca4adc-215b-4ef5-9caa-5893c53d1af9</t>
  </si>
  <si>
    <t>Robert Paul</t>
  </si>
  <si>
    <t>3cfe18e9-5f20-4c06-9ace-863187638104</t>
  </si>
  <si>
    <t>959677e9-35c4-4e08-86a4-7588a676ace1</t>
  </si>
  <si>
    <t>Stephen Anderson</t>
  </si>
  <si>
    <t>9628e429-0a81-470a-9ecf-8aec9a11ddf4</t>
  </si>
  <si>
    <t>a783d1c8-e250-491a-a984-6baaf7e47c8c</t>
  </si>
  <si>
    <t>Cheryl Griffin</t>
  </si>
  <si>
    <t>9e7776ae-8bec-4a50-b11a-fc00132b4f36</t>
  </si>
  <si>
    <t>796512e3-b9b0-44ac-8d2d-8efd57c8294c</t>
  </si>
  <si>
    <t>Christina Le MD</t>
  </si>
  <si>
    <t>40a582f7-b62b-4f62-8ced-48ea6b0ffa79</t>
  </si>
  <si>
    <t>da7aee9f-c265-4976-a088-0267e43f05c8</t>
  </si>
  <si>
    <t>Kristina Reed</t>
  </si>
  <si>
    <t>1e0fd29b-b7a2-4b33-a13e-cf1572cfbb0e</t>
  </si>
  <si>
    <t>7b9a21c4-1155-481f-afa5-f03fe92d6961</t>
  </si>
  <si>
    <t>Timothy Gordon</t>
  </si>
  <si>
    <t>b25b56dc-462e-4af3-9962-22632abc42b1</t>
  </si>
  <si>
    <t>0ba24c4f-4a26-4b59-a101-d598f7ad3965</t>
  </si>
  <si>
    <t>Amy Compton</t>
  </si>
  <si>
    <t>7eba0464-65c2-47c0-9085-449dbd9f82d7</t>
  </si>
  <si>
    <t>8373edf3-dec9-4438-884f-f1a7af481fc0</t>
  </si>
  <si>
    <t>Carol Christensen</t>
  </si>
  <si>
    <t>669e098d-63e7-4896-8784-ef4b8fffe845</t>
  </si>
  <si>
    <t>2f1ef8dc-34f9-42b7-8580-a4ae9b72a9fe</t>
  </si>
  <si>
    <t>Kenneth Vargas</t>
  </si>
  <si>
    <t>834693d1-ca67-4562-adba-84d1e1104d91</t>
  </si>
  <si>
    <t>b877e049-b52f-4e0d-80fa-33637497c7d9</t>
  </si>
  <si>
    <t>Elizabeth Robinson</t>
  </si>
  <si>
    <t>2bcdce43-1e7d-4f7b-8d59-c34d44bd604f</t>
  </si>
  <si>
    <t>3cfbc642-8897-4497-8bad-4234395370c0</t>
  </si>
  <si>
    <t>Mark Mcmahon</t>
  </si>
  <si>
    <t>df96048a-453b-47f5-a20a-69d3ed601f49</t>
  </si>
  <si>
    <t>fae2d4a8-a475-4fa7-8d30-69bfca6628a8</t>
  </si>
  <si>
    <t>Rodney Nichols</t>
  </si>
  <si>
    <t>9aebbc3e-a1f7-4157-98f3-4359a60da1aa</t>
  </si>
  <si>
    <t>154f9eb4-5316-4cb5-9e7e-00e5f8e351ea</t>
  </si>
  <si>
    <t>Stacey Baker</t>
  </si>
  <si>
    <t>4b7e42df-9c8a-4631-a5f9-5507688928ad</t>
  </si>
  <si>
    <t>a03e9b5d-0ea8-40ee-bc3a-156a531b49d8</t>
  </si>
  <si>
    <t>Samantha Robinson</t>
  </si>
  <si>
    <t>0400e249-f8bb-4616-8188-60b92d3e854b</t>
  </si>
  <si>
    <t>de34106a-fa90-4bfb-a845-f72389924e2d</t>
  </si>
  <si>
    <t>Phyllis Rodriguez</t>
  </si>
  <si>
    <t>a7610e80-f216-480d-a1c9-815eb0285484</t>
  </si>
  <si>
    <t>a261d918-a050-45fa-9eba-029741e15f65</t>
  </si>
  <si>
    <t>Christine Ramos</t>
  </si>
  <si>
    <t>a13a9da2-94e7-4b2a-b434-02ef44cfa6ba</t>
  </si>
  <si>
    <t>653d171f-c0bd-4748-9bb4-64a3cec79642</t>
  </si>
  <si>
    <t>David Barber</t>
  </si>
  <si>
    <t>17fc2335-7aa0-4208-a6f4-7dcf25f93ab9</t>
  </si>
  <si>
    <t>2f5dff13-759a-4725-ae77-abe37ef74fdb</t>
  </si>
  <si>
    <t>Casey Hudson</t>
  </si>
  <si>
    <t>05635b30-4834-4d51-a5c6-c5ae2e2f2127</t>
  </si>
  <si>
    <t>2d7ffe23-e29f-419c-a9b5-09424f66a914</t>
  </si>
  <si>
    <t>Melissa Lopez</t>
  </si>
  <si>
    <t>747c7690-3ec8-448e-ad28-39891271c873</t>
  </si>
  <si>
    <t>670a858c-f86b-4e95-a526-80b3e8bcd007</t>
  </si>
  <si>
    <t>Joseph Acosta</t>
  </si>
  <si>
    <t>60bc6cbc-1987-46d0-9a71-71aa030492b3</t>
  </si>
  <si>
    <t>d399956c-1c2b-498f-854d-a360624d3473</t>
  </si>
  <si>
    <t>Ronald Michael</t>
  </si>
  <si>
    <t>44852295-1566-4483-8526-6dc83f936724</t>
  </si>
  <si>
    <t>9981d28f-a09c-4325-b047-fbeb2483c458</t>
  </si>
  <si>
    <t>Vincent Rosario</t>
  </si>
  <si>
    <t>56a0b8b4-d179-4ee0-bc73-1d478ad8c568</t>
  </si>
  <si>
    <t>33cb59ef-15c0-4765-b51b-d20fda4bdf2d</t>
  </si>
  <si>
    <t>Peter Stafford</t>
  </si>
  <si>
    <t>7a99bd76-54ed-4b70-8eb0-c86629c3d598</t>
  </si>
  <si>
    <t>8b248c7e-0e4d-4b72-be6a-41f1278e2f60</t>
  </si>
  <si>
    <t>Lori Martinez</t>
  </si>
  <si>
    <t>4bf70dc6-8b6d-4a25-9a52-1aa20b660bcd</t>
  </si>
  <si>
    <t>d623c671-e2ee-464b-82f4-71961a41c57f</t>
  </si>
  <si>
    <t>Aaron Walker</t>
  </si>
  <si>
    <t>5a7284a2-25ba-4795-a2a8-76d76d58bf63</t>
  </si>
  <si>
    <t>ebf3ef99-39d3-4f2b-896e-c0c9a7c5f960</t>
  </si>
  <si>
    <t>Janice Henson</t>
  </si>
  <si>
    <t>2b6838e3-7de7-441a-9cc6-d08ae6d037c6</t>
  </si>
  <si>
    <t>1a0b6310-397a-4dc8-9c31-d9b9fda2f9a0</t>
  </si>
  <si>
    <t>Diane Jones</t>
  </si>
  <si>
    <t>ecb948f7-ec5e-4c70-9c49-4d631e4c3fdf</t>
  </si>
  <si>
    <t>0b18c73c-e545-481b-95b5-bc25eb7cd628</t>
  </si>
  <si>
    <t>Cassandra Moreno</t>
  </si>
  <si>
    <t>2674d1ff-6cdc-43be-adef-57772e6df7e8</t>
  </si>
  <si>
    <t>4d334878-afe9-43dc-aad2-6db6e4a35a10</t>
  </si>
  <si>
    <t>Donna Hutchinson</t>
  </si>
  <si>
    <t>5e7e2813-a967-4fe1-bfce-e629ea8e55a5</t>
  </si>
  <si>
    <t>e830257d-cf8b-4eb2-83f1-5176eed15809</t>
  </si>
  <si>
    <t>Angela Smith</t>
  </si>
  <si>
    <t>a7e60e4e-c71c-4ac2-a60d-76cafa61726a</t>
  </si>
  <si>
    <t>63fe557c-25d4-4c19-91fc-4c232586dcd1</t>
  </si>
  <si>
    <t>Robert Bray</t>
  </si>
  <si>
    <t>6d6d91e1-93ed-42c5-9cf8-5164113b776e</t>
  </si>
  <si>
    <t>2508f357-474a-4674-ba09-8484f5a7620d</t>
  </si>
  <si>
    <t>Zachary White</t>
  </si>
  <si>
    <t>6c80423a-7e84-40d7-91be-adc15a449143</t>
  </si>
  <si>
    <t>69f841b0-f90c-4f84-b184-071c7b35b9f9</t>
  </si>
  <si>
    <t>Mallory Taylor</t>
  </si>
  <si>
    <t>6b2d470a-6218-4d10-bef3-d5beebee4c80</t>
  </si>
  <si>
    <t>88a5316f-89eb-46c1-bf42-18898ca17f75</t>
  </si>
  <si>
    <t>Joshua Hall Jr.</t>
  </si>
  <si>
    <t>c6cec51b-93ef-45c4-86e5-edf46bfdc189</t>
  </si>
  <si>
    <t>382645ad-bf8f-41ea-8fb0-d68db18925a6</t>
  </si>
  <si>
    <t>Cynthia Smith</t>
  </si>
  <si>
    <t>79533cb7-8ef1-4114-9cc6-24ef04643f52</t>
  </si>
  <si>
    <t>1c33345d-ebc0-4f02-a233-212af5264ea2</t>
  </si>
  <si>
    <t>Gregory Allison</t>
  </si>
  <si>
    <t>4b71481f-23ac-44e5-91aa-ab53c75566c2</t>
  </si>
  <si>
    <t>da72ab37-d5d3-48cf-a4e6-5ffd75dc037d</t>
  </si>
  <si>
    <t>Tara Fisher</t>
  </si>
  <si>
    <t>bf3b1681-0e4d-464e-b97e-8bfbd3ec2149</t>
  </si>
  <si>
    <t>b21eafab-f649-49e8-9e03-2a652346f26d</t>
  </si>
  <si>
    <t>Jamie Johnson</t>
  </si>
  <si>
    <t>1b2375d0-b38f-40f2-8dd8-67e55f26b2a6</t>
  </si>
  <si>
    <t>7a114e56-12e2-4c2a-94e4-339da9a9cef7</t>
  </si>
  <si>
    <t>Sheila Johnson</t>
  </si>
  <si>
    <t>13ba8d24-3ebb-427c-9438-e799242ac30f</t>
  </si>
  <si>
    <t>d04f6197-d4c0-4f28-91b5-fcb40331bd0d</t>
  </si>
  <si>
    <t>Preston Harrison</t>
  </si>
  <si>
    <t>f2e2503a-b2d5-45d1-8706-f724bf83f2d4</t>
  </si>
  <si>
    <t>b8f985fc-6959-4983-b85e-02ee4cac895c</t>
  </si>
  <si>
    <t>Richard Dominguez</t>
  </si>
  <si>
    <t>e19383a9-0f5c-465a-a7e8-3b871c7bf8eb</t>
  </si>
  <si>
    <t>c04a3f68-9aab-4efb-8838-f528a477e25a</t>
  </si>
  <si>
    <t>Christopher Sanders</t>
  </si>
  <si>
    <t>744cc6ae-e03f-4f2c-b2bf-fc3fae0e289b</t>
  </si>
  <si>
    <t>420fd9a8-d45b-4e9b-b61e-c0ed8ddd2994</t>
  </si>
  <si>
    <t>Kathryn Fletcher</t>
  </si>
  <si>
    <t>f91e8b9b-4596-4e76-a824-162dee7385d8</t>
  </si>
  <si>
    <t>fa59607b-60a7-4a57-8581-17a1178926f3</t>
  </si>
  <si>
    <t>Natalie Morales</t>
  </si>
  <si>
    <t>d28faf65-2f06-4e12-a46d-2e33380a402d</t>
  </si>
  <si>
    <t>9ae6befe-8f2d-4908-b9da-4f55bef99394</t>
  </si>
  <si>
    <t>Rose Mcdonald</t>
  </si>
  <si>
    <t>d3c6e5a0-67b4-4019-a452-f530a7175804</t>
  </si>
  <si>
    <t>cda7a451-0dfe-4633-aa31-edfd61667c7c</t>
  </si>
  <si>
    <t>Jeff Nelson</t>
  </si>
  <si>
    <t>c75f41dc-9a6a-4bb1-9cda-038513eb4358</t>
  </si>
  <si>
    <t>3d51d528-072e-45dd-95e1-7880d8bb62b7</t>
  </si>
  <si>
    <t>Joshua Jones</t>
  </si>
  <si>
    <t>4f227efa-e8e1-4f98-81ab-639802cf63a8</t>
  </si>
  <si>
    <t>a36d7567-33a4-4f40-8d3b-a57f300ffa68</t>
  </si>
  <si>
    <t>Cynthia Miller</t>
  </si>
  <si>
    <t>fc8ade6a-9051-485e-8b7c-e5c690968629</t>
  </si>
  <si>
    <t>0c4ceedf-0bb1-4984-bbda-c670ca4c3b4d</t>
  </si>
  <si>
    <t>Tony Smith</t>
  </si>
  <si>
    <t>65ec4424-f56f-4bb1-884b-824bc06e1029</t>
  </si>
  <si>
    <t>c078bc3e-5081-4407-b1e3-e608800e2952</t>
  </si>
  <si>
    <t>Henry Anderson</t>
  </si>
  <si>
    <t>e581c1bc-6843-4e98-94d1-44d518ede297</t>
  </si>
  <si>
    <t>808eadf2-19db-433e-80ea-83afbdcfc159</t>
  </si>
  <si>
    <t>Brittany Matthews</t>
  </si>
  <si>
    <t>da1e72b2-de6a-4c6e-961b-92217a199807</t>
  </si>
  <si>
    <t>26cb2e99-2945-493a-8a45-4398099396ff</t>
  </si>
  <si>
    <t>Angela Garrett</t>
  </si>
  <si>
    <t>ceb6bfdc-3734-478d-a268-2c9f3b482d28</t>
  </si>
  <si>
    <t>c4d1c310-240f-42a4-a77a-f8cbae742530</t>
  </si>
  <si>
    <t>Wendy Mason</t>
  </si>
  <si>
    <t>ee235eb0-85f6-4467-a6c1-d1369bd65068</t>
  </si>
  <si>
    <t>c90cd1d3-728e-4002-9766-fe0cc4c557d8</t>
  </si>
  <si>
    <t>Earl Hanson</t>
  </si>
  <si>
    <t>b6779a11-e403-499b-8a3e-49186e4f8ea3</t>
  </si>
  <si>
    <t>3d365abf-633b-4fff-aed0-cbcfc6305536</t>
  </si>
  <si>
    <t>Leroy Jones</t>
  </si>
  <si>
    <t>7f5da7f8-fe91-4b95-a0b6-d26591206a37</t>
  </si>
  <si>
    <t>2482e8d1-03d3-4907-8e02-8d6018ef9a28</t>
  </si>
  <si>
    <t>Emily Dillon</t>
  </si>
  <si>
    <t>7fb8b6c6-1650-4f14-a527-8ea2c80cd031</t>
  </si>
  <si>
    <t>2b729d66-504f-4e7c-b46e-49a81817dac5</t>
  </si>
  <si>
    <t>Candice Ramirez</t>
  </si>
  <si>
    <t>2ddf2675-1235-452e-96d7-ba545a765b48</t>
  </si>
  <si>
    <t>42089fc8-75f3-41cb-859d-e4aab5ed7ce8</t>
  </si>
  <si>
    <t>Dr. Pamela Ramos</t>
  </si>
  <si>
    <t>f8c01007-1fbc-4004-b098-aa1f23f459be</t>
  </si>
  <si>
    <t>5d0c8205-0a22-4e56-bcfe-8ab0919883f9</t>
  </si>
  <si>
    <t>Jennifer Vincent</t>
  </si>
  <si>
    <t>5de22a7d-70da-4528-a105-1c60ae3acdf2</t>
  </si>
  <si>
    <t>f3b937f2-9fe7-4068-9847-260b8331d711</t>
  </si>
  <si>
    <t>Bradley Gutierrez</t>
  </si>
  <si>
    <t>fdc2705c-e023-482a-a09d-d9e84348a887</t>
  </si>
  <si>
    <t>fa38f5a0-9ee0-4a70-8aec-c94daebbf69f</t>
  </si>
  <si>
    <t>Natalie Sanchez</t>
  </si>
  <si>
    <t>da622059-2791-43f4-8208-8c918f909d9d</t>
  </si>
  <si>
    <t>28802cff-6035-49af-8a68-bbad1af4cf72</t>
  </si>
  <si>
    <t>Sarah Walker</t>
  </si>
  <si>
    <t>5953ff90-17ef-4203-ab4d-738c7657e37c</t>
  </si>
  <si>
    <t>88fd5890-a479-4ce2-b7ee-e00f7743c104</t>
  </si>
  <si>
    <t>ec285a93-f5a4-4270-aade-ae691bbcb748</t>
  </si>
  <si>
    <t>3310880a-6ee0-45d5-84a9-d8ac659e2deb</t>
  </si>
  <si>
    <t>Austin Peterson</t>
  </si>
  <si>
    <t>bdc4d680-b3c9-4502-b66f-42687c7dd490</t>
  </si>
  <si>
    <t>745f4433-4743-468f-9d44-7f4179e984e1</t>
  </si>
  <si>
    <t>Christopher Harrison</t>
  </si>
  <si>
    <t>0804ccea-9175-4c63-91f7-c01736a5faba</t>
  </si>
  <si>
    <t>615a58bd-c632-454b-99e0-3598fce12a25</t>
  </si>
  <si>
    <t>Robert Clarke</t>
  </si>
  <si>
    <t>de36992f-3624-45c1-8dd8-063b36a2bf69</t>
  </si>
  <si>
    <t>af051764-c234-4f07-b3e0-8b1f05df9333</t>
  </si>
  <si>
    <t>David Thompson</t>
  </si>
  <si>
    <t>14eae37c-67b2-416c-861e-a8aa11baf616</t>
  </si>
  <si>
    <t>73905263-b653-4dba-9faf-c6cf4c5fccfb</t>
  </si>
  <si>
    <t>Kelly Caldwell</t>
  </si>
  <si>
    <t>17aa3aee-0dc2-4df3-949e-dd912f1fc132</t>
  </si>
  <si>
    <t>578e911f-6db4-4c7f-a6d1-fe21e51bdfff</t>
  </si>
  <si>
    <t>Elizabeth Gonzalez</t>
  </si>
  <si>
    <t>b05731fd-8916-40b7-b9ba-547e7b4bcaf8</t>
  </si>
  <si>
    <t>b25a4809-f730-452e-a922-ecb0c8aae0c8</t>
  </si>
  <si>
    <t>Thomas Hudson</t>
  </si>
  <si>
    <t>e4ceb832-c877-4e4b-8f97-b21d028adf1c</t>
  </si>
  <si>
    <t>b9046b52-13eb-4599-b2d4-d3a598dd6c3c</t>
  </si>
  <si>
    <t>Lisa Morris</t>
  </si>
  <si>
    <t>d34298be-be2a-45c6-bbfe-cb11f06046a1</t>
  </si>
  <si>
    <t>03a1beac-5107-456e-bbae-2fbdbc99a291</t>
  </si>
  <si>
    <t>Jimmy Hernandez</t>
  </si>
  <si>
    <t>f8505ae9-cac1-4d2e-9d15-571c51001ab9</t>
  </si>
  <si>
    <t>854c0d1f-4347-4982-a808-f471ac87ae14</t>
  </si>
  <si>
    <t>Virginia Harding</t>
  </si>
  <si>
    <t>a3900655-7307-43d5-a261-078d202f00a8</t>
  </si>
  <si>
    <t>09572517-18f2-4999-9410-8438f82e5e1b</t>
  </si>
  <si>
    <t>William Fisher</t>
  </si>
  <si>
    <t>60a78c20-99d7-4c9c-aa85-98d1c63e0e47</t>
  </si>
  <si>
    <t>f3cef8b7-35b3-4874-991c-228f3754c5ec</t>
  </si>
  <si>
    <t>Michael Friedman</t>
  </si>
  <si>
    <t>4d4c3b80-0425-4c71-9d21-a235d053d7f4</t>
  </si>
  <si>
    <t>d1ad5c22-8088-47de-8e95-4929e58b2d2d</t>
  </si>
  <si>
    <t>Melissa Banks</t>
  </si>
  <si>
    <t>5a2a83bd-5a0a-4917-a90f-1c3c69ff6cc0</t>
  </si>
  <si>
    <t>85ee751c-6d04-43e7-8adf-1e46d403fd02</t>
  </si>
  <si>
    <t>Gabriella House</t>
  </si>
  <si>
    <t>8d814215-2d49-4058-9f84-e3c56daa8c7e</t>
  </si>
  <si>
    <t>6f959489-8af2-420e-a9a3-e5f6984ad463</t>
  </si>
  <si>
    <t>Ryan Barker</t>
  </si>
  <si>
    <t>9ed0fe5f-b3bc-4791-8882-f6eba254da12</t>
  </si>
  <si>
    <t>db642c52-e7e7-4ec3-acd5-afa3f01a5097</t>
  </si>
  <si>
    <t>Brandon Hood</t>
  </si>
  <si>
    <t>eeb81b7d-9dc3-4d41-8434-86c3a64dcc1d</t>
  </si>
  <si>
    <t>bffc4f09-7f14-44b3-9a8a-76f369499fce</t>
  </si>
  <si>
    <t>Tammy Garcia</t>
  </si>
  <si>
    <t>085acd62-ce4d-49f3-94cb-b94e80dc4cf9</t>
  </si>
  <si>
    <t>6baf1e8f-da09-4b0c-8a37-2da3aaef0d3e</t>
  </si>
  <si>
    <t>Ricardo Arnold</t>
  </si>
  <si>
    <t>f35757c5-7836-4477-9b39-455032103c49</t>
  </si>
  <si>
    <t>cb33478a-f7b5-405b-99c1-d16c1fdb563a</t>
  </si>
  <si>
    <t>Jennifer Hoover</t>
  </si>
  <si>
    <t>01f268f5-6553-45aa-bdbc-34f8c8ddd9bb</t>
  </si>
  <si>
    <t>3953e8bb-c83e-4032-9fe8-a7f4f08aba21</t>
  </si>
  <si>
    <t>Debra Hopkins</t>
  </si>
  <si>
    <t>e8ca5b2e-cb8e-4d61-a715-94ffd6a6e618</t>
  </si>
  <si>
    <t>0110783e-3dd6-431b-ac5d-71336a2adcad</t>
  </si>
  <si>
    <t>Jennifer Smith</t>
  </si>
  <si>
    <t>d113b5ff-d73c-4d84-9fd9-0dfeca5edf38</t>
  </si>
  <si>
    <t>99960a38-bdc2-42a8-91ed-c61884dac679</t>
  </si>
  <si>
    <t>Christopher Armstrong</t>
  </si>
  <si>
    <t>64305373-f936-4968-8e44-f2f83de8a4cd</t>
  </si>
  <si>
    <t>64b078a7-a4f9-467f-9dc3-bbee31523136</t>
  </si>
  <si>
    <t>Rebecca Lane</t>
  </si>
  <si>
    <t>fa33fa98-63f2-4557-a2e2-d1caf07bf9bb</t>
  </si>
  <si>
    <t>e777c664-6732-4eca-ac78-bc22ba65983d</t>
  </si>
  <si>
    <t>Christopher Hall</t>
  </si>
  <si>
    <t>1e4dacd6-8116-4d6c-a057-2e73cd199b5e</t>
  </si>
  <si>
    <t>645ae8ee-c8c6-48b1-93b1-ee1da1a61f32</t>
  </si>
  <si>
    <t>Lori Green</t>
  </si>
  <si>
    <t>3429c8cf-5289-4c31-b2de-05fd28b7b541</t>
  </si>
  <si>
    <t>6ffad356-0690-4ba5-97e0-3df517df85b3</t>
  </si>
  <si>
    <t>f8ef32ee-ebac-42ef-8b2e-1eb3b523b1f3</t>
  </si>
  <si>
    <t>067965ab-61e5-48ca-9261-14b7142a6f47</t>
  </si>
  <si>
    <t>Bianca Chavez</t>
  </si>
  <si>
    <t>3d5e69df-2fc2-447c-9bad-d755c7101f3d</t>
  </si>
  <si>
    <t>4c031d16-38c4-4346-a5dd-614ca70bba9c</t>
  </si>
  <si>
    <t>Ryan Barber</t>
  </si>
  <si>
    <t>42aecc90-c538-4208-a0cb-9e17c93a7471</t>
  </si>
  <si>
    <t>153d1653-4664-4858-8d3f-69eda8c51cca</t>
  </si>
  <si>
    <t>Lori Little</t>
  </si>
  <si>
    <t>758964f5-1c66-421e-9a79-aec1ddefb7bb</t>
  </si>
  <si>
    <t>1b696031-1f68-4d6f-988c-89dbed5cea4e</t>
  </si>
  <si>
    <t>Dennis White</t>
  </si>
  <si>
    <t>e9a7f5e0-5c84-48db-9839-40c97e86d7f8</t>
  </si>
  <si>
    <t>19c59f2d-640b-4b85-b53d-aedcd69bdeb1</t>
  </si>
  <si>
    <t>Alex Jones DVM</t>
  </si>
  <si>
    <t>6010ab93-6b7f-4864-aff5-477435d5f4e5</t>
  </si>
  <si>
    <t>e886818e-a230-4350-9047-1a3de3c443f1</t>
  </si>
  <si>
    <t>Christopher Evans</t>
  </si>
  <si>
    <t>a197339c-913a-4b6c-a8df-e59a2dbdc7cf</t>
  </si>
  <si>
    <t>1e014975-080d-4370-9ad4-c20f9b4dbb90</t>
  </si>
  <si>
    <t>Wendy Webb</t>
  </si>
  <si>
    <t>288c2222-0148-4245-8be6-4b98999921ec</t>
  </si>
  <si>
    <t>ed348e32-4126-4a8f-bddf-d7eb85915036</t>
  </si>
  <si>
    <t>Larry Herrera</t>
  </si>
  <si>
    <t>375fdd57-2700-460b-82ce-56bd8301b3a6</t>
  </si>
  <si>
    <t>e608d6d3-1d62-46b5-9d69-7934ddeb78a4</t>
  </si>
  <si>
    <t>Garrett Robinson</t>
  </si>
  <si>
    <t>4480d02d-2067-402b-b099-e2b6b10ccf77</t>
  </si>
  <si>
    <t>f406d6e0-3301-4b08-bb48-7db6460f01a5</t>
  </si>
  <si>
    <t>Michael Pearson</t>
  </si>
  <si>
    <t>6fa1c232-7eec-4c53-8f1b-6490bec51040</t>
  </si>
  <si>
    <t>ec1f0155-6662-4bd2-b243-b5c6833d7595</t>
  </si>
  <si>
    <t>Christopher Mcdaniel</t>
  </si>
  <si>
    <t>64903d65-f63d-4295-87f5-0a35b7a745e2</t>
  </si>
  <si>
    <t>c435fe28-cb0c-4709-9569-f8cb1a574cee</t>
  </si>
  <si>
    <t>Carol Harris</t>
  </si>
  <si>
    <t>723764ba-e202-4022-aef7-ffc37ce28b5b</t>
  </si>
  <si>
    <t>458c6c02-bf40-4640-98a9-11876c7a0c9d</t>
  </si>
  <si>
    <t>Lisa Lawson</t>
  </si>
  <si>
    <t>5fbbdfd7-5a58-4bba-9130-38773320e68f</t>
  </si>
  <si>
    <t>1073c0c3-d1c0-4099-a1f8-86cee5dc6ce5</t>
  </si>
  <si>
    <t>Steve Rubio</t>
  </si>
  <si>
    <t>9a980457-4b21-4512-a8e9-31d8963d101f</t>
  </si>
  <si>
    <t>f34bfa59-a525-43e3-a093-97d5d3a1b88a</t>
  </si>
  <si>
    <t>Heather Johnson</t>
  </si>
  <si>
    <t>ca782f58-6dec-4b0d-929b-3b96cf1d46be</t>
  </si>
  <si>
    <t>12988e9c-3ecd-4b8c-9b95-25062f981e44</t>
  </si>
  <si>
    <t>Jacob Thomas</t>
  </si>
  <si>
    <t>b033ee83-518f-4ed4-8277-4ef31f4f4a0f</t>
  </si>
  <si>
    <t>36b9ca35-5430-48c3-b780-606a02ca68d5</t>
  </si>
  <si>
    <t>Robert Roach</t>
  </si>
  <si>
    <t>9a0fb0b8-489a-4195-a2b6-159410f4c941</t>
  </si>
  <si>
    <t>1a58fa44-37ab-4ed7-86fa-aa8336511c93</t>
  </si>
  <si>
    <t>Michelle Shah</t>
  </si>
  <si>
    <t>92ee4820-1327-4db9-abdd-439adc233c06</t>
  </si>
  <si>
    <t>aea03292-6bf7-4125-a571-f542e485a118</t>
  </si>
  <si>
    <t>Emily Flores</t>
  </si>
  <si>
    <t>7fa79708-7e72-49ce-8d7f-65f60cb68029</t>
  </si>
  <si>
    <t>6bd63443-4640-4757-bd81-a9250bfa8cd5</t>
  </si>
  <si>
    <t>Jesse Guzman</t>
  </si>
  <si>
    <t>0571dd83-938f-4b37-bc86-25826202f35d</t>
  </si>
  <si>
    <t>c886b7c6-a4c7-45b0-8490-eb6848f82df6</t>
  </si>
  <si>
    <t>Victoria Buck</t>
  </si>
  <si>
    <t>671e9bb8-f783-46f6-9775-e809218d0520</t>
  </si>
  <si>
    <t>eb044ecb-8891-4b26-a555-157009795e75</t>
  </si>
  <si>
    <t>Gail Smith</t>
  </si>
  <si>
    <t>6a429bd5-cd71-42b4-9471-104f1859c5ae</t>
  </si>
  <si>
    <t>5133577b-4651-4173-8d0e-391db9272714</t>
  </si>
  <si>
    <t>Jennifer Hawkins</t>
  </si>
  <si>
    <t>64b11c49-0c0c-461e-9cc1-0bd87e6ae55c</t>
  </si>
  <si>
    <t>745f780e-fbe5-403b-b24b-007b4c66d04f</t>
  </si>
  <si>
    <t>Martin Lozano PhD</t>
  </si>
  <si>
    <t>39590149-077f-4e36-9a4d-67db9e33bdbc</t>
  </si>
  <si>
    <t>23841977-02a9-4064-9351-1e950c3edd5c</t>
  </si>
  <si>
    <t>Frank Watts</t>
  </si>
  <si>
    <t>30efd76b-1688-4399-ab91-aace39f18027</t>
  </si>
  <si>
    <t>5e6ee398-cff1-4675-a6fb-976bb95f22d5</t>
  </si>
  <si>
    <t>e2213776-427a-4472-8d70-0c8bde36390a</t>
  </si>
  <si>
    <t>0c49f33a-1c5d-4fe9-8b07-0a68c8f217a3</t>
  </si>
  <si>
    <t>Angela Murphy</t>
  </si>
  <si>
    <t>4518f4c6-612a-4cc6-8fff-0d34caa81f13</t>
  </si>
  <si>
    <t>23447519-ecc3-4555-ab9b-4ffcb2dbb2c5</t>
  </si>
  <si>
    <t>Barbara Flores</t>
  </si>
  <si>
    <t>d9a3ac28-e346-41b7-9589-9035c0c6e3ff</t>
  </si>
  <si>
    <t>a30c1e0e-69cd-4159-a53d-fc49f7410b94</t>
  </si>
  <si>
    <t>Bryan Rose</t>
  </si>
  <si>
    <t>f9f209ab-7d77-41f8-a948-ec667a59697d</t>
  </si>
  <si>
    <t>bb19f0fe-c5cb-4edd-9268-c87947d1931c</t>
  </si>
  <si>
    <t>Mr. Ralph Dawson</t>
  </si>
  <si>
    <t>3e0c5ec5-df74-4fb5-95e6-162f8efadaa1</t>
  </si>
  <si>
    <t>db19de67-bc3a-4abb-a5aa-9765a8d3bb7d</t>
  </si>
  <si>
    <t>Blake Bonilla</t>
  </si>
  <si>
    <t>3754a771-aba5-41c9-835c-5d033664cafa</t>
  </si>
  <si>
    <t>301b5b4e-6293-4e8e-9189-f75077d8b428</t>
  </si>
  <si>
    <t>Gilbert Cervantes DDS</t>
  </si>
  <si>
    <t>f1c2fa18-c2af-46a6-9038-4c0ddbc3f559</t>
  </si>
  <si>
    <t>a7c10adb-743a-4892-b561-10f64fd3ca88</t>
  </si>
  <si>
    <t>Jonathan Sloan</t>
  </si>
  <si>
    <t>f99dd6d5-62b5-4781-9d17-c25deaacabb4</t>
  </si>
  <si>
    <t>83726123-9ed7-4652-9e2b-fe5873d2939e</t>
  </si>
  <si>
    <t>James Jones</t>
  </si>
  <si>
    <t>f3952657-4ea1-4bd9-afaf-20ec2a08c526</t>
  </si>
  <si>
    <t>1a20e3ba-a5fc-4d09-93c6-267ddead44fc</t>
  </si>
  <si>
    <t>Shawn Mcgee</t>
  </si>
  <si>
    <t>2fe12ed8-75fa-4ebe-a4e3-9c20043f1b5f</t>
  </si>
  <si>
    <t>a9715404-79ea-4461-8751-6daa444a2a48</t>
  </si>
  <si>
    <t>Heather Wilson</t>
  </si>
  <si>
    <t>3649f585-6e75-4e7a-9abb-b78f1585665d</t>
  </si>
  <si>
    <t>6e4c1501-808f-4cb9-a59d-12db268f090a</t>
  </si>
  <si>
    <t>Amy Nelson</t>
  </si>
  <si>
    <t>bb647511-61ec-4f07-a60c-13290c941263</t>
  </si>
  <si>
    <t>4b43f873-31a5-40d7-ac2e-c07eed92b753</t>
  </si>
  <si>
    <t>Christopher Hill</t>
  </si>
  <si>
    <t>1bf384ef-6efe-4368-84c4-2de17e5da21a</t>
  </si>
  <si>
    <t>3fbacf5f-a576-4b48-8cc4-6000ae608948</t>
  </si>
  <si>
    <t>Colleen Brown</t>
  </si>
  <si>
    <t>10db5fdc-3d1f-47c0-8424-41ec93424e7c</t>
  </si>
  <si>
    <t>39f99c64-4684-433e-99dd-3b908839c8e4</t>
  </si>
  <si>
    <t>Melissa Sullivan</t>
  </si>
  <si>
    <t>d2f629ca-bbe2-47ba-b84a-996719ef13bf</t>
  </si>
  <si>
    <t>7ec391ef-44ad-4484-b112-3048e128b9a8</t>
  </si>
  <si>
    <t>Richard Bailey</t>
  </si>
  <si>
    <t>bbdfb574-49b8-47ba-98a7-fea2b4b2ce14</t>
  </si>
  <si>
    <t>80d458b9-2f61-4360-9820-47f700cb9caa</t>
  </si>
  <si>
    <t>Lisa Stevenson</t>
  </si>
  <si>
    <t>2b945cbb-3d16-4ab9-b01c-9191e81b60ff</t>
  </si>
  <si>
    <t>2aa946d4-11c7-476c-ae73-03c050ab3660</t>
  </si>
  <si>
    <t>Steven Thomas</t>
  </si>
  <si>
    <t>558492ba-6d8c-4504-b97f-6e4daa810850</t>
  </si>
  <si>
    <t>438a819e-f970-4e4b-ad71-a0400554e88b</t>
  </si>
  <si>
    <t>Carolyn Wolf</t>
  </si>
  <si>
    <t>794ceef2-f833-4fa7-9a26-15f89810b8c1</t>
  </si>
  <si>
    <t>df8b4008-7d01-45a3-8041-f5d49549e631</t>
  </si>
  <si>
    <t>Brian Fuentes</t>
  </si>
  <si>
    <t>d5da16fd-4a68-498f-bd8b-b697ae1782f6</t>
  </si>
  <si>
    <t>2ad47bba-80ce-4505-8678-0a983a710f9e</t>
  </si>
  <si>
    <t>Patricia Garcia</t>
  </si>
  <si>
    <t>7d9c03c7-73de-4a56-95ee-f366bc76b752</t>
  </si>
  <si>
    <t>8bb3fbb2-fd63-44f2-99cc-c94abc1cd60d</t>
  </si>
  <si>
    <t>John Diaz</t>
  </si>
  <si>
    <t>b5ccdbe6-4d17-4ebc-9a45-b8ead3e763d1</t>
  </si>
  <si>
    <t>c6475ae2-8490-4370-a430-fb91556fe90e</t>
  </si>
  <si>
    <t>Sharon Anthony</t>
  </si>
  <si>
    <t>84f16d9d-af8f-4cf0-851a-9ec71cdde8ca</t>
  </si>
  <si>
    <t>25dccca2-054e-4210-a3c9-f400ba6c557c</t>
  </si>
  <si>
    <t>Selena Hopkins</t>
  </si>
  <si>
    <t>3e8ee36a-07e9-4e6d-bf71-eef65b7117bd</t>
  </si>
  <si>
    <t>f9299271-b220-48f9-bdb2-fd9e93dc8eea</t>
  </si>
  <si>
    <t>Daniel Davis</t>
  </si>
  <si>
    <t>1ba168b8-a384-4e2b-a0b6-1367f46eb787</t>
  </si>
  <si>
    <t>a07bf99b-e08c-42ea-861f-e028f727ee90</t>
  </si>
  <si>
    <t>Stephanie Cole</t>
  </si>
  <si>
    <t>e90b3651-43eb-4ff0-acc9-abb686e35e9b</t>
  </si>
  <si>
    <t>54c93d44-e353-4243-994d-e8d7add74b0f</t>
  </si>
  <si>
    <t>Jason Mcknight</t>
  </si>
  <si>
    <t>8523d070-945b-4711-8a85-872230c95ec4</t>
  </si>
  <si>
    <t>9cc41ca3-d58c-449e-97e0-d57bb3ab800b</t>
  </si>
  <si>
    <t>Robert Knight</t>
  </si>
  <si>
    <t>1c35730b-49d5-4453-98d4-d949cad6d3ef</t>
  </si>
  <si>
    <t>ed5f24c3-7fb9-4e49-8222-3c10f82f2dc3</t>
  </si>
  <si>
    <t>Julie Hernandez</t>
  </si>
  <si>
    <t>29a099de-aa10-4595-8ee2-51809fb109a3</t>
  </si>
  <si>
    <t>108ab4de-49cb-4790-bca0-8cde4dbbb7cd</t>
  </si>
  <si>
    <t>Alexis Williams</t>
  </si>
  <si>
    <t>0d9e1328-1f99-4c80-97d3-8ab9d3520a91</t>
  </si>
  <si>
    <t>6e29a319-014d-4829-8e4a-516f7d05955b</t>
  </si>
  <si>
    <t>Roy Williams</t>
  </si>
  <si>
    <t>c90703e8-4884-4707-a0f3-ee6659a7e6e4</t>
  </si>
  <si>
    <t>f561d900-aa52-4df3-8082-a0eedbe81d7a</t>
  </si>
  <si>
    <t>Brittney Miller</t>
  </si>
  <si>
    <t>325cba4e-bba9-4ec4-bef4-3c9c2484557f</t>
  </si>
  <si>
    <t>14a9ee59-eb13-43b7-95d1-4b6d6e9ae156</t>
  </si>
  <si>
    <t>Andrew Fitzpatrick</t>
  </si>
  <si>
    <t>62e0adf7-a315-4bbb-adb2-31a2cfcc2abd</t>
  </si>
  <si>
    <t>e7773701-f787-4461-a62c-4f006c2d1b96</t>
  </si>
  <si>
    <t>Dean Turner</t>
  </si>
  <si>
    <t>adcde95f-6f91-47be-905c-3fd92c5d849c</t>
  </si>
  <si>
    <t>9402c7be-cdeb-4d3c-928e-0ae8e03d1b30</t>
  </si>
  <si>
    <t>Randall Wright</t>
  </si>
  <si>
    <t>4e143977-4d12-4ab1-b313-f36c8de58a88</t>
  </si>
  <si>
    <t>ed57a5c8-9110-4698-8c1e-172a15e9bee4</t>
  </si>
  <si>
    <t>Kimberly Bennett</t>
  </si>
  <si>
    <t>237befd1-1896-4a6e-afd8-3533d57758f5</t>
  </si>
  <si>
    <t>5031d661-b1b2-49c6-b120-721e86cd6214</t>
  </si>
  <si>
    <t>Melinda Howard</t>
  </si>
  <si>
    <t>f62162ab-6ba6-4252-b76f-fd036d7bba17</t>
  </si>
  <si>
    <t>e99d6b91-0715-42d9-b616-b5036906b588</t>
  </si>
  <si>
    <t>Tina Fisher</t>
  </si>
  <si>
    <t>4d696e19-e827-4dee-9d7e-4eb723fd6ade</t>
  </si>
  <si>
    <t>831ffc00-9490-429d-be1e-0693c960b851</t>
  </si>
  <si>
    <t>Marc Yoder</t>
  </si>
  <si>
    <t>d858f464-c15d-4547-8db4-897a4b188a0d</t>
  </si>
  <si>
    <t>ab8a5015-6727-4710-a03d-54c96485525e</t>
  </si>
  <si>
    <t>Robert Golden</t>
  </si>
  <si>
    <t>0e00583d-15ac-47f0-8de9-a283d6d5aed2</t>
  </si>
  <si>
    <t>a65e883b-fc75-4e3d-9473-f3b5452a2da7</t>
  </si>
  <si>
    <t>Kristopher Short</t>
  </si>
  <si>
    <t>dd43b0cf-54d0-4314-b0ca-b2497b417aed</t>
  </si>
  <si>
    <t>95a97dd7-bd8f-426f-9f16-de170f94d562</t>
  </si>
  <si>
    <t>bd8c6f4f-8fe2-45b1-a4e7-23838429e12c</t>
  </si>
  <si>
    <t>393a26ee-22eb-4a7f-becc-492df79f8fa9</t>
  </si>
  <si>
    <t>Margaret Moore</t>
  </si>
  <si>
    <t>efc08273-fd39-4fe7-b819-b15d4f968a84</t>
  </si>
  <si>
    <t>9fa87040-7c26-4521-8e3c-e7ce01a6c260</t>
  </si>
  <si>
    <t>Ashley Smith</t>
  </si>
  <si>
    <t>18cc0e29-8513-476c-9efc-1c94e14110b6</t>
  </si>
  <si>
    <t>79472ea4-1a85-4d69-b44c-96cc3f48e5f0</t>
  </si>
  <si>
    <t>Jonathan Myers</t>
  </si>
  <si>
    <t>7bd50aeb-6791-41dd-8cc7-cda21f2f087d</t>
  </si>
  <si>
    <t>3c243b45-d1fd-4711-af1d-80eafb91fb90</t>
  </si>
  <si>
    <t>Kimberly Underwood</t>
  </si>
  <si>
    <t>9dfe19d2-a87d-4106-9bfb-fea4706ad042</t>
  </si>
  <si>
    <t>a2ddd15a-2570-46e8-aeae-bb601f89cec2</t>
  </si>
  <si>
    <t>Charles Garner</t>
  </si>
  <si>
    <t>b31add22-bddd-4d36-82f2-a59e2bb7f146</t>
  </si>
  <si>
    <t>7affd9bd-79e5-4450-b34a-34a88bf349a3</t>
  </si>
  <si>
    <t>Michael Haley</t>
  </si>
  <si>
    <t>6424fa05-4672-48f6-aaee-5d685e09f48e</t>
  </si>
  <si>
    <t>1b7a5c94-ccc3-4f70-b299-5e1862c526ab</t>
  </si>
  <si>
    <t>Robert Hernandez</t>
  </si>
  <si>
    <t>63b1a52e-9070-41b6-9ec0-9c3575035829</t>
  </si>
  <si>
    <t>08b9b2e9-4d81-4859-949e-24ad02d22ee7</t>
  </si>
  <si>
    <t>Stephanie Harvey</t>
  </si>
  <si>
    <t>f679d544-5acf-414a-a834-fb5be879c9a6</t>
  </si>
  <si>
    <t>b91ace28-e1e6-4d35-b7c8-c29723a9654d</t>
  </si>
  <si>
    <t>Adam Moore</t>
  </si>
  <si>
    <t>35f5afea-80d2-457b-9c6b-f2c8db184d46</t>
  </si>
  <si>
    <t>866a0c09-b4cb-42f4-a70d-8d07594d30a9</t>
  </si>
  <si>
    <t>Arthur Rios</t>
  </si>
  <si>
    <t>56dbc7ac-902a-43ae-b81e-1682a7eb4008</t>
  </si>
  <si>
    <t>c964f746-dbd1-45a3-b716-307d75a09875</t>
  </si>
  <si>
    <t>Richard Barrett</t>
  </si>
  <si>
    <t>d6de0902-ea89-4692-9176-37b264d88360</t>
  </si>
  <si>
    <t>f66a015b-6063-4b32-bbd6-b0b5a5278097</t>
  </si>
  <si>
    <t>Matthew Johnston</t>
  </si>
  <si>
    <t>8682d62f-a8ae-413a-8680-7bb481c974a0</t>
  </si>
  <si>
    <t>52f6af5a-b2a0-4851-a121-cc4f425ca2e3</t>
  </si>
  <si>
    <t>Lauren Silva</t>
  </si>
  <si>
    <t>078ebe4e-0b80-49d7-914c-440d675db93b</t>
  </si>
  <si>
    <t>3b50f94f-28bf-4fdd-bb9d-dc31da1eb729</t>
  </si>
  <si>
    <t>Brian Villa</t>
  </si>
  <si>
    <t>fb385671-3b45-4977-8289-6a3052db575a</t>
  </si>
  <si>
    <t>bb8ec1cb-ead2-47d1-8efd-7deec590f851</t>
  </si>
  <si>
    <t>Ashley Gilmore</t>
  </si>
  <si>
    <t>f92b7b46-c17d-449c-a253-4b28e47919dd</t>
  </si>
  <si>
    <t>0fda6ca4-107a-4bcc-ac20-d2016b88ccd0</t>
  </si>
  <si>
    <t>Ashley Bradford</t>
  </si>
  <si>
    <t>9b45c430-5fd3-42e2-836b-08907108022a</t>
  </si>
  <si>
    <t>ec6dd411-078a-479e-9736-c320a19c7caf</t>
  </si>
  <si>
    <t>Brian Cole</t>
  </si>
  <si>
    <t>8e74b39c-92e3-4940-a32c-5e99fd26a41b</t>
  </si>
  <si>
    <t>7db8ed71-40a3-423b-b21a-92403321cbb0</t>
  </si>
  <si>
    <t>Dustin Harris</t>
  </si>
  <si>
    <t>cf052461-874d-44a6-9057-ab856f1ec0de</t>
  </si>
  <si>
    <t>950506dd-1605-4b9e-b13a-4c74ca3db769</t>
  </si>
  <si>
    <t>Tyler Davis</t>
  </si>
  <si>
    <t>01572a56-e4ae-485f-a3fb-e8f2cf5cbd7f</t>
  </si>
  <si>
    <t>917bc866-6874-4b44-863e-23bf5c0c309c</t>
  </si>
  <si>
    <t>Andrea Lopez</t>
  </si>
  <si>
    <t>a4695757-ba70-49f6-a936-8ad0f52eaf63</t>
  </si>
  <si>
    <t>d5185b72-30ac-4fda-bf05-5b1087352231</t>
  </si>
  <si>
    <t>Ronald Mason</t>
  </si>
  <si>
    <t>da79d686-8f06-4963-a656-64ac9e54a175</t>
  </si>
  <si>
    <t>705a501c-1131-4c8b-8d35-637c234bae09</t>
  </si>
  <si>
    <t>4c589a8e-846a-4a71-884a-89b8208fae02</t>
  </si>
  <si>
    <t>3b06dd82-7fab-4b07-9e30-7f1019d56f42</t>
  </si>
  <si>
    <t>Joshua Johnson</t>
  </si>
  <si>
    <t>d4018a45-ec1a-4adc-8a36-a7c0f0cc4f56</t>
  </si>
  <si>
    <t>5b9facde-b409-4855-a3f2-fc26405a8f9e</t>
  </si>
  <si>
    <t>Seth Donaldson</t>
  </si>
  <si>
    <t>da6b0060-3dcc-4915-934a-85d988cfffa2</t>
  </si>
  <si>
    <t>800314a8-9c7a-44e3-ae8b-09a3848be725</t>
  </si>
  <si>
    <t>Luke Gardner</t>
  </si>
  <si>
    <t>efda70bf-7892-4f72-9530-94501c6244f4</t>
  </si>
  <si>
    <t>a73a366e-4357-4225-bc24-a159eada2885</t>
  </si>
  <si>
    <t>George Green</t>
  </si>
  <si>
    <t>23a86b61-0f34-4fe1-83c5-bbb5e355ce16</t>
  </si>
  <si>
    <t>bbdf144c-d117-46d5-8c0d-ea8b3448a247</t>
  </si>
  <si>
    <t>Peter Gaines</t>
  </si>
  <si>
    <t>ce3fde9a-12aa-4ab4-be59-a0d13c5168b0</t>
  </si>
  <si>
    <t>9c291269-e781-44cc-9058-e121f2aff86f</t>
  </si>
  <si>
    <t>Pamela Johnson</t>
  </si>
  <si>
    <t>bd4211d1-9920-43eb-aa8e-b758f32d2812</t>
  </si>
  <si>
    <t>e3346bd8-14a1-464b-adea-c5b89cc862cd</t>
  </si>
  <si>
    <t>Theresa Nelson</t>
  </si>
  <si>
    <t>81f25a73-7f20-4661-891d-16431aa3c18e</t>
  </si>
  <si>
    <t>6e77cdd3-59aa-4cd5-a67c-7bd739a9a8a9</t>
  </si>
  <si>
    <t>Richard Walter</t>
  </si>
  <si>
    <t>06bf1fb7-0e2b-48c9-ae66-2c46057d4e28</t>
  </si>
  <si>
    <t>32387a5a-cfb5-4f2e-8825-85fac60b846e</t>
  </si>
  <si>
    <t>Shannon Fleming</t>
  </si>
  <si>
    <t>0d591303-7b6f-465b-8d70-600f04a1dd66</t>
  </si>
  <si>
    <t>b2086418-6092-4068-8403-b430631a9c3c</t>
  </si>
  <si>
    <t>9d9b72b9-e5ab-486c-9e34-c29a701dadb0</t>
  </si>
  <si>
    <t>5a0ed9b7-5e22-47d4-a74f-232bfb876271</t>
  </si>
  <si>
    <t>Jeffrey Brown</t>
  </si>
  <si>
    <t>3a24ec19-0292-4d3d-96af-a28a178cb5a0</t>
  </si>
  <si>
    <t>e369f1c0-c0a8-4dbd-bf5a-910f69bea8c9</t>
  </si>
  <si>
    <t>Kimberly Williams</t>
  </si>
  <si>
    <t>3ffaea11-b846-4295-9f8d-b15703d06453</t>
  </si>
  <si>
    <t>0e80ea41-139c-42b0-8e8f-ed60d007fd07</t>
  </si>
  <si>
    <t>Christopher Williams</t>
  </si>
  <si>
    <t>3e86cc14-e3f2-4f80-a7bb-c6129a37ef9d</t>
  </si>
  <si>
    <t>9b2aeea6-2135-4574-8adb-8f79ff82bf84</t>
  </si>
  <si>
    <t>Matthew Douglas</t>
  </si>
  <si>
    <t>34b34dcb-8b2c-45b5-b039-0686400d083a</t>
  </si>
  <si>
    <t>d03c9c2c-bc37-49b1-b48b-9a8c7eb3aefc</t>
  </si>
  <si>
    <t>Thomas Robinson</t>
  </si>
  <si>
    <t>c7bbbcf8-5def-4cc2-b101-5bfe4d7efc8e</t>
  </si>
  <si>
    <t>a7553468-de74-4122-8aed-4cc88d28eef5</t>
  </si>
  <si>
    <t>Steven Flores</t>
  </si>
  <si>
    <t>58bd19da-0dd2-4843-9ab8-873380e1cc41</t>
  </si>
  <si>
    <t>f358206d-b49b-41ef-a92c-6843e6824710</t>
  </si>
  <si>
    <t>Diana Harris</t>
  </si>
  <si>
    <t>3b046707-855f-4cc6-b9d7-1979d767a6da</t>
  </si>
  <si>
    <t>35f4ffba-8d8f-4868-bded-b9cc4e107ed6</t>
  </si>
  <si>
    <t>Nathaniel French</t>
  </si>
  <si>
    <t>70b6052f-b2c6-4986-bc2f-db76fa584a4b</t>
  </si>
  <si>
    <t>f3fac150-7429-4f81-83a2-15ffa660604f</t>
  </si>
  <si>
    <t>Jonathan Johnson</t>
  </si>
  <si>
    <t>d3c1fe3f-4ce7-4b3f-a259-66cc9696e833</t>
  </si>
  <si>
    <t>47729adf-0f49-401a-95a1-5a52f710900b</t>
  </si>
  <si>
    <t>Janet Smith</t>
  </si>
  <si>
    <t>39757433-0b5e-4148-b1ab-471162794a6e</t>
  </si>
  <si>
    <t>a8f0e3e0-2f36-4832-a11b-92ab34aababd</t>
  </si>
  <si>
    <t>Anthony Torres</t>
  </si>
  <si>
    <t>06a76b07-efed-47bb-9909-b7d6c353b9e4</t>
  </si>
  <si>
    <t>e4a6bf51-c125-498e-9bd6-5690e8f94c88</t>
  </si>
  <si>
    <t>Ronald Baker</t>
  </si>
  <si>
    <t>07001750-c1db-480a-b76f-6fff97491088</t>
  </si>
  <si>
    <t>9f1c9fd4-d449-4964-b9cd-213b5748218a</t>
  </si>
  <si>
    <t>Jeffrey Daniel</t>
  </si>
  <si>
    <t>1bf53332-ceb1-4cd3-8e9f-52f7c09d557f</t>
  </si>
  <si>
    <t>b8a6ebf6-f3d5-4f3e-a35b-36bd8da4afbe</t>
  </si>
  <si>
    <t>Donna Ritter</t>
  </si>
  <si>
    <t>b81ed083-9296-44b5-ac80-73b776a81a27</t>
  </si>
  <si>
    <t>4295f5c9-84d7-4929-84dd-fe54917c4f11</t>
  </si>
  <si>
    <t>James Reese</t>
  </si>
  <si>
    <t>03e30f78-e85f-4a55-a1c2-68f33cfc7050</t>
  </si>
  <si>
    <t>f37296a2-aebe-4a58-8cb1-dc1e47dbf6a2</t>
  </si>
  <si>
    <t>Zachary Wise</t>
  </si>
  <si>
    <t>09e218a7-6504-45b5-9232-78bf56688530</t>
  </si>
  <si>
    <t>44cca057-5c98-48f4-8636-8d129d94813f</t>
  </si>
  <si>
    <t>Rachel Patrick</t>
  </si>
  <si>
    <t>91855abd-4e90-4e4a-9fd2-8b9e0328a80d</t>
  </si>
  <si>
    <t>43b76bf2-d604-453c-922c-5c44a928a5b2</t>
  </si>
  <si>
    <t>Jill Smith</t>
  </si>
  <si>
    <t>5bd55037-f744-4596-8979-140877689441</t>
  </si>
  <si>
    <t>8e7de390-d825-4478-a343-21bf7aeee7df</t>
  </si>
  <si>
    <t>Anthony Mcmillan</t>
  </si>
  <si>
    <t>50640ae6-8d2b-400b-9c3e-7d79e5a4b1b4</t>
  </si>
  <si>
    <t>2e07a11f-70c0-44f6-9065-2764f40b0779</t>
  </si>
  <si>
    <t>Richard Green</t>
  </si>
  <si>
    <t>2cabb9ad-a15d-47c4-ba38-204b2091a706</t>
  </si>
  <si>
    <t>a7ee2f23-9e31-4cfd-9f09-87e9259b5aea</t>
  </si>
  <si>
    <t>Brian Johnson</t>
  </si>
  <si>
    <t>9473b7cd-70b8-4530-9c4e-557f81b85934</t>
  </si>
  <si>
    <t>b7a4c108-8dac-40f9-8abd-99fd513cd464</t>
  </si>
  <si>
    <t>Trevor Braun</t>
  </si>
  <si>
    <t>db847c06-d84d-4427-adaa-d2f90420521e</t>
  </si>
  <si>
    <t>b7e3c615-8a5a-4d57-9a74-2a53d972c236</t>
  </si>
  <si>
    <t>13d3c726-82d3-4948-9cf9-8855719db54f</t>
  </si>
  <si>
    <t>92037fc2-5366-4938-b43c-17523caaa31e</t>
  </si>
  <si>
    <t>Rodney Perry</t>
  </si>
  <si>
    <t>24a0db6e-4878-483a-a037-e9536d2d7cb9</t>
  </si>
  <si>
    <t>c9c52567-9b62-4c0a-9398-2922065262a2</t>
  </si>
  <si>
    <t>William Merritt</t>
  </si>
  <si>
    <t>4b47b715-f937-4fff-b146-56f1787ed06b</t>
  </si>
  <si>
    <t>5e4908c8-290a-42d2-87f9-ee879f35e95d</t>
  </si>
  <si>
    <t>Timothy Buck</t>
  </si>
  <si>
    <t>cedb5488-3623-47b4-9be9-ec861b3206f0</t>
  </si>
  <si>
    <t>c7e75797-b73c-41ca-82c3-892b5027b309</t>
  </si>
  <si>
    <t>Rachel Marquez</t>
  </si>
  <si>
    <t>952aed00-d4aa-426d-a0fb-a34c3701a2fd</t>
  </si>
  <si>
    <t>266b4b6d-b9ec-48ff-a835-0a400858714d</t>
  </si>
  <si>
    <t>Zachary Miller</t>
  </si>
  <si>
    <t>397e241d-fe08-4540-af7e-1940f5687574</t>
  </si>
  <si>
    <t>930e7347-ff70-4baa-80e5-1b3d90be35ee</t>
  </si>
  <si>
    <t>Morgan Ryan</t>
  </si>
  <si>
    <t>cc5732f2-871b-4b1f-a0e4-0a11d8fbfda5</t>
  </si>
  <si>
    <t>a8c12f22-78ea-404d-9b6b-09920d2a9d7a</t>
  </si>
  <si>
    <t>Jessica Adams</t>
  </si>
  <si>
    <t>3e78af27-e93b-4a3b-8b06-53e293432c76</t>
  </si>
  <si>
    <t>c4844743-cc8b-4760-be3a-0dfc5424aae4</t>
  </si>
  <si>
    <t>Crystal Edwards</t>
  </si>
  <si>
    <t>bb98abdf-71ec-42ad-bdb5-38c9b16d3da7</t>
  </si>
  <si>
    <t>5ca43e71-68f0-45f2-a156-8ad3f525d556</t>
  </si>
  <si>
    <t>Justin Jones</t>
  </si>
  <si>
    <t>3af834f2-9aef-4aec-bbf1-8cf4a740a142</t>
  </si>
  <si>
    <t>3ad1c48f-6b39-44dc-894b-3a6f72ef917e</t>
  </si>
  <si>
    <t>Samantha Martinez</t>
  </si>
  <si>
    <t>68599dc4-e8c5-43b0-86c5-50543eb4a527</t>
  </si>
  <si>
    <t>235d2722-aa78-48aa-95b2-868bac92275a</t>
  </si>
  <si>
    <t>Rebecca Peterson</t>
  </si>
  <si>
    <t>81496136-6bc8-42f4-a893-a38a14dd9314</t>
  </si>
  <si>
    <t>7e83e815-9375-4195-a5fd-72f4fbb61ff7</t>
  </si>
  <si>
    <t>Patricia Yoder</t>
  </si>
  <si>
    <t>1eec0480-2ab1-4038-83f8-9c7b743de03a</t>
  </si>
  <si>
    <t>8df8dff9-c3f8-4f2d-836c-9e186b2b0c27</t>
  </si>
  <si>
    <t>Julie Garcia</t>
  </si>
  <si>
    <t>06205f4a-6e71-4848-9577-c13108b92ed4</t>
  </si>
  <si>
    <t>12b1178b-fd6c-47e3-aabc-4b2fb0a6e457</t>
  </si>
  <si>
    <t>Sean Sellers</t>
  </si>
  <si>
    <t>66fe47b3-20a0-4244-9ab7-d8b26c1fb2fc</t>
  </si>
  <si>
    <t>b6448d24-3dce-4d91-8e93-abd2b269eb43</t>
  </si>
  <si>
    <t>George Summers</t>
  </si>
  <si>
    <t>1b96ee81-9ddb-4fea-9bd7-871c976b1a33</t>
  </si>
  <si>
    <t>12e1725b-0b94-42ab-b8e0-c2e1fe7f9299</t>
  </si>
  <si>
    <t>Heather Cole</t>
  </si>
  <si>
    <t>d5b5c24c-bd9e-4993-b323-0f23a17e34b0</t>
  </si>
  <si>
    <t>7a239f3c-c1f6-428b-8a0e-fbe56f8963b3</t>
  </si>
  <si>
    <t>Morgan Cummings</t>
  </si>
  <si>
    <t>8266557c-efc6-4c4c-91f2-789bea956113</t>
  </si>
  <si>
    <t>01fe1d86-e545-4cc6-a6fa-466b15733a73</t>
  </si>
  <si>
    <t>Jacqueline Banks</t>
  </si>
  <si>
    <t>82380358-2d3d-4b8a-b047-3d9d520826b8</t>
  </si>
  <si>
    <t>f1dc5270-4780-4d60-968c-77f1b8f7ef48</t>
  </si>
  <si>
    <t>Crystal Snyder</t>
  </si>
  <si>
    <t>8673173a-e5b5-4f30-8486-8583906ae95d</t>
  </si>
  <si>
    <t>ed944378-d814-4be0-821b-390c946f9f07</t>
  </si>
  <si>
    <t>Frank Flores</t>
  </si>
  <si>
    <t>d06176b3-0abc-46fc-a4a8-87a1f41978cd</t>
  </si>
  <si>
    <t>fd3c902a-e1e3-4da6-bc10-6ec9f1eef895</t>
  </si>
  <si>
    <t>Jessica Ramirez</t>
  </si>
  <si>
    <t>58eba462-1976-439a-907a-61a99d8feee1</t>
  </si>
  <si>
    <t>49b016e5-1e59-4d1f-aa64-45d348e80f79</t>
  </si>
  <si>
    <t>Jeffrey Mcclure</t>
  </si>
  <si>
    <t>fd225cba-4269-4091-aaed-eed7f06fbb0f</t>
  </si>
  <si>
    <t>ecad122d-1b2a-44e4-80e3-54e79b2df807</t>
  </si>
  <si>
    <t>Donald Davis</t>
  </si>
  <si>
    <t>2b39e995-c13e-40d3-823a-0b12d6baf0f2</t>
  </si>
  <si>
    <t>0a2cbb1b-e70c-4274-9930-300a07006af3</t>
  </si>
  <si>
    <t>Kimberly Lloyd</t>
  </si>
  <si>
    <t>0699576d-d288-406a-951f-03b17d058c07</t>
  </si>
  <si>
    <t>f11a31f5-4826-40f9-b401-0b605e9a35cf</t>
  </si>
  <si>
    <t>Jessica Wallace</t>
  </si>
  <si>
    <t>eb01bba7-4b81-4a84-b42f-790ed4bee4e4</t>
  </si>
  <si>
    <t>eb4f9efb-b4d1-480b-b75c-38251c0fb87f</t>
  </si>
  <si>
    <t>Jill Reynolds</t>
  </si>
  <si>
    <t>fe3a4f96-2306-41aa-9d50-0d6b163cb529</t>
  </si>
  <si>
    <t>1dd07ec8-ab30-41b1-bb4c-59474748b576</t>
  </si>
  <si>
    <t>Regina Garner</t>
  </si>
  <si>
    <t>281f45ff-53bd-4b05-9308-9f8bba345e82</t>
  </si>
  <si>
    <t>7416386b-46af-440d-95d8-a81a81ceb20e</t>
  </si>
  <si>
    <t>Kayla Waters</t>
  </si>
  <si>
    <t>ecbb1aac-e46b-489a-9097-621ab01cad4e</t>
  </si>
  <si>
    <t>eeafab56-19b6-4b6b-aef1-d60c09d1c11f</t>
  </si>
  <si>
    <t>Kelly Lee</t>
  </si>
  <si>
    <t>a046d4d3-e0a8-48af-966f-3fffa93fd7ec</t>
  </si>
  <si>
    <t>a095c0d0-a26e-47da-b2fd-a085091f73f3</t>
  </si>
  <si>
    <t>Chad Bennett</t>
  </si>
  <si>
    <t>78597bc6-43e9-494c-b217-f93cac6082a4</t>
  </si>
  <si>
    <t>2fe61a89-d059-4594-bc08-a96026c451fd</t>
  </si>
  <si>
    <t>Diane Gonzalez</t>
  </si>
  <si>
    <t>db6ea0ba-842c-4512-b369-c68316b5cf7a</t>
  </si>
  <si>
    <t>00d190bd-36d5-487b-bfdb-b10bb9291d34</t>
  </si>
  <si>
    <t>John Carr</t>
  </si>
  <si>
    <t>b01f90e7-6b0c-4da5-89ef-a19b2d98f251</t>
  </si>
  <si>
    <t>a18af1fd-615a-4341-9d06-5ae84358ce3f</t>
  </si>
  <si>
    <t>Marcia Washington</t>
  </si>
  <si>
    <t>4cd36406-e0bd-4044-ae18-b22bf44f5031</t>
  </si>
  <si>
    <t>4ac81bda-e002-4f9a-bb5d-5c9cd73794d5</t>
  </si>
  <si>
    <t>Katherine Mccoy</t>
  </si>
  <si>
    <t>4ba0768a-7b20-41f7-8b1d-22845b6cbb7a</t>
  </si>
  <si>
    <t>f681db3f-1cc4-4c62-b80b-d4cb18b666f8</t>
  </si>
  <si>
    <t>Nicole Mitchell</t>
  </si>
  <si>
    <t>6cc3f8aa-a994-4d14-bf55-5c7d534d388e</t>
  </si>
  <si>
    <t>f4d1183f-76f8-4f17-ad1b-143e1da6536d</t>
  </si>
  <si>
    <t>Brian Terry</t>
  </si>
  <si>
    <t>7bd64d37-e1d5-4cea-8610-024b20c8667f</t>
  </si>
  <si>
    <t>7d3a8826-dd2f-4568-8e02-3728d712288a</t>
  </si>
  <si>
    <t>Melissa Johnson</t>
  </si>
  <si>
    <t>d9da5f47-e3ca-40c4-b711-32b781eab1da</t>
  </si>
  <si>
    <t>8ff01845-0f90-4d63-a8b4-9b00c86768b2</t>
  </si>
  <si>
    <t>Deborah Stewart</t>
  </si>
  <si>
    <t>660fdc40-6cd9-4c3f-b123-bc96cf1ca021</t>
  </si>
  <si>
    <t>44b0703f-0dfc-43c1-a990-ff4942bd31c4</t>
  </si>
  <si>
    <t>Mr. Mark Williams</t>
  </si>
  <si>
    <t>e028c315-928f-4bae-b8a7-c67868e968cf</t>
  </si>
  <si>
    <t>c790b84c-34c9-43ae-8938-279c2aa20c1e</t>
  </si>
  <si>
    <t>Theresa Austin</t>
  </si>
  <si>
    <t>051978bf-8a2e-40d6-9ade-bcc221144198</t>
  </si>
  <si>
    <t>cd6aee30-0567-481f-b8e3-fb43f34574ae</t>
  </si>
  <si>
    <t>Richard Cook</t>
  </si>
  <si>
    <t>103f3a46-8d8a-4957-8419-6c8ac44fc2a8</t>
  </si>
  <si>
    <t>35e0edd6-84c6-4e4b-8c99-5e2da7a998ab</t>
  </si>
  <si>
    <t>Craig Moore</t>
  </si>
  <si>
    <t>3ab5a9f1-b7c3-45a2-9c16-cbae654135f8</t>
  </si>
  <si>
    <t>e9209b3a-2951-48a7-8d21-0a344a49ba1b</t>
  </si>
  <si>
    <t>Jason Tran</t>
  </si>
  <si>
    <t>d8718196-093c-4582-837d-f82ef0a4be8a</t>
  </si>
  <si>
    <t>86cc556b-f0bb-4e32-814f-a9be05209457</t>
  </si>
  <si>
    <t>James Washington</t>
  </si>
  <si>
    <t>3ae19f9c-0634-40e6-8d2c-e7964878917a</t>
  </si>
  <si>
    <t>3f4fa031-b025-4b9d-85bc-c4cda1ad9f14</t>
  </si>
  <si>
    <t>Paul Hess</t>
  </si>
  <si>
    <t>d17bd6cc-2195-4073-a697-9d0fa7c02a59</t>
  </si>
  <si>
    <t>dcaaf6a5-451e-41db-a06a-46b2bd93183f</t>
  </si>
  <si>
    <t>Benjamin Bowen</t>
  </si>
  <si>
    <t>03c61e18-0528-4309-aa56-587dbb8e37e2</t>
  </si>
  <si>
    <t>9ad8e1cc-8aac-4783-948b-5d0dbe1e70bc</t>
  </si>
  <si>
    <t>Anna Chapman</t>
  </si>
  <si>
    <t>dbfb491a-9b0e-4a7e-94db-549631bc99e6</t>
  </si>
  <si>
    <t>6cd6cedf-52df-4152-88e6-cd4b4febaa0e</t>
  </si>
  <si>
    <t>Allison Hill</t>
  </si>
  <si>
    <t>a7f2f07e-f821-447c-83a7-320c198493ce</t>
  </si>
  <si>
    <t>4a8e9dd2-6067-4824-b8ad-b1829381ebb3</t>
  </si>
  <si>
    <t>Daniel Russell</t>
  </si>
  <si>
    <t>b3efe892-e85c-4863-88cf-f1da7bbccb5d</t>
  </si>
  <si>
    <t>61e5835e-3e9f-469a-81b0-1ca488800d17</t>
  </si>
  <si>
    <t>Jonathan Long</t>
  </si>
  <si>
    <t>1bb9d499-b6ee-41cf-8bec-c264c3405500</t>
  </si>
  <si>
    <t>f9a61744-93ef-48f0-b95c-0d6273c7fd75</t>
  </si>
  <si>
    <t>Ray West</t>
  </si>
  <si>
    <t>4f842010-a48f-41f1-9be4-0ba9902ad019</t>
  </si>
  <si>
    <t>a1420851-cf47-4d72-a4ce-3160551a7dcd</t>
  </si>
  <si>
    <t>Anna Jackson</t>
  </si>
  <si>
    <t>3ffdf8f1-97e9-4fe2-bd64-48b2f12d0664</t>
  </si>
  <si>
    <t>9dd23036-6737-4ac9-a42e-3d711579bc24</t>
  </si>
  <si>
    <t>Kelly Franco</t>
  </si>
  <si>
    <t>7e50a000-c474-41c0-8f16-3af83b808449</t>
  </si>
  <si>
    <t>bd92232a-4fbb-431a-a96f-90744084a290</t>
  </si>
  <si>
    <t>Chris Morris</t>
  </si>
  <si>
    <t>016d26d9-df15-4667-a812-a17c9946601e</t>
  </si>
  <si>
    <t>c14a2a61-358f-473f-b0bd-e14f44a524d9</t>
  </si>
  <si>
    <t>Katherine Porter</t>
  </si>
  <si>
    <t>b5786277-761c-4a2b-9263-f8e03c5969c6</t>
  </si>
  <si>
    <t>dbd0ad57-8e07-48fc-83b1-c1ec7ba5a5df</t>
  </si>
  <si>
    <t>Morgan Morse</t>
  </si>
  <si>
    <t>209595a4-602c-4604-93d7-54d6b30269aa</t>
  </si>
  <si>
    <t>851ab93f-297e-4f2f-837c-e599c1c353c4</t>
  </si>
  <si>
    <t>Carol Kim</t>
  </si>
  <si>
    <t>7ec469d8-6c97-44c0-a2b0-505509fff6ab</t>
  </si>
  <si>
    <t>864b789a-cd9b-49fd-a04c-57f62bb47157</t>
  </si>
  <si>
    <t>Dr. Joshua Ross</t>
  </si>
  <si>
    <t>4b523dc2-fee9-4972-af7b-93e71e19f010</t>
  </si>
  <si>
    <t>ad3b1b9d-e156-40e9-ac06-3d73b84e2f11</t>
  </si>
  <si>
    <t>Frank Preston</t>
  </si>
  <si>
    <t>4a4a5612-243a-4f53-aa7b-6a7ca674dd6b</t>
  </si>
  <si>
    <t>cd853347-3457-4c7f-af5d-b99c85f3cb12</t>
  </si>
  <si>
    <t>Michelle Stone</t>
  </si>
  <si>
    <t>efaaf791-35eb-4106-b67f-509578dc340b</t>
  </si>
  <si>
    <t>b85a74cd-bf2b-40e4-ad55-169f54867db3</t>
  </si>
  <si>
    <t>Tanya Martin DDS</t>
  </si>
  <si>
    <t>2de1bda4-6a92-447b-9154-00a60283a43b</t>
  </si>
  <si>
    <t>fe4995a4-112a-4ef5-b872-420e267d46e7</t>
  </si>
  <si>
    <t>Emily Lopez</t>
  </si>
  <si>
    <t>54beb7e0-7566-4394-89a8-c57d1806699f</t>
  </si>
  <si>
    <t>77fc562b-9ffe-4709-8fa4-c293183f36db</t>
  </si>
  <si>
    <t>Andrea Fields</t>
  </si>
  <si>
    <t>039dfd70-a0fa-4665-984f-218a39dd11e1</t>
  </si>
  <si>
    <t>48c08457-464a-4a48-b150-e60ded8982c2</t>
  </si>
  <si>
    <t>Shawna Silva</t>
  </si>
  <si>
    <t>673c984b-c459-4172-9fdf-4b1b5e05b8b1</t>
  </si>
  <si>
    <t>8a8016fe-8fa5-4e32-8137-4168ef2ecdc9</t>
  </si>
  <si>
    <t>Christina Watkins</t>
  </si>
  <si>
    <t>2da6b974-47ad-41dd-b768-b54abb0c686a</t>
  </si>
  <si>
    <t>206faddb-1a31-487e-904c-01a1434fe133</t>
  </si>
  <si>
    <t>Laurie Miranda</t>
  </si>
  <si>
    <t>9798739e-da78-4fca-85a0-6501935e2c27</t>
  </si>
  <si>
    <t>ceab2f76-f776-44e8-86f9-09649ad28c4a</t>
  </si>
  <si>
    <t>Lisa Blankenship</t>
  </si>
  <si>
    <t>3b59475e-c88a-4a74-80af-085d2b088fcd</t>
  </si>
  <si>
    <t>edf6cca4-1761-41ce-b768-d6aafd34d21e</t>
  </si>
  <si>
    <t>Brianna Martin</t>
  </si>
  <si>
    <t>e55d32af-13e9-4070-92c6-456200102dc0</t>
  </si>
  <si>
    <t>82ff1dad-2310-49fb-8d5c-4547f84791e0</t>
  </si>
  <si>
    <t>Jessica Ruiz</t>
  </si>
  <si>
    <t>3da34aca-1e07-44a8-828f-d8cb80189536</t>
  </si>
  <si>
    <t>c61f98b1-6097-4bc0-a4ab-d0358f65abf9</t>
  </si>
  <si>
    <t>John Collins</t>
  </si>
  <si>
    <t>e21f0167-1404-4492-87db-016851251262</t>
  </si>
  <si>
    <t>f4927b35-36c2-4bc3-9799-d80d9afa3fb4</t>
  </si>
  <si>
    <t>Mark Ramirez</t>
  </si>
  <si>
    <t>710fc415-8f7c-4071-afef-2c5dd7021edd</t>
  </si>
  <si>
    <t>4023539b-c9f9-4d37-b1f2-0ebf7d76c495</t>
  </si>
  <si>
    <t>Kristin Graham</t>
  </si>
  <si>
    <t>5d9dacbd-ddbb-4fa4-8679-c4f22d9238a4</t>
  </si>
  <si>
    <t>ab87aea4-c54f-47ad-b750-bfbbdaf9ae1b</t>
  </si>
  <si>
    <t>Jeff Jensen</t>
  </si>
  <si>
    <t>30e4541b-f07c-4ca7-abac-d8e1ff7661bb</t>
  </si>
  <si>
    <t>eee5b33e-2dd3-4f8e-9fcb-f48261e8baa5</t>
  </si>
  <si>
    <t>Alexandra Ramos</t>
  </si>
  <si>
    <t>4f75c3d1-9610-4189-816f-f44c31e43850</t>
  </si>
  <si>
    <t>5e6e187a-e939-4790-9817-7e4a5415668e</t>
  </si>
  <si>
    <t>Kathryn Smith</t>
  </si>
  <si>
    <t>a444c040-4663-4755-a5b0-163908954db1</t>
  </si>
  <si>
    <t>fee8acf1-0b3e-4b6e-a5f6-98977a8e5e5c</t>
  </si>
  <si>
    <t>Dawn Garrett</t>
  </si>
  <si>
    <t>b7d0c829-dcf9-4680-87ca-07d8d2c57940</t>
  </si>
  <si>
    <t>9b8826ed-ff4a-4185-b886-f504ed758b74</t>
  </si>
  <si>
    <t>Katherine Wells</t>
  </si>
  <si>
    <t>ceb3c70f-8bab-4c9c-8026-6d51a5c5bce0</t>
  </si>
  <si>
    <t>0761dc0c-5e99-4568-89c7-0e3d1a985b74</t>
  </si>
  <si>
    <t>Michelle Thornton</t>
  </si>
  <si>
    <t>1533fe82-21b3-4264-99d7-6878def42b39</t>
  </si>
  <si>
    <t>1e92c0ae-d886-4de4-9585-3f0b6b691bd2</t>
  </si>
  <si>
    <t>fbc053a8-4708-4f0f-8b49-0e26db9eb2e6</t>
  </si>
  <si>
    <t>9d2f5a3e-a7b4-49c8-b1b5-efb0da42698b</t>
  </si>
  <si>
    <t>Faith Powers</t>
  </si>
  <si>
    <t>2b519424-b595-459d-a5d2-0eae5104da0c</t>
  </si>
  <si>
    <t>b8dddfc2-963b-431c-bc7c-356de7dd93a5</t>
  </si>
  <si>
    <t>Kelli Shepard</t>
  </si>
  <si>
    <t>ab6d9aa8-aaef-4be1-9674-998a6a97cbce</t>
  </si>
  <si>
    <t>d33650db-3164-42fe-90a0-e2600fbd6062</t>
  </si>
  <si>
    <t>Brittany Adams</t>
  </si>
  <si>
    <t>9bc88efe-4688-4612-8b64-e782718296af</t>
  </si>
  <si>
    <t>68c4b51a-8166-456c-b04f-bce932dcea5b</t>
  </si>
  <si>
    <t>Paul Massey</t>
  </si>
  <si>
    <t>59c67a52-8f80-41ef-8615-575c4fa87a65</t>
  </si>
  <si>
    <t>9173cd93-775c-4f30-9769-6e2f1e228ade</t>
  </si>
  <si>
    <t>Angelica Conrad</t>
  </si>
  <si>
    <t>2eb86221-172f-4d9b-ab02-c6611dc35362</t>
  </si>
  <si>
    <t>5147c3ba-2f87-4748-961f-77a1bac3d057</t>
  </si>
  <si>
    <t>Tracy Wang</t>
  </si>
  <si>
    <t>5fe12b57-a350-4764-b7af-c63b02ac1c61</t>
  </si>
  <si>
    <t>b96a33aa-e090-42d7-94ce-6f0f75d9704d</t>
  </si>
  <si>
    <t>Elizabeth Becker</t>
  </si>
  <si>
    <t>c17e3dc0-bf56-48b9-b0eb-0400dd558095</t>
  </si>
  <si>
    <t>0da761fd-4f7c-4491-a1fa-e8a0bcf4ced1</t>
  </si>
  <si>
    <t>Dustin Ramirez</t>
  </si>
  <si>
    <t>d5d4999b-39d8-4a14-a9fa-c66650c74b31</t>
  </si>
  <si>
    <t>330062f1-e231-4ce6-85d6-2ecd3030d7f4</t>
  </si>
  <si>
    <t>Edward Wolfe</t>
  </si>
  <si>
    <t>94256e90-5aeb-4055-bd69-258017a85108</t>
  </si>
  <si>
    <t>a44eb3e1-c5ba-436f-994e-d61a5d15c129</t>
  </si>
  <si>
    <t>Sandra Mcdaniel</t>
  </si>
  <si>
    <t>95d12c70-d5b0-4c12-b31d-40e209673567</t>
  </si>
  <si>
    <t>9197107c-89b7-42ed-a7dc-3b6562bbf84c</t>
  </si>
  <si>
    <t>Michael Reed</t>
  </si>
  <si>
    <t>351b3e63-49e7-45c7-8bd8-715eae98b722</t>
  </si>
  <si>
    <t>80f6c26c-f7ee-4d84-b31c-834957992f42</t>
  </si>
  <si>
    <t>Natalie Adams</t>
  </si>
  <si>
    <t>37df8dfb-421a-4d96-b5f1-e04bc5fe21d6</t>
  </si>
  <si>
    <t>ec02e881-080c-4aaa-82c6-cc4277ba69f1</t>
  </si>
  <si>
    <t>Matthew Lopez</t>
  </si>
  <si>
    <t>5f4dec1d-52af-491a-9639-e2b7779d7db4</t>
  </si>
  <si>
    <t>96a0c726-a886-49fc-a0be-b85d9053317b</t>
  </si>
  <si>
    <t>Erica Garcia</t>
  </si>
  <si>
    <t>28a3df6e-0205-4f80-a6a9-8352de8c5a13</t>
  </si>
  <si>
    <t>56302021-55af-4783-b9ba-19db6be1610b</t>
  </si>
  <si>
    <t>Ariel Gentry</t>
  </si>
  <si>
    <t>2fa83aa4-8bf9-466d-b782-e83f29a9b2d7</t>
  </si>
  <si>
    <t>cf292101-7062-4ff6-8591-67e1c0860861</t>
  </si>
  <si>
    <t>Linda Neal</t>
  </si>
  <si>
    <t>3e5bd4af-d587-47a3-b93c-04f7663ab809</t>
  </si>
  <si>
    <t>99d75477-5f8b-40f7-b92e-efe040a8bd6b</t>
  </si>
  <si>
    <t>Michael Evans</t>
  </si>
  <si>
    <t>ef4c113d-c35f-4e12-bbfb-48d5e09f6e24</t>
  </si>
  <si>
    <t>1b9c67e0-81c8-4e2b-ad48-6d9ae69f1f78</t>
  </si>
  <si>
    <t>Raymond Finley</t>
  </si>
  <si>
    <t>831fd302-29fd-4b08-874f-645997d3d50e</t>
  </si>
  <si>
    <t>e2f7e7ea-4cf2-4df8-ac1f-5d972a983090</t>
  </si>
  <si>
    <t>Melissa Warren</t>
  </si>
  <si>
    <t>a9d500dd-2140-4672-a3b9-7f36c0793f64</t>
  </si>
  <si>
    <t>0dc5d7d9-f5bc-40c0-89df-af7c55492107</t>
  </si>
  <si>
    <t>Ellen Cannon</t>
  </si>
  <si>
    <t>2a53dbd6-655f-4aa5-b56e-3fd6589a2b88</t>
  </si>
  <si>
    <t>25c1f899-a89a-42c5-8037-42ae75e913d8</t>
  </si>
  <si>
    <t>Christopher Parker</t>
  </si>
  <si>
    <t>6fc1aaeb-340c-48c9-9b96-4db13c7686e5</t>
  </si>
  <si>
    <t>2775957e-3ea6-4a65-b960-df1f17152d76</t>
  </si>
  <si>
    <t>Sarah Brooks</t>
  </si>
  <si>
    <t>788664f3-1993-4dfe-983f-097d28c9d68c</t>
  </si>
  <si>
    <t>b2e33ad9-64e0-4880-afd1-3c738cc19913</t>
  </si>
  <si>
    <t>John Bennett</t>
  </si>
  <si>
    <t>eabd37da-c357-4620-be24-5711b4cb1a42</t>
  </si>
  <si>
    <t>517fd316-20e5-4866-a338-0b421887fa69</t>
  </si>
  <si>
    <t>Brandi Mejia</t>
  </si>
  <si>
    <t>baf9aa9d-acbc-43ed-91dd-d3e6487f70f0</t>
  </si>
  <si>
    <t>64d36090-98d0-4c61-acb2-170bdf683491</t>
  </si>
  <si>
    <t>Hannah Santiago</t>
  </si>
  <si>
    <t>9bc81ea5-e2b5-474d-b8c0-f0c306e2ac94</t>
  </si>
  <si>
    <t>5e7f78d9-3c33-499f-8491-6b7f2d9be542</t>
  </si>
  <si>
    <t>Jonathan Smith</t>
  </si>
  <si>
    <t>13c7f140-ea22-4efd-a5ef-2c84c06e6481</t>
  </si>
  <si>
    <t>7ffcb3fe-2359-4443-bae6-1863a5448d55</t>
  </si>
  <si>
    <t>Daniel Graham</t>
  </si>
  <si>
    <t>6cfb6acc-2e0c-4488-a76f-7d3c62522f26</t>
  </si>
  <si>
    <t>63065765-4fa3-4af6-88f3-68ba26976497</t>
  </si>
  <si>
    <t>Karen Green</t>
  </si>
  <si>
    <t>aeadd1dc-65f1-4e33-a9dd-f2292df4e387</t>
  </si>
  <si>
    <t>77052c84-1b3f-4866-9590-42df8470f4ae</t>
  </si>
  <si>
    <t>Hannah Oconnor</t>
  </si>
  <si>
    <t>ce9205ae-cdb5-482a-a78b-941fdcca9a71</t>
  </si>
  <si>
    <t>20f5128d-51ab-4c77-a92f-adf7032124e8</t>
  </si>
  <si>
    <t>Janet Gibson</t>
  </si>
  <si>
    <t>66d6089e-ab91-4501-b5bd-62cda76090e7</t>
  </si>
  <si>
    <t>4d8e6d5e-0df4-43bb-8577-d3a56c262577</t>
  </si>
  <si>
    <t>Patrick Wilson</t>
  </si>
  <si>
    <t>80871ba9-7344-4407-a880-81f9cd6b4aa0</t>
  </si>
  <si>
    <t>b6472ba8-793a-450c-87ef-d8e25f717ac6</t>
  </si>
  <si>
    <t>Joseph Diaz</t>
  </si>
  <si>
    <t>881e40c6-6c8f-4833-bb11-6ab62dc86df8</t>
  </si>
  <si>
    <t>acba60e2-decc-4aea-a22b-3588c275da34</t>
  </si>
  <si>
    <t>Adam Vaughan</t>
  </si>
  <si>
    <t>83d03e33-3296-44c0-8201-938b971444b7</t>
  </si>
  <si>
    <t>df48d6fa-ba45-40ff-9d51-30aed015f623</t>
  </si>
  <si>
    <t>Anthony Campbell</t>
  </si>
  <si>
    <t>5dfa8933-75d2-4da9-bd57-d424de2e7abc</t>
  </si>
  <si>
    <t>afb719ba-996d-4303-a3a0-60f10cd19e0c</t>
  </si>
  <si>
    <t>Jeffery Leonard</t>
  </si>
  <si>
    <t>44698c04-8af1-40cb-8606-15bfd1b51519</t>
  </si>
  <si>
    <t>6ac475a5-5b5c-46c5-8b11-c1812dc12143</t>
  </si>
  <si>
    <t>Frederick Fields</t>
  </si>
  <si>
    <t>095f6d43-bb5e-44d6-9b74-5fdd1c974694</t>
  </si>
  <si>
    <t>3fa60025-656e-4170-bd1a-2704880136fc</t>
  </si>
  <si>
    <t>Joseph Martinez</t>
  </si>
  <si>
    <t>e489149f-6e5c-4ae7-be52-c22ca2070bf3</t>
  </si>
  <si>
    <t>754182e8-f8cb-47ff-986b-3c2246527e16</t>
  </si>
  <si>
    <t>Dana Petersen</t>
  </si>
  <si>
    <t>8607f228-d20b-48cf-bb91-6d1ceea90156</t>
  </si>
  <si>
    <t>1397df7e-0a67-4292-b55a-fc3d91ae757c</t>
  </si>
  <si>
    <t>Andrew Lynch</t>
  </si>
  <si>
    <t>19e32dbe-e1cd-4b70-8ffe-7547a347cf55</t>
  </si>
  <si>
    <t>b9b3c0ee-faf2-4e80-833b-de7861c50cc8</t>
  </si>
  <si>
    <t>Timothy Curry</t>
  </si>
  <si>
    <t>f34ab83d-2f16-4f3d-85ba-ec786696dea0</t>
  </si>
  <si>
    <t>a72427a6-b8ba-41b8-81c1-7233bf2c1fd1</t>
  </si>
  <si>
    <t>Angela Gaines</t>
  </si>
  <si>
    <t>42cf4e6d-9226-4ecf-b10f-8eb5cb2c4e21</t>
  </si>
  <si>
    <t>839818fc-9d96-4f5e-8d9e-9bb9feb2f904</t>
  </si>
  <si>
    <t>Rebecca Benson</t>
  </si>
  <si>
    <t>3717f44b-7911-4e22-92c6-26305fcdf4b8</t>
  </si>
  <si>
    <t>46586cb2-6fdb-4b51-af7b-80f1c2be7bac</t>
  </si>
  <si>
    <t>Paula Hill</t>
  </si>
  <si>
    <t>e8e52412-660f-475f-9ac8-8b740bb5c276</t>
  </si>
  <si>
    <t>45ce5149-48f0-46a3-ad9f-0e532e671517</t>
  </si>
  <si>
    <t>Daniel Casey</t>
  </si>
  <si>
    <t>76628c4e-445d-4a87-8657-3d382138681b</t>
  </si>
  <si>
    <t>a285f766-f9d4-4d34-8a4e-5cc5995d455b</t>
  </si>
  <si>
    <t>Daniel Smith</t>
  </si>
  <si>
    <t>49af5000-9c83-4fae-9050-1d6538973d15</t>
  </si>
  <si>
    <t>d3b4a1d1-9bfc-44bd-b647-d58dba68f429</t>
  </si>
  <si>
    <t>Jason Larson</t>
  </si>
  <si>
    <t>8ec29e07-ee0c-4303-b9c1-1c4a639817e5</t>
  </si>
  <si>
    <t>51d41c6a-5731-4c46-97cb-9e5b03379b0b</t>
  </si>
  <si>
    <t>Jeremy Murray</t>
  </si>
  <si>
    <t>b29e2126-8840-478a-b5ec-55147fbccd75</t>
  </si>
  <si>
    <t>417511f4-63db-4dea-ac48-ceaf2b85ffb7</t>
  </si>
  <si>
    <t>Matthew Duncan</t>
  </si>
  <si>
    <t>fc257ff1-8fb3-4b07-bc8d-c9d0a1a262d0</t>
  </si>
  <si>
    <t>bf7da45e-3522-4344-9545-847858658721</t>
  </si>
  <si>
    <t>Mrs. Dorothy Stewart</t>
  </si>
  <si>
    <t>9ff7007b-27e9-484f-8791-8b3577a63918</t>
  </si>
  <si>
    <t>5a042fb0-9fcf-4711-aaaf-196695be6c8a</t>
  </si>
  <si>
    <t>Jennifer Hubbard</t>
  </si>
  <si>
    <t>be7a3168-8e72-417c-88ac-dcf8f92dedcd</t>
  </si>
  <si>
    <t>6012a24e-3c16-4418-bd5b-af207da23e1b</t>
  </si>
  <si>
    <t>Bonnie Lawson</t>
  </si>
  <si>
    <t>37e2dc86-654f-4a31-98d3-ab671f9d4db1</t>
  </si>
  <si>
    <t>921c5875-1c52-4dd1-bdfc-4a9d3618187c</t>
  </si>
  <si>
    <t>Sean Wang</t>
  </si>
  <si>
    <t>6894844f-8cd1-492d-a6af-9249fa98f602</t>
  </si>
  <si>
    <t>6b0dd81d-37be-4260-8053-f2535a1e490d</t>
  </si>
  <si>
    <t>Diana Townsend</t>
  </si>
  <si>
    <t>afd50018-e27f-4dc7-aa0b-46ea1b0b249d</t>
  </si>
  <si>
    <t>a2ded1de-c302-40d5-a214-5243f5d23fc6</t>
  </si>
  <si>
    <t>Joseph Myers</t>
  </si>
  <si>
    <t>76c31071-c1bf-4df8-bead-63bc676a504c</t>
  </si>
  <si>
    <t>730f8b28-ecaf-449e-937d-cef34949ded7</t>
  </si>
  <si>
    <t>Shane Ross</t>
  </si>
  <si>
    <t>c34fb3a9-5584-4e58-9472-1e33885cc793</t>
  </si>
  <si>
    <t>aef0244b-2c19-4e3d-a7fc-1bad76ca1cbe</t>
  </si>
  <si>
    <t>Janet Delgado</t>
  </si>
  <si>
    <t>076f3b07-a2ec-477a-b05a-1bef690903c4</t>
  </si>
  <si>
    <t>9c15b25e-2379-450a-b964-afe69e6ea7d7</t>
  </si>
  <si>
    <t>Yvonne Greene</t>
  </si>
  <si>
    <t>533487f7-05d8-4c95-b20b-919968a57ee7</t>
  </si>
  <si>
    <t>91be0c2a-2a9d-4c6a-bffc-1e139c1cac23</t>
  </si>
  <si>
    <t>Melinda Crane</t>
  </si>
  <si>
    <t>ca359116-e22d-4fbb-99f1-9675be32fa85</t>
  </si>
  <si>
    <t>82e6e14d-8d53-4190-a3ab-bef5a7742626</t>
  </si>
  <si>
    <t>Sarah Martin</t>
  </si>
  <si>
    <t>2cdaa0b2-3d43-44fe-9fe9-1357b91a7793</t>
  </si>
  <si>
    <t>ebdfeeb4-b679-4210-afe8-771678e00f78</t>
  </si>
  <si>
    <t>Casey Brown</t>
  </si>
  <si>
    <t>758daaee-760f-4d95-93dd-bda134fe6da8</t>
  </si>
  <si>
    <t>71934177-9a6e-468d-af05-11973ebb65f1</t>
  </si>
  <si>
    <t>Rebecca Kaufman DDS</t>
  </si>
  <si>
    <t>54cd67b4-d67f-417d-9aa0-3078cdbe6de6</t>
  </si>
  <si>
    <t>28c5b1e3-e8ac-4518-ab8f-54d8df40fe04</t>
  </si>
  <si>
    <t>Nathan Jones</t>
  </si>
  <si>
    <t>68065678-ad47-4200-ae99-193708464aa4</t>
  </si>
  <si>
    <t>785fa1ad-fedb-4a32-850f-7bdcddf7d263</t>
  </si>
  <si>
    <t>Andrea Butler</t>
  </si>
  <si>
    <t>1ef8aca7-898f-4586-b74a-3db6e223afc0</t>
  </si>
  <si>
    <t>a5a7a595-9b62-46d2-86cf-07bfb73e54c3</t>
  </si>
  <si>
    <t>Michelle Gonzales DVM</t>
  </si>
  <si>
    <t>d40bf9dc-65fd-4412-8fc9-1b524affa0a0</t>
  </si>
  <si>
    <t>0a374f43-c4cd-4e19-b9a3-773dd2834904</t>
  </si>
  <si>
    <t>Mitchell Hunt</t>
  </si>
  <si>
    <t>1fc23099-c994-46ab-adb7-fa7e70a6d78b</t>
  </si>
  <si>
    <t>4333240a-d8d9-4ad8-a55f-30b91a8709bd</t>
  </si>
  <si>
    <t>Lauren Moody</t>
  </si>
  <si>
    <t>a812cf1b-69b3-4bf2-9dd0-9e342b4088da</t>
  </si>
  <si>
    <t>3e39bf9b-e9b8-43ea-a456-d76756ff66fd</t>
  </si>
  <si>
    <t>Christine Davis</t>
  </si>
  <si>
    <t>e631a9ee-754f-495f-92f6-38e6b197603c</t>
  </si>
  <si>
    <t>3ea685f6-c0a4-4088-bdd7-fc59b58674b5</t>
  </si>
  <si>
    <t>Grace Norris</t>
  </si>
  <si>
    <t>4207291e-b316-4953-b34b-da19c99156cc</t>
  </si>
  <si>
    <t>09268f85-982c-4129-8679-fe6e91779972</t>
  </si>
  <si>
    <t>Brittany Roberts</t>
  </si>
  <si>
    <t>5cdb7eda-9044-4ec6-9ef0-195ee152dc3a</t>
  </si>
  <si>
    <t>f1dde1f6-4e81-42da-8a8d-4853b6bbcd58</t>
  </si>
  <si>
    <t>Latoya Torres</t>
  </si>
  <si>
    <t>278976c9-4b7d-4b08-ac5b-fe79709ad1ab</t>
  </si>
  <si>
    <t>20e8dae1-b1f0-4d9b-8e21-7fb3be654bf9</t>
  </si>
  <si>
    <t>Eduardo Cruz</t>
  </si>
  <si>
    <t>362f7bc2-d9d5-466c-872b-50ed3a58d606</t>
  </si>
  <si>
    <t>95906901-25fb-4421-8d8e-8fdb954e95fb</t>
  </si>
  <si>
    <t>Jackson Romero</t>
  </si>
  <si>
    <t>7a1afd67-67e5-4f19-844e-2e8bff018ec6</t>
  </si>
  <si>
    <t>f8ef6c71-2b9f-4f6a-a666-a9b49e5364dc</t>
  </si>
  <si>
    <t>Christopher Farrell</t>
  </si>
  <si>
    <t>dd8b6c69-60c3-46eb-9fd6-39e685f970f7</t>
  </si>
  <si>
    <t>2b4b8171-a5fc-40b5-bc39-115fed13bac8</t>
  </si>
  <si>
    <t>Karen Webb</t>
  </si>
  <si>
    <t>1093a05b-f26b-4379-ab32-dc3a03a4bf4b</t>
  </si>
  <si>
    <t>34d88c51-4f2e-43eb-b98e-249757a55d1a</t>
  </si>
  <si>
    <t>Donald Strickland</t>
  </si>
  <si>
    <t>5b43ae1a-326a-4dea-a666-2e731e9d8b00</t>
  </si>
  <si>
    <t>e9a6df13-91c4-48c6-b596-1b937fb0b7b6</t>
  </si>
  <si>
    <t>Alexandria Francis</t>
  </si>
  <si>
    <t>e5ec276c-862c-4e66-89a5-c042c8786b08</t>
  </si>
  <si>
    <t>5d124a22-33d9-414f-bdca-f0893a768ae2</t>
  </si>
  <si>
    <t>Jennifer Garcia</t>
  </si>
  <si>
    <t>8da40d27-457f-4a84-9133-ded481e60c4c</t>
  </si>
  <si>
    <t>bdc313b8-d8bb-454c-88e5-a13af62f197d</t>
  </si>
  <si>
    <t>Angela Yates</t>
  </si>
  <si>
    <t>3ea426b8-3f7b-46ec-85df-f8e291136499</t>
  </si>
  <si>
    <t>2ec46bfe-bd4b-49cd-8c19-e0ac418df073</t>
  </si>
  <si>
    <t>Marilyn Sanchez</t>
  </si>
  <si>
    <t>0a4cb231-2d6c-48d0-b4c0-bea3b7a63ca5</t>
  </si>
  <si>
    <t>8d4e46c5-4409-40e2-9bf0-72e7fab87bb6</t>
  </si>
  <si>
    <t>Patrick Quinn</t>
  </si>
  <si>
    <t>21eeba3d-e733-4344-a7f8-daa8104c9b6e</t>
  </si>
  <si>
    <t>352ded78-0f94-4b38-8d81-bc5e85c65764</t>
  </si>
  <si>
    <t>Kevin Perkins</t>
  </si>
  <si>
    <t>c80aa7cf-e1b3-4498-8974-7baf19283cfc</t>
  </si>
  <si>
    <t>a247a4f5-ca3e-4f3a-91a0-b33c0d13c33b</t>
  </si>
  <si>
    <t>John Ramos</t>
  </si>
  <si>
    <t>96e15645-8ad8-4f05-9991-77b932888f78</t>
  </si>
  <si>
    <t>4cca3dda-7cbb-4627-9929-c7c73709d7d3</t>
  </si>
  <si>
    <t>Lauren Callahan</t>
  </si>
  <si>
    <t>c7036a4c-7150-494f-a2f2-cf57b850b440</t>
  </si>
  <si>
    <t>ce46abf3-96c4-4c44-b1de-54f6a48339f7</t>
  </si>
  <si>
    <t>Nicole Gay</t>
  </si>
  <si>
    <t>454f6d2d-99f2-487c-a83c-3806c12adc55</t>
  </si>
  <si>
    <t>5421b62c-2d31-417c-a191-9e127e1b5edf</t>
  </si>
  <si>
    <t>Kayla Bean</t>
  </si>
  <si>
    <t>3fbfe7eb-883d-4b03-9e04-d08643a29acd</t>
  </si>
  <si>
    <t>8faf04ba-ad87-46e1-8679-4c1e575519cd</t>
  </si>
  <si>
    <t>Lori Rodriguez</t>
  </si>
  <si>
    <t>01ab1df1-7cd2-4263-aea3-5df6f2193325</t>
  </si>
  <si>
    <t>8271bbba-f96f-4a1b-a4b3-b66b51b795ed</t>
  </si>
  <si>
    <t>Christopher Jones</t>
  </si>
  <si>
    <t>ece027bb-1835-4b4b-8dfc-f384ac482af2</t>
  </si>
  <si>
    <t>a34c4c78-57a9-4ae7-b175-7228dcadfda8</t>
  </si>
  <si>
    <t>Samantha Lee</t>
  </si>
  <si>
    <t>4ea4ae73-3695-4a61-bb57-6da7c34a4fa6</t>
  </si>
  <si>
    <t>c4342281-51ec-4f30-8e2d-a2578074a1ed</t>
  </si>
  <si>
    <t>Ashley Evans</t>
  </si>
  <si>
    <t>2793b627-ac00-4d5e-922d-9ba635d5b119</t>
  </si>
  <si>
    <t>c4329e78-3120-4ff4-a809-06a952e24a8e</t>
  </si>
  <si>
    <t>Christopher Moore</t>
  </si>
  <si>
    <t>84372286-f4ea-4fa5-935f-d8d22839d888</t>
  </si>
  <si>
    <t>9860f848-a74b-4973-b949-54dbfb2cef68</t>
  </si>
  <si>
    <t>Penny Adams</t>
  </si>
  <si>
    <t>db326207-ef30-4fd0-b8d3-ca66434a7e17</t>
  </si>
  <si>
    <t>251dd64e-5eec-4af4-8db9-eacbd59dcbfa</t>
  </si>
  <si>
    <t>Nicholas Calderon</t>
  </si>
  <si>
    <t>903389b4-6ce0-42ef-8eda-31cc73200e30</t>
  </si>
  <si>
    <t>0173c12e-6ac8-4d70-833f-fef764bf2e8c</t>
  </si>
  <si>
    <t>Jennifer Schmitt</t>
  </si>
  <si>
    <t>f998aaa1-23d2-489d-8e2c-c739a552abc6</t>
  </si>
  <si>
    <t>04fc9dd0-4632-4360-845d-4c0374f6b97e</t>
  </si>
  <si>
    <t>Christina Bates</t>
  </si>
  <si>
    <t>060fd3b6-5f9c-41f0-9522-1c404b77cf1c</t>
  </si>
  <si>
    <t>61e561bb-ca79-4b30-ad70-881b52647c6f</t>
  </si>
  <si>
    <t>Justin Gonzalez</t>
  </si>
  <si>
    <t>db3d419b-70aa-4992-80c0-e6679e1823a2</t>
  </si>
  <si>
    <t>3e3e47b3-130d-4476-9b59-82d2462270cb</t>
  </si>
  <si>
    <t>Nathan David</t>
  </si>
  <si>
    <t>f25b76a6-f89c-4ef6-b3b9-3ebe784983ff</t>
  </si>
  <si>
    <t>63db2b6d-a8cf-4238-87fe-8dee0bc6a71b</t>
  </si>
  <si>
    <t>Susan Tucker</t>
  </si>
  <si>
    <t>60013e38-960b-4746-9b51-0232fca7644d</t>
  </si>
  <si>
    <t>a3beb445-0e5d-4626-99f7-f7750f2f633b</t>
  </si>
  <si>
    <t>Joshua Kim</t>
  </si>
  <si>
    <t>e17f5e53-2260-4be8-b8ca-903b1c6c8382</t>
  </si>
  <si>
    <t>fa286316-5315-4a23-92f0-ed7dbff49c48</t>
  </si>
  <si>
    <t>3332d3ab-92f7-4072-8c81-cd7296fdad96</t>
  </si>
  <si>
    <t>3ec72cca-7031-42cd-9687-819b8fd48278</t>
  </si>
  <si>
    <t>Joshua Guerrero</t>
  </si>
  <si>
    <t>b087ab0e-4a9a-45f0-913b-3a4d87f16ab5</t>
  </si>
  <si>
    <t>c5188d4d-c5a8-446c-a3f5-aea605981489</t>
  </si>
  <si>
    <t>Richard Dawson</t>
  </si>
  <si>
    <t>e7b4dcd3-5c79-4b20-9a7a-9b4ff50b1168</t>
  </si>
  <si>
    <t>e2742d5c-bf4d-4bd8-b222-9838c5cfdce6</t>
  </si>
  <si>
    <t>Frank Perez</t>
  </si>
  <si>
    <t>f8b03457-ad7b-43c5-b2f0-b15c554047fe</t>
  </si>
  <si>
    <t>9a86a2f5-415f-4099-824f-8429b43d4bf9</t>
  </si>
  <si>
    <t>Allison Wilson</t>
  </si>
  <si>
    <t>7c81ed5a-ce5a-4372-a574-708d6d658f44</t>
  </si>
  <si>
    <t>87450d05-d4e8-4dd0-8c4b-c3d2cc5015cf</t>
  </si>
  <si>
    <t>William Brooks</t>
  </si>
  <si>
    <t>f5b4aee1-0836-4865-bee3-36076feccac2</t>
  </si>
  <si>
    <t>53badc3e-cc5b-4684-9f82-3a9481140235</t>
  </si>
  <si>
    <t>Katherine Andrews</t>
  </si>
  <si>
    <t>90b7f26f-1357-49cb-bc03-daa7112e1621</t>
  </si>
  <si>
    <t>c7d4a10f-8eec-42a4-b966-f9c21796b7b1</t>
  </si>
  <si>
    <t>Christopher Palmer</t>
  </si>
  <si>
    <t>77ec2100-ec28-417a-92ec-c3bd16757d7e</t>
  </si>
  <si>
    <t>30de0010-fe31-4408-a671-cd819c2b05eb</t>
  </si>
  <si>
    <t>Pamela Jordan</t>
  </si>
  <si>
    <t>e16b1b8c-e3ac-421a-b387-a60077391bee</t>
  </si>
  <si>
    <t>a6837a72-26f6-4d64-bd2a-f2c4fe8db353</t>
  </si>
  <si>
    <t>Christopher Johnston</t>
  </si>
  <si>
    <t>bd4d28c8-b14d-43b0-87f7-040b87184322</t>
  </si>
  <si>
    <t>e3af8541-6eb1-44b8-b2d1-235dd1f92f96</t>
  </si>
  <si>
    <t>Kenneth Smith</t>
  </si>
  <si>
    <t>39a8ab5e-022f-4a47-84d4-c5db63d3997f</t>
  </si>
  <si>
    <t>42442fce-2686-45c6-ad59-ade75287c72e</t>
  </si>
  <si>
    <t>Lauren Saunders</t>
  </si>
  <si>
    <t>3348eda0-aa57-46e4-a753-297e752f524f</t>
  </si>
  <si>
    <t>ece42aa5-930e-4549-924f-7225c519fd78</t>
  </si>
  <si>
    <t>Spencer Camacho</t>
  </si>
  <si>
    <t>34c5dd5b-25f5-4d6f-85e2-cdcc30584d20</t>
  </si>
  <si>
    <t>06b6a5f4-19d4-4a55-ae7c-77b04ef8a787</t>
  </si>
  <si>
    <t>Terry Williams</t>
  </si>
  <si>
    <t>11bb797a-f464-431f-9938-949e8a426ff0</t>
  </si>
  <si>
    <t>edafea54-50b9-404a-9edc-c2ff53d47caf</t>
  </si>
  <si>
    <t>Daniel Turner</t>
  </si>
  <si>
    <t>efb18149-3ba4-407e-8565-5d2dfdb269e5</t>
  </si>
  <si>
    <t>5af7dfe2-c5b8-4c82-b79c-c41aeb7d2448</t>
  </si>
  <si>
    <t>Shawn Blackburn</t>
  </si>
  <si>
    <t>06822e13-6007-47be-b2b1-068ad58b5423</t>
  </si>
  <si>
    <t>daac1277-be73-41e9-9e16-a0ea71a6de48</t>
  </si>
  <si>
    <t>Jamie Griffin</t>
  </si>
  <si>
    <t>6168c4a8-c55f-40a1-b4a4-50e332d9ec3e</t>
  </si>
  <si>
    <t>17c522e0-1fe9-448d-9083-08b097187943</t>
  </si>
  <si>
    <t>Katie Lane</t>
  </si>
  <si>
    <t>35aad597-c1b0-444b-a9b2-b32c1f27fa2c</t>
  </si>
  <si>
    <t>bd9ab6d9-7d36-45b9-b0d1-701b1ecfcd89</t>
  </si>
  <si>
    <t>Nicole Stewart</t>
  </si>
  <si>
    <t>ccbf1dfe-173e-43d9-bc32-edb435d80531</t>
  </si>
  <si>
    <t>415a53c1-7a5c-4426-9c1f-af7b81c4dda8</t>
  </si>
  <si>
    <t>Theresa Smith</t>
  </si>
  <si>
    <t>f6295eb4-667a-4b91-ab86-08d1cdac6327</t>
  </si>
  <si>
    <t>5c42adcf-5acc-416d-999d-ed5edb84aa96</t>
  </si>
  <si>
    <t>Sara Hamilton</t>
  </si>
  <si>
    <t>ffecc4eb-3ab7-42a1-8cfa-4f8aa6e997ae</t>
  </si>
  <si>
    <t>a4c1c966-a682-40fb-959e-9c9fb382c1ae</t>
  </si>
  <si>
    <t>Sherri Smith</t>
  </si>
  <si>
    <t>52c1e256-e5b7-4f49-a5b9-5c1abac8f92f</t>
  </si>
  <si>
    <t>3fbe5756-d8f0-4d41-a407-43300b9d55cd</t>
  </si>
  <si>
    <t>Adam Stone</t>
  </si>
  <si>
    <t>09fb4d4b-c325-4bc3-b845-a524b1f01f04</t>
  </si>
  <si>
    <t>35b7215e-cd68-4b39-98a0-db610fa99695</t>
  </si>
  <si>
    <t>Mary Watson</t>
  </si>
  <si>
    <t>2c23b779-6b53-41c0-a850-c932d2c08ee4</t>
  </si>
  <si>
    <t>f71de9c5-84c2-42c4-afb0-ce3b2cb50ab9</t>
  </si>
  <si>
    <t>Robert Barnett</t>
  </si>
  <si>
    <t>c95bc917-1c01-460c-acc9-d15ae10b3781</t>
  </si>
  <si>
    <t>343e623f-7f5f-4a4f-87ac-c717299152e6</t>
  </si>
  <si>
    <t>Mario Stout</t>
  </si>
  <si>
    <t>c8844f88-074a-488f-9231-d2a59f35ba40</t>
  </si>
  <si>
    <t>e389bcaf-074b-427e-94e2-8fa6069ccc0a</t>
  </si>
  <si>
    <t>Nicholas Thomas</t>
  </si>
  <si>
    <t>c33359b9-6085-4b5f-8a1b-07440be76352</t>
  </si>
  <si>
    <t>2b741898-8673-4f07-b8f7-3fad9937c931</t>
  </si>
  <si>
    <t>Adrian Prince</t>
  </si>
  <si>
    <t>1cc6f0a0-10fa-4909-bcfa-1e616b7d71bc</t>
  </si>
  <si>
    <t>fbbe0e9d-76e5-4a12-b9c6-c757f7feb735</t>
  </si>
  <si>
    <t>Steven Alexander</t>
  </si>
  <si>
    <t>002f4aee-a308-41ea-8f36-7c1b9a6ff965</t>
  </si>
  <si>
    <t>e648d7ae-7830-4c6c-b9eb-17974fb9ef37</t>
  </si>
  <si>
    <t>Bethany Douglas</t>
  </si>
  <si>
    <t>b7607067-ab1e-4b37-9d15-844df4f7bfdc</t>
  </si>
  <si>
    <t>bfac0af7-7e28-40a1-ba50-6f6018ad8eeb</t>
  </si>
  <si>
    <t>Laura Martinez</t>
  </si>
  <si>
    <t>24812414-f139-4c4b-8e31-ce5c213b1241</t>
  </si>
  <si>
    <t>be41635f-150a-4643-a8c1-fb6439bdc3ed</t>
  </si>
  <si>
    <t>Jared Eaton</t>
  </si>
  <si>
    <t>2f43b2f0-402b-4495-b9e9-c6ef3ff180d2</t>
  </si>
  <si>
    <t>5420d149-4d15-4c62-a8cc-6e3bbae3438e</t>
  </si>
  <si>
    <t>Julia Garza</t>
  </si>
  <si>
    <t>44482593-e232-4c25-bcd6-2aba93c1392f</t>
  </si>
  <si>
    <t>53f42383-21b7-4e70-a647-bcfcc2886352</t>
  </si>
  <si>
    <t>Matthew Riley</t>
  </si>
  <si>
    <t>e7f0916e-bf78-4ad8-88c2-fd6fd9caa609</t>
  </si>
  <si>
    <t>0c4aef81-a1c2-470c-a291-53bfccbdd15e</t>
  </si>
  <si>
    <t>Veronica Smith</t>
  </si>
  <si>
    <t>3ce26218-cb76-4127-95db-677f08bbb29f</t>
  </si>
  <si>
    <t>02ff9754-5291-4b6d-a592-4c9f29714f1f</t>
  </si>
  <si>
    <t>Karen Cooper</t>
  </si>
  <si>
    <t>93c379fd-f885-45f9-9126-3905de993ecd</t>
  </si>
  <si>
    <t>36ff812d-fe21-41fd-b3bd-185b67d920b3</t>
  </si>
  <si>
    <t>Dennis Gonzales</t>
  </si>
  <si>
    <t>83b5ad03-c4bd-43eb-a7cc-427447808b87</t>
  </si>
  <si>
    <t>ff26cb58-5656-411d-965c-978aec83c4d7</t>
  </si>
  <si>
    <t>Dawn Roman</t>
  </si>
  <si>
    <t>a9caa03d-74d1-4024-8c84-c302c5a24d77</t>
  </si>
  <si>
    <t>57a5e3b2-db30-4dad-ab02-e10418b47298</t>
  </si>
  <si>
    <t>Deborah Casey</t>
  </si>
  <si>
    <t>8b16f0a7-f6fa-46a1-8681-87e9a46d4b51</t>
  </si>
  <si>
    <t>f99f5c06-3a24-4e17-9836-a02720507d45</t>
  </si>
  <si>
    <t>Brian Pierce</t>
  </si>
  <si>
    <t>4e998b76-58fd-470b-9f91-07d5205525c6</t>
  </si>
  <si>
    <t>fbfbd9f9-8da4-4916-afa8-736973db49d0</t>
  </si>
  <si>
    <t>Tracy Bonilla</t>
  </si>
  <si>
    <t>e2b845b7-f0f5-4dc1-91ed-43ba65c65e05</t>
  </si>
  <si>
    <t>244700ca-31e3-460a-82ca-a526ffa0a1af</t>
  </si>
  <si>
    <t>Courtney Smith</t>
  </si>
  <si>
    <t>99d6f609-868c-4005-9a9b-9519be9dd48c</t>
  </si>
  <si>
    <t>dc241f84-9019-49b7-a6da-7a1cc7a9ff30</t>
  </si>
  <si>
    <t>Amber Patel</t>
  </si>
  <si>
    <t>ff46d9d3-f279-4e8b-b195-fa9f3afd099e</t>
  </si>
  <si>
    <t>28a3d3a3-5fdd-47bb-aab0-5af887e719e2</t>
  </si>
  <si>
    <t>Christopher Walters</t>
  </si>
  <si>
    <t>c0485d0b-ee3f-4127-97de-7f4d39ec02ca</t>
  </si>
  <si>
    <t>f1337e7d-8a73-483e-a6ec-d1dcb75168f6</t>
  </si>
  <si>
    <t>Jessica Harris</t>
  </si>
  <si>
    <t>669f9a4a-f2eb-4d5a-b819-fa11f584be73</t>
  </si>
  <si>
    <t>85915047-e6a5-47d0-a3c8-1fb94be730a1</t>
  </si>
  <si>
    <t>Stephanie Mcdonald</t>
  </si>
  <si>
    <t>00172ca3-4ccc-4afe-b02a-2956b8b758b8</t>
  </si>
  <si>
    <t>8e461d8b-b555-46ee-8057-1cf3132ab649</t>
  </si>
  <si>
    <t>Christine Quinn</t>
  </si>
  <si>
    <t>c152caf6-0f29-401d-911a-c671f5931884</t>
  </si>
  <si>
    <t>7b1e5e13-24cf-4629-a3ea-ea4f690e5ee8</t>
  </si>
  <si>
    <t>Pamela Roman</t>
  </si>
  <si>
    <t>a565cd41-28d1-41db-894b-cc99642830f3</t>
  </si>
  <si>
    <t>3180c811-9767-40d7-a418-8dde6b44312a</t>
  </si>
  <si>
    <t>Gregory Perez</t>
  </si>
  <si>
    <t>1f9bd2b4-66c4-4e9b-a483-f4f123f3e5c5</t>
  </si>
  <si>
    <t>f1c056ba-95ff-4d9d-bd5a-0760b9d9c1dc</t>
  </si>
  <si>
    <t>Christine Thomas</t>
  </si>
  <si>
    <t>a3027b21-02c1-4269-93d5-09afc2b5ac1b</t>
  </si>
  <si>
    <t>8634a7cd-4fa8-4870-8547-5ee11e06d96a</t>
  </si>
  <si>
    <t>Mark Ruiz</t>
  </si>
  <si>
    <t>1ff71e8c-d27e-4846-8c7f-9cd6703297d2</t>
  </si>
  <si>
    <t>74516c96-9c2b-4ca9-be2f-76858a8ffb2c</t>
  </si>
  <si>
    <t>Spencer Webster</t>
  </si>
  <si>
    <t>f311a3a1-45a8-4731-a00f-6ea257647ecf</t>
  </si>
  <si>
    <t>d685b08b-61aa-489d-8a7d-1de0fceae86b</t>
  </si>
  <si>
    <t>Ashley Owens</t>
  </si>
  <si>
    <t>b1020282-b5b2-4008-a051-6aaa2b1feecd</t>
  </si>
  <si>
    <t>c22a6772-7cbf-4645-8b61-716cdd91cf6b</t>
  </si>
  <si>
    <t>Joseph Davis</t>
  </si>
  <si>
    <t>dd763717-995b-4485-b5b1-27e19a72ebf3</t>
  </si>
  <si>
    <t>d9975545-de8e-4602-bdc5-59fc5cd0094c</t>
  </si>
  <si>
    <t>Sara Richmond</t>
  </si>
  <si>
    <t>dd7b99a6-1aed-4cfd-a357-e4ea0e80c78a</t>
  </si>
  <si>
    <t>b95b7efe-d7a2-4c6c-87bb-6bb0c51b2775</t>
  </si>
  <si>
    <t>Summer Bowman</t>
  </si>
  <si>
    <t>4051dbda-d617-42cb-aabf-1a086b6de0da</t>
  </si>
  <si>
    <t>034f2029-1545-4b48-9b4e-279bfbab907a</t>
  </si>
  <si>
    <t>Robert Sanchez</t>
  </si>
  <si>
    <t>aa66a0ed-6f0b-4b2b-9751-4f4938ace486</t>
  </si>
  <si>
    <t>c7ea7fd1-ff4f-4808-9a9d-7acc44087701</t>
  </si>
  <si>
    <t>Katherine Obrien</t>
  </si>
  <si>
    <t>ded21b15-84db-41dd-9b4b-f6366035e48d</t>
  </si>
  <si>
    <t>0ac7256b-61f1-4c8c-aae5-0490ecdcbb27</t>
  </si>
  <si>
    <t>Leslie Leon</t>
  </si>
  <si>
    <t>f77b9742-1e12-4bed-984c-4178935c31d1</t>
  </si>
  <si>
    <t>9482e11e-5c56-43aa-bd15-d3eec39783ae</t>
  </si>
  <si>
    <t>Stephanie Fisher</t>
  </si>
  <si>
    <t>58e8f1db-0a34-4670-be8b-15f3b7e1c9a2</t>
  </si>
  <si>
    <t>da2bf1b7-70b3-46df-89c3-4dd8a5a79705</t>
  </si>
  <si>
    <t>Scott Johnson</t>
  </si>
  <si>
    <t>be901a64-a0cc-4d31-8e22-efcfd02b4c3a</t>
  </si>
  <si>
    <t>e8780458-ab48-406d-ae8a-457fc712cf67</t>
  </si>
  <si>
    <t>Keith Johnson</t>
  </si>
  <si>
    <t>69824369-ebb1-4253-8ad2-a7ba194b3b6e</t>
  </si>
  <si>
    <t>74e5418d-baa3-40fa-8743-8e60cd4901c9</t>
  </si>
  <si>
    <t>Dawn Cardenas</t>
  </si>
  <si>
    <t>3faadfd6-f730-407e-b93c-82855a357945</t>
  </si>
  <si>
    <t>0c3c900f-c8a1-44aa-b22d-839746d162d6</t>
  </si>
  <si>
    <t>Michael Walters</t>
  </si>
  <si>
    <t>8ef86619-3599-4e91-a91c-9094cb2c0efb</t>
  </si>
  <si>
    <t>a5f62181-8c1a-4477-9d0d-3739c553bb6d</t>
  </si>
  <si>
    <t>James Bailey</t>
  </si>
  <si>
    <t>db4d2d18-7ff5-475c-983f-8f4f2c0bfe69</t>
  </si>
  <si>
    <t>9dcc91b0-5a0f-4f61-9571-826616c02601</t>
  </si>
  <si>
    <t>Renee Church</t>
  </si>
  <si>
    <t>ea072198-19ee-4d26-8e4b-36aad4249390</t>
  </si>
  <si>
    <t>67f3e4bf-a3b3-4be6-9726-9541b8d11a8f</t>
  </si>
  <si>
    <t>Jonathan Lopez</t>
  </si>
  <si>
    <t>b517e8ef-db21-4e31-83c2-181f33c00b7d</t>
  </si>
  <si>
    <t>ce4f4c66-5645-46bb-99c0-85a87c45d65d</t>
  </si>
  <si>
    <t>Isaiah Moore</t>
  </si>
  <si>
    <t>30960fbb-1c89-4e3c-8413-d04952a0628b</t>
  </si>
  <si>
    <t>8191086b-e8a9-4aba-8f7e-bc5494f3ea1b</t>
  </si>
  <si>
    <t>Kristina Sherman</t>
  </si>
  <si>
    <t>b21534f7-9e54-4d3e-a5e1-71462d8b62b6</t>
  </si>
  <si>
    <t>172dc647-17e6-4e99-b2d8-bc2913707fcb</t>
  </si>
  <si>
    <t>Suzanne Alvarado</t>
  </si>
  <si>
    <t>5714fc0b-b744-4158-a550-e249436c3827</t>
  </si>
  <si>
    <t>220e674e-6591-499b-9a92-9d2788676641</t>
  </si>
  <si>
    <t>Ashley Blanchard</t>
  </si>
  <si>
    <t>4b3dd578-cc69-48ca-a32f-fec3e05ff96e</t>
  </si>
  <si>
    <t>150bd1d8-f882-4326-91f2-84859d091856</t>
  </si>
  <si>
    <t>Danny Mckenzie</t>
  </si>
  <si>
    <t>fe20193b-aae2-4d63-a7ae-daae8c48e3f4</t>
  </si>
  <si>
    <t>3976c637-7e97-46ad-86bf-79cf4616fd6e</t>
  </si>
  <si>
    <t>Victoria Sanchez</t>
  </si>
  <si>
    <t>3749af64-cfc0-4fbc-a5dc-733d70bb2a0e</t>
  </si>
  <si>
    <t>3e61d359-4bfa-429e-832d-d96d25376857</t>
  </si>
  <si>
    <t>Shannon Webb</t>
  </si>
  <si>
    <t>ff9558a3-8d1d-482e-8e6b-24396a1e5d9a</t>
  </si>
  <si>
    <t>2fa17fe6-698e-4981-b136-9512916e1089</t>
  </si>
  <si>
    <t>Lauren Burton</t>
  </si>
  <si>
    <t>bf2dcfcb-6319-4bf6-baa8-55a6e6ffee2a</t>
  </si>
  <si>
    <t>fb5edc15-cbfa-48d6-b4ed-4d1d42f1287b</t>
  </si>
  <si>
    <t>Robert Reynolds</t>
  </si>
  <si>
    <t>3c15ae1f-efda-41b2-aced-f328e669dd22</t>
  </si>
  <si>
    <t>13b8ec30-5b69-4697-8a55-a14b51f5a8f9</t>
  </si>
  <si>
    <t>Brandy Heath</t>
  </si>
  <si>
    <t>94369f5d-89cc-4b08-8ba9-a0f03f3488a3</t>
  </si>
  <si>
    <t>eadfeef6-fb23-49d3-98bc-2e3b20f6b8d8</t>
  </si>
  <si>
    <t>Katie Alvarez</t>
  </si>
  <si>
    <t>9aa5bf18-d387-4cd8-8ea8-2b7a1ad4ac13</t>
  </si>
  <si>
    <t>b7b24f20-592c-4e25-b858-e2033a52b383</t>
  </si>
  <si>
    <t>Vanessa Nicholson</t>
  </si>
  <si>
    <t>d62c4be4-9302-45dc-84e5-eddd771d030f</t>
  </si>
  <si>
    <t>70184f95-9e6a-40fa-b5d2-36e30d9e9c48</t>
  </si>
  <si>
    <t>Jeffrey Benton Jr.</t>
  </si>
  <si>
    <t>0ebb51ae-a678-4753-8f1a-5d4a72ced11f</t>
  </si>
  <si>
    <t>de19893e-7a04-40c4-98fc-8448e555e087</t>
  </si>
  <si>
    <t>Amy Gomez</t>
  </si>
  <si>
    <t>f2859a73-4083-4cf3-91db-5fbc46addbe7</t>
  </si>
  <si>
    <t>b6af49df-070f-48c2-ba4e-832fe582eba2</t>
  </si>
  <si>
    <t>Jessica Duran</t>
  </si>
  <si>
    <t>a96bc761-3717-4e45-a570-6108fc78090e</t>
  </si>
  <si>
    <t>b27c1721-89d4-4ce2-8f50-b59873bd980f</t>
  </si>
  <si>
    <t>Erin Hudson</t>
  </si>
  <si>
    <t>24ec755d-683a-455e-b23e-9b0b82095583</t>
  </si>
  <si>
    <t>ae6b19de-faec-4b4c-8a24-0d57c42c40ce</t>
  </si>
  <si>
    <t>Shari Arellano</t>
  </si>
  <si>
    <t>9662f883-5bbc-4b30-8124-b471b64d158c</t>
  </si>
  <si>
    <t>122def06-fa33-4ca5-864d-8e701ea391e2</t>
  </si>
  <si>
    <t>Kendra Cross</t>
  </si>
  <si>
    <t>99fd92a4-fad2-4d69-bfb1-537631d28c69</t>
  </si>
  <si>
    <t>2de94792-fd55-4844-8242-17c5c61371c1</t>
  </si>
  <si>
    <t>Alyssa Mcfarland</t>
  </si>
  <si>
    <t>181af69a-16cf-4211-94f0-327b1e978ef7</t>
  </si>
  <si>
    <t>b3700e92-92f1-4a69-a74f-6635f236b2ee</t>
  </si>
  <si>
    <t>Jasmine Russell</t>
  </si>
  <si>
    <t>57e23419-d8e6-4501-a375-5bc87972c629</t>
  </si>
  <si>
    <t>5aeb90f6-4faa-4036-988a-7f552ed86804</t>
  </si>
  <si>
    <t>Jeffrey King</t>
  </si>
  <si>
    <t>335affe5-66c3-4832-82b0-7e312f3fbe11</t>
  </si>
  <si>
    <t>a5b08e26-fc52-4468-99e8-49b63a0517b2</t>
  </si>
  <si>
    <t>Gina Walton</t>
  </si>
  <si>
    <t>9b2d43a3-e119-4331-8538-fbfd41fd1281</t>
  </si>
  <si>
    <t>0f243491-8e9f-474a-bb65-03ea0f973342</t>
  </si>
  <si>
    <t>Anna Smith</t>
  </si>
  <si>
    <t>627f34eb-53ad-432c-8131-771e033857e4</t>
  </si>
  <si>
    <t>e7b795f9-cccf-4d37-8714-4da94e674f72</t>
  </si>
  <si>
    <t>Jade Jones</t>
  </si>
  <si>
    <t>7f8a1fca-9ef1-4e4f-a2f0-77e330405cc4</t>
  </si>
  <si>
    <t>f9cc596e-37e7-4948-8903-c8c72e8992cc</t>
  </si>
  <si>
    <t>Shane Gaines</t>
  </si>
  <si>
    <t>e4353335-2d4b-4c13-92f0-ae835fc97e64</t>
  </si>
  <si>
    <t>e1322e39-d891-40a4-b4d4-813a70d18e9e</t>
  </si>
  <si>
    <t>Katie Olsen</t>
  </si>
  <si>
    <t>ef6f5d6a-09ed-4c7c-9f40-ce6a07c478ba</t>
  </si>
  <si>
    <t>cb2c7b1d-f541-4b22-a363-45fc899f7cfb</t>
  </si>
  <si>
    <t>Renee Collins</t>
  </si>
  <si>
    <t>2e2fcae7-aedb-4046-995b-9abc1b972332</t>
  </si>
  <si>
    <t>e675835a-2ad9-4360-84bb-af7a97113545</t>
  </si>
  <si>
    <t>Corey Moore</t>
  </si>
  <si>
    <t>74650ff9-f014-4b87-965f-a125eb85105d</t>
  </si>
  <si>
    <t>d4eee313-8c48-4218-a892-ab6fedb92750</t>
  </si>
  <si>
    <t>Jerome Wilson</t>
  </si>
  <si>
    <t>5d9e1717-3f08-4a9e-969d-b57e10c238ba</t>
  </si>
  <si>
    <t>d14d4890-f5db-4d2c-bd4c-af01243191eb</t>
  </si>
  <si>
    <t>Robert Williams Jr.</t>
  </si>
  <si>
    <t>e8e00199-d7f6-4255-8f97-9ff07afd0718</t>
  </si>
  <si>
    <t>d6ccc7cd-c12e-4882-b527-ba0aa8df7aa5</t>
  </si>
  <si>
    <t>Sarah Davis</t>
  </si>
  <si>
    <t>90208d23-86ff-46f2-a970-1e00520fc3e7</t>
  </si>
  <si>
    <t>858c5992-882c-4812-b3c3-c4289338e35d</t>
  </si>
  <si>
    <t>Joshua Harris</t>
  </si>
  <si>
    <t>32b2d952-c376-47d6-b2a9-dfa122ae8888</t>
  </si>
  <si>
    <t>6d234155-a057-4558-b1ba-308e4aff5eee</t>
  </si>
  <si>
    <t>James Henry</t>
  </si>
  <si>
    <t>7bee4582-8fae-46a9-924e-c63c1ab49e05</t>
  </si>
  <si>
    <t>7f63abb8-4e4f-4dd0-a388-f6dc9c12e3c9</t>
  </si>
  <si>
    <t>Patricia Townsend DDS</t>
  </si>
  <si>
    <t>f2602a26-3025-4041-8aa8-6e33d4cd45a9</t>
  </si>
  <si>
    <t>96646ca5-e460-4d31-8e9f-67a716d4fdff</t>
  </si>
  <si>
    <t>07289719-88c7-4e8a-8c46-d8bebd3ff354</t>
  </si>
  <si>
    <t>6288e5da-4d8d-4d2d-b77e-1ee60c15cb28</t>
  </si>
  <si>
    <t>Victor Williams</t>
  </si>
  <si>
    <t>bd10f69f-6f0d-487b-9fab-24e2af25762c</t>
  </si>
  <si>
    <t>2da46bc5-d966-48c9-8623-d81e8224da50</t>
  </si>
  <si>
    <t>Melanie Williams</t>
  </si>
  <si>
    <t>2f8a637d-f330-4c59-b50d-456e19412cae</t>
  </si>
  <si>
    <t>51ffdef6-b660-4a31-b8b8-9fc4e47172b1</t>
  </si>
  <si>
    <t>Dalton Clark</t>
  </si>
  <si>
    <t>ec0dd9ba-0b94-429c-83fd-e24e9ceeaf74</t>
  </si>
  <si>
    <t>b07bd4ed-e67b-4ad3-b4be-5f0161a93ecf</t>
  </si>
  <si>
    <t>Dylan Strong</t>
  </si>
  <si>
    <t>54ac13ce-d4d0-4762-aa4d-7ed8d04a902a</t>
  </si>
  <si>
    <t>63d18504-fcb1-4281-ad53-a810fc01c46c</t>
  </si>
  <si>
    <t>Jacqueline Monroe</t>
  </si>
  <si>
    <t>3f05344c-9947-498a-a444-727727eaf665</t>
  </si>
  <si>
    <t>e1c72223-4218-4e6d-ab24-f74a9f2be8ba</t>
  </si>
  <si>
    <t>Melanie Mckinney</t>
  </si>
  <si>
    <t>f0b5b7b3-3472-459e-8f4b-1252a04e03d7</t>
  </si>
  <si>
    <t>e9ea9d49-bc94-446e-a741-0d2ce0f13db6</t>
  </si>
  <si>
    <t>Michael Perry</t>
  </si>
  <si>
    <t>e6ace778-d7b6-40a3-8730-b04b608bb508</t>
  </si>
  <si>
    <t>7cfbc186-c77b-4fff-9114-dda13082d7e6</t>
  </si>
  <si>
    <t>Adam Schwartz</t>
  </si>
  <si>
    <t>20fed1f3-72fa-40f7-8462-68d6b22d2bfe</t>
  </si>
  <si>
    <t>120de24a-3914-4ce2-b083-07e1a9b7f1f5</t>
  </si>
  <si>
    <t>Ashley Barrera</t>
  </si>
  <si>
    <t>53cf14e1-8974-416a-aef0-963c11062a35</t>
  </si>
  <si>
    <t>41a9edd3-bd76-4b2f-b189-6bad2ad88bca</t>
  </si>
  <si>
    <t>Michelle Neal</t>
  </si>
  <si>
    <t>db029414-48e2-4a53-8954-105b89485754</t>
  </si>
  <si>
    <t>c2d031ad-1bc6-429e-82f1-9c7b91f29ea4</t>
  </si>
  <si>
    <t>Rodney Henson</t>
  </si>
  <si>
    <t>3366da87-7f7a-478c-98b1-3a9d8e041844</t>
  </si>
  <si>
    <t>092351d9-fedc-4b65-84aa-6e12208a9c4f</t>
  </si>
  <si>
    <t>Brian Perez</t>
  </si>
  <si>
    <t>c335e9e5-1567-45f4-af39-f8c863582706</t>
  </si>
  <si>
    <t>3de372e9-1141-46af-8e70-d3f7b190dea4</t>
  </si>
  <si>
    <t>Jacob Rodgers</t>
  </si>
  <si>
    <t>a9b24a99-0a82-40b6-84e5-7a9298d516b9</t>
  </si>
  <si>
    <t>f979549b-c44c-4c78-80ed-319cef016e79</t>
  </si>
  <si>
    <t>Daniel Stewart</t>
  </si>
  <si>
    <t>57628c84-2718-4985-b2d6-c18c03a3574a</t>
  </si>
  <si>
    <t>ebfdb100-4034-4202-b34e-5ba1dc07605e</t>
  </si>
  <si>
    <t>Joel Valenzuela</t>
  </si>
  <si>
    <t>f262e145-2731-460c-a149-ee42642d03af</t>
  </si>
  <si>
    <t>39a90a45-104b-4372-816e-a5c24ab3c590</t>
  </si>
  <si>
    <t>Cory Barrett</t>
  </si>
  <si>
    <t>11c3138b-70c6-4b42-9f0f-f647067ab1d7</t>
  </si>
  <si>
    <t>874f7c5c-9a06-44b9-beeb-2f03d7ea8625</t>
  </si>
  <si>
    <t>Christopher Payne</t>
  </si>
  <si>
    <t>10ac72bd-af4c-4dfc-9c82-780f0e84c070</t>
  </si>
  <si>
    <t>04786088-88c6-4a79-849e-bfa568f0ca5d</t>
  </si>
  <si>
    <t>Carolyn Cantu</t>
  </si>
  <si>
    <t>1a9226d6-e6c9-4d54-a4bb-879609d68cdc</t>
  </si>
  <si>
    <t>6197337c-0182-4481-bbd1-4558af2f5f8b</t>
  </si>
  <si>
    <t>Anthony Hughes</t>
  </si>
  <si>
    <t>c31dfb91-397a-4433-9b64-8ca71ea0dd2d</t>
  </si>
  <si>
    <t>8bab4c1b-904a-4134-8902-8dd7a0d763f0</t>
  </si>
  <si>
    <t>Matthew Bartlett</t>
  </si>
  <si>
    <t>484fda28-62d4-4bff-a510-f7b4924d4a86</t>
  </si>
  <si>
    <t>731da6ec-6303-4bd4-9db5-64b5af8422cc</t>
  </si>
  <si>
    <t>Cynthia Henry</t>
  </si>
  <si>
    <t>a2fe9cb4-fcec-4791-bae9-df3f585b8128</t>
  </si>
  <si>
    <t>e6092042-eb5f-4944-baa8-34197479d994</t>
  </si>
  <si>
    <t>Joshua Ward</t>
  </si>
  <si>
    <t>2ca26887-bb21-48c4-a318-8a65496fe308</t>
  </si>
  <si>
    <t>ffc7aba2-6371-4357-b7a5-8f8df689c4c2</t>
  </si>
  <si>
    <t>Christopher Singh</t>
  </si>
  <si>
    <t>0ae4e096-24dc-4ee5-8cc3-78c3ce3200af</t>
  </si>
  <si>
    <t>e13ae6f4-b5ef-418b-a90e-1a7e75be1ba7</t>
  </si>
  <si>
    <t>Crystal Morales</t>
  </si>
  <si>
    <t>f11f1e97-3546-4a1c-9a5a-5daca0624c48</t>
  </si>
  <si>
    <t>6af01106-e235-49a8-abcf-dfa467e2020e</t>
  </si>
  <si>
    <t>Jesse Farley</t>
  </si>
  <si>
    <t>aa55e9af-5375-44b0-967a-25f85d12490e</t>
  </si>
  <si>
    <t>87a9efaf-b92a-41b7-a213-cdad661d3354</t>
  </si>
  <si>
    <t>Daniel Lee</t>
  </si>
  <si>
    <t>a8c99656-bab3-49a3-9fa4-a6daf2b074a3</t>
  </si>
  <si>
    <t>e67d9f00-5d08-4254-9e6e-ac9cc8bc7784</t>
  </si>
  <si>
    <t>Scott Conner</t>
  </si>
  <si>
    <t>64907a63-36a8-453d-8e90-ee87a4dd2fe1</t>
  </si>
  <si>
    <t>8af6d268-1bd0-4f9b-b861-2769242e4cff</t>
  </si>
  <si>
    <t>Elizabeth Wall</t>
  </si>
  <si>
    <t>0d06d891-6980-4e3c-9fa3-fe4bdebf96d3</t>
  </si>
  <si>
    <t>8d3bc1df-5672-4735-b798-fc80330c8461</t>
  </si>
  <si>
    <t>Mary Giles</t>
  </si>
  <si>
    <t>061a1396-7167-48ee-b175-82082e292386</t>
  </si>
  <si>
    <t>9140a95d-62ce-4959-b4da-1f50b1a7fe09</t>
  </si>
  <si>
    <t>Denise Reese</t>
  </si>
  <si>
    <t>66e1608e-a428-4ec4-a7e6-287bc4ecea32</t>
  </si>
  <si>
    <t>32a3a8fb-cd03-4402-8827-e7c09337bb34</t>
  </si>
  <si>
    <t>Eugene Sanchez</t>
  </si>
  <si>
    <t>7c976337-ee66-4fd2-833b-14ed216c0ed0</t>
  </si>
  <si>
    <t>c36db2ec-eeda-49bc-9c40-6cbe50f370af</t>
  </si>
  <si>
    <t>Nancy Liu</t>
  </si>
  <si>
    <t>15f3b747-10bb-4ed3-8976-5bdf18d939eb</t>
  </si>
  <si>
    <t>dcbc5e3f-eb90-40cb-8238-1c49057eccfa</t>
  </si>
  <si>
    <t>Erin Davis</t>
  </si>
  <si>
    <t>be5b8a92-33f8-457c-9b50-73c7e6dc9c76</t>
  </si>
  <si>
    <t>4ebc5f60-3687-41e1-b53c-a48b268de9f4</t>
  </si>
  <si>
    <t>Heidi Blankenship</t>
  </si>
  <si>
    <t>799f52c0-7255-4e4e-9408-7cd1e78e4df0</t>
  </si>
  <si>
    <t>4a2c7830-2cdb-4625-b41f-572156afd9ce</t>
  </si>
  <si>
    <t>Robert Moore</t>
  </si>
  <si>
    <t>1e521d48-6a49-4f0b-a9cb-31b126ea945e</t>
  </si>
  <si>
    <t>68e0c800-9e48-4e45-a904-ee42884526f5</t>
  </si>
  <si>
    <t>Juan Harrison</t>
  </si>
  <si>
    <t>3fd8027f-e755-4655-9916-2e44b0a17621</t>
  </si>
  <si>
    <t>f205da82-a9f3-431b-9d05-3081f9e34f60</t>
  </si>
  <si>
    <t>Jeremy Campos</t>
  </si>
  <si>
    <t>611e6047-790a-474e-a185-e21be156df17</t>
  </si>
  <si>
    <t>051bb698-c463-499a-aba3-21ef7a14cf98</t>
  </si>
  <si>
    <t>Victoria Cox</t>
  </si>
  <si>
    <t>72847156-2e8c-46bf-9268-b5df95bb6e09</t>
  </si>
  <si>
    <t>7de471bf-f865-4d61-8515-5381e4dc6680</t>
  </si>
  <si>
    <t>Lacey Blackwell</t>
  </si>
  <si>
    <t>2d5f4dd3-11a2-464d-9eb6-3bc5e2f10e16</t>
  </si>
  <si>
    <t>ad6853c6-4cd3-46a4-9fc0-8086228ba68a</t>
  </si>
  <si>
    <t>Chase Haney</t>
  </si>
  <si>
    <t>f629c955-3277-4b28-ab3d-48acf5ddb7d2</t>
  </si>
  <si>
    <t>b61ed8af-4ad7-4a0d-9219-4d62a25c6c5c</t>
  </si>
  <si>
    <t>Rachel Gomez</t>
  </si>
  <si>
    <t>e41bb3b9-9f32-4c4c-8415-a9617ea7eded</t>
  </si>
  <si>
    <t>2b4786c5-fde0-4b7a-aaf0-ebbd971f640d</t>
  </si>
  <si>
    <t>David Palmer</t>
  </si>
  <si>
    <t>7d5704df-0600-42c3-aa7a-109ee77ee2a9</t>
  </si>
  <si>
    <t>0d5098fc-2ab8-4610-a7e3-99b8518da488</t>
  </si>
  <si>
    <t>Melody Baker</t>
  </si>
  <si>
    <t>bfffd800-45d8-4da6-8a5b-4eb256679189</t>
  </si>
  <si>
    <t>75453946-a81d-4ecf-827f-f69efebea834</t>
  </si>
  <si>
    <t>Faith Johnson</t>
  </si>
  <si>
    <t>02bbc915-9fc9-453a-ad32-1036fa6e8103</t>
  </si>
  <si>
    <t>4d7e6eeb-04eb-4694-92da-e5a7bc11733c</t>
  </si>
  <si>
    <t>Tanner James</t>
  </si>
  <si>
    <t>b265293e-4531-4fd0-ac01-e53db1fe69b8</t>
  </si>
  <si>
    <t>cd9afa65-5de6-4467-95ec-2b7860094db3</t>
  </si>
  <si>
    <t>Wendy Coleman</t>
  </si>
  <si>
    <t>58a32011-f162-4df9-a1e1-0ae85795bee7</t>
  </si>
  <si>
    <t>31621e95-8d68-4317-82f7-6d43b8180f1c</t>
  </si>
  <si>
    <t>Derek Gentry DVM</t>
  </si>
  <si>
    <t>5190ae93-e9d0-42ec-aa8d-904cce339ee0</t>
  </si>
  <si>
    <t>1d0ffe16-e554-474f-8240-252ddc89e59a</t>
  </si>
  <si>
    <t>Carl Gill</t>
  </si>
  <si>
    <t>10a12a0b-5f96-400d-ad56-e616130cd65b</t>
  </si>
  <si>
    <t>3ca872f2-cd2c-4a30-9268-9d81276cf202</t>
  </si>
  <si>
    <t>Sharon Smith</t>
  </si>
  <si>
    <t>dec2c775-5754-4c43-8e96-a698bc8b7eb7</t>
  </si>
  <si>
    <t>27ff97ca-1204-4b0a-9e11-e71ce8ae6b4b</t>
  </si>
  <si>
    <t>Tracie Costa</t>
  </si>
  <si>
    <t>aa3961be-c93f-4c2c-94b5-e773df973c95</t>
  </si>
  <si>
    <t>0e60ec16-1f39-49f9-9cd1-126b1b17dab8</t>
  </si>
  <si>
    <t>Christina Reese</t>
  </si>
  <si>
    <t>f38e6bc3-b7df-452c-9779-e7d02f81d4b2</t>
  </si>
  <si>
    <t>caa5d22a-6ed7-449f-80fb-bb9017722cf0</t>
  </si>
  <si>
    <t>Christine Love</t>
  </si>
  <si>
    <t>3150c323-8782-4633-a01d-9aeb52060f1c</t>
  </si>
  <si>
    <t>b54f0f8a-3282-4c8a-914b-049b79de06cb</t>
  </si>
  <si>
    <t>Lisa Lopez MD</t>
  </si>
  <si>
    <t>0faf26b4-dc63-4f5e-9d71-2dc59780fe9b</t>
  </si>
  <si>
    <t>019dc12d-81f1-4d04-af57-6e777148c007</t>
  </si>
  <si>
    <t>William Baker</t>
  </si>
  <si>
    <t>3078f3d0-f904-4be7-934f-a5c88ac068d3</t>
  </si>
  <si>
    <t>c2fc93d9-b3ef-49d7-9fbf-23bbb33109f5</t>
  </si>
  <si>
    <t>Cody Morris</t>
  </si>
  <si>
    <t>d606be66-a2a2-41a6-a508-f5c429949775</t>
  </si>
  <si>
    <t>698b4ff4-99ff-40c6-8bf5-cf0e97a182a2</t>
  </si>
  <si>
    <t>Donna Simmons</t>
  </si>
  <si>
    <t>87d22e31-3da3-45e2-bc46-00bd584220f1</t>
  </si>
  <si>
    <t>f7d7f5c0-e3fb-4b87-a7a3-bc7a01c9a464</t>
  </si>
  <si>
    <t>Diana Martin</t>
  </si>
  <si>
    <t>e716eb38-581f-43df-be71-bda810128b96</t>
  </si>
  <si>
    <t>c172494f-9eae-4feb-8f76-a282bba04391</t>
  </si>
  <si>
    <t>Angela Duran</t>
  </si>
  <si>
    <t>be8864ab-fa27-48f8-8312-5cdd722899a2</t>
  </si>
  <si>
    <t>969040b0-5182-48dd-9696-5a15acac1b18</t>
  </si>
  <si>
    <t>Suzanne Wolfe</t>
  </si>
  <si>
    <t>91b72a5c-10dd-4f06-b594-6de4ad9e392f</t>
  </si>
  <si>
    <t>51ae2d48-d6f8-4aa7-ba26-6e87432f174f</t>
  </si>
  <si>
    <t>Patrick Castillo</t>
  </si>
  <si>
    <t>503fe053-7d34-45ec-836f-00084cdcffaf</t>
  </si>
  <si>
    <t>30b6857a-beb6-4fd8-bfc4-d95b8bc135a9</t>
  </si>
  <si>
    <t>Christopher Vazquez</t>
  </si>
  <si>
    <t>5309c42a-762e-4da3-a146-04df77069f94</t>
  </si>
  <si>
    <t>f1f97ce9-d8b3-44a4-8bd7-25f2ec66f55e</t>
  </si>
  <si>
    <t>Julie Nolan</t>
  </si>
  <si>
    <t>c0242e61-bce4-470b-a45f-8b4a27165ab6</t>
  </si>
  <si>
    <t>06444f36-f31b-4888-ab6a-b82062b45550</t>
  </si>
  <si>
    <t>Rachel James</t>
  </si>
  <si>
    <t>5d9f2c8c-6640-464a-a63e-0670a1d76730</t>
  </si>
  <si>
    <t>d14170c1-ca97-4f1d-af33-9c5e03923cfa</t>
  </si>
  <si>
    <t>Carrie Watkins</t>
  </si>
  <si>
    <t>642bb07d-0432-47e4-9847-d750378ce7b7</t>
  </si>
  <si>
    <t>565a4a42-4559-4d60-a65f-d5c178e7e190</t>
  </si>
  <si>
    <t>Jonathan Moore</t>
  </si>
  <si>
    <t>47155ad3-8ca0-4d2a-9a93-98e6f487b599</t>
  </si>
  <si>
    <t>9b58e20a-7c8d-4aef-b0a0-4e0b3a4d1f57</t>
  </si>
  <si>
    <t>Jessica Valentine</t>
  </si>
  <si>
    <t>0f4c7562-aa71-495c-b816-ee8a7cc27448</t>
  </si>
  <si>
    <t>1120c1b7-1b23-41f0-b620-e4c05a766ac4</t>
  </si>
  <si>
    <t>Michelle Franklin</t>
  </si>
  <si>
    <t>7e85f617-f17e-493d-84cd-a1d23c32f2ee</t>
  </si>
  <si>
    <t>7d91dbcc-6a95-4ce2-b766-3e35cdba2cac</t>
  </si>
  <si>
    <t>Eric Moore</t>
  </si>
  <si>
    <t>6dd2c683-9e54-47bf-af1e-65964f844346</t>
  </si>
  <si>
    <t>212232df-995f-4798-9f31-63fa9c939245</t>
  </si>
  <si>
    <t>Glenda Brooks</t>
  </si>
  <si>
    <t>90b950bb-5e9b-4a6c-a0cd-5bb8dd357f0d</t>
  </si>
  <si>
    <t>0488a0e8-1028-45b4-b938-ce7ff86e2588</t>
  </si>
  <si>
    <t>Jason Clark</t>
  </si>
  <si>
    <t>df331eb0-e8ff-461f-bbc2-9d89b0333c0d</t>
  </si>
  <si>
    <t>ea6dccb6-a245-45d4-9002-6d68e70dc8b8</t>
  </si>
  <si>
    <t>Karen Ramirez</t>
  </si>
  <si>
    <t>b2c5b9b9-54c0-4524-8b37-a85d93c4ad32</t>
  </si>
  <si>
    <t>f7294c21-208b-4725-a6e0-05dd31c2bddb</t>
  </si>
  <si>
    <t>3cad3401-9c00-4b52-97c4-0530b5465c93</t>
  </si>
  <si>
    <t>7d14190d-3fc4-44d0-91d5-0a53d035dd19</t>
  </si>
  <si>
    <t>Stephanie Edwards</t>
  </si>
  <si>
    <t>25fa9f8d-c00c-4ab9-a257-37cf18781ae5</t>
  </si>
  <si>
    <t>877bfb50-14d0-445b-9257-fa5d9fa4b54f</t>
  </si>
  <si>
    <t>Lance Macdonald DVM</t>
  </si>
  <si>
    <t>c705dd1e-63bb-48b6-b311-71a7112206a2</t>
  </si>
  <si>
    <t>46b5b8f6-c51b-4922-8a91-6df731745b78</t>
  </si>
  <si>
    <t>Helen Strickland</t>
  </si>
  <si>
    <t>00c818ba-a210-4d25-b92c-5f423f203c22</t>
  </si>
  <si>
    <t>9ee31563-d328-40c7-9b2d-e07e53c45254</t>
  </si>
  <si>
    <t>Mr. Don Flores</t>
  </si>
  <si>
    <t>333705f9-894b-4f90-a21a-47b99ad24609</t>
  </si>
  <si>
    <t>302d8d1f-a555-4fa1-8f8b-e8bdd2fa9b0a</t>
  </si>
  <si>
    <t>Linda Martinez</t>
  </si>
  <si>
    <t>31e7ca38-e280-45d7-bc49-64670f810db2</t>
  </si>
  <si>
    <t>484f0da6-810e-4d40-8c81-55da86043d41</t>
  </si>
  <si>
    <t>James Haynes</t>
  </si>
  <si>
    <t>34491318-42d0-4a0b-8c55-542d02cb42d1</t>
  </si>
  <si>
    <t>0760d408-0678-4e13-8bcd-6e4d24e11716</t>
  </si>
  <si>
    <t>Pamela Miller</t>
  </si>
  <si>
    <t>25ca147f-fe33-4bd7-a8e9-1639c69aa024</t>
  </si>
  <si>
    <t>8e25ce3d-61cc-46e5-a03a-51967259f45b</t>
  </si>
  <si>
    <t>Jeremy Edwards</t>
  </si>
  <si>
    <t>32a1c14d-46a4-4f8d-b4b8-b222460781e5</t>
  </si>
  <si>
    <t>48e636b5-740d-49d6-9b46-5e04b4cfdcd7</t>
  </si>
  <si>
    <t>Carl Blanchard</t>
  </si>
  <si>
    <t>8d759038-5397-4f39-9e24-0ec50d6ba019</t>
  </si>
  <si>
    <t>50b57397-2449-4a0f-9e6b-1e567a235335</t>
  </si>
  <si>
    <t>Jaime Johnson</t>
  </si>
  <si>
    <t>2d914e29-6541-4574-92ea-13b8a575c5c7</t>
  </si>
  <si>
    <t>c2b2315d-d608-46ac-9cf2-f216539cbe4f</t>
  </si>
  <si>
    <t>Douglas Cunningham</t>
  </si>
  <si>
    <t>0e4cc983-82ff-41e0-a21d-4d530a14e77e</t>
  </si>
  <si>
    <t>21c20510-b6b2-413c-b79f-0581b907e44b</t>
  </si>
  <si>
    <t>Timothy Taylor Jr.</t>
  </si>
  <si>
    <t>17841919-3c29-49ed-b6bf-1f51f0abe316</t>
  </si>
  <si>
    <t>5b69a9a8-f8e9-4d27-9c3d-bae4c1315e84</t>
  </si>
  <si>
    <t>Jason Potter</t>
  </si>
  <si>
    <t>865162a6-0fe9-4780-8b8c-6b6e668b179f</t>
  </si>
  <si>
    <t>655f9c8c-ca2b-48f5-a44e-3b1c6a961ac0</t>
  </si>
  <si>
    <t>Kimberly Davis</t>
  </si>
  <si>
    <t>c344819d-1d80-47cd-a8b8-2fa172d0c649</t>
  </si>
  <si>
    <t>3a36a26d-42c0-41c2-9e60-d544e9531b87</t>
  </si>
  <si>
    <t>Matthew Grant</t>
  </si>
  <si>
    <t>39bbab8a-b281-438e-97c7-d8e6a495430e</t>
  </si>
  <si>
    <t>38107177-0acc-49da-8ada-634b7a8ba3cf</t>
  </si>
  <si>
    <t>Tiffany Best</t>
  </si>
  <si>
    <t>6334db06-52ac-4e30-91c8-10ef802643c4</t>
  </si>
  <si>
    <t>6553b96b-ab96-4b35-a263-7d77c186cbce</t>
  </si>
  <si>
    <t>Ralph Vasquez</t>
  </si>
  <si>
    <t>8cced653-6a39-4c71-b276-c469b6f957dc</t>
  </si>
  <si>
    <t>96f48688-333b-4a5d-8a45-f6041165ed7f</t>
  </si>
  <si>
    <t>Dave Henry</t>
  </si>
  <si>
    <t>e1b39d64-94e2-433d-94a3-ffe6b3aac060</t>
  </si>
  <si>
    <t>d43bbf74-e609-456a-8257-909d5e3cff18</t>
  </si>
  <si>
    <t>Daniel Herrera</t>
  </si>
  <si>
    <t>480af459-9f6f-4967-be87-6c4fa0af9f67</t>
  </si>
  <si>
    <t>82c901df-5fd2-49bc-8e67-3bc844016c6f</t>
  </si>
  <si>
    <t>Ruben Webster</t>
  </si>
  <si>
    <t>e5de9e28-53ba-440f-b21e-246255a0db97</t>
  </si>
  <si>
    <t>a684b83b-1e81-4599-a483-8f5b42a5c37c</t>
  </si>
  <si>
    <t>Allen Morrison</t>
  </si>
  <si>
    <t>67db5a91-c51f-4fef-8305-a8cbabfe1fb5</t>
  </si>
  <si>
    <t>0aaa3c51-1cd9-4b17-af51-270f346003a3</t>
  </si>
  <si>
    <t>Brian Fitzpatrick</t>
  </si>
  <si>
    <t>bc57003e-91f9-4586-827f-9590333c8c30</t>
  </si>
  <si>
    <t>b09371b5-d53a-4164-8c71-b0d5bf4d493d</t>
  </si>
  <si>
    <t>Stacie Meyers</t>
  </si>
  <si>
    <t>a0493ed9-a5d8-4148-8deb-083b76ba4572</t>
  </si>
  <si>
    <t>e266c16f-e3e4-42f3-911c-dbb83ad4d4c4</t>
  </si>
  <si>
    <t>Claire Johnson</t>
  </si>
  <si>
    <t>dc406c3b-2e50-478b-945f-d39a376788ab</t>
  </si>
  <si>
    <t>f2612977-7fe5-4edd-b4d3-87dd557c9198</t>
  </si>
  <si>
    <t>Michelle Ellis</t>
  </si>
  <si>
    <t>ebbaca66-2a4e-4d28-80fc-e1449a106a52</t>
  </si>
  <si>
    <t>98c3fa3d-8f92-4bca-baec-c9537ddee37d</t>
  </si>
  <si>
    <t>William Mathews</t>
  </si>
  <si>
    <t>e268d92f-1b75-4ed1-9dca-71ef13e2738a</t>
  </si>
  <si>
    <t>9e88ebab-07fc-4800-9a49-54080011be30</t>
  </si>
  <si>
    <t>Adam Hill</t>
  </si>
  <si>
    <t>ba8f3e6c-61a4-4d19-b1ef-7e0a4daeac5c</t>
  </si>
  <si>
    <t>18e43d85-28d4-4725-b611-c0ec916fb778</t>
  </si>
  <si>
    <t>137b41c2-5f71-41e1-a05e-ad1cbde9a6a8</t>
  </si>
  <si>
    <t>05bba5e4-a754-4837-aae0-6e0147acaec9</t>
  </si>
  <si>
    <t>Andrew Wilson</t>
  </si>
  <si>
    <t>eea7a67f-ee1c-489a-b4f9-35ca4341fd0e</t>
  </si>
  <si>
    <t>ea210067-ccf1-493a-bbb8-704ee32a2749</t>
  </si>
  <si>
    <t>Thomas Garner</t>
  </si>
  <si>
    <t>ee58d695-e15a-48f3-87c6-2bd3caf27c2a</t>
  </si>
  <si>
    <t>03ac0d1b-2cb1-4c02-b9fc-3831ee9a61b5</t>
  </si>
  <si>
    <t>Nathaniel Gibson</t>
  </si>
  <si>
    <t>45ec257f-8eb4-440e-b1e6-2f11946c4404</t>
  </si>
  <si>
    <t>902fe243-b3ef-4aa9-85c6-6c4d452319ae</t>
  </si>
  <si>
    <t>Nicholas Hernandez</t>
  </si>
  <si>
    <t>07a76739-609e-4d33-ad92-abbf65c51c9a</t>
  </si>
  <si>
    <t>d498736f-6eb7-408b-bf57-2473098364e3</t>
  </si>
  <si>
    <t>Christopher Smith</t>
  </si>
  <si>
    <t>f59d2194-1021-4062-a817-98500b45cb04</t>
  </si>
  <si>
    <t>b5bc1efc-47e4-42c5-a05a-2a8ac5001e3e</t>
  </si>
  <si>
    <t>John Pham</t>
  </si>
  <si>
    <t>df3ad6e8-f693-4800-859f-5497abd68d74</t>
  </si>
  <si>
    <t>72af6a55-b08e-4dd4-bc1d-10be302557f7</t>
  </si>
  <si>
    <t>Whitney Williams</t>
  </si>
  <si>
    <t>8f16fac0-6f72-4ca4-9b64-3c30d5dc4812</t>
  </si>
  <si>
    <t>cabe2348-7d10-457c-b3f4-5487f3bfde5f</t>
  </si>
  <si>
    <t>Samuel Williams</t>
  </si>
  <si>
    <t>74cd4a41-5e07-4fb2-9919-be9116a26e58</t>
  </si>
  <si>
    <t>29f5010c-8b6a-4c97-b8f4-223bd21a5375</t>
  </si>
  <si>
    <t>Steven Barber</t>
  </si>
  <si>
    <t>a3aa1839-bc35-4c9a-921a-21a4254c5028</t>
  </si>
  <si>
    <t>9488c285-2c88-4257-a831-429e58c714f2</t>
  </si>
  <si>
    <t>John Reed</t>
  </si>
  <si>
    <t>c06cbd3f-ac33-4f9c-9071-365425cb49de</t>
  </si>
  <si>
    <t>8ad21d5d-acfb-405e-be98-4064e3b19fd8</t>
  </si>
  <si>
    <t>Tyrone Miller</t>
  </si>
  <si>
    <t>ecba63b3-5532-45c2-a33c-790ae28070d1</t>
  </si>
  <si>
    <t>7365949b-7770-48e6-a53d-23505bd1b61c</t>
  </si>
  <si>
    <t>Shannon Martin</t>
  </si>
  <si>
    <t>dc160e3d-eb15-4f5b-81a0-578257ec95f3</t>
  </si>
  <si>
    <t>994a77f9-2522-4779-a004-1dd5fb932692</t>
  </si>
  <si>
    <t>Mark Garner</t>
  </si>
  <si>
    <t>fa2bdff7-23b7-4af6-92dd-8487cc79eeca</t>
  </si>
  <si>
    <t>d31e96c4-34b0-458b-8ad2-b7c2d0f64c6d</t>
  </si>
  <si>
    <t>Angela Barnes</t>
  </si>
  <si>
    <t>0abf1903-8b43-4eca-805a-adb5fd91aa63</t>
  </si>
  <si>
    <t>0108cc5d-9351-45da-9a93-a3f1850276c0</t>
  </si>
  <si>
    <t>Joshua Dunlap</t>
  </si>
  <si>
    <t>c9a84bdd-b5b2-4ed1-af1b-53163a0e681b</t>
  </si>
  <si>
    <t>535322bf-1dee-4ebf-bd3a-e67e55bbfd22</t>
  </si>
  <si>
    <t>Rebecca Kelley</t>
  </si>
  <si>
    <t>648e85eb-d1c1-42db-a82a-113285eb4279</t>
  </si>
  <si>
    <t>bff49e06-59e3-40f6-93b7-8bab38151095</t>
  </si>
  <si>
    <t>Paul Rodriguez</t>
  </si>
  <si>
    <t>d597ea14-27dc-4857-b422-acb0a4d6c76c</t>
  </si>
  <si>
    <t>3036781c-c0d9-4272-a52e-1409b1a63ccf</t>
  </si>
  <si>
    <t>Stephanie Costa</t>
  </si>
  <si>
    <t>ea74bb87-24f4-4c35-bec5-9e551b98d67e</t>
  </si>
  <si>
    <t>4e7a7311-f33a-42c8-b1e7-6ab9127c22f0</t>
  </si>
  <si>
    <t>Jared Bryan</t>
  </si>
  <si>
    <t>d082b3b4-f398-416e-98b9-f0a2a36442e5</t>
  </si>
  <si>
    <t>07f6008e-0426-4e7b-8604-76dd30e5ce91</t>
  </si>
  <si>
    <t>Daniel Carey</t>
  </si>
  <si>
    <t>73dd8d31-40e1-4b51-9128-58041243161c</t>
  </si>
  <si>
    <t>f1e34d6c-6c02-4976-9e73-b307f37590d3</t>
  </si>
  <si>
    <t>Jamie Wolfe</t>
  </si>
  <si>
    <t>355cdfff-5ffa-4dbe-a343-687057d9f647</t>
  </si>
  <si>
    <t>96f5f9cb-9e87-4d6d-adb3-bda54dc4f59c</t>
  </si>
  <si>
    <t>Madison Watkins</t>
  </si>
  <si>
    <t>7fffa983-0811-40e9-ba1d-8ded7dc807a2</t>
  </si>
  <si>
    <t>417af0cb-07f2-422d-99fb-b46d51d3649c</t>
  </si>
  <si>
    <t>Shannon Reyes</t>
  </si>
  <si>
    <t>b047824a-6c36-4d23-9916-f984c510c97a</t>
  </si>
  <si>
    <t>59debc39-e171-482b-9ec7-8199964dce39</t>
  </si>
  <si>
    <t>Melinda Vang</t>
  </si>
  <si>
    <t>c25110f8-7cc9-4b10-b677-fb0609e6614a</t>
  </si>
  <si>
    <t>408d5212-7991-429a-963a-6695e7e77386</t>
  </si>
  <si>
    <t>Angela Ramsey</t>
  </si>
  <si>
    <t>7466509d-1810-40ab-ac1c-9109a19ccc9a</t>
  </si>
  <si>
    <t>3dcafd82-565e-4679-bfc1-e2f1613dec3a</t>
  </si>
  <si>
    <t>Julie Morris</t>
  </si>
  <si>
    <t>7381c6eb-dac9-44a4-b43b-f88cc6f43468</t>
  </si>
  <si>
    <t>184ee3db-691d-4bea-9d1c-92f037702be5</t>
  </si>
  <si>
    <t>Carl Huffman</t>
  </si>
  <si>
    <t>71c629a6-819c-44c4-af7f-6e3f073a7522</t>
  </si>
  <si>
    <t>7692f681-2e65-4dcc-8087-d4bc11b0830f</t>
  </si>
  <si>
    <t>Karl Solis</t>
  </si>
  <si>
    <t>40d1ff56-0c78-4409-b96d-c079a75908f0</t>
  </si>
  <si>
    <t>8448d4ed-b2be-420f-9e1f-86f795ede22d</t>
  </si>
  <si>
    <t>Steven Carter Jr.</t>
  </si>
  <si>
    <t>1c13a1e7-6d3e-4848-94d7-a72899e305e5</t>
  </si>
  <si>
    <t>d65e2bcf-f7f3-4c54-a7a0-b911afd29b72</t>
  </si>
  <si>
    <t>John Wright</t>
  </si>
  <si>
    <t>a7641ff1-ce8a-4e7f-be99-919ec696e772</t>
  </si>
  <si>
    <t>6070b244-c5c0-4d05-ad37-ba8ce7c8f28d</t>
  </si>
  <si>
    <t>Clayton Peterson</t>
  </si>
  <si>
    <t>3a8e36fd-7e4c-410b-9875-34bf9564d4c1</t>
  </si>
  <si>
    <t>b36651c5-cef4-43f6-b1d5-a861b6bd6dbe</t>
  </si>
  <si>
    <t>Audrey Martin</t>
  </si>
  <si>
    <t>9aeec74f-f259-4fc7-ba92-6f97bd87ff11</t>
  </si>
  <si>
    <t>7f0366ef-7027-44eb-860f-c65e9011be99</t>
  </si>
  <si>
    <t>Michael Smith</t>
  </si>
  <si>
    <t>a284598a-5e48-445a-b19d-ab55e5cefa0f</t>
  </si>
  <si>
    <t>7941a6a4-6b2a-4b3a-9b38-51ad8b21cf12</t>
  </si>
  <si>
    <t>Jeffrey Miles</t>
  </si>
  <si>
    <t>e0b641d0-4345-429c-9655-8df410af54cc</t>
  </si>
  <si>
    <t>79810edf-5b8e-46fd-aa29-ee4cf2db83c8</t>
  </si>
  <si>
    <t>Thomas Knox</t>
  </si>
  <si>
    <t>2978868d-062c-4692-9efa-91a02334fcc4</t>
  </si>
  <si>
    <t>aa25e8da-2fd1-443d-9207-1602161cd674</t>
  </si>
  <si>
    <t>Matthew Gardner</t>
  </si>
  <si>
    <t>f88aa20e-111b-4acd-ba56-53b3435467e1</t>
  </si>
  <si>
    <t>9505d99e-2f7d-487d-a800-d519ca3d51cc</t>
  </si>
  <si>
    <t>Justin Hall</t>
  </si>
  <si>
    <t>b393cb2d-bf23-4095-a21a-5dd04ce34923</t>
  </si>
  <si>
    <t>0f5bc40c-5f32-4f6d-82dd-95c264058e04</t>
  </si>
  <si>
    <t>Alexandria Warren</t>
  </si>
  <si>
    <t>4da7f632-0244-4c10-87d0-1cf295e81a39</t>
  </si>
  <si>
    <t>51ccaa40-2316-4b59-8fbb-f4e3e160e35b</t>
  </si>
  <si>
    <t>Shannon Solis</t>
  </si>
  <si>
    <t>7a8e55a9-7a70-425b-b989-d78ea9fe494e</t>
  </si>
  <si>
    <t>634aa1a4-2c23-4586-995b-252536d0bb41</t>
  </si>
  <si>
    <t>Lori Trevino</t>
  </si>
  <si>
    <t>db9bc56e-2080-493c-aac5-e8a325679f2a</t>
  </si>
  <si>
    <t>c2b14f24-dc76-46a8-a539-1b098286b3c8</t>
  </si>
  <si>
    <t>Jose Archer</t>
  </si>
  <si>
    <t>c0dfb921-a07f-4385-bf3f-d62f2a2bec6b</t>
  </si>
  <si>
    <t>5c99d8ab-a028-4c87-96fb-3a9569dbb362</t>
  </si>
  <si>
    <t>Samantha Russell</t>
  </si>
  <si>
    <t>520b7950-dee4-454b-8afc-13fb6e8f19bc</t>
  </si>
  <si>
    <t>314e9b45-0715-41b6-a506-6540c7d77fbb</t>
  </si>
  <si>
    <t>Tara Myers</t>
  </si>
  <si>
    <t>bfa4ce84-3987-41a2-9def-7af4d61c8113</t>
  </si>
  <si>
    <t>9d69cf34-7ab7-478f-a098-75b2e8527018</t>
  </si>
  <si>
    <t>Katrina Russell</t>
  </si>
  <si>
    <t>3dc87f79-2843-4696-a2a5-ef39c163df1b</t>
  </si>
  <si>
    <t>7f4423d5-49a1-47a1-8571-32539956ad9b</t>
  </si>
  <si>
    <t>Jessica Johnson</t>
  </si>
  <si>
    <t>e4433474-b458-4ea4-95b8-3fa68fcab2a9</t>
  </si>
  <si>
    <t>a432cc60-c5dd-4574-a543-ab1ac6ec9e60</t>
  </si>
  <si>
    <t>Donald Campbell</t>
  </si>
  <si>
    <t>576b67e3-eac7-457b-bc96-fd06ce8b30ce</t>
  </si>
  <si>
    <t>9af4ab8a-8908-43f9-9619-5c4f4db1f8cb</t>
  </si>
  <si>
    <t>Eric Fry</t>
  </si>
  <si>
    <t>df044782-c1e6-4068-a2d7-0bec7cdfa469</t>
  </si>
  <si>
    <t>b1fbe012-96ed-49ef-b03e-5eb4d6e9fa04</t>
  </si>
  <si>
    <t>Melanie Greene</t>
  </si>
  <si>
    <t>564a9062-7825-42f0-a323-f3de92f0e28e</t>
  </si>
  <si>
    <t>f9a8743d-7d5b-4037-b101-2b0f174af825</t>
  </si>
  <si>
    <t>Jose Welch</t>
  </si>
  <si>
    <t>4570b7fe-ef25-4aa8-84a9-844fa10e1931</t>
  </si>
  <si>
    <t>8375e8f9-982c-408d-89f8-6d9ddfefb72a</t>
  </si>
  <si>
    <t>Timothy Nguyen</t>
  </si>
  <si>
    <t>f8eb51b8-5938-4971-b0f6-d8b690e65aa4</t>
  </si>
  <si>
    <t>55c275e2-d363-421f-b11c-dad44e6ccc79</t>
  </si>
  <si>
    <t>Jennifer Baker</t>
  </si>
  <si>
    <t>c4b03ad1-3037-434d-a8bb-81dcab707385</t>
  </si>
  <si>
    <t>23a7b39d-c971-4849-a3fb-1c489cf116dc</t>
  </si>
  <si>
    <t>Melissa Lee</t>
  </si>
  <si>
    <t>8d8b1051-8af3-4cd2-b66e-550b5c8a6866</t>
  </si>
  <si>
    <t>7672e14b-cc4b-4c6f-b457-c8d7523664ef</t>
  </si>
  <si>
    <t>Carrie Hardy</t>
  </si>
  <si>
    <t>34aaf8d4-3f3d-4b89-a37a-fc5c4a9d3213</t>
  </si>
  <si>
    <t>d4946414-a229-46c4-8a39-d65a991f2102</t>
  </si>
  <si>
    <t>Stephen Pacheco</t>
  </si>
  <si>
    <t>b7900752-7bfd-4c74-a441-e11e3ee1db8e</t>
  </si>
  <si>
    <t>75863743-9174-4c0b-aeb7-4413454f3fbf</t>
  </si>
  <si>
    <t>Brianna Obrien</t>
  </si>
  <si>
    <t>d0284602-6066-4e51-b76d-71261fda98c9</t>
  </si>
  <si>
    <t>00d61c63-64a0-444b-bbde-beb58cf996a3</t>
  </si>
  <si>
    <t>Robert Scott</t>
  </si>
  <si>
    <t>8cf70470-fda8-477a-af4b-d7a8746b302f</t>
  </si>
  <si>
    <t>82d8a7f5-46ef-4aaa-9237-6d229565bc2f</t>
  </si>
  <si>
    <t>Christina Williams</t>
  </si>
  <si>
    <t>9863bb20-7d53-4706-bb50-78f7a0cbfeca</t>
  </si>
  <si>
    <t>630ae016-6fea-44f5-b9f3-43731bab13ac</t>
  </si>
  <si>
    <t>Charles Martinez</t>
  </si>
  <si>
    <t>0a813e88-0df3-4a58-be83-3c05cd21fb86</t>
  </si>
  <si>
    <t>1b829ae1-4700-4de9-91fd-de63d8e0713b</t>
  </si>
  <si>
    <t>Debra Bowers</t>
  </si>
  <si>
    <t>3473d9d3-6c5b-459a-afcd-2960be36c36d</t>
  </si>
  <si>
    <t>910a8ebf-a909-4889-a42c-fe330a39561f</t>
  </si>
  <si>
    <t>Brian Davila</t>
  </si>
  <si>
    <t>3d9d38e3-6e07-4bdc-88c0-8d3346f4dccb</t>
  </si>
  <si>
    <t>9a898be7-9e49-4057-b86e-995d3b014893</t>
  </si>
  <si>
    <t>Debra Tran</t>
  </si>
  <si>
    <t>8dbff478-05e0-4148-a6d6-004f3c823de9</t>
  </si>
  <si>
    <t>38498d35-c329-432b-9114-6ac79588e38e</t>
  </si>
  <si>
    <t>Vincent Reyes</t>
  </si>
  <si>
    <t>290fb2bd-f458-4d04-8476-fc349dc59ddb</t>
  </si>
  <si>
    <t>9d37c5a6-bd8e-480c-923c-cd6417576cc8</t>
  </si>
  <si>
    <t>Debra Tucker</t>
  </si>
  <si>
    <t>3891b7f7-6809-4986-986a-f8f93f068051</t>
  </si>
  <si>
    <t>2a678ce3-9c0f-47d5-b5a2-39b13df5516b</t>
  </si>
  <si>
    <t>Tabitha Ramirez</t>
  </si>
  <si>
    <t>6f68d3b3-4ef9-4a7d-abd1-3f1a3d201440</t>
  </si>
  <si>
    <t>d97eb355-9987-4266-9c63-a196946320bc</t>
  </si>
  <si>
    <t>Daniel Garcia</t>
  </si>
  <si>
    <t>71497c71-71b2-447a-b661-7c506895b96f</t>
  </si>
  <si>
    <t>626cfccc-e35b-4a6d-bd39-e09d267faa83</t>
  </si>
  <si>
    <t>Nicole Johnson</t>
  </si>
  <si>
    <t>ac5e1ec3-e1be-4ed9-b483-518e458fa881</t>
  </si>
  <si>
    <t>e0099d7a-ca22-4c56-afc8-503c7dd43e50</t>
  </si>
  <si>
    <t>Erica Porter</t>
  </si>
  <si>
    <t>9b471e77-7133-4445-9695-847a634d7549</t>
  </si>
  <si>
    <t>b415b7cf-24fe-4bbe-9f7a-60263499a783</t>
  </si>
  <si>
    <t>Russell Vega</t>
  </si>
  <si>
    <t>37ca273b-3506-480f-a76c-f539c9bef3d7</t>
  </si>
  <si>
    <t>462e27af-67b4-4897-9a6f-9b6b50702efc</t>
  </si>
  <si>
    <t>Earl Hall</t>
  </si>
  <si>
    <t>0636f35e-f5ed-4ddf-b83f-1cd0e0b2f356</t>
  </si>
  <si>
    <t>3e7b8fb1-9035-46bb-af6d-8fc6afbdf369</t>
  </si>
  <si>
    <t>Amy Marquez</t>
  </si>
  <si>
    <t>5c098a5c-585d-4d17-9258-14d9638cf9e3</t>
  </si>
  <si>
    <t>6fb0d297-7daf-438b-853f-1a4361874fa9</t>
  </si>
  <si>
    <t>Susan Davis</t>
  </si>
  <si>
    <t>5dd92744-44e5-47ea-ba82-b37c59259acd</t>
  </si>
  <si>
    <t>7a80fdd0-4286-4014-bf41-e2a0e95e8740</t>
  </si>
  <si>
    <t>Daniel Richards</t>
  </si>
  <si>
    <t>321a3244-cf65-49ec-87eb-754a995ef5bd</t>
  </si>
  <si>
    <t>61a651c5-faaa-43fc-894a-8492d88d11dd</t>
  </si>
  <si>
    <t>Philip Davis</t>
  </si>
  <si>
    <t>b20004fa-9d8e-40d6-97a6-013828a414a7</t>
  </si>
  <si>
    <t>144a1458-4019-41f6-8cd1-10818d85e013</t>
  </si>
  <si>
    <t>Dawn Hernandez</t>
  </si>
  <si>
    <t>defa6d4a-474c-4879-af96-bbffdbc6ac37</t>
  </si>
  <si>
    <t>68d2a842-3aa5-4e1d-af9f-02e5ea7c8b0c</t>
  </si>
  <si>
    <t>Joseph Hall</t>
  </si>
  <si>
    <t>a7954d2b-9296-41b0-8d59-79bf9ef63a80</t>
  </si>
  <si>
    <t>f42ec8ee-df30-4cb5-88c5-74fac8794a56</t>
  </si>
  <si>
    <t>Natalie Roberts</t>
  </si>
  <si>
    <t>2afd3660-e519-4bd9-ac5b-07b6f127f7bd</t>
  </si>
  <si>
    <t>f61a84b9-cec7-4f48-8466-06f63c7a912d</t>
  </si>
  <si>
    <t>Micheal Jones</t>
  </si>
  <si>
    <t>2dc149dd-c87c-4935-9139-e6d844e01371</t>
  </si>
  <si>
    <t>7668d540-c770-4e6d-9fc7-75eb88b12a44</t>
  </si>
  <si>
    <t>Jackie White</t>
  </si>
  <si>
    <t>c972d38d-3ee2-411c-afd2-908feea163a7</t>
  </si>
  <si>
    <t>2bfaba2d-dafb-4997-9352-8440023d35cf</t>
  </si>
  <si>
    <t>Kayla Smith</t>
  </si>
  <si>
    <t>228c0659-64d0-42f8-8e8d-b9f5e5141d91</t>
  </si>
  <si>
    <t>27e9add3-7814-4492-8c60-4d992ac09858</t>
  </si>
  <si>
    <t>Dana Lynch</t>
  </si>
  <si>
    <t>7660302f-477e-4375-887d-01c292e8c8b1</t>
  </si>
  <si>
    <t>b5d044fb-2cd6-4d84-b477-38793eec05dc</t>
  </si>
  <si>
    <t>David Bowman</t>
  </si>
  <si>
    <t>609eee72-fb9c-4872-912b-c3600ad27057</t>
  </si>
  <si>
    <t>75f53328-4986-4a4a-8025-93ed22ca9f04</t>
  </si>
  <si>
    <t>Katherine Webster</t>
  </si>
  <si>
    <t>e387eb15-6765-43bf-b9ea-88738a9db593</t>
  </si>
  <si>
    <t>a5b8f158-f64c-41bf-b774-6c098669ba60</t>
  </si>
  <si>
    <t>Heather Jacobs</t>
  </si>
  <si>
    <t>c06ae817-67bb-48ba-bfd4-f67cd66ec576</t>
  </si>
  <si>
    <t>685d9acf-efd6-483c-8602-2833405db449</t>
  </si>
  <si>
    <t>Scott Martinez</t>
  </si>
  <si>
    <t>fea59d94-998c-403a-92cb-760434f6f0dd</t>
  </si>
  <si>
    <t>1d93c7bd-4c66-44ed-9789-c6245e14901b</t>
  </si>
  <si>
    <t>Jennifer Bennett</t>
  </si>
  <si>
    <t>32de3097-7cba-4dea-9086-0861061cba48</t>
  </si>
  <si>
    <t>6f7f6354-372f-4fb6-841b-4c79c0146804</t>
  </si>
  <si>
    <t>Nicole Cole</t>
  </si>
  <si>
    <t>23cce3bb-bfcd-4af7-823d-d884ca5fccf2</t>
  </si>
  <si>
    <t>6577e64d-4d4e-4bd1-8b33-e3c6a62989b9</t>
  </si>
  <si>
    <t>Alan Perez</t>
  </si>
  <si>
    <t>7762a6bb-6634-4a1b-bc9d-575e40bf5ca2</t>
  </si>
  <si>
    <t>e1e3e199-5f1f-45c3-b717-a7cbb67ffa23</t>
  </si>
  <si>
    <t>Carlos Moyer</t>
  </si>
  <si>
    <t>a3d889fa-e5a4-46d8-a541-f181f29e225b</t>
  </si>
  <si>
    <t>5fc0ccce-4ba0-4508-99ed-cdbcec39212e</t>
  </si>
  <si>
    <t>John Hughes</t>
  </si>
  <si>
    <t>99260664-13ff-466e-aef2-2516df42ca29</t>
  </si>
  <si>
    <t>83373b02-d233-4b12-9ad2-7e7a4b40601a</t>
  </si>
  <si>
    <t>Amanda Jarvis</t>
  </si>
  <si>
    <t>54da1012-5a3c-49e0-9158-6f467abdcb0f</t>
  </si>
  <si>
    <t>81b83de2-ec07-4a4c-8f72-8efc3187dc09</t>
  </si>
  <si>
    <t>Willie Thomas</t>
  </si>
  <si>
    <t>0651a897-0f54-4086-8505-11e18fc45e9e</t>
  </si>
  <si>
    <t>856638c8-a173-4274-b7fc-511b826f081a</t>
  </si>
  <si>
    <t>Jerry Cook</t>
  </si>
  <si>
    <t>53986e7f-9f2c-4e7f-98d0-202b75d5a115</t>
  </si>
  <si>
    <t>cd1d036e-0d08-4a99-9e33-1ed848f0fcb2</t>
  </si>
  <si>
    <t>Barbara Gonzales</t>
  </si>
  <si>
    <t>094183bf-8393-4544-837d-e35e6ef3d69b</t>
  </si>
  <si>
    <t>ba89c0b8-8c49-4e4c-8780-b892aa93f2c4</t>
  </si>
  <si>
    <t>Katie Lutz</t>
  </si>
  <si>
    <t>5484d865-60bf-413c-9320-63afeed5a71b</t>
  </si>
  <si>
    <t>bb404bc8-709a-42bc-b6da-79bba91e25a1</t>
  </si>
  <si>
    <t>Debra Thomas</t>
  </si>
  <si>
    <t>624695b9-9deb-4a4b-97db-46133242f61c</t>
  </si>
  <si>
    <t>0ab9694f-3861-4ce9-a4f7-5c1046983234</t>
  </si>
  <si>
    <t>Adam Anderson</t>
  </si>
  <si>
    <t>ccaa2cd3-6ae7-4db3-b193-fb1c91bd4f30</t>
  </si>
  <si>
    <t>6d4a1259-26d2-4d46-a217-34c6d36fa1c9</t>
  </si>
  <si>
    <t>Dawn Moon</t>
  </si>
  <si>
    <t>dbdcfb3d-29d4-456e-90f4-55e5fdb3e9a9</t>
  </si>
  <si>
    <t>7b8fe7cf-ba2c-43ec-83f8-4fcf09970b27</t>
  </si>
  <si>
    <t>Colleen Herman</t>
  </si>
  <si>
    <t>1d3ea32c-7e54-4a1e-ac30-4971ecc11ecb</t>
  </si>
  <si>
    <t>cfcae6b9-75a8-41d7-ab5e-ebe91478e20e</t>
  </si>
  <si>
    <t>Lisa Krause</t>
  </si>
  <si>
    <t>4211c052-f4de-4da7-b4a6-af9d780b8dc0</t>
  </si>
  <si>
    <t>e3a0aa3c-8c44-460f-8efe-59c393b91ea1</t>
  </si>
  <si>
    <t>Natalie Welch</t>
  </si>
  <si>
    <t>ae94c0b5-aaf1-4938-a7d5-4ab086d66946</t>
  </si>
  <si>
    <t>8521e25e-96fb-4b7e-b770-beafd5da108b</t>
  </si>
  <si>
    <t>Renee Osborne</t>
  </si>
  <si>
    <t>6f125321-05b0-4ce0-909f-5fc439e82ba5</t>
  </si>
  <si>
    <t>f09fe936-5401-4034-85ae-25d27bbfd692</t>
  </si>
  <si>
    <t>Kathleen Ramsey</t>
  </si>
  <si>
    <t>4ce33ed4-9779-4ead-b3bc-daee0d211dc4</t>
  </si>
  <si>
    <t>1b435fdc-41f4-4834-9cf5-d1fccd3a7e73</t>
  </si>
  <si>
    <t>Kristen Richard</t>
  </si>
  <si>
    <t>76df7b9a-3fad-4b74-b4c8-00a4e1789474</t>
  </si>
  <si>
    <t>193dab13-ed11-4850-a73b-eecbe7b986cb</t>
  </si>
  <si>
    <t>Katie Gutierrez</t>
  </si>
  <si>
    <t>4c90cdc4-54ca-4257-910a-eb6f6b56b091</t>
  </si>
  <si>
    <t>9f80bd12-2996-46d2-be14-196514c4e22c</t>
  </si>
  <si>
    <t>Dr. Austin Edwards</t>
  </si>
  <si>
    <t>d0a7d3b9-67ea-4e63-af85-04400e913294</t>
  </si>
  <si>
    <t>7921f0b3-6a0a-4302-a76f-8e0d6ea28b15</t>
  </si>
  <si>
    <t>Felicia Wood</t>
  </si>
  <si>
    <t>ff6fb946-e10d-4490-bc8c-92673c55ad3a</t>
  </si>
  <si>
    <t>6576d828-f551-4659-ad86-a0c97dea9676</t>
  </si>
  <si>
    <t>Jennifer Atkinson</t>
  </si>
  <si>
    <t>2a36856d-cdf5-457f-9c4e-7e7f3e44b4c7</t>
  </si>
  <si>
    <t>53bfa311-9915-4bef-a8c0-ce9b560b63a9</t>
  </si>
  <si>
    <t>Sarah Garcia</t>
  </si>
  <si>
    <t>26696e53-022c-4449-bcc8-39fbcbd363a5</t>
  </si>
  <si>
    <t>e5865a54-7e1e-45dd-adb4-f81c8a55b7c4</t>
  </si>
  <si>
    <t>Wayne Morton</t>
  </si>
  <si>
    <t>0088ca76-0d25-48d0-bde9-0c2d26e21c56</t>
  </si>
  <si>
    <t>222bf62a-085e-4518-ad75-6dd378a118df</t>
  </si>
  <si>
    <t>Ryan Shelton</t>
  </si>
  <si>
    <t>aa82cac8-5b74-44d1-b332-2d31d3a65f0c</t>
  </si>
  <si>
    <t>2a4bf5dc-0a59-4c13-9667-b920926e6991</t>
  </si>
  <si>
    <t>Erin Williams</t>
  </si>
  <si>
    <t>9d46ea9a-0a1d-4238-bcf9-abbb15149d1a</t>
  </si>
  <si>
    <t>31372ca1-ec2c-4f79-9249-38d2000df764</t>
  </si>
  <si>
    <t>Stephanie Holloway</t>
  </si>
  <si>
    <t>4a9b0dc7-97e7-4b55-846f-c2131b87a428</t>
  </si>
  <si>
    <t>1259d654-86ad-4b8e-963b-ca599d8d2752</t>
  </si>
  <si>
    <t>Diane Brown</t>
  </si>
  <si>
    <t>a4ba0ef5-284a-49d8-828e-31edda36967d</t>
  </si>
  <si>
    <t>189b5535-83cf-4d3b-b32f-7256c6acdcaf</t>
  </si>
  <si>
    <t>Danny Campbell MD</t>
  </si>
  <si>
    <t>79004406-b1e5-4a88-a9ad-b01daa3e009c</t>
  </si>
  <si>
    <t>f3a2e957-5bd7-4a7c-b3d7-9809cf6de802</t>
  </si>
  <si>
    <t>Elaine Thornton</t>
  </si>
  <si>
    <t>3c31285d-ee35-4ed7-8e95-50866b000e3b</t>
  </si>
  <si>
    <t>4f2ffeb3-d8dd-4b26-bc0e-a898cb5475bf</t>
  </si>
  <si>
    <t>Christine Murray</t>
  </si>
  <si>
    <t>0f0a1d5b-1457-4a44-896b-922727bc7004</t>
  </si>
  <si>
    <t>25ce5ac5-1e22-46b2-a009-48279672663f</t>
  </si>
  <si>
    <t>Jerry Hernandez</t>
  </si>
  <si>
    <t>b00ecc67-552d-4d08-8536-c0a248504c6b</t>
  </si>
  <si>
    <t>b7f8d284-3d3f-40e0-944b-0f0751e844c9</t>
  </si>
  <si>
    <t>Mr. Timothy Barnett</t>
  </si>
  <si>
    <t>4d73a782-9671-47ec-bab8-ad708d57c064</t>
  </si>
  <si>
    <t>e5455ccc-35b3-4c0e-b588-489eeffbd197</t>
  </si>
  <si>
    <t>Andrew Moore</t>
  </si>
  <si>
    <t>08087cc4-0c85-4251-90e9-00ff58578862</t>
  </si>
  <si>
    <t>408eff3d-cdba-4621-9a62-a307d753ba99</t>
  </si>
  <si>
    <t>Robert Ford</t>
  </si>
  <si>
    <t>52d61c9a-dcd1-4d00-b58a-4ffcc8a22fe0</t>
  </si>
  <si>
    <t>53b04133-d0d7-4956-a205-f2947319c9c0</t>
  </si>
  <si>
    <t>Michelle Barrett</t>
  </si>
  <si>
    <t>b329b6a4-de3e-4557-910a-a60dc0633a98</t>
  </si>
  <si>
    <t>c8803bae-de82-4285-81e7-80a02f182049</t>
  </si>
  <si>
    <t>David Davis</t>
  </si>
  <si>
    <t>0ac22e6d-25ee-42db-95a5-7ad7fd05bd92</t>
  </si>
  <si>
    <t>8345d6d3-3d72-4c0e-a3ed-6309e25c2f4a</t>
  </si>
  <si>
    <t>Tina Solomon</t>
  </si>
  <si>
    <t>c55713d3-09d7-4c9c-aaf9-8a8b2e361846</t>
  </si>
  <si>
    <t>b61c07e8-5c58-43be-a1ac-78c9025c9425</t>
  </si>
  <si>
    <t>Lucas Rogers</t>
  </si>
  <si>
    <t>f82258a7-d306-4664-8585-7b6b7b98ac6e</t>
  </si>
  <si>
    <t>25d69a97-3608-44da-b3a3-7a7480469354</t>
  </si>
  <si>
    <t>Matthew Doyle</t>
  </si>
  <si>
    <t>e3bbeeb7-6404-45a1-87e7-099b46008f33</t>
  </si>
  <si>
    <t>9cca6d2a-972a-455c-be5e-9b1c875b2fe1</t>
  </si>
  <si>
    <t>Christina Carrillo</t>
  </si>
  <si>
    <t>f6d20b48-7477-4444-8a17-c5acccdf1d3e</t>
  </si>
  <si>
    <t>4a4a1b64-8c10-43d4-974a-25a0b81768f8</t>
  </si>
  <si>
    <t>Nicole Williams</t>
  </si>
  <si>
    <t>a085df47-96dd-4159-a847-31030496122f</t>
  </si>
  <si>
    <t>7979fbb2-1013-4f7e-8ab5-e9f3f70fdc0c</t>
  </si>
  <si>
    <t>Jennifer Ford</t>
  </si>
  <si>
    <t>ec4f9838-3b1f-4a0d-9267-e2789bd7b9be</t>
  </si>
  <si>
    <t>390ff1c0-9744-4eb0-95b5-984b50af9b53</t>
  </si>
  <si>
    <t>Eric Pearson</t>
  </si>
  <si>
    <t>e78579d2-ab1e-4fcf-babe-bcc1d115a0ca</t>
  </si>
  <si>
    <t>43ef0542-6512-4fe3-810f-71df945e49c7</t>
  </si>
  <si>
    <t>Daryl Walker</t>
  </si>
  <si>
    <t>00937ba0-65a0-4e43-bd2d-ca8673020b26</t>
  </si>
  <si>
    <t>137ba9ec-f569-4392-8c3a-3ed86e152f71</t>
  </si>
  <si>
    <t>Denise Olsen</t>
  </si>
  <si>
    <t>8072cee2-042f-44df-aab0-75bdf09e64ef</t>
  </si>
  <si>
    <t>cb6cda6e-bb95-4291-b3dd-69d1de590698</t>
  </si>
  <si>
    <t>Rachel Mack</t>
  </si>
  <si>
    <t>94866e3c-fd26-4a93-bf23-82b50d1b293b</t>
  </si>
  <si>
    <t>8d676a99-a94a-4567-88ba-1f6f36a25607</t>
  </si>
  <si>
    <t>Brian Young</t>
  </si>
  <si>
    <t>2d5f62b0-541e-4d9c-b9c8-ddd88f8d9ef2</t>
  </si>
  <si>
    <t>03a35aed-3344-4c51-a7f6-55fb8b8943fd</t>
  </si>
  <si>
    <t>Angela Lucas</t>
  </si>
  <si>
    <t>ee5b6379-213f-467b-9976-34e5054bffbb</t>
  </si>
  <si>
    <t>2b451121-4218-4371-bb23-e712bfd95996</t>
  </si>
  <si>
    <t>Megan Perry</t>
  </si>
  <si>
    <t>29f5d43d-baaa-48f6-b43f-75d06d2bc99d</t>
  </si>
  <si>
    <t>ee869beb-c3dd-4d6a-98fc-98995c86a6f9</t>
  </si>
  <si>
    <t>Zachary Holt</t>
  </si>
  <si>
    <t>27d3584c-fb99-4c3e-9383-883b118f1972</t>
  </si>
  <si>
    <t>efe5f873-da60-414c-9f16-bfe5df8b6c1c</t>
  </si>
  <si>
    <t>David Osborne</t>
  </si>
  <si>
    <t>f713a7f8-4522-41a8-b1c1-d53bc229a415</t>
  </si>
  <si>
    <t>7387d896-c3d0-4178-9d05-ddbf2dd10250</t>
  </si>
  <si>
    <t>Jonathan Conley</t>
  </si>
  <si>
    <t>7b32aadb-1f41-4851-82c2-73a9771db808</t>
  </si>
  <si>
    <t>c91654e6-473e-44b1-9d47-172cab01f101</t>
  </si>
  <si>
    <t>Richard Gomez</t>
  </si>
  <si>
    <t>f1e7a280-8b99-4282-b075-f9afce7d765b</t>
  </si>
  <si>
    <t>e9320c6a-04aa-4f68-b9ae-429240121516</t>
  </si>
  <si>
    <t>Regina Mcguire</t>
  </si>
  <si>
    <t>2553ff33-298b-4a25-903d-24cffdfbc585</t>
  </si>
  <si>
    <t>d0b21f98-85a7-497f-a90c-07eb5793f195</t>
  </si>
  <si>
    <t>Cheyenne Ritter</t>
  </si>
  <si>
    <t>57161640-07a0-4246-99f4-3595a1ae96a0</t>
  </si>
  <si>
    <t>c1bac834-caec-4d2d-a3a7-bc90da7f624b</t>
  </si>
  <si>
    <t>Robert Parsons</t>
  </si>
  <si>
    <t>9efec6c5-30ad-41bb-aae2-c9d1365d395b</t>
  </si>
  <si>
    <t>961b53af-c601-422f-bbc1-9e2fa3327e99</t>
  </si>
  <si>
    <t>Andrea Kaiser</t>
  </si>
  <si>
    <t>e9b2af2e-ef0d-44d7-a832-d652d5a28613</t>
  </si>
  <si>
    <t>c555b4b5-8eb5-4d5c-be8f-5f03c7e03fad</t>
  </si>
  <si>
    <t>Frank Wood</t>
  </si>
  <si>
    <t>30260bb1-73f1-4f26-8950-2a6c0abe31af</t>
  </si>
  <si>
    <t>04621030-5afc-46a6-9229-13f100f3e866</t>
  </si>
  <si>
    <t>Taylor Wong MD</t>
  </si>
  <si>
    <t>dcac7b04-50ae-4e0d-b836-a3b001e7719c</t>
  </si>
  <si>
    <t>d7d050be-2253-4aa4-95d1-52b076a6b583</t>
  </si>
  <si>
    <t>Joseph Miranda</t>
  </si>
  <si>
    <t>8db7c020-7e8d-4bb3-b932-b23322c1d7a1</t>
  </si>
  <si>
    <t>c2f72b1f-b9d4-42d3-8d35-f50cff02bf74</t>
  </si>
  <si>
    <t>Mario Johnson</t>
  </si>
  <si>
    <t>4fe30b6d-3efc-4196-912b-4c10a3593aec</t>
  </si>
  <si>
    <t>4b1fa028-6cf6-4879-9279-60a4897e2ce5</t>
  </si>
  <si>
    <t>Brian Crosby</t>
  </si>
  <si>
    <t>b226f24a-230d-47b8-bf97-588ef6cdd0d1</t>
  </si>
  <si>
    <t>ffd0dce0-612c-4b0d-90d1-4782421ebad4</t>
  </si>
  <si>
    <t>Gerald Jenkins</t>
  </si>
  <si>
    <t>133a8490-5d21-4794-87ed-25aef9a21729</t>
  </si>
  <si>
    <t>4cc1032d-bd16-4038-8ef2-53f57f8fbd67</t>
  </si>
  <si>
    <t>Alexander Mitchell</t>
  </si>
  <si>
    <t>232e444c-de97-4f42-97d3-d848b6388b9c</t>
  </si>
  <si>
    <t>997bd7bb-9a58-431a-8663-686eee70e803</t>
  </si>
  <si>
    <t>Heidi Davis</t>
  </si>
  <si>
    <t>e36ebb7f-517c-4082-9572-f1b3c49b9178</t>
  </si>
  <si>
    <t>3659fa8c-938f-41ef-aec0-1db71fac9217</t>
  </si>
  <si>
    <t>Angela Williams</t>
  </si>
  <si>
    <t>c13d3c53-8cda-44ec-82b8-efc0d76a64da</t>
  </si>
  <si>
    <t>1464cda8-dbf7-4a26-a9b8-9caf8a930d39</t>
  </si>
  <si>
    <t>Kimberly Ray</t>
  </si>
  <si>
    <t>8d67e82c-e804-4c91-8c15-b7ec8bcae422</t>
  </si>
  <si>
    <t>e5341283-19b6-47b5-8c2b-fa96a86c1d88</t>
  </si>
  <si>
    <t>Timothy Collins</t>
  </si>
  <si>
    <t>5550f4ea-a86b-48b5-97cc-b76c6b905645</t>
  </si>
  <si>
    <t>230b5490-0d53-4045-bdb8-5b9744e05787</t>
  </si>
  <si>
    <t>Travis Chapman</t>
  </si>
  <si>
    <t>781f018a-0ae2-488e-ba1b-2bb4e432f23e</t>
  </si>
  <si>
    <t>8abe2e04-67ee-4fe9-9c72-e5cacf3b6e13</t>
  </si>
  <si>
    <t>Christopher Ayers</t>
  </si>
  <si>
    <t>55852445-14fe-48bc-bf61-2028cb4a9aa4</t>
  </si>
  <si>
    <t>eb0cbd6c-a603-4997-af64-a0ad2b1af06e</t>
  </si>
  <si>
    <t>Sharon Mccoy</t>
  </si>
  <si>
    <t>b54a126d-ba8f-4592-b7ea-3bed78669ba9</t>
  </si>
  <si>
    <t>f5110f36-bce4-408b-ab5b-ce12206ce216</t>
  </si>
  <si>
    <t>Melanie Allen</t>
  </si>
  <si>
    <t>e004c471-85e1-428d-ae70-f6f5015a749b</t>
  </si>
  <si>
    <t>bad78868-cb6e-4774-93a2-014b45f7eef8</t>
  </si>
  <si>
    <t>Chelsea Kelley</t>
  </si>
  <si>
    <t>aab8cc30-9cfe-493d-b604-96b66e025590</t>
  </si>
  <si>
    <t>871caa58-d334-4ce9-b145-d4c56370e0f7</t>
  </si>
  <si>
    <t>Chad Beltran</t>
  </si>
  <si>
    <t>44f4caeb-49a4-443e-940d-8bcce926aa56</t>
  </si>
  <si>
    <t>e3bab56c-db2b-4d4f-9dcb-65be3fc0796e</t>
  </si>
  <si>
    <t>Jason Wong</t>
  </si>
  <si>
    <t>67d1cb6f-1d57-40cd-ba52-23bb005f3337</t>
  </si>
  <si>
    <t>40c06d72-bf2d-47e1-b0f0-2f6b973a9058</t>
  </si>
  <si>
    <t>Laura Olsen</t>
  </si>
  <si>
    <t>3fb00e1b-abc8-46cf-b798-bd221eb6d3f0</t>
  </si>
  <si>
    <t>3b195b02-0a4a-440d-b608-90b921e8265a</t>
  </si>
  <si>
    <t>Dr. Monique Sutton MD</t>
  </si>
  <si>
    <t>9317545d-1cd4-4dff-b59b-39fa46cbeb60</t>
  </si>
  <si>
    <t>b79ccfc9-35cf-4e16-a6df-d69300b8a88f</t>
  </si>
  <si>
    <t>Michael Gutierrez</t>
  </si>
  <si>
    <t>25a0f9e2-24f6-448d-b273-799834d244cd</t>
  </si>
  <si>
    <t>1f8cedcd-c91c-4aae-a5e0-ecfdb96ca7ff</t>
  </si>
  <si>
    <t>Erika Jenkins</t>
  </si>
  <si>
    <t>71836f01-466a-4217-ae29-17c184d465df</t>
  </si>
  <si>
    <t>a292bd6c-db95-4988-b398-b604a9c2371e</t>
  </si>
  <si>
    <t>James Lopez</t>
  </si>
  <si>
    <t>3e2613ab-a98c-49cf-b25f-3382dbad54e6</t>
  </si>
  <si>
    <t>461e24a3-f2fb-494a-bd29-6f9c7d6af5c4</t>
  </si>
  <si>
    <t>David Hamilton</t>
  </si>
  <si>
    <t>d56cb5e4-e391-4adc-8809-60830fb83639</t>
  </si>
  <si>
    <t>86375844-7570-4bd6-bf92-2ea50f417135</t>
  </si>
  <si>
    <t>Jason Keith</t>
  </si>
  <si>
    <t>6d1850e9-2d53-4f30-8782-0b9c488fedb6</t>
  </si>
  <si>
    <t>c923527f-7925-4c65-8386-4649c4e0b1c7</t>
  </si>
  <si>
    <t>Ana Gibson</t>
  </si>
  <si>
    <t>336fc177-7308-45d1-b96c-c19ca4ed91b8</t>
  </si>
  <si>
    <t>d6e75f73-468e-4df8-9d25-2141b03d01eb</t>
  </si>
  <si>
    <t>James Martin</t>
  </si>
  <si>
    <t>0463aa5e-222c-4fd2-a7a1-66d270293dbb</t>
  </si>
  <si>
    <t>7c641c58-a52d-4946-bc03-032cc7f020cf</t>
  </si>
  <si>
    <t>William Arnold</t>
  </si>
  <si>
    <t>44866697-1c1d-43b3-a50a-8bc0ef19117f</t>
  </si>
  <si>
    <t>413b4e20-85a3-4473-9eee-fb7fb8a35c0c</t>
  </si>
  <si>
    <t>Denise Barrett</t>
  </si>
  <si>
    <t>05325a3e-6759-4978-bf14-43324f6a648f</t>
  </si>
  <si>
    <t>e282d170-f508-4d9c-9131-2064101ea7fb</t>
  </si>
  <si>
    <t>Steven King</t>
  </si>
  <si>
    <t>ee6e5ef6-ab1f-4666-b52a-72c4c1fb0bf5</t>
  </si>
  <si>
    <t>930cc62d-9d14-4109-9b18-fefb8e534765</t>
  </si>
  <si>
    <t>Kendra White</t>
  </si>
  <si>
    <t>262b2cda-00dc-4949-8740-7d86fa3a4705</t>
  </si>
  <si>
    <t>c4bbf711-53ce-4524-8502-8ad9f568384d</t>
  </si>
  <si>
    <t>Kristen Bradley</t>
  </si>
  <si>
    <t>1bc47161-2ff7-4a57-b183-eab07b2413e8</t>
  </si>
  <si>
    <t>c3a02289-b88b-4445-8e6c-2baebb8cea35</t>
  </si>
  <si>
    <t>Michael Nelson</t>
  </si>
  <si>
    <t>d7876a50-ab7a-43e3-a6e6-6f92a0fc1ea8</t>
  </si>
  <si>
    <t>9063bf18-90b1-4965-9a00-a4e2f5ed6b7f</t>
  </si>
  <si>
    <t>James Weber</t>
  </si>
  <si>
    <t>db988c39-0bb9-4606-9320-86af3eb0b8d1</t>
  </si>
  <si>
    <t>c2490241-78ac-4c5e-9b5c-87cf560dcb39</t>
  </si>
  <si>
    <t>Gavin Perez</t>
  </si>
  <si>
    <t>1a6ad169-1386-4151-b092-19790434d8b8</t>
  </si>
  <si>
    <t>3b36c46e-2312-471f-a55b-5c6590ae41e4</t>
  </si>
  <si>
    <t>Andrew Mcdonald</t>
  </si>
  <si>
    <t>1a44fca1-1296-4c6d-bd15-e59bfef6f9d7</t>
  </si>
  <si>
    <t>8c6ef4cd-f9d6-4e8e-bd61-de15ae53719c</t>
  </si>
  <si>
    <t>Chad Rojas</t>
  </si>
  <si>
    <t>41a722d6-095f-4845-98cb-913a5ef1cb5b</t>
  </si>
  <si>
    <t>68bd47aa-9666-400e-ab0f-61a402fea0e2</t>
  </si>
  <si>
    <t>Douglas Chapman</t>
  </si>
  <si>
    <t>573f9ac9-17ee-4fc7-b586-8ed1e4a2618e</t>
  </si>
  <si>
    <t>1e684eac-9c9d-4925-bc98-fe89ec6ee5ca</t>
  </si>
  <si>
    <t>David George</t>
  </si>
  <si>
    <t>3dbff049-c2cb-4bc7-b032-9337a10d27dc</t>
  </si>
  <si>
    <t>46eed033-b062-466c-b9db-f3f90b4ec2ee</t>
  </si>
  <si>
    <t>Mary Dominguez</t>
  </si>
  <si>
    <t>d12b32e6-7d53-4cdc-9790-6117ed1d4adb</t>
  </si>
  <si>
    <t>696c5060-cbb4-44a3-b763-4604fe048d5a</t>
  </si>
  <si>
    <t>Ariel Gordon</t>
  </si>
  <si>
    <t>000616d1-4715-40e4-935f-6c60ecc06aeb</t>
  </si>
  <si>
    <t>ef4589fb-5955-4d44-b245-e6566d56ccd8</t>
  </si>
  <si>
    <t>Jesse Dominguez</t>
  </si>
  <si>
    <t>a0909a10-fb0f-49e5-98f6-7e0cbd2898b0</t>
  </si>
  <si>
    <t>46774ddc-aad4-44ad-8577-f0c3925b3545</t>
  </si>
  <si>
    <t>Rodney Young</t>
  </si>
  <si>
    <t>d3c874bd-3223-4f5d-adec-9b01bb8133fb</t>
  </si>
  <si>
    <t>4b851e26-21f3-4b6f-b298-d7583585ac00</t>
  </si>
  <si>
    <t>Matthew Perez</t>
  </si>
  <si>
    <t>e988a44d-b9ca-4928-9e2d-22f6080fc9b3</t>
  </si>
  <si>
    <t>a08ba0ef-5ddc-46f0-b444-10e5b95c1eda</t>
  </si>
  <si>
    <t>Paige Davenport</t>
  </si>
  <si>
    <t>d568192f-1032-4480-b01b-56582767ec01</t>
  </si>
  <si>
    <t>60ca40ea-7946-4f66-a8b8-bcc2e6b23125</t>
  </si>
  <si>
    <t>James Patel</t>
  </si>
  <si>
    <t>1bc841bd-6b9c-4e6b-a495-1ebbd7c8ccb8</t>
  </si>
  <si>
    <t>36378db3-2854-4b64-83b0-de8615b73e01</t>
  </si>
  <si>
    <t>Jason Hamilton</t>
  </si>
  <si>
    <t>b6b4d8e7-4421-41e1-aa8b-5fc8d006862a</t>
  </si>
  <si>
    <t>e24297fc-8e14-4e1f-b6b6-815c852fe1b1</t>
  </si>
  <si>
    <t>Tiffany Frederick</t>
  </si>
  <si>
    <t>fc0221b4-95eb-4914-aac9-8c18f63e7ed4</t>
  </si>
  <si>
    <t>284b2e1d-73fb-4c56-a2ea-5644547e1c39</t>
  </si>
  <si>
    <t>Linda Guerrero</t>
  </si>
  <si>
    <t>2c110a43-6cc5-4999-b2f5-80bdf42050e8</t>
  </si>
  <si>
    <t>71f07cbe-cb72-4b16-9631-51519c672338</t>
  </si>
  <si>
    <t>David Lewis</t>
  </si>
  <si>
    <t>052089dc-d5eb-4f69-8595-4f39cc5d86e4</t>
  </si>
  <si>
    <t>60227afc-4ba8-4162-a7e3-9166323eba41</t>
  </si>
  <si>
    <t>Julie Davis</t>
  </si>
  <si>
    <t>207495ab-b1cb-4822-8bee-18761d876a3e</t>
  </si>
  <si>
    <t>bcac4426-3ad0-490f-8dc5-5340e69cdb5b</t>
  </si>
  <si>
    <t>Tiffany Wilson</t>
  </si>
  <si>
    <t>94a64978-a64f-4efb-a8ca-0bd26504f7a9</t>
  </si>
  <si>
    <t>229da816-d113-4946-bcd4-2854b6630e4c</t>
  </si>
  <si>
    <t>Christopher Liu</t>
  </si>
  <si>
    <t>0cfe7cdf-e872-4557-bd90-49bb205d8635</t>
  </si>
  <si>
    <t>8b2dfd83-9b5d-43c9-9bb9-c17382278cac</t>
  </si>
  <si>
    <t>Dana Tran</t>
  </si>
  <si>
    <t>4278f61e-17f2-429c-899d-f4da866b5f44</t>
  </si>
  <si>
    <t>22dcb06c-8c85-428e-9502-ec6742da1572</t>
  </si>
  <si>
    <t>Amanda Henry</t>
  </si>
  <si>
    <t>ca3f48a4-cd88-444e-a3c4-3184348e90ae</t>
  </si>
  <si>
    <t>16e1cf6b-a2e1-4d75-b2e2-f3cc3873335f</t>
  </si>
  <si>
    <t>Lori Jones</t>
  </si>
  <si>
    <t>bcdc99ef-1485-4949-8bf6-40eaa244496a</t>
  </si>
  <si>
    <t>2a257ecc-75fd-4d83-9264-43bac298823a</t>
  </si>
  <si>
    <t>Wendy Morgan</t>
  </si>
  <si>
    <t>06fe8fcf-c7b1-4265-82f3-9ad2c3f67602</t>
  </si>
  <si>
    <t>0632718e-b0dd-4e62-aa35-b738c67a56e3</t>
  </si>
  <si>
    <t>Miranda Miller</t>
  </si>
  <si>
    <t>a3150039-ced7-430d-be00-b0cbc1ef5aef</t>
  </si>
  <si>
    <t>b01de936-1527-490a-94c0-8edd95f9a545</t>
  </si>
  <si>
    <t>Troy Garcia</t>
  </si>
  <si>
    <t>5f1d3663-a5c5-4fe1-89fd-f534e4f078a1</t>
  </si>
  <si>
    <t>bf9bd810-a17f-4016-8997-5b860ea7c6ed</t>
  </si>
  <si>
    <t>Allison Hernandez</t>
  </si>
  <si>
    <t>1d7af727-ac13-44e8-a109-18c950168bd5</t>
  </si>
  <si>
    <t>a54680ad-8107-45f3-aa0c-e0e1cb70c67b</t>
  </si>
  <si>
    <t>Edgar Moore</t>
  </si>
  <si>
    <t>ab0b74fc-99b0-4cf9-a5df-a1fbd0116cb3</t>
  </si>
  <si>
    <t>4984e0ab-7a0e-4539-8a3e-50b5938df7c1</t>
  </si>
  <si>
    <t>Thomas Jones Jr.</t>
  </si>
  <si>
    <t>c9ceacdb-9f24-4788-805c-c2d749fa68d6</t>
  </si>
  <si>
    <t>780826ff-6123-4319-9069-c0570adea5db</t>
  </si>
  <si>
    <t>Jeffrey Johnson</t>
  </si>
  <si>
    <t>42e397d9-a97b-43bd-80b7-36360c81a3cc</t>
  </si>
  <si>
    <t>5868ffda-60bd-4662-bee0-7bb3e2c350af</t>
  </si>
  <si>
    <t>Ann Ramsey</t>
  </si>
  <si>
    <t>60b255bf-67ba-489d-a663-afff87b06378</t>
  </si>
  <si>
    <t>69b88f33-3c5d-415e-9f79-260c9020dde2</t>
  </si>
  <si>
    <t>Derrick Perez</t>
  </si>
  <si>
    <t>5dbffb1f-0c8b-4089-a94c-86125e9be593</t>
  </si>
  <si>
    <t>c8feedd7-2b94-406d-9252-f3214f64710a</t>
  </si>
  <si>
    <t>Monica Tran</t>
  </si>
  <si>
    <t>681f9515-0d93-408b-b842-cbc6a0011ba6</t>
  </si>
  <si>
    <t>9a2363fe-6901-488c-bd8a-3090353a044d</t>
  </si>
  <si>
    <t>Kristin Montgomery</t>
  </si>
  <si>
    <t>9fd88e61-c5b9-4f38-8459-be16ffad7df2</t>
  </si>
  <si>
    <t>f047e4e9-f3fe-47de-a2e0-f358c7533bff</t>
  </si>
  <si>
    <t>Kelly Martinez</t>
  </si>
  <si>
    <t>ed9a7dd6-0c07-4053-8d4f-75e6448f3dbc</t>
  </si>
  <si>
    <t>40b87dc3-6444-4a5b-9d81-1c651f564aa2</t>
  </si>
  <si>
    <t>Becky Peters</t>
  </si>
  <si>
    <t>a025e80b-42f8-4ae4-8145-d3dfbd0ebe4e</t>
  </si>
  <si>
    <t>db60cc10-f64f-48b4-8237-a5ffbbb890de</t>
  </si>
  <si>
    <t>Kimberly Wells</t>
  </si>
  <si>
    <t>31a08f66-8402-437a-bfbf-7804ee4f72dc</t>
  </si>
  <si>
    <t>300c0f07-c38b-4bdd-b7da-bc6860ca5ead</t>
  </si>
  <si>
    <t>Amy Adams</t>
  </si>
  <si>
    <t>b2574bf7-2439-4800-90c6-9c57ac49b6e2</t>
  </si>
  <si>
    <t>4b8f05ff-ad8b-4dd9-9e7b-adb8666bd0ee</t>
  </si>
  <si>
    <t>Kelly Brewer</t>
  </si>
  <si>
    <t>4c2ea4dc-685b-4cbc-8eb8-18ddbb0570e4</t>
  </si>
  <si>
    <t>e1236175-3e22-4676-854d-35aa28998ac0</t>
  </si>
  <si>
    <t>Mitchell Richardson</t>
  </si>
  <si>
    <t>36c077aa-6e4e-4e99-8740-0c48d85483ef</t>
  </si>
  <si>
    <t>c73e54ab-f5f5-431f-8f40-f6ed1aa5d4e2</t>
  </si>
  <si>
    <t>Joel Williams</t>
  </si>
  <si>
    <t>a1b2a7e5-fb72-425b-b209-329d4aa7f4e2</t>
  </si>
  <si>
    <t>f23657ec-5acc-4d2f-a81b-a82763cf3b51</t>
  </si>
  <si>
    <t>Nina Cline</t>
  </si>
  <si>
    <t>3aa4ecd7-c9e5-4ebc-a73d-4de02fc44d65</t>
  </si>
  <si>
    <t>5705b300-5e79-4796-acfe-02eab89b9722</t>
  </si>
  <si>
    <t>Chelsea Lee</t>
  </si>
  <si>
    <t>ab2d96a0-05f4-42d0-baaf-e28be953ab78</t>
  </si>
  <si>
    <t>4ec75bdc-6094-474c-b846-e9c515a8cb98</t>
  </si>
  <si>
    <t>Douglas Roberts</t>
  </si>
  <si>
    <t>8155db84-87c5-477f-9091-9dcdf5c0b490</t>
  </si>
  <si>
    <t>c5a435cb-05c2-48e0-ab05-6b48ea90f648</t>
  </si>
  <si>
    <t>Brian Allen</t>
  </si>
  <si>
    <t>d4961e60-2daf-43de-84cc-98eb803f8f00</t>
  </si>
  <si>
    <t>b9ba04a8-54e0-4a94-8682-ca38fb780253</t>
  </si>
  <si>
    <t>Julie Decker</t>
  </si>
  <si>
    <t>099c4929-5705-4671-b031-a179ac7625b8</t>
  </si>
  <si>
    <t>0eb9daed-a39a-44df-afd3-ec8b4a298783</t>
  </si>
  <si>
    <t>Doris Harris MD</t>
  </si>
  <si>
    <t>d41a4093-31bf-4a3c-9ae5-7068d2ed9291</t>
  </si>
  <si>
    <t>50a8ad59-964d-4921-81f9-bf4586b5dd45</t>
  </si>
  <si>
    <t>Barbara Chandler</t>
  </si>
  <si>
    <t>170e0447-1a28-4f20-8e52-9b862433d80d</t>
  </si>
  <si>
    <t>746a18dc-9990-4c0d-b618-1e8e18360f46</t>
  </si>
  <si>
    <t>Michelle Cobb</t>
  </si>
  <si>
    <t>32d8aff9-f9c0-4882-9b40-bb900c5f606f</t>
  </si>
  <si>
    <t>a180ee9b-1767-4700-97e3-ab403db87d15</t>
  </si>
  <si>
    <t>Katherine Taylor</t>
  </si>
  <si>
    <t>0a09bdc1-39c8-4117-bfdb-88d752b1731b</t>
  </si>
  <si>
    <t>08e5dd93-dad5-4f42-a81a-035fe1e3d66c</t>
  </si>
  <si>
    <t>Tina Hull</t>
  </si>
  <si>
    <t>c22664f4-7f25-4778-8140-3ce5c2e8118f</t>
  </si>
  <si>
    <t>63abd48f-fdcd-445c-93d3-2d79f632090a</t>
  </si>
  <si>
    <t>Tyler Garrison</t>
  </si>
  <si>
    <t>8643eed7-dd30-44fc-b864-aaf78d73e7aa</t>
  </si>
  <si>
    <t>e958c745-02bb-457d-8225-51d2e44e923a</t>
  </si>
  <si>
    <t>Robert Osborn</t>
  </si>
  <si>
    <t>c7547e4d-55a7-4731-9b53-b124960a035c</t>
  </si>
  <si>
    <t>20be8394-8cbb-4a01-9cac-fd9f6a3eed4f</t>
  </si>
  <si>
    <t>Kelly Smith</t>
  </si>
  <si>
    <t>a3078402-78e6-425e-9577-526f609626ba</t>
  </si>
  <si>
    <t>bab0dbe0-438e-4bb9-bf52-7025b3ed3b04</t>
  </si>
  <si>
    <t>00c976e5-eaab-4629-aa5e-ec28e86e8c8d</t>
  </si>
  <si>
    <t>36b528a4-ae1c-44c6-9efd-a9e9e1dd2f7f</t>
  </si>
  <si>
    <t>Leonard Reed</t>
  </si>
  <si>
    <t>9a8b8524-4fac-40ff-9385-3f450ed57c8c</t>
  </si>
  <si>
    <t>deef7995-1f88-4ed9-8efa-bf951227557d</t>
  </si>
  <si>
    <t>Patricia Mitchell</t>
  </si>
  <si>
    <t>65a1ee9c-3b39-48aa-b9d0-eb014ad07831</t>
  </si>
  <si>
    <t>d68b717e-57cb-4719-ba33-67d087a6c63c</t>
  </si>
  <si>
    <t>Charles Shea</t>
  </si>
  <si>
    <t>285d9795-b913-4441-90a0-54172bac7c89</t>
  </si>
  <si>
    <t>9a1a59cf-9b48-4ff5-b730-9e25f10cb4f0</t>
  </si>
  <si>
    <t>Angel Hayes</t>
  </si>
  <si>
    <t>179c0a64-13a5-493a-ab13-ad0a567328bc</t>
  </si>
  <si>
    <t>b206da83-0956-40e5-af0c-1132415155db</t>
  </si>
  <si>
    <t>Monica Anderson</t>
  </si>
  <si>
    <t>0af87147-bf44-4a67-b0cf-99906841667c</t>
  </si>
  <si>
    <t>0570ea72-a167-40f7-9de8-f62bd45f8e7f</t>
  </si>
  <si>
    <t>Gail Vasquez</t>
  </si>
  <si>
    <t>ca6d6803-f75e-448f-af74-7d686dbd4921</t>
  </si>
  <si>
    <t>b1956d60-84f3-4ac6-8bde-24e2be66de49</t>
  </si>
  <si>
    <t>Paul Simmons</t>
  </si>
  <si>
    <t>f1a0051f-0aca-4683-b058-291104999aeb</t>
  </si>
  <si>
    <t>0e2ddf52-fd81-40c8-9ff4-cc9131646c14</t>
  </si>
  <si>
    <t>Christina Myers</t>
  </si>
  <si>
    <t>df09451f-d173-4d6d-96a0-0e139b805cc7</t>
  </si>
  <si>
    <t>276c01fb-62e3-4426-86fb-22acc342adc9</t>
  </si>
  <si>
    <t>Angel Bentley</t>
  </si>
  <si>
    <t>c4811514-2cee-4a3a-b3e9-d42f19960b40</t>
  </si>
  <si>
    <t>572d3274-e5c2-4467-8107-e87337f66fc4</t>
  </si>
  <si>
    <t>Robert Hicks</t>
  </si>
  <si>
    <t>7c4243c7-1bd8-478e-9271-4fea6fad7460</t>
  </si>
  <si>
    <t>6caa4c8d-7c3a-4a22-98f1-48fba05a53c4</t>
  </si>
  <si>
    <t>Maria Thomas</t>
  </si>
  <si>
    <t>43874957-d4d6-4370-8645-1ddafbe22c49</t>
  </si>
  <si>
    <t>0a53d7c4-f68f-405b-bfe9-efdb4a57b541</t>
  </si>
  <si>
    <t>Eric Spencer</t>
  </si>
  <si>
    <t>c7be05c6-728a-45fd-bc32-964b871e8c56</t>
  </si>
  <si>
    <t>3cc7edc8-4c66-44ab-97b5-3de231ae84be</t>
  </si>
  <si>
    <t>Michael Pierce</t>
  </si>
  <si>
    <t>0bce8eeb-684f-4e52-a2f1-5aad8752d9fb</t>
  </si>
  <si>
    <t>5fd24b9a-a527-4af5-bbd6-df9b36430f4d</t>
  </si>
  <si>
    <t>Becky Garcia</t>
  </si>
  <si>
    <t>049f32c7-b1a7-4537-b0ec-70747397b987</t>
  </si>
  <si>
    <t>81e4ee99-0c28-4323-927f-6d1f9b0dfaab</t>
  </si>
  <si>
    <t>Justin Zimmerman</t>
  </si>
  <si>
    <t>2e89015e-92f7-45e7-8927-db4a4a12d0d4</t>
  </si>
  <si>
    <t>fed024cb-b6f3-4bd4-8409-b7c8ef59a4b5</t>
  </si>
  <si>
    <t>David Aguirre</t>
  </si>
  <si>
    <t>92a2319d-b4c7-4241-990c-b8bfc1978cb8</t>
  </si>
  <si>
    <t>6bb57af7-a03f-437f-b14d-a3ea9fafc17e</t>
  </si>
  <si>
    <t>Laura Bennett</t>
  </si>
  <si>
    <t>8d7da747-d48d-4f9a-8be1-a297a8222853</t>
  </si>
  <si>
    <t>99adf607-c26e-4dbd-9acb-0045a449aefa</t>
  </si>
  <si>
    <t>Megan Juarez</t>
  </si>
  <si>
    <t>85afb680-e39f-4cc7-96f3-9bed74c9abd9</t>
  </si>
  <si>
    <t>c89578d9-8907-49db-a52a-95db4ba9008d</t>
  </si>
  <si>
    <t>James Crane</t>
  </si>
  <si>
    <t>1a5a8977-90ba-4d38-9492-112f259d537f</t>
  </si>
  <si>
    <t>801cbac1-c5b5-4b89-8572-2bc54b5e4a40</t>
  </si>
  <si>
    <t>Laura Sparks</t>
  </si>
  <si>
    <t>e3fa6893-2cd4-476d-b40a-b6cf31c78a33</t>
  </si>
  <si>
    <t>d6d4eb06-2f59-4f3e-9bbd-251330bc76c4</t>
  </si>
  <si>
    <t>Sabrina Phillips</t>
  </si>
  <si>
    <t>677a72f6-6e0c-42e9-b817-9896c6b98ce2</t>
  </si>
  <si>
    <t>f001e73c-f5eb-47f9-8f52-3f8a905cbe00</t>
  </si>
  <si>
    <t>Marcus Johnson</t>
  </si>
  <si>
    <t>a3e6bbfd-65e2-4bba-a7ae-222079150e99</t>
  </si>
  <si>
    <t>6aeea07a-c387-48eb-b509-d8ba1e22ade1</t>
  </si>
  <si>
    <t>Amanda Ramos</t>
  </si>
  <si>
    <t>f16a8348-8fc8-4d53-8f3b-81d63745abe5</t>
  </si>
  <si>
    <t>851e4fe8-3a65-40b5-b972-5caffea42063</t>
  </si>
  <si>
    <t>Erika Bates</t>
  </si>
  <si>
    <t>e60587ef-3e74-47a2-a672-d32f5c9f0999</t>
  </si>
  <si>
    <t>a8422325-2376-4f57-852c-62cef3377b9e</t>
  </si>
  <si>
    <t>Nicole Huff</t>
  </si>
  <si>
    <t>583d2337-e5b2-4a6d-80c9-578ed3f8b32d</t>
  </si>
  <si>
    <t>a9e0917f-e324-45db-a850-18bff5c3e7f5</t>
  </si>
  <si>
    <t>Charles Neal</t>
  </si>
  <si>
    <t>8c9bcaa6-07aa-440c-9762-0a6f6f24564d</t>
  </si>
  <si>
    <t>25b1ad19-c8b9-4543-9956-3604cdf94cb5</t>
  </si>
  <si>
    <t>Phillip Stephens</t>
  </si>
  <si>
    <t>17ef71fc-441b-4a37-a931-f6476f242a0f</t>
  </si>
  <si>
    <t>92aa71d5-61e7-4ff5-8cf5-0927c89a10a3</t>
  </si>
  <si>
    <t>Jason Jones</t>
  </si>
  <si>
    <t>7b5fb427-8fd1-4c4e-83d2-a7ca377533ab</t>
  </si>
  <si>
    <t>ac08f401-1927-4805-ad0b-4f01cf09b990</t>
  </si>
  <si>
    <t>Sonya Miranda</t>
  </si>
  <si>
    <t>563bf6e0-924e-48b4-904e-4b66874c146c</t>
  </si>
  <si>
    <t>1ec4816d-c01b-4459-ac7f-dc2efb0059ff</t>
  </si>
  <si>
    <t>Corey Adams</t>
  </si>
  <si>
    <t>cbd93d47-966d-402f-bd98-03952621b899</t>
  </si>
  <si>
    <t>824fdf53-d98a-4a6f-8f8c-d57dc5ecd23e</t>
  </si>
  <si>
    <t>Steven Bond</t>
  </si>
  <si>
    <t>c098e2b4-7a79-4ed4-aa0b-fd9ff58f9bdd</t>
  </si>
  <si>
    <t>aaef7529-01aa-4b80-8040-1b203946ad23</t>
  </si>
  <si>
    <t>Jessica Myers</t>
  </si>
  <si>
    <t>0e1e5ebd-ff99-4e31-9006-e0eb63a84422</t>
  </si>
  <si>
    <t>c3649c91-faca-40d4-956e-09491de58d73</t>
  </si>
  <si>
    <t>Dale Miller</t>
  </si>
  <si>
    <t>d2d4dd05-55b8-4364-9ca4-d06cd076ddad</t>
  </si>
  <si>
    <t>068634e7-dabd-485c-92c5-69abf830aa05</t>
  </si>
  <si>
    <t>Austin Rose</t>
  </si>
  <si>
    <t>4b045067-1481-496b-877c-bc8ca5f604d7</t>
  </si>
  <si>
    <t>db9b318b-12ba-4c10-9b45-caa9a13ea32a</t>
  </si>
  <si>
    <t>Amy Russell</t>
  </si>
  <si>
    <t>3226786f-8595-40c1-a129-5a39dce6ea64</t>
  </si>
  <si>
    <t>717d0042-f30d-4ea3-951c-4200df30f2f5</t>
  </si>
  <si>
    <t>Lori Williams</t>
  </si>
  <si>
    <t>4526aeed-47a0-4cda-a333-639f387364c1</t>
  </si>
  <si>
    <t>70ce68ab-7ec9-4f95-a54d-ce58044e2d9b</t>
  </si>
  <si>
    <t>Douglas Martin</t>
  </si>
  <si>
    <t>23c560d2-e2ab-46e3-b2f3-4ed1f163ebe1</t>
  </si>
  <si>
    <t>dceea2eb-c351-4359-a739-6010b9dc86a9</t>
  </si>
  <si>
    <t>Carlos Taylor</t>
  </si>
  <si>
    <t>bef0e0f1-1791-4e3c-8c75-70cc8e32ebbf</t>
  </si>
  <si>
    <t>a01989d1-b998-4301-bdf9-e116df58c65f</t>
  </si>
  <si>
    <t>Tammy Leblanc</t>
  </si>
  <si>
    <t>9a0f7242-eeb7-491f-b304-08fa90bf747e</t>
  </si>
  <si>
    <t>4377be10-c719-45ea-84e4-992911196b23</t>
  </si>
  <si>
    <t>Timothy Leonard</t>
  </si>
  <si>
    <t>32ccea25-31fd-4e5e-b865-61ef113145d2</t>
  </si>
  <si>
    <t>16d4f2f7-3b6b-43b7-b430-974033e1f2af</t>
  </si>
  <si>
    <t>Tiffany Edwards</t>
  </si>
  <si>
    <t>5840f425-33de-4f96-abd6-f0fbee3c8687</t>
  </si>
  <si>
    <t>1bd4a24e-66bc-4735-b605-070bea732391</t>
  </si>
  <si>
    <t>Timothy Marshall</t>
  </si>
  <si>
    <t>e85af565-e62c-44bb-bf01-1f14d97bd00e</t>
  </si>
  <si>
    <t>141ec659-1a06-4a0e-ad93-8d1a2a0dc97e</t>
  </si>
  <si>
    <t>April Rodriguez</t>
  </si>
  <si>
    <t>Cards</t>
  </si>
  <si>
    <t>total sales</t>
  </si>
  <si>
    <t>total orders</t>
  </si>
  <si>
    <t>avg order value</t>
  </si>
  <si>
    <t>total profit</t>
  </si>
  <si>
    <t>profit margin</t>
  </si>
  <si>
    <t>month over month growth</t>
  </si>
  <si>
    <t>Order_Month</t>
  </si>
  <si>
    <t>charts</t>
  </si>
  <si>
    <t>monthly sales trend</t>
  </si>
  <si>
    <t>May</t>
  </si>
  <si>
    <t>Grand Total</t>
  </si>
  <si>
    <t>Sum of Total_Sales</t>
  </si>
  <si>
    <t>sales by category</t>
  </si>
  <si>
    <t>top 5 products</t>
  </si>
  <si>
    <t>sales by region</t>
  </si>
  <si>
    <t>Feb</t>
  </si>
  <si>
    <t>Jan</t>
  </si>
  <si>
    <t>Dec</t>
  </si>
  <si>
    <t>Jul</t>
  </si>
  <si>
    <t>Sep</t>
  </si>
  <si>
    <t>Apr</t>
  </si>
  <si>
    <t>Oct</t>
  </si>
  <si>
    <t>Jun</t>
  </si>
  <si>
    <t>Aug</t>
  </si>
  <si>
    <t>Mar</t>
  </si>
  <si>
    <t>Nov</t>
  </si>
  <si>
    <t>Month</t>
  </si>
  <si>
    <t>category</t>
  </si>
  <si>
    <t>city</t>
  </si>
  <si>
    <t>KPIs</t>
  </si>
  <si>
    <t>Best Selling Product</t>
  </si>
  <si>
    <t>most profitable category</t>
  </si>
  <si>
    <t>Sum of Profit</t>
  </si>
  <si>
    <t>average order quantity</t>
  </si>
  <si>
    <t>Discount Impact on Sales</t>
  </si>
  <si>
    <t>Charts</t>
  </si>
  <si>
    <t>Sales by Product</t>
  </si>
  <si>
    <t>Profit by Category</t>
  </si>
  <si>
    <t>Discount % vs Profit Margin</t>
  </si>
  <si>
    <t>Profit_Margin(%)</t>
  </si>
  <si>
    <t>KPIs:</t>
  </si>
  <si>
    <t>Average Customer Satisfaction</t>
  </si>
  <si>
    <t>Top Customer Segment by Revenue</t>
  </si>
  <si>
    <t>Row Labels</t>
  </si>
  <si>
    <t>Segment</t>
  </si>
  <si>
    <t>highest spending region</t>
  </si>
  <si>
    <t>Charts:</t>
  </si>
  <si>
    <t>sales by segment</t>
  </si>
  <si>
    <t>satisfaction by region</t>
  </si>
  <si>
    <t>Average of Customer_Satisfaction(1-5)</t>
  </si>
  <si>
    <t>revenue by city</t>
  </si>
  <si>
    <t>Delivery_Days</t>
  </si>
  <si>
    <t>Average Delivery Time</t>
  </si>
  <si>
    <t>% Orders Delivered On Time</t>
  </si>
  <si>
    <t>Delivery_On_Time</t>
  </si>
  <si>
    <t>Return Rate</t>
  </si>
  <si>
    <t>on time</t>
  </si>
  <si>
    <t>late</t>
  </si>
  <si>
    <t>Delivery Status</t>
  </si>
  <si>
    <t>avg delivery time trend</t>
  </si>
  <si>
    <t>Average of Delivery_Days</t>
  </si>
  <si>
    <t>returned vs non returned</t>
  </si>
  <si>
    <t>returned</t>
  </si>
  <si>
    <t>not returned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</si>
</sst>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E0F8E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 fontId="0" fillId="0" borderId="0" xfId="0" applyNumberFormat="1"/>
    <xf numFmtId="10" fontId="0" fillId="0" borderId="0" xfId="0" applyNumberFormat="1"/>
    <xf numFmtId="2" fontId="0" fillId="0" borderId="0" xfId="0" applyNumberFormat="1"/>
    <xf numFmtId="9" fontId="0" fillId="0" borderId="0" xfId="1" applyFont="1"/>
    <xf numFmtId="9" fontId="0" fillId="0" borderId="0" xfId="0" applyNumberFormat="1"/>
    <xf numFmtId="10" fontId="0" fillId="0" borderId="0" xfId="1" applyNumberFormat="1" applyFont="1"/>
    <xf numFmtId="2" fontId="0" fillId="0" borderId="0" xfId="1" applyNumberFormat="1" applyFont="1"/>
  </cellXfs>
  <cellStyles count="2">
    <cellStyle name="Normal" xfId="0" builtinId="0"/>
    <cellStyle name="Percent" xfId="1" builtinId="5"/>
  </cellStyles>
  <dxfs count="22">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9" formatCode="dd/mm/yyyy"/>
    </dxf>
    <dxf>
      <numFmt numFmtId="19" formatCode="dd/mm/yyyy"/>
    </dxf>
    <dxf>
      <numFmt numFmtId="19" formatCode="dd/mm/yyyy"/>
    </dxf>
    <dxf>
      <numFmt numFmtId="0" formatCode="General"/>
    </dxf>
    <dxf>
      <font>
        <sz val="11"/>
        <color rgb="FFE0F8E9"/>
        <name val="Aptos Narrow"/>
        <family val="2"/>
        <scheme val="minor"/>
      </font>
      <fill>
        <patternFill>
          <bgColor rgb="FF41E778"/>
        </patternFill>
      </fill>
    </dxf>
    <dxf>
      <fill>
        <patternFill patternType="solid">
          <fgColor theme="0"/>
          <bgColor rgb="FFB5F1CD"/>
        </patternFill>
      </fill>
      <border diagonalUp="0" diagonalDown="0">
        <left/>
        <right/>
        <top/>
        <bottom/>
        <vertical/>
        <horizontal/>
      </border>
    </dxf>
    <dxf>
      <font>
        <b/>
        <i val="0"/>
        <color rgb="FFE0F8E9"/>
      </font>
      <fill>
        <patternFill>
          <bgColor rgb="FF5BDB8C"/>
        </patternFill>
      </fill>
    </dxf>
    <dxf>
      <fill>
        <patternFill>
          <bgColor rgb="FFB7EFCC"/>
        </patternFill>
      </fill>
      <border diagonalUp="0" diagonalDown="0">
        <left/>
        <right/>
        <top/>
        <bottom/>
        <vertical/>
        <horizontal/>
      </border>
    </dxf>
  </dxfs>
  <tableStyles count="2" defaultTableStyle="TableStyleMedium2" defaultPivotStyle="PivotStyleLight16">
    <tableStyle name="Slicer Style 1" pivot="0" table="0" count="4" xr9:uid="{7D8481B7-DE15-4B34-907E-06888D9CC9B2}">
      <tableStyleElement type="wholeTable" dxfId="21"/>
      <tableStyleElement type="headerRow" dxfId="20"/>
    </tableStyle>
    <tableStyle name="Timeline Style 1" pivot="0" table="0" count="8" xr9:uid="{448CF260-C252-4B9F-97FF-BA32867F9058}">
      <tableStyleElement type="wholeTable" dxfId="19"/>
      <tableStyleElement type="headerRow" dxfId="18"/>
    </tableStyle>
  </tableStyles>
  <colors>
    <mruColors>
      <color rgb="FFD9FFD9"/>
      <color rgb="FF33CC33"/>
      <color rgb="FF41E778"/>
      <color rgb="FFB5F1CD"/>
      <color rgb="FF9CECC2"/>
      <color rgb="FF41E78C"/>
      <color rgb="FFE0F8E9"/>
      <color rgb="FFCCF4DB"/>
      <color rgb="FF69EDAE"/>
      <color rgb="FF84E4A9"/>
    </mruColors>
  </colors>
  <extLst>
    <ext xmlns:x14="http://schemas.microsoft.com/office/spreadsheetml/2009/9/main" uri="{46F421CA-312F-682f-3DD2-61675219B42D}">
      <x14:dxfs count="2">
        <dxf>
          <font>
            <b/>
            <i val="0"/>
            <color rgb="FFE0F8E9"/>
          </font>
          <fill>
            <patternFill>
              <bgColor rgb="FF84E4A9"/>
            </patternFill>
          </fill>
          <border>
            <left style="thin">
              <color rgb="FF2EB44B"/>
            </left>
            <right style="thin">
              <color rgb="FF2EB44B"/>
            </right>
            <top style="thin">
              <color rgb="FF2EB44B"/>
            </top>
            <bottom style="thin">
              <color rgb="FF2EB44B"/>
            </bottom>
          </border>
        </dxf>
        <dxf>
          <font>
            <color rgb="FF2AA244"/>
          </font>
          <border diagonalUp="0" diagonalDown="0">
            <left/>
            <right/>
            <top/>
            <bottom/>
            <vertical/>
            <horizontal/>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D9FFD9"/>
            </patternFill>
          </fill>
        </dxf>
        <dxf>
          <fill>
            <patternFill patternType="solid">
              <fgColor theme="0"/>
              <bgColor rgb="FF33CC33"/>
            </patternFill>
          </fill>
          <border diagonalUp="0" diagonalDown="0">
            <left/>
            <right/>
            <top/>
            <bottom/>
            <vertical/>
            <horizontal/>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[retail_data.xlsx]Overview Data!PivotTable1</c:name>
    <c:fmtId val="5"/>
  </c:pivotSource>
  <c:chart>
    <c:title>
      <c:tx>
        <c:rich>
          <a:bodyPr rot="0" spcFirstLastPara="1" vertOverflow="ellipsis" vert="horz" wrap="square" anchor="ctr" anchorCtr="1"/>
          <a:lstStyle/>
          <a:p>
            <a:pPr algn="ctr" rtl="0">
              <a:defRPr lang="en-IN" sz="1200" b="1" i="0" u="none" strike="noStrike" kern="1200" spc="0" baseline="0">
                <a:solidFill>
                  <a:srgbClr val="1A743C"/>
                </a:solidFill>
                <a:latin typeface="+mn-lt"/>
                <a:ea typeface="+mn-ea"/>
                <a:cs typeface="+mn-cs"/>
              </a:defRPr>
            </a:pPr>
            <a:r>
              <a:rPr lang="en-IN" sz="1200" b="1" i="0" u="none" strike="noStrike" kern="1200" spc="0" baseline="0">
                <a:solidFill>
                  <a:srgbClr val="1A743C"/>
                </a:solidFill>
                <a:latin typeface="+mn-lt"/>
                <a:ea typeface="+mn-ea"/>
                <a:cs typeface="+mn-cs"/>
              </a:rPr>
              <a:t>MONTHLY SALES TREND</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rgbClr val="1A743C"/>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EB44B"/>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 Data'!$F$5</c:f>
              <c:strCache>
                <c:ptCount val="1"/>
                <c:pt idx="0">
                  <c:v>Total</c:v>
                </c:pt>
              </c:strCache>
            </c:strRef>
          </c:tx>
          <c:spPr>
            <a:ln w="28575" cap="rnd">
              <a:solidFill>
                <a:srgbClr val="2EB44B"/>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Data'!$E$6:$E$18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'Overview Data'!$F$6:$F$18</c:f>
              <c:numCache>
                <c:formatCode>General</c:formatCode>
                <c:ptCount val="12"/>
                <c:pt idx="0">
                  <c:v>840210.00000000012</c:v>
                </c:pt>
                <c:pt idx="1">
                  <c:v>804925.33999999973</c:v>
                </c:pt>
                <c:pt idx="2">
                  <c:v>862243.42999999982</c:v>
                </c:pt>
                <c:pt idx="3">
                  <c:v>1041184.0000000001</c:v>
                </c:pt>
                <c:pt idx="4">
                  <c:v>918721.93999999971</c:v>
                </c:pt>
                <c:pt idx="5">
                  <c:v>752718.73999999987</c:v>
                </c:pt>
                <c:pt idx="6">
                  <c:v>863233.74000000022</c:v>
                </c:pt>
                <c:pt idx="7">
                  <c:v>787549.65999999957</c:v>
                </c:pt>
                <c:pt idx="8">
                  <c:v>1000281.4899999996</c:v>
                </c:pt>
                <c:pt idx="9">
                  <c:v>785393.23999999976</c:v>
                </c:pt>
                <c:pt idx="10">
                  <c:v>803512.92000000027</c:v>
                </c:pt>
                <c:pt idx="11">
                  <c:v>942098.08999999973</c:v>
                </c:pt>
              </c:numCache>
            </c:numRef>
          </c:val>
          <c:smooth val="0"/>
          <c:extLst>
            <c:ext xmlns:c16="http://schemas.microsoft.com/office/drawing/2014/chart" uri="{C3380CC4-5D6E-409C-BE32-E72D297353CC}">
              <c16:uniqueId val="{00000000-3874-4714-AC2E-2527978313DD}"/>
            </c:ext>
          </c:extLst>
        </c:ser>
        <c:dLbls>
          <c:showLegendKey val="0"/>
          <c:showVal val="0"/>
          <c:showCatName val="0"/>
          <c:showSerName val="0"/>
          <c:showPercent val="0"/>
          <c:showBubbleSize val="0"/>
        </c:dLbls>
        <c:smooth val="0"/>
        <c:axId val="734417600"/>
        <c:axId val="734418080"/>
      </c:lineChart>
      <c:catAx>
        <c:axId val="73441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rtl="0">
              <a:defRPr lang="en-US" sz="900" b="0" i="0" u="none" strike="noStrike" kern="1200" baseline="0">
                <a:solidFill>
                  <a:srgbClr val="1A743C"/>
                </a:solidFill>
                <a:latin typeface="+mn-lt"/>
                <a:ea typeface="+mn-ea"/>
                <a:cs typeface="+mn-cs"/>
              </a:defRPr>
            </a:pPr>
            <a:endParaRPr lang="en-US"/>
          </a:p>
        </c:txPr>
        <c:crossAx val="734418080"/>
        <c:crosses val="autoZero"/>
        <c:auto val="1"/>
        <c:lblAlgn val="ctr"/>
        <c:lblOffset val="100"/>
        <c:noMultiLvlLbl val="0"/>
      </c:catAx>
      <c:valAx>
        <c:axId val="734418080"/>
        <c:scaling>
          <c:orientation val="minMax"/>
        </c:scaling>
        <c:delete val="0"/>
        <c:axPos val="l"/>
        <c:majorGridlines>
          <c:spPr>
            <a:ln w="9525" cap="flat" cmpd="sng" algn="ctr">
              <a:solidFill>
                <a:srgbClr val="7BE1A2"/>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rgbClr val="1A743C"/>
                </a:solidFill>
                <a:latin typeface="+mn-lt"/>
                <a:ea typeface="+mn-ea"/>
                <a:cs typeface="+mn-cs"/>
              </a:defRPr>
            </a:pPr>
            <a:endParaRPr lang="en-US"/>
          </a:p>
        </c:txPr>
        <c:crossAx val="734417600"/>
        <c:crosses val="autoZero"/>
        <c:crossBetween val="between"/>
        <c:dispUnits>
          <c:builtInUnit val="thousands"/>
          <c:dispUnitsLbl>
            <c:spPr>
              <a:noFill/>
              <a:ln>
                <a:noFill/>
              </a:ln>
              <a:effectLst/>
            </c:spPr>
            <c:txPr>
              <a:bodyPr rot="-5400000" spcFirstLastPara="1" vertOverflow="ellipsis" vert="horz" wrap="square" anchor="ctr" anchorCtr="1"/>
              <a:lstStyle/>
              <a:p>
                <a:pPr algn="ctr" rtl="0">
                  <a:defRPr lang="en-US" sz="1000" b="0" i="0" u="none" strike="noStrike" kern="1200" baseline="0">
                    <a:solidFill>
                      <a:srgbClr val="1A743C"/>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[retail_data.xlsx]Overview Data!PivotTable2</c:name>
    <c:fmtId val="3"/>
  </c:pivotSource>
  <c:chart>
    <c:title>
      <c:tx>
        <c:rich>
          <a:bodyPr rot="0" spcFirstLastPara="1" vertOverflow="ellipsis" vert="horz" wrap="square" anchor="ctr" anchorCtr="1"/>
          <a:lstStyle/>
          <a:p>
            <a:pPr>
              <a:defRPr sz="1400" b="0" i="0" u="none" strike="noStrike" kern="1200" spc="0" baseline="0">
                <a:solidFill>
                  <a:srgbClr val="1A743C"/>
                </a:solidFill>
                <a:latin typeface="+mn-lt"/>
                <a:ea typeface="+mn-ea"/>
                <a:cs typeface="+mn-cs"/>
              </a:defRPr>
            </a:pPr>
            <a:r>
              <a:rPr lang="en-US" sz="1200" b="1">
                <a:solidFill>
                  <a:srgbClr val="1A743C"/>
                </a:solidFill>
              </a:rPr>
              <a:t>Top 5</a:t>
            </a:r>
            <a:r>
              <a:rPr lang="en-US" sz="1200" b="1" baseline="0">
                <a:solidFill>
                  <a:srgbClr val="1A743C"/>
                </a:solidFill>
              </a:rPr>
              <a:t> Products</a:t>
            </a:r>
            <a:endParaRPr lang="en-US" sz="1200" b="1">
              <a:solidFill>
                <a:srgbClr val="1A74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A743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B44B"/>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95672121141453"/>
          <c:y val="0.18603065650355541"/>
          <c:w val="0.63818590300396427"/>
          <c:h val="0.66214351819682316"/>
        </c:manualLayout>
      </c:layout>
      <c:barChart>
        <c:barDir val="bar"/>
        <c:grouping val="clustered"/>
        <c:varyColors val="0"/>
        <c:ser>
          <c:idx val="0"/>
          <c:order val="0"/>
          <c:tx>
            <c:strRef>
              <c:f>'Overview Data'!$J$5</c:f>
              <c:strCache>
                <c:ptCount val="1"/>
                <c:pt idx="0">
                  <c:v>Total</c:v>
                </c:pt>
              </c:strCache>
            </c:strRef>
          </c:tx>
          <c:spPr>
            <a:solidFill>
              <a:srgbClr val="2EB44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Data'!$I$6:$I$11</c:f>
              <c:strCache>
                <c:ptCount val="5"/>
                <c:pt idx="0">
                  <c:v>Keyboard</c:v>
                </c:pt>
                <c:pt idx="1">
                  <c:v>Laptop</c:v>
                </c:pt>
                <c:pt idx="2">
                  <c:v>Monitor</c:v>
                </c:pt>
                <c:pt idx="3">
                  <c:v>Phone</c:v>
                </c:pt>
                <c:pt idx="4">
                  <c:v>Tablet</c:v>
                </c:pt>
              </c:strCache>
            </c:strRef>
          </c:cat>
          <c:val>
            <c:numRef>
              <c:f>'Overview Data'!$J$6:$J$11</c:f>
              <c:numCache>
                <c:formatCode>General</c:formatCode>
                <c:ptCount val="5"/>
                <c:pt idx="0">
                  <c:v>1338886.6900000004</c:v>
                </c:pt>
                <c:pt idx="1">
                  <c:v>1352527.9799999991</c:v>
                </c:pt>
                <c:pt idx="2">
                  <c:v>1397027.0599999994</c:v>
                </c:pt>
                <c:pt idx="3">
                  <c:v>1346035.2399999991</c:v>
                </c:pt>
                <c:pt idx="4">
                  <c:v>1344568.6</c:v>
                </c:pt>
              </c:numCache>
            </c:numRef>
          </c:val>
          <c:extLst>
            <c:ext xmlns:c16="http://schemas.microsoft.com/office/drawing/2014/chart" uri="{C3380CC4-5D6E-409C-BE32-E72D297353CC}">
              <c16:uniqueId val="{00000000-AE39-44DE-9AD8-9C4E14D7F597}"/>
            </c:ext>
          </c:extLst>
        </c:ser>
        <c:dLbls>
          <c:showLegendKey val="0"/>
          <c:showVal val="0"/>
          <c:showCatName val="0"/>
          <c:showSerName val="0"/>
          <c:showPercent val="0"/>
          <c:showBubbleSize val="0"/>
        </c:dLbls>
        <c:gapWidth val="182"/>
        <c:axId val="2077918383"/>
        <c:axId val="2077938543"/>
      </c:barChart>
      <c:catAx>
        <c:axId val="207791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A743C"/>
                </a:solidFill>
                <a:latin typeface="+mn-lt"/>
                <a:ea typeface="+mn-ea"/>
                <a:cs typeface="+mn-cs"/>
              </a:defRPr>
            </a:pPr>
            <a:endParaRPr lang="en-US"/>
          </a:p>
        </c:txPr>
        <c:crossAx val="2077938543"/>
        <c:crosses val="autoZero"/>
        <c:auto val="1"/>
        <c:lblAlgn val="ctr"/>
        <c:lblOffset val="100"/>
        <c:noMultiLvlLbl val="0"/>
      </c:catAx>
      <c:valAx>
        <c:axId val="2077938543"/>
        <c:scaling>
          <c:orientation val="minMax"/>
        </c:scaling>
        <c:delete val="0"/>
        <c:axPos val="b"/>
        <c:majorGridlines>
          <c:spPr>
            <a:ln w="9525" cap="flat" cmpd="sng" algn="ctr">
              <a:solidFill>
                <a:srgbClr val="7BE1A2"/>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91838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rgbClr val="1A743C"/>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[retail_data.xlsx]Overview Data!PivotTable3</c:name>
    <c:fmtId val="3"/>
  </c:pivotSource>
  <c:chart>
    <c:title>
      <c:tx>
        <c:rich>
          <a:bodyPr rot="0" spcFirstLastPara="1" vertOverflow="ellipsis" vert="horz" wrap="square" anchor="ctr" anchorCtr="1"/>
          <a:lstStyle/>
          <a:p>
            <a:pPr>
              <a:defRPr sz="1400" b="0" i="0" u="none" strike="noStrike" kern="1200" spc="0" baseline="0">
                <a:solidFill>
                  <a:srgbClr val="1A743C"/>
                </a:solidFill>
                <a:latin typeface="+mn-lt"/>
                <a:ea typeface="+mn-ea"/>
                <a:cs typeface="+mn-cs"/>
              </a:defRPr>
            </a:pPr>
            <a:r>
              <a:rPr lang="en-US" sz="1200" b="1">
                <a:solidFill>
                  <a:srgbClr val="1A743C"/>
                </a:solidFill>
              </a:rPr>
              <a:t>Sales</a:t>
            </a:r>
            <a:r>
              <a:rPr lang="en-US" sz="1200" b="1" baseline="0">
                <a:solidFill>
                  <a:srgbClr val="1A743C"/>
                </a:solidFill>
              </a:rPr>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A743C"/>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A743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EB44B"/>
          </a:solidFill>
          <a:ln w="19050">
            <a:noFill/>
          </a:ln>
          <a:effectLst/>
        </c:spPr>
        <c:dLbl>
          <c:idx val="0"/>
          <c:layout>
            <c:manualLayout>
              <c:x val="0.11834795113021711"/>
              <c:y val="-5.14735311551653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A743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7BE1A2"/>
          </a:solidFill>
          <a:ln w="19050">
            <a:noFill/>
          </a:ln>
          <a:effectLst/>
        </c:spPr>
        <c:dLbl>
          <c:idx val="0"/>
          <c:layout>
            <c:manualLayout>
              <c:x val="0.12574469807585567"/>
              <c:y val="6.4341913943956677E-2"/>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rgbClr val="1A743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E0F8E9"/>
          </a:solidFill>
          <a:ln w="19050">
            <a:noFill/>
          </a:ln>
          <a:effectLst/>
        </c:spPr>
        <c:dLbl>
          <c:idx val="0"/>
          <c:layout>
            <c:manualLayout>
              <c:x val="-0.11834795113021711"/>
              <c:y val="-3.86051483663740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A743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'Overview Data'!$M$5</c:f>
              <c:strCache>
                <c:ptCount val="1"/>
                <c:pt idx="0">
                  <c:v>Total</c:v>
                </c:pt>
              </c:strCache>
            </c:strRef>
          </c:tx>
          <c:spPr>
            <a:ln>
              <a:noFill/>
            </a:ln>
          </c:spPr>
          <c:dPt>
            <c:idx val="0"/>
            <c:bubble3D val="0"/>
            <c:spPr>
              <a:solidFill>
                <a:srgbClr val="2EB44B"/>
              </a:solidFill>
              <a:ln w="19050">
                <a:noFill/>
              </a:ln>
              <a:effectLst/>
            </c:spPr>
            <c:extLst>
              <c:ext xmlns:c16="http://schemas.microsoft.com/office/drawing/2014/chart" uri="{C3380CC4-5D6E-409C-BE32-E72D297353CC}">
                <c16:uniqueId val="{00000001-FB15-4198-916A-3469481D6C75}"/>
              </c:ext>
            </c:extLst>
          </c:dPt>
          <c:dPt>
            <c:idx val="1"/>
            <c:bubble3D val="0"/>
            <c:spPr>
              <a:solidFill>
                <a:srgbClr val="7BE1A2"/>
              </a:solidFill>
              <a:ln w="19050">
                <a:noFill/>
              </a:ln>
              <a:effectLst/>
            </c:spPr>
            <c:extLst>
              <c:ext xmlns:c16="http://schemas.microsoft.com/office/drawing/2014/chart" uri="{C3380CC4-5D6E-409C-BE32-E72D297353CC}">
                <c16:uniqueId val="{00000003-FB15-4198-916A-3469481D6C75}"/>
              </c:ext>
            </c:extLst>
          </c:dPt>
          <c:dPt>
            <c:idx val="2"/>
            <c:bubble3D val="0"/>
            <c:spPr>
              <a:solidFill>
                <a:srgbClr val="E0F8E9"/>
              </a:solidFill>
              <a:ln w="19050">
                <a:noFill/>
              </a:ln>
              <a:effectLst/>
            </c:spPr>
            <c:extLst>
              <c:ext xmlns:c16="http://schemas.microsoft.com/office/drawing/2014/chart" uri="{C3380CC4-5D6E-409C-BE32-E72D297353CC}">
                <c16:uniqueId val="{00000005-FB15-4198-916A-3469481D6C75}"/>
              </c:ext>
            </c:extLst>
          </c:dPt>
          <c:dLbls>
            <c:dLbl>
              <c:idx val="0"/>
              <c:layout>
                <c:manualLayout>
                  <c:x val="0.11834795113021711"/>
                  <c:y val="-5.14735311551653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B15-4198-916A-3469481D6C75}"/>
                </c:ext>
              </c:extLst>
            </c:dLbl>
            <c:dLbl>
              <c:idx val="1"/>
              <c:layout>
                <c:manualLayout>
                  <c:x val="0.12574469807585567"/>
                  <c:y val="6.4341913943956677E-2"/>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rgbClr val="1A743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B15-4198-916A-3469481D6C75}"/>
                </c:ext>
              </c:extLst>
            </c:dLbl>
            <c:dLbl>
              <c:idx val="2"/>
              <c:layout>
                <c:manualLayout>
                  <c:x val="-0.11834795113021711"/>
                  <c:y val="-3.86051483663740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B15-4198-916A-3469481D6C7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A743C"/>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'Overview Data'!$L$6:$L$9</c:f>
              <c:strCache>
                <c:ptCount val="3"/>
                <c:pt idx="0">
                  <c:v>Accessories</c:v>
                </c:pt>
                <c:pt idx="1">
                  <c:v>Computers</c:v>
                </c:pt>
                <c:pt idx="2">
                  <c:v>Electronics</c:v>
                </c:pt>
              </c:strCache>
            </c:strRef>
          </c:cat>
          <c:val>
            <c:numRef>
              <c:f>'Overview Data'!$M$6:$M$9</c:f>
              <c:numCache>
                <c:formatCode>General</c:formatCode>
                <c:ptCount val="3"/>
                <c:pt idx="0">
                  <c:v>2559706.0499999989</c:v>
                </c:pt>
                <c:pt idx="1">
                  <c:v>4094123.6400000043</c:v>
                </c:pt>
                <c:pt idx="2">
                  <c:v>3748242.9000000004</c:v>
                </c:pt>
              </c:numCache>
            </c:numRef>
          </c:val>
          <c:extLst>
            <c:ext xmlns:c16="http://schemas.microsoft.com/office/drawing/2014/chart" uri="{C3380CC4-5D6E-409C-BE32-E72D297353CC}">
              <c16:uniqueId val="{00000006-FB15-4198-916A-3469481D6C7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rgbClr val="1A743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[retail_data.xlsx]Overview Data!PivotTable4</c:name>
    <c:fmtId val="9"/>
  </c:pivotSource>
  <c:chart>
    <c:title>
      <c:tx>
        <c:rich>
          <a:bodyPr rot="0" spcFirstLastPara="1" vertOverflow="ellipsis" vert="horz" wrap="square" anchor="ctr" anchorCtr="1"/>
          <a:lstStyle/>
          <a:p>
            <a:pPr algn="ctr" rtl="0">
              <a:defRPr lang="en-IN" sz="1200" b="1" i="0" u="none" strike="noStrike" kern="1200" spc="0" baseline="0">
                <a:solidFill>
                  <a:srgbClr val="1A743C"/>
                </a:solidFill>
                <a:latin typeface="+mn-lt"/>
                <a:ea typeface="+mn-ea"/>
                <a:cs typeface="+mn-cs"/>
              </a:defRPr>
            </a:pPr>
            <a:r>
              <a:rPr lang="en-IN" sz="1200" b="1" i="0" u="none" strike="noStrike" kern="1200" spc="0" baseline="0">
                <a:solidFill>
                  <a:srgbClr val="1A743C"/>
                </a:solidFill>
                <a:latin typeface="+mn-lt"/>
                <a:ea typeface="+mn-ea"/>
                <a:cs typeface="+mn-cs"/>
              </a:rPr>
              <a:t>TOTAL SALES BY CITY</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rgbClr val="1A743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B4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 Data'!$P$5</c:f>
              <c:strCache>
                <c:ptCount val="1"/>
                <c:pt idx="0">
                  <c:v>Total</c:v>
                </c:pt>
              </c:strCache>
            </c:strRef>
          </c:tx>
          <c:spPr>
            <a:solidFill>
              <a:srgbClr val="2EB44B"/>
            </a:solidFill>
            <a:ln>
              <a:noFill/>
            </a:ln>
            <a:effectLst/>
          </c:spPr>
          <c:invertIfNegative val="0"/>
          <c:cat>
            <c:strRef>
              <c:f>'Overview Data'!$O$6:$O$16</c:f>
              <c:strCache>
                <c:ptCount val="10"/>
                <c:pt idx="0">
                  <c:v>Berlin</c:v>
                </c:pt>
                <c:pt idx="1">
                  <c:v>Chicago</c:v>
                </c:pt>
                <c:pt idx="2">
                  <c:v>Delhi</c:v>
                </c:pt>
                <c:pt idx="3">
                  <c:v>Houston</c:v>
                </c:pt>
                <c:pt idx="4">
                  <c:v>London</c:v>
                </c:pt>
                <c:pt idx="5">
                  <c:v>Los Angeles</c:v>
                </c:pt>
                <c:pt idx="6">
                  <c:v>Miami</c:v>
                </c:pt>
                <c:pt idx="7">
                  <c:v>Mumbai</c:v>
                </c:pt>
                <c:pt idx="8">
                  <c:v>New York</c:v>
                </c:pt>
                <c:pt idx="9">
                  <c:v>Tokyo</c:v>
                </c:pt>
              </c:strCache>
            </c:strRef>
          </c:cat>
          <c:val>
            <c:numRef>
              <c:f>'Overview Data'!$P$6:$P$16</c:f>
              <c:numCache>
                <c:formatCode>General</c:formatCode>
                <c:ptCount val="10"/>
                <c:pt idx="0">
                  <c:v>975838.16999999981</c:v>
                </c:pt>
                <c:pt idx="1">
                  <c:v>1123508.8399999999</c:v>
                </c:pt>
                <c:pt idx="2">
                  <c:v>1039369.1499999998</c:v>
                </c:pt>
                <c:pt idx="3">
                  <c:v>1006707.5799999998</c:v>
                </c:pt>
                <c:pt idx="4">
                  <c:v>1146666.8099999996</c:v>
                </c:pt>
                <c:pt idx="5">
                  <c:v>1102365.7399999995</c:v>
                </c:pt>
                <c:pt idx="6">
                  <c:v>918680.90999999992</c:v>
                </c:pt>
                <c:pt idx="7">
                  <c:v>1022771.6299999999</c:v>
                </c:pt>
                <c:pt idx="8">
                  <c:v>1055363.4299999997</c:v>
                </c:pt>
                <c:pt idx="9">
                  <c:v>1010800.3299999998</c:v>
                </c:pt>
              </c:numCache>
            </c:numRef>
          </c:val>
          <c:extLst>
            <c:ext xmlns:c16="http://schemas.microsoft.com/office/drawing/2014/chart" uri="{C3380CC4-5D6E-409C-BE32-E72D297353CC}">
              <c16:uniqueId val="{00000000-1A61-4513-8A8E-4A11CA7DE04B}"/>
            </c:ext>
          </c:extLst>
        </c:ser>
        <c:dLbls>
          <c:showLegendKey val="0"/>
          <c:showVal val="0"/>
          <c:showCatName val="0"/>
          <c:showSerName val="0"/>
          <c:showPercent val="0"/>
          <c:showBubbleSize val="0"/>
        </c:dLbls>
        <c:gapWidth val="219"/>
        <c:overlap val="-27"/>
        <c:axId val="1119954271"/>
        <c:axId val="1119940351"/>
      </c:barChart>
      <c:catAx>
        <c:axId val="1119954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900" b="0" i="0" u="none" strike="noStrike" kern="1200" baseline="0">
                <a:solidFill>
                  <a:srgbClr val="1A743C"/>
                </a:solidFill>
                <a:latin typeface="+mn-lt"/>
                <a:ea typeface="+mn-ea"/>
                <a:cs typeface="+mn-cs"/>
              </a:defRPr>
            </a:pPr>
            <a:endParaRPr lang="en-US"/>
          </a:p>
        </c:txPr>
        <c:crossAx val="1119940351"/>
        <c:crosses val="autoZero"/>
        <c:auto val="1"/>
        <c:lblAlgn val="ctr"/>
        <c:lblOffset val="100"/>
        <c:noMultiLvlLbl val="0"/>
      </c:catAx>
      <c:valAx>
        <c:axId val="1119940351"/>
        <c:scaling>
          <c:orientation val="minMax"/>
        </c:scaling>
        <c:delete val="0"/>
        <c:axPos val="l"/>
        <c:majorGridlines>
          <c:spPr>
            <a:ln w="9525" cap="flat" cmpd="sng" algn="ctr">
              <a:solidFill>
                <a:srgbClr val="7BE1A2"/>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rgbClr val="1A743C"/>
                </a:solidFill>
                <a:latin typeface="+mn-lt"/>
                <a:ea typeface="+mn-ea"/>
                <a:cs typeface="+mn-cs"/>
              </a:defRPr>
            </a:pPr>
            <a:endParaRPr lang="en-US"/>
          </a:p>
        </c:txPr>
        <c:crossAx val="1119954271"/>
        <c:crosses val="autoZero"/>
        <c:crossBetween val="between"/>
        <c:dispUnits>
          <c:builtInUnit val="thousands"/>
          <c:dispUnitsLbl>
            <c:spPr>
              <a:noFill/>
              <a:ln>
                <a:noFill/>
              </a:ln>
              <a:effectLst/>
            </c:spPr>
            <c:txPr>
              <a:bodyPr rot="-5400000" spcFirstLastPara="1" vertOverflow="ellipsis" vert="horz" wrap="square" anchor="ctr" anchorCtr="1"/>
              <a:lstStyle/>
              <a:p>
                <a:pPr algn="ctr" rtl="0">
                  <a:defRPr lang="en-IN" sz="1000" b="0" i="0" u="none" strike="noStrike" kern="1200" baseline="0">
                    <a:solidFill>
                      <a:srgbClr val="1A743C"/>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[retail_data.xlsx]Product &amp; Category Insight Data!PivotTable1</c:name>
    <c:fmtId val="2"/>
  </c:pivotSource>
  <c:chart>
    <c:title>
      <c:tx>
        <c:rich>
          <a:bodyPr rot="0" spcFirstLastPara="1" vertOverflow="ellipsis" vert="horz" wrap="square" anchor="ctr" anchorCtr="1"/>
          <a:lstStyle/>
          <a:p>
            <a:pPr algn="ctr" rtl="0">
              <a:defRPr lang="en-US" sz="1200" b="1" i="0" u="none" strike="noStrike" kern="1200" spc="0" baseline="0">
                <a:solidFill>
                  <a:srgbClr val="1A743C"/>
                </a:solidFill>
                <a:latin typeface="+mn-lt"/>
                <a:ea typeface="+mn-ea"/>
                <a:cs typeface="+mn-cs"/>
              </a:defRPr>
            </a:pPr>
            <a:r>
              <a:rPr lang="en-US" sz="1200" b="1" i="0" u="none" strike="noStrike" kern="1200" spc="0" baseline="0">
                <a:solidFill>
                  <a:srgbClr val="1A743C"/>
                </a:solidFill>
                <a:latin typeface="+mn-lt"/>
                <a:ea typeface="+mn-ea"/>
                <a:cs typeface="+mn-cs"/>
              </a:rPr>
              <a:t>Total Sales by Product</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1A743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B44B"/>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en-US"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&amp; Category Insight Data'!$C$4</c:f>
              <c:strCache>
                <c:ptCount val="1"/>
                <c:pt idx="0">
                  <c:v>Total</c:v>
                </c:pt>
              </c:strCache>
            </c:strRef>
          </c:tx>
          <c:spPr>
            <a:solidFill>
              <a:srgbClr val="2EB44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en-US"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&amp; Category Insight Data'!$B$5:$B$13</c:f>
              <c:strCache>
                <c:ptCount val="8"/>
                <c:pt idx="0">
                  <c:v>Monitor</c:v>
                </c:pt>
                <c:pt idx="1">
                  <c:v>Laptop</c:v>
                </c:pt>
                <c:pt idx="2">
                  <c:v>Phone</c:v>
                </c:pt>
                <c:pt idx="3">
                  <c:v>Tablet</c:v>
                </c:pt>
                <c:pt idx="4">
                  <c:v>Keyboard</c:v>
                </c:pt>
                <c:pt idx="5">
                  <c:v>Headphones</c:v>
                </c:pt>
                <c:pt idx="6">
                  <c:v>Smartwatch</c:v>
                </c:pt>
                <c:pt idx="7">
                  <c:v>Camera</c:v>
                </c:pt>
              </c:strCache>
            </c:strRef>
          </c:cat>
          <c:val>
            <c:numRef>
              <c:f>'Product &amp; Category Insight Data'!$C$5:$C$13</c:f>
              <c:numCache>
                <c:formatCode>General</c:formatCode>
                <c:ptCount val="8"/>
                <c:pt idx="0">
                  <c:v>1397027.0599999994</c:v>
                </c:pt>
                <c:pt idx="1">
                  <c:v>1352527.9799999991</c:v>
                </c:pt>
                <c:pt idx="2">
                  <c:v>1346035.2399999991</c:v>
                </c:pt>
                <c:pt idx="3">
                  <c:v>1344568.6</c:v>
                </c:pt>
                <c:pt idx="4">
                  <c:v>1338886.6900000004</c:v>
                </c:pt>
                <c:pt idx="5">
                  <c:v>1220819.3600000001</c:v>
                </c:pt>
                <c:pt idx="6">
                  <c:v>1219532.4200000002</c:v>
                </c:pt>
                <c:pt idx="7">
                  <c:v>1182675.2399999998</c:v>
                </c:pt>
              </c:numCache>
            </c:numRef>
          </c:val>
          <c:extLst>
            <c:ext xmlns:c16="http://schemas.microsoft.com/office/drawing/2014/chart" uri="{C3380CC4-5D6E-409C-BE32-E72D297353CC}">
              <c16:uniqueId val="{00000000-42D0-4A13-9CDD-8C99D9BAA6B7}"/>
            </c:ext>
          </c:extLst>
        </c:ser>
        <c:dLbls>
          <c:showLegendKey val="0"/>
          <c:showVal val="0"/>
          <c:showCatName val="0"/>
          <c:showSerName val="0"/>
          <c:showPercent val="0"/>
          <c:showBubbleSize val="0"/>
        </c:dLbls>
        <c:gapWidth val="219"/>
        <c:overlap val="-27"/>
        <c:axId val="952813200"/>
        <c:axId val="952812240"/>
      </c:barChart>
      <c:catAx>
        <c:axId val="95281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1A743C"/>
                </a:solidFill>
                <a:latin typeface="+mn-lt"/>
                <a:ea typeface="+mn-ea"/>
                <a:cs typeface="+mn-cs"/>
              </a:defRPr>
            </a:pPr>
            <a:endParaRPr lang="en-US"/>
          </a:p>
        </c:txPr>
        <c:crossAx val="952812240"/>
        <c:crosses val="autoZero"/>
        <c:auto val="1"/>
        <c:lblAlgn val="ctr"/>
        <c:lblOffset val="100"/>
        <c:noMultiLvlLbl val="0"/>
      </c:catAx>
      <c:valAx>
        <c:axId val="952812240"/>
        <c:scaling>
          <c:orientation val="minMax"/>
        </c:scaling>
        <c:delete val="0"/>
        <c:axPos val="l"/>
        <c:majorGridlines>
          <c:spPr>
            <a:ln w="9525" cap="flat" cmpd="sng" algn="ctr">
              <a:solidFill>
                <a:srgbClr val="7BE1A2"/>
              </a:solidFill>
              <a:round/>
            </a:ln>
            <a:effectLst/>
          </c:spPr>
        </c:majorGridlines>
        <c:numFmt formatCode="#,##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13200"/>
        <c:crosses val="autoZero"/>
        <c:crossBetween val="between"/>
        <c:dispUnits>
          <c:builtInUnit val="millions"/>
          <c:dispUnitsLbl>
            <c:spPr>
              <a:noFill/>
              <a:ln>
                <a:noFill/>
              </a:ln>
              <a:effectLst/>
            </c:spPr>
            <c:txPr>
              <a:bodyPr rot="-5400000" spcFirstLastPara="1" vertOverflow="ellipsis" vert="horz" wrap="square" anchor="ctr" anchorCtr="1"/>
              <a:lstStyle/>
              <a:p>
                <a:pPr algn="ctr" rtl="0">
                  <a:defRPr lang="en-IN" sz="1000" b="0" i="0" u="none" strike="noStrike" kern="1200" baseline="0">
                    <a:solidFill>
                      <a:srgbClr val="1A743C"/>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[retail_data.xlsx]Product &amp; Category Insight Data!PivotTable2</c:name>
    <c:fmtId val="2"/>
  </c:pivotSource>
  <c:chart>
    <c:title>
      <c:tx>
        <c:rich>
          <a:bodyPr rot="0" spcFirstLastPara="1" vertOverflow="ellipsis" vert="horz" wrap="square" anchor="ctr" anchorCtr="1"/>
          <a:lstStyle/>
          <a:p>
            <a:pPr algn="ctr" rtl="0">
              <a:defRPr lang="en-US" sz="1200" b="1" i="0" u="none" strike="noStrike" kern="1200" spc="0" baseline="0">
                <a:solidFill>
                  <a:srgbClr val="1A743C"/>
                </a:solidFill>
                <a:latin typeface="+mn-lt"/>
                <a:ea typeface="+mn-ea"/>
                <a:cs typeface="+mn-cs"/>
              </a:defRPr>
            </a:pPr>
            <a:r>
              <a:rPr lang="en-US" sz="1200" b="1" i="0" u="none" strike="noStrike" kern="1200" spc="0" baseline="0">
                <a:solidFill>
                  <a:srgbClr val="1A743C"/>
                </a:solidFill>
                <a:latin typeface="+mn-lt"/>
                <a:ea typeface="+mn-ea"/>
                <a:cs typeface="+mn-cs"/>
              </a:rPr>
              <a:t>Profit by Category</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1A743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B44B"/>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en-US"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&amp; Category Insight Data'!$F$4</c:f>
              <c:strCache>
                <c:ptCount val="1"/>
                <c:pt idx="0">
                  <c:v>Total</c:v>
                </c:pt>
              </c:strCache>
            </c:strRef>
          </c:tx>
          <c:spPr>
            <a:solidFill>
              <a:srgbClr val="2EB44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en-US"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&amp; Category Insight Data'!$E$5:$E$8</c:f>
              <c:strCache>
                <c:ptCount val="3"/>
                <c:pt idx="0">
                  <c:v>Computers</c:v>
                </c:pt>
                <c:pt idx="1">
                  <c:v>Electronics</c:v>
                </c:pt>
                <c:pt idx="2">
                  <c:v>Accessories</c:v>
                </c:pt>
              </c:strCache>
            </c:strRef>
          </c:cat>
          <c:val>
            <c:numRef>
              <c:f>'Product &amp; Category Insight Data'!$F$5:$F$8</c:f>
              <c:numCache>
                <c:formatCode>General</c:formatCode>
                <c:ptCount val="3"/>
                <c:pt idx="0">
                  <c:v>982624.39999999991</c:v>
                </c:pt>
                <c:pt idx="1">
                  <c:v>961229.55999999982</c:v>
                </c:pt>
                <c:pt idx="2">
                  <c:v>660542.88999999966</c:v>
                </c:pt>
              </c:numCache>
            </c:numRef>
          </c:val>
          <c:extLst>
            <c:ext xmlns:c16="http://schemas.microsoft.com/office/drawing/2014/chart" uri="{C3380CC4-5D6E-409C-BE32-E72D297353CC}">
              <c16:uniqueId val="{00000000-4CF5-4E3D-83EB-37324BD5EA42}"/>
            </c:ext>
          </c:extLst>
        </c:ser>
        <c:dLbls>
          <c:dLblPos val="outEnd"/>
          <c:showLegendKey val="0"/>
          <c:showVal val="1"/>
          <c:showCatName val="0"/>
          <c:showSerName val="0"/>
          <c:showPercent val="0"/>
          <c:showBubbleSize val="0"/>
        </c:dLbls>
        <c:gapWidth val="182"/>
        <c:axId val="175688752"/>
        <c:axId val="175685872"/>
      </c:barChart>
      <c:catAx>
        <c:axId val="17568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1"/>
          <a:lstStyle/>
          <a:p>
            <a:pPr algn="ctr">
              <a:defRPr lang="en-US" sz="900" b="1" i="0" u="none" strike="noStrike" kern="1200" baseline="0">
                <a:solidFill>
                  <a:srgbClr val="1A743C"/>
                </a:solidFill>
                <a:latin typeface="+mn-lt"/>
                <a:ea typeface="+mn-ea"/>
                <a:cs typeface="+mn-cs"/>
              </a:defRPr>
            </a:pPr>
            <a:endParaRPr lang="en-US"/>
          </a:p>
        </c:txPr>
        <c:crossAx val="175685872"/>
        <c:crosses val="autoZero"/>
        <c:auto val="1"/>
        <c:lblAlgn val="ctr"/>
        <c:lblOffset val="100"/>
        <c:noMultiLvlLbl val="0"/>
      </c:catAx>
      <c:valAx>
        <c:axId val="175685872"/>
        <c:scaling>
          <c:orientation val="minMax"/>
        </c:scaling>
        <c:delete val="0"/>
        <c:axPos val="b"/>
        <c:majorGridlines>
          <c:spPr>
            <a:ln w="9525" cap="flat" cmpd="sng" algn="ctr">
              <a:solidFill>
                <a:srgbClr val="7BE1A2"/>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88752"/>
        <c:crosses val="autoZero"/>
        <c:crossBetween val="between"/>
        <c:dispUnits>
          <c:builtInUnit val="millions"/>
          <c:dispUnitsLbl>
            <c:spPr>
              <a:noFill/>
              <a:ln>
                <a:noFill/>
              </a:ln>
              <a:effectLst/>
            </c:spPr>
            <c:txPr>
              <a:bodyPr rot="0" spcFirstLastPara="1" vertOverflow="ellipsis" vert="horz" wrap="square" anchor="ctr" anchorCtr="1"/>
              <a:lstStyle/>
              <a:p>
                <a:pPr algn="ctr" rtl="0">
                  <a:defRPr lang="en-IN" sz="1000" b="0" i="0" u="none" strike="noStrike" kern="1200" baseline="0">
                    <a:solidFill>
                      <a:srgbClr val="1A743C"/>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200" b="1" i="0" u="none" strike="noStrike" kern="1200" spc="0" baseline="0">
                <a:solidFill>
                  <a:srgbClr val="1A743C"/>
                </a:solidFill>
                <a:latin typeface="+mn-lt"/>
                <a:ea typeface="+mn-ea"/>
                <a:cs typeface="+mn-cs"/>
              </a:defRPr>
            </a:pPr>
            <a:r>
              <a:rPr lang="en-IN" sz="1200" b="1" i="0" u="none" strike="noStrike" kern="1200" spc="0" baseline="0">
                <a:solidFill>
                  <a:srgbClr val="1A743C"/>
                </a:solidFill>
                <a:latin typeface="+mn-lt"/>
                <a:ea typeface="+mn-ea"/>
                <a:cs typeface="+mn-cs"/>
              </a:rPr>
              <a:t>Discount % vs Profit Margin %</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rgbClr val="1A743C"/>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rgbClr val="2EB44B"/>
              </a:solidFill>
              <a:ln w="9525">
                <a:noFill/>
              </a:ln>
              <a:effectLst/>
            </c:spPr>
          </c:marker>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linear"/>
            <c:dispRSqr val="0"/>
            <c:dispEq val="1"/>
            <c:trendlineLbl>
              <c:layout>
                <c:manualLayout>
                  <c:x val="-1.6555403603501261E-3"/>
                  <c:y val="-0.22897034907429403"/>
                </c:manualLayout>
              </c:layout>
              <c:numFmt formatCode="General" sourceLinked="0"/>
              <c:spPr>
                <a:noFill/>
                <a:ln>
                  <a:noFill/>
                </a:ln>
                <a:effectLst/>
              </c:spPr>
              <c:txPr>
                <a:bodyPr rot="0" spcFirstLastPara="1" vertOverflow="ellipsis" vert="horz" wrap="square" anchor="ctr" anchorCtr="1"/>
                <a:lstStyle/>
                <a:p>
                  <a:pPr algn="ctr">
                    <a:defRPr lang="en-US" sz="800" b="0" i="0" u="none" strike="noStrike" kern="1200" baseline="0">
                      <a:solidFill>
                        <a:srgbClr val="1A743C"/>
                      </a:solidFill>
                      <a:latin typeface="+mn-lt"/>
                      <a:ea typeface="+mn-ea"/>
                      <a:cs typeface="+mn-cs"/>
                    </a:defRPr>
                  </a:pPr>
                  <a:endParaRPr lang="en-US"/>
                </a:p>
              </c:txPr>
            </c:trendlineLbl>
          </c:trendline>
          <c:xVal>
            <c:numRef>
              <c:f>'Raw Data'!$R$2:$R$2001</c:f>
              <c:numCache>
                <c:formatCode>General</c:formatCode>
                <c:ptCount val="2000"/>
                <c:pt idx="0">
                  <c:v>0</c:v>
                </c:pt>
                <c:pt idx="1">
                  <c:v>20</c:v>
                </c:pt>
                <c:pt idx="2">
                  <c:v>20</c:v>
                </c:pt>
                <c:pt idx="3">
                  <c:v>0</c:v>
                </c:pt>
                <c:pt idx="4">
                  <c:v>5</c:v>
                </c:pt>
                <c:pt idx="5">
                  <c:v>10</c:v>
                </c:pt>
                <c:pt idx="6">
                  <c:v>5</c:v>
                </c:pt>
                <c:pt idx="7">
                  <c:v>10</c:v>
                </c:pt>
                <c:pt idx="8">
                  <c:v>20</c:v>
                </c:pt>
                <c:pt idx="9">
                  <c:v>20</c:v>
                </c:pt>
                <c:pt idx="10">
                  <c:v>5</c:v>
                </c:pt>
                <c:pt idx="11">
                  <c:v>5</c:v>
                </c:pt>
                <c:pt idx="12">
                  <c:v>20</c:v>
                </c:pt>
                <c:pt idx="13">
                  <c:v>0</c:v>
                </c:pt>
                <c:pt idx="14">
                  <c:v>0</c:v>
                </c:pt>
                <c:pt idx="15">
                  <c:v>10</c:v>
                </c:pt>
                <c:pt idx="16">
                  <c:v>20</c:v>
                </c:pt>
                <c:pt idx="17">
                  <c:v>0</c:v>
                </c:pt>
                <c:pt idx="18">
                  <c:v>0</c:v>
                </c:pt>
                <c:pt idx="19">
                  <c:v>10</c:v>
                </c:pt>
                <c:pt idx="20">
                  <c:v>5</c:v>
                </c:pt>
                <c:pt idx="21">
                  <c:v>15</c:v>
                </c:pt>
                <c:pt idx="22">
                  <c:v>10</c:v>
                </c:pt>
                <c:pt idx="23">
                  <c:v>15</c:v>
                </c:pt>
                <c:pt idx="24">
                  <c:v>15</c:v>
                </c:pt>
                <c:pt idx="25">
                  <c:v>10</c:v>
                </c:pt>
                <c:pt idx="26">
                  <c:v>20</c:v>
                </c:pt>
                <c:pt idx="27">
                  <c:v>20</c:v>
                </c:pt>
                <c:pt idx="28">
                  <c:v>15</c:v>
                </c:pt>
                <c:pt idx="29">
                  <c:v>5</c:v>
                </c:pt>
                <c:pt idx="30">
                  <c:v>0</c:v>
                </c:pt>
                <c:pt idx="31">
                  <c:v>15</c:v>
                </c:pt>
                <c:pt idx="32">
                  <c:v>5</c:v>
                </c:pt>
                <c:pt idx="33">
                  <c:v>15</c:v>
                </c:pt>
                <c:pt idx="34">
                  <c:v>20</c:v>
                </c:pt>
                <c:pt idx="35">
                  <c:v>0</c:v>
                </c:pt>
                <c:pt idx="36">
                  <c:v>10</c:v>
                </c:pt>
                <c:pt idx="37">
                  <c:v>20</c:v>
                </c:pt>
                <c:pt idx="38">
                  <c:v>20</c:v>
                </c:pt>
                <c:pt idx="39">
                  <c:v>0</c:v>
                </c:pt>
                <c:pt idx="40">
                  <c:v>20</c:v>
                </c:pt>
                <c:pt idx="41">
                  <c:v>20</c:v>
                </c:pt>
                <c:pt idx="42">
                  <c:v>20</c:v>
                </c:pt>
                <c:pt idx="43">
                  <c:v>5</c:v>
                </c:pt>
                <c:pt idx="44">
                  <c:v>5</c:v>
                </c:pt>
                <c:pt idx="45">
                  <c:v>5</c:v>
                </c:pt>
                <c:pt idx="46">
                  <c:v>15</c:v>
                </c:pt>
                <c:pt idx="47">
                  <c:v>0</c:v>
                </c:pt>
                <c:pt idx="48">
                  <c:v>0</c:v>
                </c:pt>
                <c:pt idx="49">
                  <c:v>10</c:v>
                </c:pt>
                <c:pt idx="50">
                  <c:v>10</c:v>
                </c:pt>
                <c:pt idx="51">
                  <c:v>0</c:v>
                </c:pt>
                <c:pt idx="52">
                  <c:v>15</c:v>
                </c:pt>
                <c:pt idx="53">
                  <c:v>15</c:v>
                </c:pt>
                <c:pt idx="54">
                  <c:v>10</c:v>
                </c:pt>
                <c:pt idx="55">
                  <c:v>10</c:v>
                </c:pt>
                <c:pt idx="56">
                  <c:v>15</c:v>
                </c:pt>
                <c:pt idx="57">
                  <c:v>20</c:v>
                </c:pt>
                <c:pt idx="58">
                  <c:v>20</c:v>
                </c:pt>
                <c:pt idx="59">
                  <c:v>10</c:v>
                </c:pt>
                <c:pt idx="60">
                  <c:v>0</c:v>
                </c:pt>
                <c:pt idx="61">
                  <c:v>15</c:v>
                </c:pt>
                <c:pt idx="62">
                  <c:v>5</c:v>
                </c:pt>
                <c:pt idx="63">
                  <c:v>10</c:v>
                </c:pt>
                <c:pt idx="64">
                  <c:v>0</c:v>
                </c:pt>
                <c:pt idx="65">
                  <c:v>5</c:v>
                </c:pt>
                <c:pt idx="66">
                  <c:v>15</c:v>
                </c:pt>
                <c:pt idx="67">
                  <c:v>15</c:v>
                </c:pt>
                <c:pt idx="68">
                  <c:v>15</c:v>
                </c:pt>
                <c:pt idx="69">
                  <c:v>15</c:v>
                </c:pt>
                <c:pt idx="70">
                  <c:v>0</c:v>
                </c:pt>
                <c:pt idx="71">
                  <c:v>15</c:v>
                </c:pt>
                <c:pt idx="72">
                  <c:v>20</c:v>
                </c:pt>
                <c:pt idx="73">
                  <c:v>15</c:v>
                </c:pt>
                <c:pt idx="74">
                  <c:v>0</c:v>
                </c:pt>
                <c:pt idx="75">
                  <c:v>20</c:v>
                </c:pt>
                <c:pt idx="76">
                  <c:v>10</c:v>
                </c:pt>
                <c:pt idx="77">
                  <c:v>15</c:v>
                </c:pt>
                <c:pt idx="78">
                  <c:v>0</c:v>
                </c:pt>
                <c:pt idx="79">
                  <c:v>20</c:v>
                </c:pt>
                <c:pt idx="80">
                  <c:v>15</c:v>
                </c:pt>
                <c:pt idx="81">
                  <c:v>0</c:v>
                </c:pt>
                <c:pt idx="82">
                  <c:v>15</c:v>
                </c:pt>
                <c:pt idx="83">
                  <c:v>15</c:v>
                </c:pt>
                <c:pt idx="84">
                  <c:v>0</c:v>
                </c:pt>
                <c:pt idx="85">
                  <c:v>5</c:v>
                </c:pt>
                <c:pt idx="86">
                  <c:v>10</c:v>
                </c:pt>
                <c:pt idx="87">
                  <c:v>15</c:v>
                </c:pt>
                <c:pt idx="88">
                  <c:v>15</c:v>
                </c:pt>
                <c:pt idx="89">
                  <c:v>5</c:v>
                </c:pt>
                <c:pt idx="90">
                  <c:v>20</c:v>
                </c:pt>
                <c:pt idx="91">
                  <c:v>10</c:v>
                </c:pt>
                <c:pt idx="92">
                  <c:v>5</c:v>
                </c:pt>
                <c:pt idx="93">
                  <c:v>5</c:v>
                </c:pt>
                <c:pt idx="94">
                  <c:v>15</c:v>
                </c:pt>
                <c:pt idx="95">
                  <c:v>20</c:v>
                </c:pt>
                <c:pt idx="96">
                  <c:v>15</c:v>
                </c:pt>
                <c:pt idx="97">
                  <c:v>0</c:v>
                </c:pt>
                <c:pt idx="98">
                  <c:v>0</c:v>
                </c:pt>
                <c:pt idx="99">
                  <c:v>20</c:v>
                </c:pt>
                <c:pt idx="100">
                  <c:v>0</c:v>
                </c:pt>
                <c:pt idx="101">
                  <c:v>20</c:v>
                </c:pt>
                <c:pt idx="102">
                  <c:v>0</c:v>
                </c:pt>
                <c:pt idx="103">
                  <c:v>10</c:v>
                </c:pt>
                <c:pt idx="104">
                  <c:v>10</c:v>
                </c:pt>
                <c:pt idx="105">
                  <c:v>10</c:v>
                </c:pt>
                <c:pt idx="106">
                  <c:v>10</c:v>
                </c:pt>
                <c:pt idx="107">
                  <c:v>20</c:v>
                </c:pt>
                <c:pt idx="108">
                  <c:v>0</c:v>
                </c:pt>
                <c:pt idx="109">
                  <c:v>15</c:v>
                </c:pt>
                <c:pt idx="110">
                  <c:v>5</c:v>
                </c:pt>
                <c:pt idx="111">
                  <c:v>20</c:v>
                </c:pt>
                <c:pt idx="112">
                  <c:v>5</c:v>
                </c:pt>
                <c:pt idx="113">
                  <c:v>10</c:v>
                </c:pt>
                <c:pt idx="114">
                  <c:v>10</c:v>
                </c:pt>
                <c:pt idx="115">
                  <c:v>5</c:v>
                </c:pt>
                <c:pt idx="116">
                  <c:v>20</c:v>
                </c:pt>
                <c:pt idx="117">
                  <c:v>10</c:v>
                </c:pt>
                <c:pt idx="118">
                  <c:v>5</c:v>
                </c:pt>
                <c:pt idx="119">
                  <c:v>10</c:v>
                </c:pt>
                <c:pt idx="120">
                  <c:v>10</c:v>
                </c:pt>
                <c:pt idx="121">
                  <c:v>20</c:v>
                </c:pt>
                <c:pt idx="122">
                  <c:v>10</c:v>
                </c:pt>
                <c:pt idx="123">
                  <c:v>20</c:v>
                </c:pt>
                <c:pt idx="124">
                  <c:v>20</c:v>
                </c:pt>
                <c:pt idx="125">
                  <c:v>20</c:v>
                </c:pt>
                <c:pt idx="126">
                  <c:v>20</c:v>
                </c:pt>
                <c:pt idx="127">
                  <c:v>10</c:v>
                </c:pt>
                <c:pt idx="128">
                  <c:v>5</c:v>
                </c:pt>
                <c:pt idx="129">
                  <c:v>15</c:v>
                </c:pt>
                <c:pt idx="130">
                  <c:v>0</c:v>
                </c:pt>
                <c:pt idx="131">
                  <c:v>20</c:v>
                </c:pt>
                <c:pt idx="132">
                  <c:v>20</c:v>
                </c:pt>
                <c:pt idx="133">
                  <c:v>0</c:v>
                </c:pt>
                <c:pt idx="134">
                  <c:v>20</c:v>
                </c:pt>
                <c:pt idx="135">
                  <c:v>15</c:v>
                </c:pt>
                <c:pt idx="136">
                  <c:v>10</c:v>
                </c:pt>
                <c:pt idx="137">
                  <c:v>0</c:v>
                </c:pt>
                <c:pt idx="138">
                  <c:v>0</c:v>
                </c:pt>
                <c:pt idx="139">
                  <c:v>15</c:v>
                </c:pt>
                <c:pt idx="140">
                  <c:v>15</c:v>
                </c:pt>
                <c:pt idx="141">
                  <c:v>5</c:v>
                </c:pt>
                <c:pt idx="142">
                  <c:v>5</c:v>
                </c:pt>
                <c:pt idx="143">
                  <c:v>20</c:v>
                </c:pt>
                <c:pt idx="144">
                  <c:v>5</c:v>
                </c:pt>
                <c:pt idx="145">
                  <c:v>5</c:v>
                </c:pt>
                <c:pt idx="146">
                  <c:v>20</c:v>
                </c:pt>
                <c:pt idx="147">
                  <c:v>10</c:v>
                </c:pt>
                <c:pt idx="148">
                  <c:v>10</c:v>
                </c:pt>
                <c:pt idx="149">
                  <c:v>20</c:v>
                </c:pt>
                <c:pt idx="150">
                  <c:v>0</c:v>
                </c:pt>
                <c:pt idx="151">
                  <c:v>15</c:v>
                </c:pt>
                <c:pt idx="152">
                  <c:v>5</c:v>
                </c:pt>
                <c:pt idx="153">
                  <c:v>0</c:v>
                </c:pt>
                <c:pt idx="154">
                  <c:v>20</c:v>
                </c:pt>
                <c:pt idx="155">
                  <c:v>20</c:v>
                </c:pt>
                <c:pt idx="156">
                  <c:v>20</c:v>
                </c:pt>
                <c:pt idx="157">
                  <c:v>15</c:v>
                </c:pt>
                <c:pt idx="158">
                  <c:v>5</c:v>
                </c:pt>
                <c:pt idx="159">
                  <c:v>20</c:v>
                </c:pt>
                <c:pt idx="160">
                  <c:v>20</c:v>
                </c:pt>
                <c:pt idx="161">
                  <c:v>15</c:v>
                </c:pt>
                <c:pt idx="162">
                  <c:v>10</c:v>
                </c:pt>
                <c:pt idx="163">
                  <c:v>10</c:v>
                </c:pt>
                <c:pt idx="164">
                  <c:v>15</c:v>
                </c:pt>
                <c:pt idx="165">
                  <c:v>20</c:v>
                </c:pt>
                <c:pt idx="166">
                  <c:v>10</c:v>
                </c:pt>
                <c:pt idx="167">
                  <c:v>20</c:v>
                </c:pt>
                <c:pt idx="168">
                  <c:v>20</c:v>
                </c:pt>
                <c:pt idx="169">
                  <c:v>5</c:v>
                </c:pt>
                <c:pt idx="170">
                  <c:v>5</c:v>
                </c:pt>
                <c:pt idx="171">
                  <c:v>0</c:v>
                </c:pt>
                <c:pt idx="172">
                  <c:v>10</c:v>
                </c:pt>
                <c:pt idx="173">
                  <c:v>5</c:v>
                </c:pt>
                <c:pt idx="174">
                  <c:v>20</c:v>
                </c:pt>
                <c:pt idx="175">
                  <c:v>20</c:v>
                </c:pt>
                <c:pt idx="176">
                  <c:v>0</c:v>
                </c:pt>
                <c:pt idx="177">
                  <c:v>15</c:v>
                </c:pt>
                <c:pt idx="178">
                  <c:v>20</c:v>
                </c:pt>
                <c:pt idx="179">
                  <c:v>15</c:v>
                </c:pt>
                <c:pt idx="180">
                  <c:v>0</c:v>
                </c:pt>
                <c:pt idx="181">
                  <c:v>5</c:v>
                </c:pt>
                <c:pt idx="182">
                  <c:v>5</c:v>
                </c:pt>
                <c:pt idx="183">
                  <c:v>15</c:v>
                </c:pt>
                <c:pt idx="184">
                  <c:v>5</c:v>
                </c:pt>
                <c:pt idx="185">
                  <c:v>0</c:v>
                </c:pt>
                <c:pt idx="186">
                  <c:v>20</c:v>
                </c:pt>
                <c:pt idx="187">
                  <c:v>20</c:v>
                </c:pt>
                <c:pt idx="188">
                  <c:v>15</c:v>
                </c:pt>
                <c:pt idx="189">
                  <c:v>0</c:v>
                </c:pt>
                <c:pt idx="190">
                  <c:v>5</c:v>
                </c:pt>
                <c:pt idx="191">
                  <c:v>15</c:v>
                </c:pt>
                <c:pt idx="192">
                  <c:v>0</c:v>
                </c:pt>
                <c:pt idx="193">
                  <c:v>15</c:v>
                </c:pt>
                <c:pt idx="194">
                  <c:v>5</c:v>
                </c:pt>
                <c:pt idx="195">
                  <c:v>10</c:v>
                </c:pt>
                <c:pt idx="196">
                  <c:v>10</c:v>
                </c:pt>
                <c:pt idx="197">
                  <c:v>5</c:v>
                </c:pt>
                <c:pt idx="198">
                  <c:v>10</c:v>
                </c:pt>
                <c:pt idx="199">
                  <c:v>15</c:v>
                </c:pt>
                <c:pt idx="200">
                  <c:v>10</c:v>
                </c:pt>
                <c:pt idx="201">
                  <c:v>5</c:v>
                </c:pt>
                <c:pt idx="202">
                  <c:v>10</c:v>
                </c:pt>
                <c:pt idx="203">
                  <c:v>0</c:v>
                </c:pt>
                <c:pt idx="204">
                  <c:v>5</c:v>
                </c:pt>
                <c:pt idx="205">
                  <c:v>10</c:v>
                </c:pt>
                <c:pt idx="206">
                  <c:v>15</c:v>
                </c:pt>
                <c:pt idx="207">
                  <c:v>10</c:v>
                </c:pt>
                <c:pt idx="208">
                  <c:v>5</c:v>
                </c:pt>
                <c:pt idx="209">
                  <c:v>10</c:v>
                </c:pt>
                <c:pt idx="210">
                  <c:v>5</c:v>
                </c:pt>
                <c:pt idx="211">
                  <c:v>0</c:v>
                </c:pt>
                <c:pt idx="212">
                  <c:v>20</c:v>
                </c:pt>
                <c:pt idx="213">
                  <c:v>15</c:v>
                </c:pt>
                <c:pt idx="214">
                  <c:v>5</c:v>
                </c:pt>
                <c:pt idx="215">
                  <c:v>15</c:v>
                </c:pt>
                <c:pt idx="216">
                  <c:v>10</c:v>
                </c:pt>
                <c:pt idx="217">
                  <c:v>0</c:v>
                </c:pt>
                <c:pt idx="218">
                  <c:v>15</c:v>
                </c:pt>
                <c:pt idx="219">
                  <c:v>10</c:v>
                </c:pt>
                <c:pt idx="220">
                  <c:v>5</c:v>
                </c:pt>
                <c:pt idx="221">
                  <c:v>5</c:v>
                </c:pt>
                <c:pt idx="222">
                  <c:v>5</c:v>
                </c:pt>
                <c:pt idx="223">
                  <c:v>0</c:v>
                </c:pt>
                <c:pt idx="224">
                  <c:v>20</c:v>
                </c:pt>
                <c:pt idx="225">
                  <c:v>20</c:v>
                </c:pt>
                <c:pt idx="226">
                  <c:v>10</c:v>
                </c:pt>
                <c:pt idx="227">
                  <c:v>15</c:v>
                </c:pt>
                <c:pt idx="228">
                  <c:v>0</c:v>
                </c:pt>
                <c:pt idx="229">
                  <c:v>5</c:v>
                </c:pt>
                <c:pt idx="230">
                  <c:v>5</c:v>
                </c:pt>
                <c:pt idx="231">
                  <c:v>10</c:v>
                </c:pt>
                <c:pt idx="232">
                  <c:v>20</c:v>
                </c:pt>
                <c:pt idx="233">
                  <c:v>5</c:v>
                </c:pt>
                <c:pt idx="234">
                  <c:v>20</c:v>
                </c:pt>
                <c:pt idx="235">
                  <c:v>10</c:v>
                </c:pt>
                <c:pt idx="236">
                  <c:v>15</c:v>
                </c:pt>
                <c:pt idx="237">
                  <c:v>5</c:v>
                </c:pt>
                <c:pt idx="238">
                  <c:v>5</c:v>
                </c:pt>
                <c:pt idx="239">
                  <c:v>10</c:v>
                </c:pt>
                <c:pt idx="240">
                  <c:v>10</c:v>
                </c:pt>
                <c:pt idx="241">
                  <c:v>15</c:v>
                </c:pt>
                <c:pt idx="242">
                  <c:v>0</c:v>
                </c:pt>
                <c:pt idx="243">
                  <c:v>20</c:v>
                </c:pt>
                <c:pt idx="244">
                  <c:v>20</c:v>
                </c:pt>
                <c:pt idx="245">
                  <c:v>0</c:v>
                </c:pt>
                <c:pt idx="246">
                  <c:v>0</c:v>
                </c:pt>
                <c:pt idx="247">
                  <c:v>0</c:v>
                </c:pt>
                <c:pt idx="248">
                  <c:v>5</c:v>
                </c:pt>
                <c:pt idx="249">
                  <c:v>0</c:v>
                </c:pt>
                <c:pt idx="250">
                  <c:v>20</c:v>
                </c:pt>
                <c:pt idx="251">
                  <c:v>5</c:v>
                </c:pt>
                <c:pt idx="252">
                  <c:v>0</c:v>
                </c:pt>
                <c:pt idx="253">
                  <c:v>15</c:v>
                </c:pt>
                <c:pt idx="254">
                  <c:v>5</c:v>
                </c:pt>
                <c:pt idx="255">
                  <c:v>15</c:v>
                </c:pt>
                <c:pt idx="256">
                  <c:v>20</c:v>
                </c:pt>
                <c:pt idx="257">
                  <c:v>15</c:v>
                </c:pt>
                <c:pt idx="258">
                  <c:v>10</c:v>
                </c:pt>
                <c:pt idx="259">
                  <c:v>0</c:v>
                </c:pt>
                <c:pt idx="260">
                  <c:v>10</c:v>
                </c:pt>
                <c:pt idx="261">
                  <c:v>0</c:v>
                </c:pt>
                <c:pt idx="262">
                  <c:v>20</c:v>
                </c:pt>
                <c:pt idx="263">
                  <c:v>0</c:v>
                </c:pt>
                <c:pt idx="264">
                  <c:v>5</c:v>
                </c:pt>
                <c:pt idx="265">
                  <c:v>0</c:v>
                </c:pt>
                <c:pt idx="266">
                  <c:v>0</c:v>
                </c:pt>
                <c:pt idx="267">
                  <c:v>15</c:v>
                </c:pt>
                <c:pt idx="268">
                  <c:v>0</c:v>
                </c:pt>
                <c:pt idx="269">
                  <c:v>0</c:v>
                </c:pt>
                <c:pt idx="270">
                  <c:v>5</c:v>
                </c:pt>
                <c:pt idx="271">
                  <c:v>15</c:v>
                </c:pt>
                <c:pt idx="272">
                  <c:v>5</c:v>
                </c:pt>
                <c:pt idx="273">
                  <c:v>0</c:v>
                </c:pt>
                <c:pt idx="274">
                  <c:v>0</c:v>
                </c:pt>
                <c:pt idx="275">
                  <c:v>0</c:v>
                </c:pt>
                <c:pt idx="276">
                  <c:v>20</c:v>
                </c:pt>
                <c:pt idx="277">
                  <c:v>20</c:v>
                </c:pt>
                <c:pt idx="278">
                  <c:v>10</c:v>
                </c:pt>
                <c:pt idx="279">
                  <c:v>5</c:v>
                </c:pt>
                <c:pt idx="280">
                  <c:v>20</c:v>
                </c:pt>
                <c:pt idx="281">
                  <c:v>0</c:v>
                </c:pt>
                <c:pt idx="282">
                  <c:v>5</c:v>
                </c:pt>
                <c:pt idx="283">
                  <c:v>15</c:v>
                </c:pt>
                <c:pt idx="284">
                  <c:v>0</c:v>
                </c:pt>
                <c:pt idx="285">
                  <c:v>20</c:v>
                </c:pt>
                <c:pt idx="286">
                  <c:v>0</c:v>
                </c:pt>
                <c:pt idx="287">
                  <c:v>15</c:v>
                </c:pt>
                <c:pt idx="288">
                  <c:v>15</c:v>
                </c:pt>
                <c:pt idx="289">
                  <c:v>0</c:v>
                </c:pt>
                <c:pt idx="290">
                  <c:v>0</c:v>
                </c:pt>
                <c:pt idx="291">
                  <c:v>20</c:v>
                </c:pt>
                <c:pt idx="292">
                  <c:v>20</c:v>
                </c:pt>
                <c:pt idx="293">
                  <c:v>0</c:v>
                </c:pt>
                <c:pt idx="294">
                  <c:v>10</c:v>
                </c:pt>
                <c:pt idx="295">
                  <c:v>20</c:v>
                </c:pt>
                <c:pt idx="296">
                  <c:v>10</c:v>
                </c:pt>
                <c:pt idx="297">
                  <c:v>0</c:v>
                </c:pt>
                <c:pt idx="298">
                  <c:v>10</c:v>
                </c:pt>
                <c:pt idx="299">
                  <c:v>20</c:v>
                </c:pt>
                <c:pt idx="300">
                  <c:v>10</c:v>
                </c:pt>
                <c:pt idx="301">
                  <c:v>5</c:v>
                </c:pt>
                <c:pt idx="302">
                  <c:v>20</c:v>
                </c:pt>
                <c:pt idx="303">
                  <c:v>15</c:v>
                </c:pt>
                <c:pt idx="304">
                  <c:v>5</c:v>
                </c:pt>
                <c:pt idx="305">
                  <c:v>15</c:v>
                </c:pt>
                <c:pt idx="306">
                  <c:v>20</c:v>
                </c:pt>
                <c:pt idx="307">
                  <c:v>0</c:v>
                </c:pt>
                <c:pt idx="308">
                  <c:v>15</c:v>
                </c:pt>
                <c:pt idx="309">
                  <c:v>5</c:v>
                </c:pt>
                <c:pt idx="310">
                  <c:v>20</c:v>
                </c:pt>
                <c:pt idx="311">
                  <c:v>5</c:v>
                </c:pt>
                <c:pt idx="312">
                  <c:v>20</c:v>
                </c:pt>
                <c:pt idx="313">
                  <c:v>20</c:v>
                </c:pt>
                <c:pt idx="314">
                  <c:v>0</c:v>
                </c:pt>
                <c:pt idx="315">
                  <c:v>0</c:v>
                </c:pt>
                <c:pt idx="316">
                  <c:v>5</c:v>
                </c:pt>
                <c:pt idx="317">
                  <c:v>10</c:v>
                </c:pt>
                <c:pt idx="318">
                  <c:v>20</c:v>
                </c:pt>
                <c:pt idx="319">
                  <c:v>20</c:v>
                </c:pt>
                <c:pt idx="320">
                  <c:v>15</c:v>
                </c:pt>
                <c:pt idx="321">
                  <c:v>10</c:v>
                </c:pt>
                <c:pt idx="322">
                  <c:v>15</c:v>
                </c:pt>
                <c:pt idx="323">
                  <c:v>0</c:v>
                </c:pt>
                <c:pt idx="324">
                  <c:v>15</c:v>
                </c:pt>
                <c:pt idx="325">
                  <c:v>0</c:v>
                </c:pt>
                <c:pt idx="326">
                  <c:v>15</c:v>
                </c:pt>
                <c:pt idx="327">
                  <c:v>10</c:v>
                </c:pt>
                <c:pt idx="328">
                  <c:v>0</c:v>
                </c:pt>
                <c:pt idx="329">
                  <c:v>20</c:v>
                </c:pt>
                <c:pt idx="330">
                  <c:v>20</c:v>
                </c:pt>
                <c:pt idx="331">
                  <c:v>10</c:v>
                </c:pt>
                <c:pt idx="332">
                  <c:v>20</c:v>
                </c:pt>
                <c:pt idx="333">
                  <c:v>5</c:v>
                </c:pt>
                <c:pt idx="334">
                  <c:v>15</c:v>
                </c:pt>
                <c:pt idx="335">
                  <c:v>5</c:v>
                </c:pt>
                <c:pt idx="336">
                  <c:v>0</c:v>
                </c:pt>
                <c:pt idx="337">
                  <c:v>20</c:v>
                </c:pt>
                <c:pt idx="338">
                  <c:v>0</c:v>
                </c:pt>
                <c:pt idx="339">
                  <c:v>0</c:v>
                </c:pt>
                <c:pt idx="340">
                  <c:v>5</c:v>
                </c:pt>
                <c:pt idx="341">
                  <c:v>0</c:v>
                </c:pt>
                <c:pt idx="342">
                  <c:v>20</c:v>
                </c:pt>
                <c:pt idx="343">
                  <c:v>5</c:v>
                </c:pt>
                <c:pt idx="344">
                  <c:v>20</c:v>
                </c:pt>
                <c:pt idx="345">
                  <c:v>15</c:v>
                </c:pt>
                <c:pt idx="346">
                  <c:v>20</c:v>
                </c:pt>
                <c:pt idx="347">
                  <c:v>20</c:v>
                </c:pt>
                <c:pt idx="348">
                  <c:v>5</c:v>
                </c:pt>
                <c:pt idx="349">
                  <c:v>0</c:v>
                </c:pt>
                <c:pt idx="350">
                  <c:v>0</c:v>
                </c:pt>
                <c:pt idx="351">
                  <c:v>10</c:v>
                </c:pt>
                <c:pt idx="352">
                  <c:v>0</c:v>
                </c:pt>
                <c:pt idx="353">
                  <c:v>15</c:v>
                </c:pt>
                <c:pt idx="354">
                  <c:v>20</c:v>
                </c:pt>
                <c:pt idx="355">
                  <c:v>0</c:v>
                </c:pt>
                <c:pt idx="356">
                  <c:v>20</c:v>
                </c:pt>
                <c:pt idx="357">
                  <c:v>20</c:v>
                </c:pt>
                <c:pt idx="358">
                  <c:v>5</c:v>
                </c:pt>
                <c:pt idx="359">
                  <c:v>0</c:v>
                </c:pt>
                <c:pt idx="360">
                  <c:v>15</c:v>
                </c:pt>
                <c:pt idx="361">
                  <c:v>20</c:v>
                </c:pt>
                <c:pt idx="362">
                  <c:v>20</c:v>
                </c:pt>
                <c:pt idx="363">
                  <c:v>0</c:v>
                </c:pt>
                <c:pt idx="364">
                  <c:v>10</c:v>
                </c:pt>
                <c:pt idx="365">
                  <c:v>0</c:v>
                </c:pt>
                <c:pt idx="366">
                  <c:v>15</c:v>
                </c:pt>
                <c:pt idx="367">
                  <c:v>10</c:v>
                </c:pt>
                <c:pt idx="368">
                  <c:v>0</c:v>
                </c:pt>
                <c:pt idx="369">
                  <c:v>0</c:v>
                </c:pt>
                <c:pt idx="370">
                  <c:v>0</c:v>
                </c:pt>
                <c:pt idx="371">
                  <c:v>20</c:v>
                </c:pt>
                <c:pt idx="372">
                  <c:v>5</c:v>
                </c:pt>
                <c:pt idx="373">
                  <c:v>20</c:v>
                </c:pt>
                <c:pt idx="374">
                  <c:v>20</c:v>
                </c:pt>
                <c:pt idx="375">
                  <c:v>5</c:v>
                </c:pt>
                <c:pt idx="376">
                  <c:v>15</c:v>
                </c:pt>
                <c:pt idx="377">
                  <c:v>5</c:v>
                </c:pt>
                <c:pt idx="378">
                  <c:v>15</c:v>
                </c:pt>
                <c:pt idx="379">
                  <c:v>10</c:v>
                </c:pt>
                <c:pt idx="380">
                  <c:v>0</c:v>
                </c:pt>
                <c:pt idx="381">
                  <c:v>10</c:v>
                </c:pt>
                <c:pt idx="382">
                  <c:v>20</c:v>
                </c:pt>
                <c:pt idx="383">
                  <c:v>10</c:v>
                </c:pt>
                <c:pt idx="384">
                  <c:v>15</c:v>
                </c:pt>
                <c:pt idx="385">
                  <c:v>5</c:v>
                </c:pt>
                <c:pt idx="386">
                  <c:v>0</c:v>
                </c:pt>
                <c:pt idx="387">
                  <c:v>5</c:v>
                </c:pt>
                <c:pt idx="388">
                  <c:v>10</c:v>
                </c:pt>
                <c:pt idx="389">
                  <c:v>5</c:v>
                </c:pt>
                <c:pt idx="390">
                  <c:v>10</c:v>
                </c:pt>
                <c:pt idx="391">
                  <c:v>5</c:v>
                </c:pt>
                <c:pt idx="392">
                  <c:v>0</c:v>
                </c:pt>
                <c:pt idx="393">
                  <c:v>20</c:v>
                </c:pt>
                <c:pt idx="394">
                  <c:v>0</c:v>
                </c:pt>
                <c:pt idx="395">
                  <c:v>5</c:v>
                </c:pt>
                <c:pt idx="396">
                  <c:v>0</c:v>
                </c:pt>
                <c:pt idx="397">
                  <c:v>0</c:v>
                </c:pt>
                <c:pt idx="398">
                  <c:v>0</c:v>
                </c:pt>
                <c:pt idx="399">
                  <c:v>5</c:v>
                </c:pt>
                <c:pt idx="400">
                  <c:v>0</c:v>
                </c:pt>
                <c:pt idx="401">
                  <c:v>0</c:v>
                </c:pt>
                <c:pt idx="402">
                  <c:v>5</c:v>
                </c:pt>
                <c:pt idx="403">
                  <c:v>10</c:v>
                </c:pt>
                <c:pt idx="404">
                  <c:v>20</c:v>
                </c:pt>
                <c:pt idx="405">
                  <c:v>15</c:v>
                </c:pt>
                <c:pt idx="406">
                  <c:v>0</c:v>
                </c:pt>
                <c:pt idx="407">
                  <c:v>5</c:v>
                </c:pt>
                <c:pt idx="408">
                  <c:v>5</c:v>
                </c:pt>
                <c:pt idx="409">
                  <c:v>0</c:v>
                </c:pt>
                <c:pt idx="410">
                  <c:v>15</c:v>
                </c:pt>
                <c:pt idx="411">
                  <c:v>20</c:v>
                </c:pt>
                <c:pt idx="412">
                  <c:v>20</c:v>
                </c:pt>
                <c:pt idx="413">
                  <c:v>5</c:v>
                </c:pt>
                <c:pt idx="414">
                  <c:v>10</c:v>
                </c:pt>
                <c:pt idx="415">
                  <c:v>15</c:v>
                </c:pt>
                <c:pt idx="416">
                  <c:v>20</c:v>
                </c:pt>
                <c:pt idx="417">
                  <c:v>10</c:v>
                </c:pt>
                <c:pt idx="418">
                  <c:v>5</c:v>
                </c:pt>
                <c:pt idx="419">
                  <c:v>5</c:v>
                </c:pt>
                <c:pt idx="420">
                  <c:v>20</c:v>
                </c:pt>
                <c:pt idx="421">
                  <c:v>15</c:v>
                </c:pt>
                <c:pt idx="422">
                  <c:v>10</c:v>
                </c:pt>
                <c:pt idx="423">
                  <c:v>20</c:v>
                </c:pt>
                <c:pt idx="424">
                  <c:v>10</c:v>
                </c:pt>
                <c:pt idx="425">
                  <c:v>20</c:v>
                </c:pt>
                <c:pt idx="426">
                  <c:v>0</c:v>
                </c:pt>
                <c:pt idx="427">
                  <c:v>15</c:v>
                </c:pt>
                <c:pt idx="428">
                  <c:v>10</c:v>
                </c:pt>
                <c:pt idx="429">
                  <c:v>20</c:v>
                </c:pt>
                <c:pt idx="430">
                  <c:v>0</c:v>
                </c:pt>
                <c:pt idx="431">
                  <c:v>10</c:v>
                </c:pt>
                <c:pt idx="432">
                  <c:v>15</c:v>
                </c:pt>
                <c:pt idx="433">
                  <c:v>0</c:v>
                </c:pt>
                <c:pt idx="434">
                  <c:v>10</c:v>
                </c:pt>
                <c:pt idx="435">
                  <c:v>5</c:v>
                </c:pt>
                <c:pt idx="436">
                  <c:v>10</c:v>
                </c:pt>
                <c:pt idx="437">
                  <c:v>20</c:v>
                </c:pt>
                <c:pt idx="438">
                  <c:v>0</c:v>
                </c:pt>
                <c:pt idx="439">
                  <c:v>5</c:v>
                </c:pt>
                <c:pt idx="440">
                  <c:v>15</c:v>
                </c:pt>
                <c:pt idx="441">
                  <c:v>15</c:v>
                </c:pt>
                <c:pt idx="442">
                  <c:v>15</c:v>
                </c:pt>
                <c:pt idx="443">
                  <c:v>10</c:v>
                </c:pt>
                <c:pt idx="444">
                  <c:v>20</c:v>
                </c:pt>
                <c:pt idx="445">
                  <c:v>0</c:v>
                </c:pt>
                <c:pt idx="446">
                  <c:v>10</c:v>
                </c:pt>
                <c:pt idx="447">
                  <c:v>15</c:v>
                </c:pt>
                <c:pt idx="448">
                  <c:v>15</c:v>
                </c:pt>
                <c:pt idx="449">
                  <c:v>20</c:v>
                </c:pt>
                <c:pt idx="450">
                  <c:v>15</c:v>
                </c:pt>
                <c:pt idx="451">
                  <c:v>20</c:v>
                </c:pt>
                <c:pt idx="452">
                  <c:v>10</c:v>
                </c:pt>
                <c:pt idx="453">
                  <c:v>0</c:v>
                </c:pt>
                <c:pt idx="454">
                  <c:v>10</c:v>
                </c:pt>
                <c:pt idx="455">
                  <c:v>20</c:v>
                </c:pt>
                <c:pt idx="456">
                  <c:v>0</c:v>
                </c:pt>
                <c:pt idx="457">
                  <c:v>0</c:v>
                </c:pt>
                <c:pt idx="458">
                  <c:v>10</c:v>
                </c:pt>
                <c:pt idx="459">
                  <c:v>15</c:v>
                </c:pt>
                <c:pt idx="460">
                  <c:v>15</c:v>
                </c:pt>
                <c:pt idx="461">
                  <c:v>20</c:v>
                </c:pt>
                <c:pt idx="462">
                  <c:v>15</c:v>
                </c:pt>
                <c:pt idx="463">
                  <c:v>20</c:v>
                </c:pt>
                <c:pt idx="464">
                  <c:v>10</c:v>
                </c:pt>
                <c:pt idx="465">
                  <c:v>0</c:v>
                </c:pt>
                <c:pt idx="466">
                  <c:v>20</c:v>
                </c:pt>
                <c:pt idx="467">
                  <c:v>10</c:v>
                </c:pt>
                <c:pt idx="468">
                  <c:v>15</c:v>
                </c:pt>
                <c:pt idx="469">
                  <c:v>20</c:v>
                </c:pt>
                <c:pt idx="470">
                  <c:v>15</c:v>
                </c:pt>
                <c:pt idx="471">
                  <c:v>5</c:v>
                </c:pt>
                <c:pt idx="472">
                  <c:v>10</c:v>
                </c:pt>
                <c:pt idx="473">
                  <c:v>20</c:v>
                </c:pt>
                <c:pt idx="474">
                  <c:v>15</c:v>
                </c:pt>
                <c:pt idx="475">
                  <c:v>10</c:v>
                </c:pt>
                <c:pt idx="476">
                  <c:v>0</c:v>
                </c:pt>
                <c:pt idx="477">
                  <c:v>0</c:v>
                </c:pt>
                <c:pt idx="478">
                  <c:v>0</c:v>
                </c:pt>
                <c:pt idx="479">
                  <c:v>15</c:v>
                </c:pt>
                <c:pt idx="480">
                  <c:v>10</c:v>
                </c:pt>
                <c:pt idx="481">
                  <c:v>20</c:v>
                </c:pt>
                <c:pt idx="482">
                  <c:v>5</c:v>
                </c:pt>
                <c:pt idx="483">
                  <c:v>15</c:v>
                </c:pt>
                <c:pt idx="484">
                  <c:v>20</c:v>
                </c:pt>
                <c:pt idx="485">
                  <c:v>10</c:v>
                </c:pt>
                <c:pt idx="486">
                  <c:v>5</c:v>
                </c:pt>
                <c:pt idx="487">
                  <c:v>0</c:v>
                </c:pt>
                <c:pt idx="488">
                  <c:v>10</c:v>
                </c:pt>
                <c:pt idx="489">
                  <c:v>10</c:v>
                </c:pt>
                <c:pt idx="490">
                  <c:v>0</c:v>
                </c:pt>
                <c:pt idx="491">
                  <c:v>10</c:v>
                </c:pt>
                <c:pt idx="492">
                  <c:v>10</c:v>
                </c:pt>
                <c:pt idx="493">
                  <c:v>10</c:v>
                </c:pt>
                <c:pt idx="494">
                  <c:v>5</c:v>
                </c:pt>
                <c:pt idx="495">
                  <c:v>15</c:v>
                </c:pt>
                <c:pt idx="496">
                  <c:v>10</c:v>
                </c:pt>
                <c:pt idx="497">
                  <c:v>10</c:v>
                </c:pt>
                <c:pt idx="498">
                  <c:v>20</c:v>
                </c:pt>
                <c:pt idx="499">
                  <c:v>15</c:v>
                </c:pt>
                <c:pt idx="500">
                  <c:v>20</c:v>
                </c:pt>
                <c:pt idx="501">
                  <c:v>20</c:v>
                </c:pt>
                <c:pt idx="502">
                  <c:v>0</c:v>
                </c:pt>
                <c:pt idx="503">
                  <c:v>10</c:v>
                </c:pt>
                <c:pt idx="504">
                  <c:v>20</c:v>
                </c:pt>
                <c:pt idx="505">
                  <c:v>20</c:v>
                </c:pt>
                <c:pt idx="506">
                  <c:v>20</c:v>
                </c:pt>
                <c:pt idx="507">
                  <c:v>20</c:v>
                </c:pt>
                <c:pt idx="508">
                  <c:v>0</c:v>
                </c:pt>
                <c:pt idx="509">
                  <c:v>0</c:v>
                </c:pt>
                <c:pt idx="510">
                  <c:v>5</c:v>
                </c:pt>
                <c:pt idx="511">
                  <c:v>10</c:v>
                </c:pt>
                <c:pt idx="512">
                  <c:v>5</c:v>
                </c:pt>
                <c:pt idx="513">
                  <c:v>15</c:v>
                </c:pt>
                <c:pt idx="514">
                  <c:v>10</c:v>
                </c:pt>
                <c:pt idx="515">
                  <c:v>20</c:v>
                </c:pt>
                <c:pt idx="516">
                  <c:v>20</c:v>
                </c:pt>
                <c:pt idx="517">
                  <c:v>10</c:v>
                </c:pt>
                <c:pt idx="518">
                  <c:v>0</c:v>
                </c:pt>
                <c:pt idx="519">
                  <c:v>10</c:v>
                </c:pt>
                <c:pt idx="520">
                  <c:v>15</c:v>
                </c:pt>
                <c:pt idx="521">
                  <c:v>0</c:v>
                </c:pt>
                <c:pt idx="522">
                  <c:v>10</c:v>
                </c:pt>
                <c:pt idx="523">
                  <c:v>15</c:v>
                </c:pt>
                <c:pt idx="524">
                  <c:v>0</c:v>
                </c:pt>
                <c:pt idx="525">
                  <c:v>20</c:v>
                </c:pt>
                <c:pt idx="526">
                  <c:v>10</c:v>
                </c:pt>
                <c:pt idx="527">
                  <c:v>5</c:v>
                </c:pt>
                <c:pt idx="528">
                  <c:v>0</c:v>
                </c:pt>
                <c:pt idx="529">
                  <c:v>5</c:v>
                </c:pt>
                <c:pt idx="530">
                  <c:v>15</c:v>
                </c:pt>
                <c:pt idx="531">
                  <c:v>0</c:v>
                </c:pt>
                <c:pt idx="532">
                  <c:v>0</c:v>
                </c:pt>
                <c:pt idx="533">
                  <c:v>15</c:v>
                </c:pt>
                <c:pt idx="534">
                  <c:v>20</c:v>
                </c:pt>
                <c:pt idx="535">
                  <c:v>0</c:v>
                </c:pt>
                <c:pt idx="536">
                  <c:v>20</c:v>
                </c:pt>
                <c:pt idx="537">
                  <c:v>5</c:v>
                </c:pt>
                <c:pt idx="538">
                  <c:v>15</c:v>
                </c:pt>
                <c:pt idx="539">
                  <c:v>0</c:v>
                </c:pt>
                <c:pt idx="540">
                  <c:v>10</c:v>
                </c:pt>
                <c:pt idx="541">
                  <c:v>15</c:v>
                </c:pt>
                <c:pt idx="542">
                  <c:v>0</c:v>
                </c:pt>
                <c:pt idx="543">
                  <c:v>0</c:v>
                </c:pt>
                <c:pt idx="544">
                  <c:v>10</c:v>
                </c:pt>
                <c:pt idx="545">
                  <c:v>0</c:v>
                </c:pt>
                <c:pt idx="546">
                  <c:v>5</c:v>
                </c:pt>
                <c:pt idx="547">
                  <c:v>0</c:v>
                </c:pt>
                <c:pt idx="548">
                  <c:v>15</c:v>
                </c:pt>
                <c:pt idx="549">
                  <c:v>10</c:v>
                </c:pt>
                <c:pt idx="550">
                  <c:v>10</c:v>
                </c:pt>
                <c:pt idx="551">
                  <c:v>0</c:v>
                </c:pt>
                <c:pt idx="552">
                  <c:v>5</c:v>
                </c:pt>
                <c:pt idx="553">
                  <c:v>0</c:v>
                </c:pt>
                <c:pt idx="554">
                  <c:v>5</c:v>
                </c:pt>
                <c:pt idx="555">
                  <c:v>5</c:v>
                </c:pt>
                <c:pt idx="556">
                  <c:v>10</c:v>
                </c:pt>
                <c:pt idx="557">
                  <c:v>10</c:v>
                </c:pt>
                <c:pt idx="558">
                  <c:v>15</c:v>
                </c:pt>
                <c:pt idx="559">
                  <c:v>10</c:v>
                </c:pt>
                <c:pt idx="560">
                  <c:v>15</c:v>
                </c:pt>
                <c:pt idx="561">
                  <c:v>10</c:v>
                </c:pt>
                <c:pt idx="562">
                  <c:v>0</c:v>
                </c:pt>
                <c:pt idx="563">
                  <c:v>15</c:v>
                </c:pt>
                <c:pt idx="564">
                  <c:v>15</c:v>
                </c:pt>
                <c:pt idx="565">
                  <c:v>15</c:v>
                </c:pt>
                <c:pt idx="566">
                  <c:v>15</c:v>
                </c:pt>
                <c:pt idx="567">
                  <c:v>5</c:v>
                </c:pt>
                <c:pt idx="568">
                  <c:v>10</c:v>
                </c:pt>
                <c:pt idx="569">
                  <c:v>15</c:v>
                </c:pt>
                <c:pt idx="570">
                  <c:v>0</c:v>
                </c:pt>
                <c:pt idx="571">
                  <c:v>20</c:v>
                </c:pt>
                <c:pt idx="572">
                  <c:v>5</c:v>
                </c:pt>
                <c:pt idx="573">
                  <c:v>0</c:v>
                </c:pt>
                <c:pt idx="574">
                  <c:v>20</c:v>
                </c:pt>
                <c:pt idx="575">
                  <c:v>20</c:v>
                </c:pt>
                <c:pt idx="576">
                  <c:v>10</c:v>
                </c:pt>
                <c:pt idx="577">
                  <c:v>20</c:v>
                </c:pt>
                <c:pt idx="578">
                  <c:v>20</c:v>
                </c:pt>
                <c:pt idx="579">
                  <c:v>15</c:v>
                </c:pt>
                <c:pt idx="580">
                  <c:v>0</c:v>
                </c:pt>
                <c:pt idx="581">
                  <c:v>20</c:v>
                </c:pt>
                <c:pt idx="582">
                  <c:v>5</c:v>
                </c:pt>
                <c:pt idx="583">
                  <c:v>20</c:v>
                </c:pt>
                <c:pt idx="584">
                  <c:v>5</c:v>
                </c:pt>
                <c:pt idx="585">
                  <c:v>0</c:v>
                </c:pt>
                <c:pt idx="586">
                  <c:v>5</c:v>
                </c:pt>
                <c:pt idx="587">
                  <c:v>5</c:v>
                </c:pt>
                <c:pt idx="588">
                  <c:v>5</c:v>
                </c:pt>
                <c:pt idx="589">
                  <c:v>15</c:v>
                </c:pt>
                <c:pt idx="590">
                  <c:v>10</c:v>
                </c:pt>
                <c:pt idx="591">
                  <c:v>0</c:v>
                </c:pt>
                <c:pt idx="592">
                  <c:v>0</c:v>
                </c:pt>
                <c:pt idx="593">
                  <c:v>10</c:v>
                </c:pt>
                <c:pt idx="594">
                  <c:v>10</c:v>
                </c:pt>
                <c:pt idx="595">
                  <c:v>15</c:v>
                </c:pt>
                <c:pt idx="596">
                  <c:v>15</c:v>
                </c:pt>
                <c:pt idx="597">
                  <c:v>5</c:v>
                </c:pt>
                <c:pt idx="598">
                  <c:v>0</c:v>
                </c:pt>
                <c:pt idx="599">
                  <c:v>15</c:v>
                </c:pt>
                <c:pt idx="600">
                  <c:v>5</c:v>
                </c:pt>
                <c:pt idx="601">
                  <c:v>0</c:v>
                </c:pt>
                <c:pt idx="602">
                  <c:v>15</c:v>
                </c:pt>
                <c:pt idx="603">
                  <c:v>20</c:v>
                </c:pt>
                <c:pt idx="604">
                  <c:v>10</c:v>
                </c:pt>
                <c:pt idx="605">
                  <c:v>0</c:v>
                </c:pt>
                <c:pt idx="606">
                  <c:v>0</c:v>
                </c:pt>
                <c:pt idx="607">
                  <c:v>15</c:v>
                </c:pt>
                <c:pt idx="608">
                  <c:v>0</c:v>
                </c:pt>
                <c:pt idx="609">
                  <c:v>10</c:v>
                </c:pt>
                <c:pt idx="610">
                  <c:v>15</c:v>
                </c:pt>
                <c:pt idx="611">
                  <c:v>10</c:v>
                </c:pt>
                <c:pt idx="612">
                  <c:v>5</c:v>
                </c:pt>
                <c:pt idx="613">
                  <c:v>5</c:v>
                </c:pt>
                <c:pt idx="614">
                  <c:v>5</c:v>
                </c:pt>
                <c:pt idx="615">
                  <c:v>0</c:v>
                </c:pt>
                <c:pt idx="616">
                  <c:v>0</c:v>
                </c:pt>
                <c:pt idx="617">
                  <c:v>20</c:v>
                </c:pt>
                <c:pt idx="618">
                  <c:v>20</c:v>
                </c:pt>
                <c:pt idx="619">
                  <c:v>20</c:v>
                </c:pt>
                <c:pt idx="620">
                  <c:v>0</c:v>
                </c:pt>
                <c:pt idx="621">
                  <c:v>10</c:v>
                </c:pt>
                <c:pt idx="622">
                  <c:v>10</c:v>
                </c:pt>
                <c:pt idx="623">
                  <c:v>20</c:v>
                </c:pt>
                <c:pt idx="624">
                  <c:v>10</c:v>
                </c:pt>
                <c:pt idx="625">
                  <c:v>15</c:v>
                </c:pt>
                <c:pt idx="626">
                  <c:v>15</c:v>
                </c:pt>
                <c:pt idx="627">
                  <c:v>0</c:v>
                </c:pt>
                <c:pt idx="628">
                  <c:v>20</c:v>
                </c:pt>
                <c:pt idx="629">
                  <c:v>0</c:v>
                </c:pt>
                <c:pt idx="630">
                  <c:v>20</c:v>
                </c:pt>
                <c:pt idx="631">
                  <c:v>0</c:v>
                </c:pt>
                <c:pt idx="632">
                  <c:v>5</c:v>
                </c:pt>
                <c:pt idx="633">
                  <c:v>15</c:v>
                </c:pt>
                <c:pt idx="634">
                  <c:v>10</c:v>
                </c:pt>
                <c:pt idx="635">
                  <c:v>5</c:v>
                </c:pt>
                <c:pt idx="636">
                  <c:v>5</c:v>
                </c:pt>
                <c:pt idx="637">
                  <c:v>15</c:v>
                </c:pt>
                <c:pt idx="638">
                  <c:v>20</c:v>
                </c:pt>
                <c:pt idx="639">
                  <c:v>5</c:v>
                </c:pt>
                <c:pt idx="640">
                  <c:v>10</c:v>
                </c:pt>
                <c:pt idx="641">
                  <c:v>5</c:v>
                </c:pt>
                <c:pt idx="642">
                  <c:v>15</c:v>
                </c:pt>
                <c:pt idx="643">
                  <c:v>10</c:v>
                </c:pt>
                <c:pt idx="644">
                  <c:v>20</c:v>
                </c:pt>
                <c:pt idx="645">
                  <c:v>20</c:v>
                </c:pt>
                <c:pt idx="646">
                  <c:v>10</c:v>
                </c:pt>
                <c:pt idx="647">
                  <c:v>15</c:v>
                </c:pt>
                <c:pt idx="648">
                  <c:v>10</c:v>
                </c:pt>
                <c:pt idx="649">
                  <c:v>15</c:v>
                </c:pt>
                <c:pt idx="650">
                  <c:v>15</c:v>
                </c:pt>
                <c:pt idx="651">
                  <c:v>15</c:v>
                </c:pt>
                <c:pt idx="652">
                  <c:v>0</c:v>
                </c:pt>
                <c:pt idx="653">
                  <c:v>15</c:v>
                </c:pt>
                <c:pt idx="654">
                  <c:v>10</c:v>
                </c:pt>
                <c:pt idx="655">
                  <c:v>15</c:v>
                </c:pt>
                <c:pt idx="656">
                  <c:v>20</c:v>
                </c:pt>
                <c:pt idx="657">
                  <c:v>5</c:v>
                </c:pt>
                <c:pt idx="658">
                  <c:v>20</c:v>
                </c:pt>
                <c:pt idx="659">
                  <c:v>5</c:v>
                </c:pt>
                <c:pt idx="660">
                  <c:v>5</c:v>
                </c:pt>
                <c:pt idx="661">
                  <c:v>5</c:v>
                </c:pt>
                <c:pt idx="662">
                  <c:v>5</c:v>
                </c:pt>
                <c:pt idx="663">
                  <c:v>5</c:v>
                </c:pt>
                <c:pt idx="664">
                  <c:v>5</c:v>
                </c:pt>
                <c:pt idx="665">
                  <c:v>0</c:v>
                </c:pt>
                <c:pt idx="666">
                  <c:v>5</c:v>
                </c:pt>
                <c:pt idx="667">
                  <c:v>20</c:v>
                </c:pt>
                <c:pt idx="668">
                  <c:v>0</c:v>
                </c:pt>
                <c:pt idx="669">
                  <c:v>5</c:v>
                </c:pt>
                <c:pt idx="670">
                  <c:v>10</c:v>
                </c:pt>
                <c:pt idx="671">
                  <c:v>20</c:v>
                </c:pt>
                <c:pt idx="672">
                  <c:v>10</c:v>
                </c:pt>
                <c:pt idx="673">
                  <c:v>20</c:v>
                </c:pt>
                <c:pt idx="674">
                  <c:v>15</c:v>
                </c:pt>
                <c:pt idx="675">
                  <c:v>0</c:v>
                </c:pt>
                <c:pt idx="676">
                  <c:v>10</c:v>
                </c:pt>
                <c:pt idx="677">
                  <c:v>0</c:v>
                </c:pt>
                <c:pt idx="678">
                  <c:v>0</c:v>
                </c:pt>
                <c:pt idx="679">
                  <c:v>20</c:v>
                </c:pt>
                <c:pt idx="680">
                  <c:v>10</c:v>
                </c:pt>
                <c:pt idx="681">
                  <c:v>5</c:v>
                </c:pt>
                <c:pt idx="682">
                  <c:v>20</c:v>
                </c:pt>
                <c:pt idx="683">
                  <c:v>5</c:v>
                </c:pt>
                <c:pt idx="684">
                  <c:v>20</c:v>
                </c:pt>
                <c:pt idx="685">
                  <c:v>10</c:v>
                </c:pt>
                <c:pt idx="686">
                  <c:v>10</c:v>
                </c:pt>
                <c:pt idx="687">
                  <c:v>10</c:v>
                </c:pt>
                <c:pt idx="688">
                  <c:v>15</c:v>
                </c:pt>
                <c:pt idx="689">
                  <c:v>5</c:v>
                </c:pt>
                <c:pt idx="690">
                  <c:v>20</c:v>
                </c:pt>
                <c:pt idx="691">
                  <c:v>5</c:v>
                </c:pt>
                <c:pt idx="692">
                  <c:v>0</c:v>
                </c:pt>
                <c:pt idx="693">
                  <c:v>10</c:v>
                </c:pt>
                <c:pt idx="694">
                  <c:v>10</c:v>
                </c:pt>
                <c:pt idx="695">
                  <c:v>15</c:v>
                </c:pt>
                <c:pt idx="696">
                  <c:v>15</c:v>
                </c:pt>
                <c:pt idx="697">
                  <c:v>20</c:v>
                </c:pt>
                <c:pt idx="698">
                  <c:v>15</c:v>
                </c:pt>
                <c:pt idx="699">
                  <c:v>15</c:v>
                </c:pt>
                <c:pt idx="700">
                  <c:v>10</c:v>
                </c:pt>
                <c:pt idx="701">
                  <c:v>20</c:v>
                </c:pt>
                <c:pt idx="702">
                  <c:v>10</c:v>
                </c:pt>
                <c:pt idx="703">
                  <c:v>20</c:v>
                </c:pt>
                <c:pt idx="704">
                  <c:v>0</c:v>
                </c:pt>
                <c:pt idx="705">
                  <c:v>15</c:v>
                </c:pt>
                <c:pt idx="706">
                  <c:v>5</c:v>
                </c:pt>
                <c:pt idx="707">
                  <c:v>20</c:v>
                </c:pt>
                <c:pt idx="708">
                  <c:v>20</c:v>
                </c:pt>
                <c:pt idx="709">
                  <c:v>0</c:v>
                </c:pt>
                <c:pt idx="710">
                  <c:v>5</c:v>
                </c:pt>
                <c:pt idx="711">
                  <c:v>20</c:v>
                </c:pt>
                <c:pt idx="712">
                  <c:v>15</c:v>
                </c:pt>
                <c:pt idx="713">
                  <c:v>0</c:v>
                </c:pt>
                <c:pt idx="714">
                  <c:v>5</c:v>
                </c:pt>
                <c:pt idx="715">
                  <c:v>10</c:v>
                </c:pt>
                <c:pt idx="716">
                  <c:v>20</c:v>
                </c:pt>
                <c:pt idx="717">
                  <c:v>5</c:v>
                </c:pt>
                <c:pt idx="718">
                  <c:v>15</c:v>
                </c:pt>
                <c:pt idx="719">
                  <c:v>5</c:v>
                </c:pt>
                <c:pt idx="720">
                  <c:v>10</c:v>
                </c:pt>
                <c:pt idx="721">
                  <c:v>5</c:v>
                </c:pt>
                <c:pt idx="722">
                  <c:v>15</c:v>
                </c:pt>
                <c:pt idx="723">
                  <c:v>0</c:v>
                </c:pt>
                <c:pt idx="724">
                  <c:v>15</c:v>
                </c:pt>
                <c:pt idx="725">
                  <c:v>10</c:v>
                </c:pt>
                <c:pt idx="726">
                  <c:v>15</c:v>
                </c:pt>
                <c:pt idx="727">
                  <c:v>10</c:v>
                </c:pt>
                <c:pt idx="728">
                  <c:v>10</c:v>
                </c:pt>
                <c:pt idx="729">
                  <c:v>10</c:v>
                </c:pt>
                <c:pt idx="730">
                  <c:v>0</c:v>
                </c:pt>
                <c:pt idx="731">
                  <c:v>20</c:v>
                </c:pt>
                <c:pt idx="732">
                  <c:v>0</c:v>
                </c:pt>
                <c:pt idx="733">
                  <c:v>0</c:v>
                </c:pt>
                <c:pt idx="734">
                  <c:v>5</c:v>
                </c:pt>
                <c:pt idx="735">
                  <c:v>10</c:v>
                </c:pt>
                <c:pt idx="736">
                  <c:v>20</c:v>
                </c:pt>
                <c:pt idx="737">
                  <c:v>10</c:v>
                </c:pt>
                <c:pt idx="738">
                  <c:v>5</c:v>
                </c:pt>
                <c:pt idx="739">
                  <c:v>15</c:v>
                </c:pt>
                <c:pt idx="740">
                  <c:v>15</c:v>
                </c:pt>
                <c:pt idx="741">
                  <c:v>15</c:v>
                </c:pt>
                <c:pt idx="742">
                  <c:v>5</c:v>
                </c:pt>
                <c:pt idx="743">
                  <c:v>5</c:v>
                </c:pt>
                <c:pt idx="744">
                  <c:v>20</c:v>
                </c:pt>
                <c:pt idx="745">
                  <c:v>15</c:v>
                </c:pt>
                <c:pt idx="746">
                  <c:v>15</c:v>
                </c:pt>
                <c:pt idx="747">
                  <c:v>15</c:v>
                </c:pt>
                <c:pt idx="748">
                  <c:v>0</c:v>
                </c:pt>
                <c:pt idx="749">
                  <c:v>10</c:v>
                </c:pt>
                <c:pt idx="750">
                  <c:v>10</c:v>
                </c:pt>
                <c:pt idx="751">
                  <c:v>0</c:v>
                </c:pt>
                <c:pt idx="752">
                  <c:v>10</c:v>
                </c:pt>
                <c:pt idx="753">
                  <c:v>20</c:v>
                </c:pt>
                <c:pt idx="754">
                  <c:v>20</c:v>
                </c:pt>
                <c:pt idx="755">
                  <c:v>0</c:v>
                </c:pt>
                <c:pt idx="756">
                  <c:v>15</c:v>
                </c:pt>
                <c:pt idx="757">
                  <c:v>20</c:v>
                </c:pt>
                <c:pt idx="758">
                  <c:v>15</c:v>
                </c:pt>
                <c:pt idx="759">
                  <c:v>15</c:v>
                </c:pt>
                <c:pt idx="760">
                  <c:v>20</c:v>
                </c:pt>
                <c:pt idx="761">
                  <c:v>10</c:v>
                </c:pt>
                <c:pt idx="762">
                  <c:v>20</c:v>
                </c:pt>
                <c:pt idx="763">
                  <c:v>0</c:v>
                </c:pt>
                <c:pt idx="764">
                  <c:v>10</c:v>
                </c:pt>
                <c:pt idx="765">
                  <c:v>5</c:v>
                </c:pt>
                <c:pt idx="766">
                  <c:v>15</c:v>
                </c:pt>
                <c:pt idx="767">
                  <c:v>10</c:v>
                </c:pt>
                <c:pt idx="768">
                  <c:v>20</c:v>
                </c:pt>
                <c:pt idx="769">
                  <c:v>15</c:v>
                </c:pt>
                <c:pt idx="770">
                  <c:v>15</c:v>
                </c:pt>
                <c:pt idx="771">
                  <c:v>0</c:v>
                </c:pt>
                <c:pt idx="772">
                  <c:v>15</c:v>
                </c:pt>
                <c:pt idx="773">
                  <c:v>20</c:v>
                </c:pt>
                <c:pt idx="774">
                  <c:v>5</c:v>
                </c:pt>
                <c:pt idx="775">
                  <c:v>10</c:v>
                </c:pt>
                <c:pt idx="776">
                  <c:v>15</c:v>
                </c:pt>
                <c:pt idx="777">
                  <c:v>10</c:v>
                </c:pt>
                <c:pt idx="778">
                  <c:v>10</c:v>
                </c:pt>
                <c:pt idx="779">
                  <c:v>10</c:v>
                </c:pt>
                <c:pt idx="780">
                  <c:v>10</c:v>
                </c:pt>
                <c:pt idx="781">
                  <c:v>20</c:v>
                </c:pt>
                <c:pt idx="782">
                  <c:v>10</c:v>
                </c:pt>
                <c:pt idx="783">
                  <c:v>10</c:v>
                </c:pt>
                <c:pt idx="784">
                  <c:v>20</c:v>
                </c:pt>
                <c:pt idx="785">
                  <c:v>20</c:v>
                </c:pt>
                <c:pt idx="786">
                  <c:v>0</c:v>
                </c:pt>
                <c:pt idx="787">
                  <c:v>0</c:v>
                </c:pt>
                <c:pt idx="788">
                  <c:v>15</c:v>
                </c:pt>
                <c:pt idx="789">
                  <c:v>5</c:v>
                </c:pt>
                <c:pt idx="790">
                  <c:v>5</c:v>
                </c:pt>
                <c:pt idx="791">
                  <c:v>20</c:v>
                </c:pt>
                <c:pt idx="792">
                  <c:v>15</c:v>
                </c:pt>
                <c:pt idx="793">
                  <c:v>20</c:v>
                </c:pt>
                <c:pt idx="794">
                  <c:v>0</c:v>
                </c:pt>
                <c:pt idx="795">
                  <c:v>0</c:v>
                </c:pt>
                <c:pt idx="796">
                  <c:v>15</c:v>
                </c:pt>
                <c:pt idx="797">
                  <c:v>15</c:v>
                </c:pt>
                <c:pt idx="798">
                  <c:v>10</c:v>
                </c:pt>
                <c:pt idx="799">
                  <c:v>20</c:v>
                </c:pt>
                <c:pt idx="800">
                  <c:v>0</c:v>
                </c:pt>
                <c:pt idx="801">
                  <c:v>0</c:v>
                </c:pt>
                <c:pt idx="802">
                  <c:v>0</c:v>
                </c:pt>
                <c:pt idx="803">
                  <c:v>5</c:v>
                </c:pt>
                <c:pt idx="804">
                  <c:v>0</c:v>
                </c:pt>
                <c:pt idx="805">
                  <c:v>10</c:v>
                </c:pt>
                <c:pt idx="806">
                  <c:v>15</c:v>
                </c:pt>
                <c:pt idx="807">
                  <c:v>5</c:v>
                </c:pt>
                <c:pt idx="808">
                  <c:v>20</c:v>
                </c:pt>
                <c:pt idx="809">
                  <c:v>5</c:v>
                </c:pt>
                <c:pt idx="810">
                  <c:v>0</c:v>
                </c:pt>
                <c:pt idx="811">
                  <c:v>10</c:v>
                </c:pt>
                <c:pt idx="812">
                  <c:v>5</c:v>
                </c:pt>
                <c:pt idx="813">
                  <c:v>10</c:v>
                </c:pt>
                <c:pt idx="814">
                  <c:v>10</c:v>
                </c:pt>
                <c:pt idx="815">
                  <c:v>0</c:v>
                </c:pt>
                <c:pt idx="816">
                  <c:v>5</c:v>
                </c:pt>
                <c:pt idx="817">
                  <c:v>0</c:v>
                </c:pt>
                <c:pt idx="818">
                  <c:v>10</c:v>
                </c:pt>
                <c:pt idx="819">
                  <c:v>5</c:v>
                </c:pt>
                <c:pt idx="820">
                  <c:v>20</c:v>
                </c:pt>
                <c:pt idx="821">
                  <c:v>0</c:v>
                </c:pt>
                <c:pt idx="822">
                  <c:v>15</c:v>
                </c:pt>
                <c:pt idx="823">
                  <c:v>10</c:v>
                </c:pt>
                <c:pt idx="824">
                  <c:v>10</c:v>
                </c:pt>
                <c:pt idx="825">
                  <c:v>20</c:v>
                </c:pt>
                <c:pt idx="826">
                  <c:v>15</c:v>
                </c:pt>
                <c:pt idx="827">
                  <c:v>15</c:v>
                </c:pt>
                <c:pt idx="828">
                  <c:v>0</c:v>
                </c:pt>
                <c:pt idx="829">
                  <c:v>15</c:v>
                </c:pt>
                <c:pt idx="830">
                  <c:v>15</c:v>
                </c:pt>
                <c:pt idx="831">
                  <c:v>10</c:v>
                </c:pt>
                <c:pt idx="832">
                  <c:v>10</c:v>
                </c:pt>
                <c:pt idx="833">
                  <c:v>15</c:v>
                </c:pt>
                <c:pt idx="834">
                  <c:v>0</c:v>
                </c:pt>
                <c:pt idx="835">
                  <c:v>15</c:v>
                </c:pt>
                <c:pt idx="836">
                  <c:v>5</c:v>
                </c:pt>
                <c:pt idx="837">
                  <c:v>0</c:v>
                </c:pt>
                <c:pt idx="838">
                  <c:v>5</c:v>
                </c:pt>
                <c:pt idx="839">
                  <c:v>5</c:v>
                </c:pt>
                <c:pt idx="840">
                  <c:v>0</c:v>
                </c:pt>
                <c:pt idx="841">
                  <c:v>0</c:v>
                </c:pt>
                <c:pt idx="842">
                  <c:v>20</c:v>
                </c:pt>
                <c:pt idx="843">
                  <c:v>15</c:v>
                </c:pt>
                <c:pt idx="844">
                  <c:v>20</c:v>
                </c:pt>
                <c:pt idx="845">
                  <c:v>0</c:v>
                </c:pt>
                <c:pt idx="846">
                  <c:v>5</c:v>
                </c:pt>
                <c:pt idx="847">
                  <c:v>10</c:v>
                </c:pt>
                <c:pt idx="848">
                  <c:v>20</c:v>
                </c:pt>
                <c:pt idx="849">
                  <c:v>15</c:v>
                </c:pt>
                <c:pt idx="850">
                  <c:v>20</c:v>
                </c:pt>
                <c:pt idx="851">
                  <c:v>0</c:v>
                </c:pt>
                <c:pt idx="852">
                  <c:v>0</c:v>
                </c:pt>
                <c:pt idx="853">
                  <c:v>20</c:v>
                </c:pt>
                <c:pt idx="854">
                  <c:v>0</c:v>
                </c:pt>
                <c:pt idx="855">
                  <c:v>15</c:v>
                </c:pt>
                <c:pt idx="856">
                  <c:v>5</c:v>
                </c:pt>
                <c:pt idx="857">
                  <c:v>20</c:v>
                </c:pt>
                <c:pt idx="858">
                  <c:v>10</c:v>
                </c:pt>
                <c:pt idx="859">
                  <c:v>10</c:v>
                </c:pt>
                <c:pt idx="860">
                  <c:v>0</c:v>
                </c:pt>
                <c:pt idx="861">
                  <c:v>15</c:v>
                </c:pt>
                <c:pt idx="862">
                  <c:v>0</c:v>
                </c:pt>
                <c:pt idx="863">
                  <c:v>5</c:v>
                </c:pt>
                <c:pt idx="864">
                  <c:v>0</c:v>
                </c:pt>
                <c:pt idx="865">
                  <c:v>0</c:v>
                </c:pt>
                <c:pt idx="866">
                  <c:v>10</c:v>
                </c:pt>
                <c:pt idx="867">
                  <c:v>5</c:v>
                </c:pt>
                <c:pt idx="868">
                  <c:v>20</c:v>
                </c:pt>
                <c:pt idx="869">
                  <c:v>5</c:v>
                </c:pt>
                <c:pt idx="870">
                  <c:v>5</c:v>
                </c:pt>
                <c:pt idx="871">
                  <c:v>20</c:v>
                </c:pt>
                <c:pt idx="872">
                  <c:v>15</c:v>
                </c:pt>
                <c:pt idx="873">
                  <c:v>20</c:v>
                </c:pt>
                <c:pt idx="874">
                  <c:v>0</c:v>
                </c:pt>
                <c:pt idx="875">
                  <c:v>10</c:v>
                </c:pt>
                <c:pt idx="876">
                  <c:v>0</c:v>
                </c:pt>
                <c:pt idx="877">
                  <c:v>20</c:v>
                </c:pt>
                <c:pt idx="878">
                  <c:v>0</c:v>
                </c:pt>
                <c:pt idx="879">
                  <c:v>20</c:v>
                </c:pt>
                <c:pt idx="880">
                  <c:v>10</c:v>
                </c:pt>
                <c:pt idx="881">
                  <c:v>15</c:v>
                </c:pt>
                <c:pt idx="882">
                  <c:v>0</c:v>
                </c:pt>
                <c:pt idx="883">
                  <c:v>20</c:v>
                </c:pt>
                <c:pt idx="884">
                  <c:v>5</c:v>
                </c:pt>
                <c:pt idx="885">
                  <c:v>15</c:v>
                </c:pt>
                <c:pt idx="886">
                  <c:v>10</c:v>
                </c:pt>
                <c:pt idx="887">
                  <c:v>5</c:v>
                </c:pt>
                <c:pt idx="888">
                  <c:v>0</c:v>
                </c:pt>
                <c:pt idx="889">
                  <c:v>15</c:v>
                </c:pt>
                <c:pt idx="890">
                  <c:v>20</c:v>
                </c:pt>
                <c:pt idx="891">
                  <c:v>0</c:v>
                </c:pt>
                <c:pt idx="892">
                  <c:v>0</c:v>
                </c:pt>
                <c:pt idx="893">
                  <c:v>15</c:v>
                </c:pt>
                <c:pt idx="894">
                  <c:v>15</c:v>
                </c:pt>
                <c:pt idx="895">
                  <c:v>15</c:v>
                </c:pt>
                <c:pt idx="896">
                  <c:v>5</c:v>
                </c:pt>
                <c:pt idx="897">
                  <c:v>5</c:v>
                </c:pt>
                <c:pt idx="898">
                  <c:v>10</c:v>
                </c:pt>
                <c:pt idx="899">
                  <c:v>15</c:v>
                </c:pt>
                <c:pt idx="900">
                  <c:v>20</c:v>
                </c:pt>
                <c:pt idx="901">
                  <c:v>10</c:v>
                </c:pt>
                <c:pt idx="902">
                  <c:v>20</c:v>
                </c:pt>
                <c:pt idx="903">
                  <c:v>15</c:v>
                </c:pt>
                <c:pt idx="904">
                  <c:v>5</c:v>
                </c:pt>
                <c:pt idx="905">
                  <c:v>15</c:v>
                </c:pt>
                <c:pt idx="906">
                  <c:v>10</c:v>
                </c:pt>
                <c:pt idx="907">
                  <c:v>15</c:v>
                </c:pt>
                <c:pt idx="908">
                  <c:v>10</c:v>
                </c:pt>
                <c:pt idx="909">
                  <c:v>20</c:v>
                </c:pt>
                <c:pt idx="910">
                  <c:v>5</c:v>
                </c:pt>
                <c:pt idx="911">
                  <c:v>15</c:v>
                </c:pt>
                <c:pt idx="912">
                  <c:v>20</c:v>
                </c:pt>
                <c:pt idx="913">
                  <c:v>15</c:v>
                </c:pt>
                <c:pt idx="914">
                  <c:v>0</c:v>
                </c:pt>
                <c:pt idx="915">
                  <c:v>10</c:v>
                </c:pt>
                <c:pt idx="916">
                  <c:v>15</c:v>
                </c:pt>
                <c:pt idx="917">
                  <c:v>15</c:v>
                </c:pt>
                <c:pt idx="918">
                  <c:v>10</c:v>
                </c:pt>
                <c:pt idx="919">
                  <c:v>10</c:v>
                </c:pt>
                <c:pt idx="920">
                  <c:v>15</c:v>
                </c:pt>
                <c:pt idx="921">
                  <c:v>5</c:v>
                </c:pt>
                <c:pt idx="922">
                  <c:v>5</c:v>
                </c:pt>
                <c:pt idx="923">
                  <c:v>15</c:v>
                </c:pt>
                <c:pt idx="924">
                  <c:v>10</c:v>
                </c:pt>
                <c:pt idx="925">
                  <c:v>0</c:v>
                </c:pt>
                <c:pt idx="926">
                  <c:v>0</c:v>
                </c:pt>
                <c:pt idx="927">
                  <c:v>10</c:v>
                </c:pt>
                <c:pt idx="928">
                  <c:v>10</c:v>
                </c:pt>
                <c:pt idx="929">
                  <c:v>20</c:v>
                </c:pt>
                <c:pt idx="930">
                  <c:v>15</c:v>
                </c:pt>
                <c:pt idx="931">
                  <c:v>5</c:v>
                </c:pt>
                <c:pt idx="932">
                  <c:v>5</c:v>
                </c:pt>
                <c:pt idx="933">
                  <c:v>20</c:v>
                </c:pt>
                <c:pt idx="934">
                  <c:v>15</c:v>
                </c:pt>
                <c:pt idx="935">
                  <c:v>10</c:v>
                </c:pt>
                <c:pt idx="936">
                  <c:v>10</c:v>
                </c:pt>
                <c:pt idx="937">
                  <c:v>0</c:v>
                </c:pt>
                <c:pt idx="938">
                  <c:v>0</c:v>
                </c:pt>
                <c:pt idx="939">
                  <c:v>15</c:v>
                </c:pt>
                <c:pt idx="940">
                  <c:v>0</c:v>
                </c:pt>
                <c:pt idx="941">
                  <c:v>10</c:v>
                </c:pt>
                <c:pt idx="942">
                  <c:v>20</c:v>
                </c:pt>
                <c:pt idx="943">
                  <c:v>10</c:v>
                </c:pt>
                <c:pt idx="944">
                  <c:v>5</c:v>
                </c:pt>
                <c:pt idx="945">
                  <c:v>20</c:v>
                </c:pt>
                <c:pt idx="946">
                  <c:v>20</c:v>
                </c:pt>
                <c:pt idx="947">
                  <c:v>0</c:v>
                </c:pt>
                <c:pt idx="948">
                  <c:v>5</c:v>
                </c:pt>
                <c:pt idx="949">
                  <c:v>10</c:v>
                </c:pt>
                <c:pt idx="950">
                  <c:v>10</c:v>
                </c:pt>
                <c:pt idx="951">
                  <c:v>15</c:v>
                </c:pt>
                <c:pt idx="952">
                  <c:v>5</c:v>
                </c:pt>
                <c:pt idx="953">
                  <c:v>20</c:v>
                </c:pt>
                <c:pt idx="954">
                  <c:v>5</c:v>
                </c:pt>
                <c:pt idx="955">
                  <c:v>20</c:v>
                </c:pt>
                <c:pt idx="956">
                  <c:v>0</c:v>
                </c:pt>
                <c:pt idx="957">
                  <c:v>15</c:v>
                </c:pt>
                <c:pt idx="958">
                  <c:v>5</c:v>
                </c:pt>
                <c:pt idx="959">
                  <c:v>0</c:v>
                </c:pt>
                <c:pt idx="960">
                  <c:v>15</c:v>
                </c:pt>
                <c:pt idx="961">
                  <c:v>5</c:v>
                </c:pt>
                <c:pt idx="962">
                  <c:v>5</c:v>
                </c:pt>
                <c:pt idx="963">
                  <c:v>0</c:v>
                </c:pt>
                <c:pt idx="964">
                  <c:v>20</c:v>
                </c:pt>
                <c:pt idx="965">
                  <c:v>20</c:v>
                </c:pt>
                <c:pt idx="966">
                  <c:v>20</c:v>
                </c:pt>
                <c:pt idx="967">
                  <c:v>20</c:v>
                </c:pt>
                <c:pt idx="968">
                  <c:v>10</c:v>
                </c:pt>
                <c:pt idx="969">
                  <c:v>15</c:v>
                </c:pt>
                <c:pt idx="970">
                  <c:v>10</c:v>
                </c:pt>
                <c:pt idx="971">
                  <c:v>20</c:v>
                </c:pt>
                <c:pt idx="972">
                  <c:v>10</c:v>
                </c:pt>
                <c:pt idx="973">
                  <c:v>15</c:v>
                </c:pt>
                <c:pt idx="974">
                  <c:v>0</c:v>
                </c:pt>
                <c:pt idx="975">
                  <c:v>0</c:v>
                </c:pt>
                <c:pt idx="976">
                  <c:v>0</c:v>
                </c:pt>
                <c:pt idx="977">
                  <c:v>15</c:v>
                </c:pt>
                <c:pt idx="978">
                  <c:v>0</c:v>
                </c:pt>
                <c:pt idx="979">
                  <c:v>5</c:v>
                </c:pt>
                <c:pt idx="980">
                  <c:v>20</c:v>
                </c:pt>
                <c:pt idx="981">
                  <c:v>0</c:v>
                </c:pt>
                <c:pt idx="982">
                  <c:v>10</c:v>
                </c:pt>
                <c:pt idx="983">
                  <c:v>15</c:v>
                </c:pt>
                <c:pt idx="984">
                  <c:v>5</c:v>
                </c:pt>
                <c:pt idx="985">
                  <c:v>5</c:v>
                </c:pt>
                <c:pt idx="986">
                  <c:v>10</c:v>
                </c:pt>
                <c:pt idx="987">
                  <c:v>15</c:v>
                </c:pt>
                <c:pt idx="988">
                  <c:v>20</c:v>
                </c:pt>
                <c:pt idx="989">
                  <c:v>20</c:v>
                </c:pt>
                <c:pt idx="990">
                  <c:v>0</c:v>
                </c:pt>
                <c:pt idx="991">
                  <c:v>15</c:v>
                </c:pt>
                <c:pt idx="992">
                  <c:v>0</c:v>
                </c:pt>
                <c:pt idx="993">
                  <c:v>20</c:v>
                </c:pt>
                <c:pt idx="994">
                  <c:v>10</c:v>
                </c:pt>
                <c:pt idx="995">
                  <c:v>10</c:v>
                </c:pt>
                <c:pt idx="996">
                  <c:v>10</c:v>
                </c:pt>
                <c:pt idx="997">
                  <c:v>5</c:v>
                </c:pt>
                <c:pt idx="998">
                  <c:v>0</c:v>
                </c:pt>
                <c:pt idx="999">
                  <c:v>0</c:v>
                </c:pt>
                <c:pt idx="1000">
                  <c:v>0</c:v>
                </c:pt>
                <c:pt idx="1001">
                  <c:v>0</c:v>
                </c:pt>
                <c:pt idx="1002">
                  <c:v>5</c:v>
                </c:pt>
                <c:pt idx="1003">
                  <c:v>10</c:v>
                </c:pt>
                <c:pt idx="1004">
                  <c:v>0</c:v>
                </c:pt>
                <c:pt idx="1005">
                  <c:v>5</c:v>
                </c:pt>
                <c:pt idx="1006">
                  <c:v>15</c:v>
                </c:pt>
                <c:pt idx="1007">
                  <c:v>10</c:v>
                </c:pt>
                <c:pt idx="1008">
                  <c:v>0</c:v>
                </c:pt>
                <c:pt idx="1009">
                  <c:v>5</c:v>
                </c:pt>
                <c:pt idx="1010">
                  <c:v>20</c:v>
                </c:pt>
                <c:pt idx="1011">
                  <c:v>10</c:v>
                </c:pt>
                <c:pt idx="1012">
                  <c:v>10</c:v>
                </c:pt>
                <c:pt idx="1013">
                  <c:v>0</c:v>
                </c:pt>
                <c:pt idx="1014">
                  <c:v>10</c:v>
                </c:pt>
                <c:pt idx="1015">
                  <c:v>15</c:v>
                </c:pt>
                <c:pt idx="1016">
                  <c:v>10</c:v>
                </c:pt>
                <c:pt idx="1017">
                  <c:v>0</c:v>
                </c:pt>
                <c:pt idx="1018">
                  <c:v>10</c:v>
                </c:pt>
                <c:pt idx="1019">
                  <c:v>0</c:v>
                </c:pt>
                <c:pt idx="1020">
                  <c:v>10</c:v>
                </c:pt>
                <c:pt idx="1021">
                  <c:v>15</c:v>
                </c:pt>
                <c:pt idx="1022">
                  <c:v>0</c:v>
                </c:pt>
                <c:pt idx="1023">
                  <c:v>5</c:v>
                </c:pt>
                <c:pt idx="1024">
                  <c:v>15</c:v>
                </c:pt>
                <c:pt idx="1025">
                  <c:v>0</c:v>
                </c:pt>
                <c:pt idx="1026">
                  <c:v>0</c:v>
                </c:pt>
                <c:pt idx="1027">
                  <c:v>5</c:v>
                </c:pt>
                <c:pt idx="1028">
                  <c:v>15</c:v>
                </c:pt>
                <c:pt idx="1029">
                  <c:v>5</c:v>
                </c:pt>
                <c:pt idx="1030">
                  <c:v>15</c:v>
                </c:pt>
                <c:pt idx="1031">
                  <c:v>0</c:v>
                </c:pt>
                <c:pt idx="1032">
                  <c:v>20</c:v>
                </c:pt>
                <c:pt idx="1033">
                  <c:v>0</c:v>
                </c:pt>
                <c:pt idx="1034">
                  <c:v>5</c:v>
                </c:pt>
                <c:pt idx="1035">
                  <c:v>5</c:v>
                </c:pt>
                <c:pt idx="1036">
                  <c:v>10</c:v>
                </c:pt>
                <c:pt idx="1037">
                  <c:v>5</c:v>
                </c:pt>
                <c:pt idx="1038">
                  <c:v>10</c:v>
                </c:pt>
                <c:pt idx="1039">
                  <c:v>5</c:v>
                </c:pt>
                <c:pt idx="1040">
                  <c:v>5</c:v>
                </c:pt>
                <c:pt idx="1041">
                  <c:v>15</c:v>
                </c:pt>
                <c:pt idx="1042">
                  <c:v>10</c:v>
                </c:pt>
                <c:pt idx="1043">
                  <c:v>20</c:v>
                </c:pt>
                <c:pt idx="1044">
                  <c:v>20</c:v>
                </c:pt>
                <c:pt idx="1045">
                  <c:v>5</c:v>
                </c:pt>
                <c:pt idx="1046">
                  <c:v>10</c:v>
                </c:pt>
                <c:pt idx="1047">
                  <c:v>15</c:v>
                </c:pt>
                <c:pt idx="1048">
                  <c:v>5</c:v>
                </c:pt>
                <c:pt idx="1049">
                  <c:v>15</c:v>
                </c:pt>
                <c:pt idx="1050">
                  <c:v>15</c:v>
                </c:pt>
                <c:pt idx="1051">
                  <c:v>20</c:v>
                </c:pt>
                <c:pt idx="1052">
                  <c:v>5</c:v>
                </c:pt>
                <c:pt idx="1053">
                  <c:v>20</c:v>
                </c:pt>
                <c:pt idx="1054">
                  <c:v>15</c:v>
                </c:pt>
                <c:pt idx="1055">
                  <c:v>10</c:v>
                </c:pt>
                <c:pt idx="1056">
                  <c:v>5</c:v>
                </c:pt>
                <c:pt idx="1057">
                  <c:v>10</c:v>
                </c:pt>
                <c:pt idx="1058">
                  <c:v>15</c:v>
                </c:pt>
                <c:pt idx="1059">
                  <c:v>20</c:v>
                </c:pt>
                <c:pt idx="1060">
                  <c:v>5</c:v>
                </c:pt>
                <c:pt idx="1061">
                  <c:v>20</c:v>
                </c:pt>
                <c:pt idx="1062">
                  <c:v>0</c:v>
                </c:pt>
                <c:pt idx="1063">
                  <c:v>0</c:v>
                </c:pt>
                <c:pt idx="1064">
                  <c:v>10</c:v>
                </c:pt>
                <c:pt idx="1065">
                  <c:v>5</c:v>
                </c:pt>
                <c:pt idx="1066">
                  <c:v>5</c:v>
                </c:pt>
                <c:pt idx="1067">
                  <c:v>0</c:v>
                </c:pt>
                <c:pt idx="1068">
                  <c:v>15</c:v>
                </c:pt>
                <c:pt idx="1069">
                  <c:v>15</c:v>
                </c:pt>
                <c:pt idx="1070">
                  <c:v>20</c:v>
                </c:pt>
                <c:pt idx="1071">
                  <c:v>20</c:v>
                </c:pt>
                <c:pt idx="1072">
                  <c:v>0</c:v>
                </c:pt>
                <c:pt idx="1073">
                  <c:v>5</c:v>
                </c:pt>
                <c:pt idx="1074">
                  <c:v>5</c:v>
                </c:pt>
                <c:pt idx="1075">
                  <c:v>15</c:v>
                </c:pt>
                <c:pt idx="1076">
                  <c:v>0</c:v>
                </c:pt>
                <c:pt idx="1077">
                  <c:v>15</c:v>
                </c:pt>
                <c:pt idx="1078">
                  <c:v>0</c:v>
                </c:pt>
                <c:pt idx="1079">
                  <c:v>20</c:v>
                </c:pt>
                <c:pt idx="1080">
                  <c:v>0</c:v>
                </c:pt>
                <c:pt idx="1081">
                  <c:v>10</c:v>
                </c:pt>
                <c:pt idx="1082">
                  <c:v>10</c:v>
                </c:pt>
                <c:pt idx="1083">
                  <c:v>5</c:v>
                </c:pt>
                <c:pt idx="1084">
                  <c:v>20</c:v>
                </c:pt>
                <c:pt idx="1085">
                  <c:v>0</c:v>
                </c:pt>
                <c:pt idx="1086">
                  <c:v>5</c:v>
                </c:pt>
                <c:pt idx="1087">
                  <c:v>20</c:v>
                </c:pt>
                <c:pt idx="1088">
                  <c:v>15</c:v>
                </c:pt>
                <c:pt idx="1089">
                  <c:v>0</c:v>
                </c:pt>
                <c:pt idx="1090">
                  <c:v>20</c:v>
                </c:pt>
                <c:pt idx="1091">
                  <c:v>15</c:v>
                </c:pt>
                <c:pt idx="1092">
                  <c:v>20</c:v>
                </c:pt>
                <c:pt idx="1093">
                  <c:v>10</c:v>
                </c:pt>
                <c:pt idx="1094">
                  <c:v>20</c:v>
                </c:pt>
                <c:pt idx="1095">
                  <c:v>20</c:v>
                </c:pt>
                <c:pt idx="1096">
                  <c:v>0</c:v>
                </c:pt>
                <c:pt idx="1097">
                  <c:v>20</c:v>
                </c:pt>
                <c:pt idx="1098">
                  <c:v>5</c:v>
                </c:pt>
                <c:pt idx="1099">
                  <c:v>15</c:v>
                </c:pt>
                <c:pt idx="1100">
                  <c:v>20</c:v>
                </c:pt>
                <c:pt idx="1101">
                  <c:v>20</c:v>
                </c:pt>
                <c:pt idx="1102">
                  <c:v>15</c:v>
                </c:pt>
                <c:pt idx="1103">
                  <c:v>10</c:v>
                </c:pt>
                <c:pt idx="1104">
                  <c:v>20</c:v>
                </c:pt>
                <c:pt idx="1105">
                  <c:v>10</c:v>
                </c:pt>
                <c:pt idx="1106">
                  <c:v>15</c:v>
                </c:pt>
                <c:pt idx="1107">
                  <c:v>0</c:v>
                </c:pt>
                <c:pt idx="1108">
                  <c:v>5</c:v>
                </c:pt>
                <c:pt idx="1109">
                  <c:v>20</c:v>
                </c:pt>
                <c:pt idx="1110">
                  <c:v>15</c:v>
                </c:pt>
                <c:pt idx="1111">
                  <c:v>0</c:v>
                </c:pt>
                <c:pt idx="1112">
                  <c:v>10</c:v>
                </c:pt>
                <c:pt idx="1113">
                  <c:v>5</c:v>
                </c:pt>
                <c:pt idx="1114">
                  <c:v>10</c:v>
                </c:pt>
                <c:pt idx="1115">
                  <c:v>10</c:v>
                </c:pt>
                <c:pt idx="1116">
                  <c:v>15</c:v>
                </c:pt>
                <c:pt idx="1117">
                  <c:v>20</c:v>
                </c:pt>
                <c:pt idx="1118">
                  <c:v>15</c:v>
                </c:pt>
                <c:pt idx="1119">
                  <c:v>20</c:v>
                </c:pt>
                <c:pt idx="1120">
                  <c:v>5</c:v>
                </c:pt>
                <c:pt idx="1121">
                  <c:v>15</c:v>
                </c:pt>
                <c:pt idx="1122">
                  <c:v>20</c:v>
                </c:pt>
                <c:pt idx="1123">
                  <c:v>5</c:v>
                </c:pt>
                <c:pt idx="1124">
                  <c:v>10</c:v>
                </c:pt>
                <c:pt idx="1125">
                  <c:v>0</c:v>
                </c:pt>
                <c:pt idx="1126">
                  <c:v>5</c:v>
                </c:pt>
                <c:pt idx="1127">
                  <c:v>20</c:v>
                </c:pt>
                <c:pt idx="1128">
                  <c:v>15</c:v>
                </c:pt>
                <c:pt idx="1129">
                  <c:v>0</c:v>
                </c:pt>
                <c:pt idx="1130">
                  <c:v>15</c:v>
                </c:pt>
                <c:pt idx="1131">
                  <c:v>20</c:v>
                </c:pt>
                <c:pt idx="1132">
                  <c:v>5</c:v>
                </c:pt>
                <c:pt idx="1133">
                  <c:v>20</c:v>
                </c:pt>
                <c:pt idx="1134">
                  <c:v>15</c:v>
                </c:pt>
                <c:pt idx="1135">
                  <c:v>20</c:v>
                </c:pt>
                <c:pt idx="1136">
                  <c:v>5</c:v>
                </c:pt>
                <c:pt idx="1137">
                  <c:v>0</c:v>
                </c:pt>
                <c:pt idx="1138">
                  <c:v>5</c:v>
                </c:pt>
                <c:pt idx="1139">
                  <c:v>20</c:v>
                </c:pt>
                <c:pt idx="1140">
                  <c:v>20</c:v>
                </c:pt>
                <c:pt idx="1141">
                  <c:v>10</c:v>
                </c:pt>
                <c:pt idx="1142">
                  <c:v>15</c:v>
                </c:pt>
                <c:pt idx="1143">
                  <c:v>5</c:v>
                </c:pt>
                <c:pt idx="1144">
                  <c:v>15</c:v>
                </c:pt>
                <c:pt idx="1145">
                  <c:v>15</c:v>
                </c:pt>
                <c:pt idx="1146">
                  <c:v>0</c:v>
                </c:pt>
                <c:pt idx="1147">
                  <c:v>5</c:v>
                </c:pt>
                <c:pt idx="1148">
                  <c:v>5</c:v>
                </c:pt>
                <c:pt idx="1149">
                  <c:v>20</c:v>
                </c:pt>
                <c:pt idx="1150">
                  <c:v>20</c:v>
                </c:pt>
                <c:pt idx="1151">
                  <c:v>5</c:v>
                </c:pt>
                <c:pt idx="1152">
                  <c:v>10</c:v>
                </c:pt>
                <c:pt idx="1153">
                  <c:v>5</c:v>
                </c:pt>
                <c:pt idx="1154">
                  <c:v>15</c:v>
                </c:pt>
                <c:pt idx="1155">
                  <c:v>0</c:v>
                </c:pt>
                <c:pt idx="1156">
                  <c:v>5</c:v>
                </c:pt>
                <c:pt idx="1157">
                  <c:v>10</c:v>
                </c:pt>
                <c:pt idx="1158">
                  <c:v>20</c:v>
                </c:pt>
                <c:pt idx="1159">
                  <c:v>10</c:v>
                </c:pt>
                <c:pt idx="1160">
                  <c:v>0</c:v>
                </c:pt>
                <c:pt idx="1161">
                  <c:v>10</c:v>
                </c:pt>
                <c:pt idx="1162">
                  <c:v>5</c:v>
                </c:pt>
                <c:pt idx="1163">
                  <c:v>15</c:v>
                </c:pt>
                <c:pt idx="1164">
                  <c:v>0</c:v>
                </c:pt>
                <c:pt idx="1165">
                  <c:v>20</c:v>
                </c:pt>
                <c:pt idx="1166">
                  <c:v>5</c:v>
                </c:pt>
                <c:pt idx="1167">
                  <c:v>20</c:v>
                </c:pt>
                <c:pt idx="1168">
                  <c:v>15</c:v>
                </c:pt>
                <c:pt idx="1169">
                  <c:v>15</c:v>
                </c:pt>
                <c:pt idx="1170">
                  <c:v>20</c:v>
                </c:pt>
                <c:pt idx="1171">
                  <c:v>15</c:v>
                </c:pt>
                <c:pt idx="1172">
                  <c:v>0</c:v>
                </c:pt>
                <c:pt idx="1173">
                  <c:v>0</c:v>
                </c:pt>
                <c:pt idx="1174">
                  <c:v>20</c:v>
                </c:pt>
                <c:pt idx="1175">
                  <c:v>15</c:v>
                </c:pt>
                <c:pt idx="1176">
                  <c:v>10</c:v>
                </c:pt>
                <c:pt idx="1177">
                  <c:v>5</c:v>
                </c:pt>
                <c:pt idx="1178">
                  <c:v>0</c:v>
                </c:pt>
                <c:pt idx="1179">
                  <c:v>10</c:v>
                </c:pt>
                <c:pt idx="1180">
                  <c:v>0</c:v>
                </c:pt>
                <c:pt idx="1181">
                  <c:v>10</c:v>
                </c:pt>
                <c:pt idx="1182">
                  <c:v>10</c:v>
                </c:pt>
                <c:pt idx="1183">
                  <c:v>5</c:v>
                </c:pt>
                <c:pt idx="1184">
                  <c:v>20</c:v>
                </c:pt>
                <c:pt idx="1185">
                  <c:v>20</c:v>
                </c:pt>
                <c:pt idx="1186">
                  <c:v>0</c:v>
                </c:pt>
                <c:pt idx="1187">
                  <c:v>0</c:v>
                </c:pt>
                <c:pt idx="1188">
                  <c:v>20</c:v>
                </c:pt>
                <c:pt idx="1189">
                  <c:v>20</c:v>
                </c:pt>
                <c:pt idx="1190">
                  <c:v>10</c:v>
                </c:pt>
                <c:pt idx="1191">
                  <c:v>10</c:v>
                </c:pt>
                <c:pt idx="1192">
                  <c:v>15</c:v>
                </c:pt>
                <c:pt idx="1193">
                  <c:v>20</c:v>
                </c:pt>
                <c:pt idx="1194">
                  <c:v>20</c:v>
                </c:pt>
                <c:pt idx="1195">
                  <c:v>20</c:v>
                </c:pt>
                <c:pt idx="1196">
                  <c:v>20</c:v>
                </c:pt>
                <c:pt idx="1197">
                  <c:v>5</c:v>
                </c:pt>
                <c:pt idx="1198">
                  <c:v>5</c:v>
                </c:pt>
                <c:pt idx="1199">
                  <c:v>10</c:v>
                </c:pt>
                <c:pt idx="1200">
                  <c:v>0</c:v>
                </c:pt>
                <c:pt idx="1201">
                  <c:v>20</c:v>
                </c:pt>
                <c:pt idx="1202">
                  <c:v>15</c:v>
                </c:pt>
                <c:pt idx="1203">
                  <c:v>20</c:v>
                </c:pt>
                <c:pt idx="1204">
                  <c:v>5</c:v>
                </c:pt>
                <c:pt idx="1205">
                  <c:v>20</c:v>
                </c:pt>
                <c:pt idx="1206">
                  <c:v>10</c:v>
                </c:pt>
                <c:pt idx="1207">
                  <c:v>0</c:v>
                </c:pt>
                <c:pt idx="1208">
                  <c:v>10</c:v>
                </c:pt>
                <c:pt idx="1209">
                  <c:v>10</c:v>
                </c:pt>
                <c:pt idx="1210">
                  <c:v>0</c:v>
                </c:pt>
                <c:pt idx="1211">
                  <c:v>0</c:v>
                </c:pt>
                <c:pt idx="1212">
                  <c:v>15</c:v>
                </c:pt>
                <c:pt idx="1213">
                  <c:v>20</c:v>
                </c:pt>
                <c:pt idx="1214">
                  <c:v>10</c:v>
                </c:pt>
                <c:pt idx="1215">
                  <c:v>10</c:v>
                </c:pt>
                <c:pt idx="1216">
                  <c:v>10</c:v>
                </c:pt>
                <c:pt idx="1217">
                  <c:v>5</c:v>
                </c:pt>
                <c:pt idx="1218">
                  <c:v>20</c:v>
                </c:pt>
                <c:pt idx="1219">
                  <c:v>0</c:v>
                </c:pt>
                <c:pt idx="1220">
                  <c:v>15</c:v>
                </c:pt>
                <c:pt idx="1221">
                  <c:v>15</c:v>
                </c:pt>
                <c:pt idx="1222">
                  <c:v>10</c:v>
                </c:pt>
                <c:pt idx="1223">
                  <c:v>0</c:v>
                </c:pt>
                <c:pt idx="1224">
                  <c:v>0</c:v>
                </c:pt>
                <c:pt idx="1225">
                  <c:v>15</c:v>
                </c:pt>
                <c:pt idx="1226">
                  <c:v>0</c:v>
                </c:pt>
                <c:pt idx="1227">
                  <c:v>0</c:v>
                </c:pt>
                <c:pt idx="1228">
                  <c:v>0</c:v>
                </c:pt>
                <c:pt idx="1229">
                  <c:v>20</c:v>
                </c:pt>
                <c:pt idx="1230">
                  <c:v>5</c:v>
                </c:pt>
                <c:pt idx="1231">
                  <c:v>5</c:v>
                </c:pt>
                <c:pt idx="1232">
                  <c:v>10</c:v>
                </c:pt>
                <c:pt idx="1233">
                  <c:v>0</c:v>
                </c:pt>
                <c:pt idx="1234">
                  <c:v>5</c:v>
                </c:pt>
                <c:pt idx="1235">
                  <c:v>15</c:v>
                </c:pt>
                <c:pt idx="1236">
                  <c:v>20</c:v>
                </c:pt>
                <c:pt idx="1237">
                  <c:v>0</c:v>
                </c:pt>
                <c:pt idx="1238">
                  <c:v>15</c:v>
                </c:pt>
                <c:pt idx="1239">
                  <c:v>15</c:v>
                </c:pt>
                <c:pt idx="1240">
                  <c:v>15</c:v>
                </c:pt>
                <c:pt idx="1241">
                  <c:v>20</c:v>
                </c:pt>
                <c:pt idx="1242">
                  <c:v>10</c:v>
                </c:pt>
                <c:pt idx="1243">
                  <c:v>0</c:v>
                </c:pt>
                <c:pt idx="1244">
                  <c:v>10</c:v>
                </c:pt>
                <c:pt idx="1245">
                  <c:v>20</c:v>
                </c:pt>
                <c:pt idx="1246">
                  <c:v>10</c:v>
                </c:pt>
                <c:pt idx="1247">
                  <c:v>0</c:v>
                </c:pt>
                <c:pt idx="1248">
                  <c:v>5</c:v>
                </c:pt>
                <c:pt idx="1249">
                  <c:v>5</c:v>
                </c:pt>
                <c:pt idx="1250">
                  <c:v>10</c:v>
                </c:pt>
                <c:pt idx="1251">
                  <c:v>0</c:v>
                </c:pt>
                <c:pt idx="1252">
                  <c:v>15</c:v>
                </c:pt>
                <c:pt idx="1253">
                  <c:v>0</c:v>
                </c:pt>
                <c:pt idx="1254">
                  <c:v>20</c:v>
                </c:pt>
                <c:pt idx="1255">
                  <c:v>10</c:v>
                </c:pt>
                <c:pt idx="1256">
                  <c:v>10</c:v>
                </c:pt>
                <c:pt idx="1257">
                  <c:v>5</c:v>
                </c:pt>
                <c:pt idx="1258">
                  <c:v>15</c:v>
                </c:pt>
                <c:pt idx="1259">
                  <c:v>10</c:v>
                </c:pt>
                <c:pt idx="1260">
                  <c:v>15</c:v>
                </c:pt>
                <c:pt idx="1261">
                  <c:v>10</c:v>
                </c:pt>
                <c:pt idx="1262">
                  <c:v>5</c:v>
                </c:pt>
                <c:pt idx="1263">
                  <c:v>5</c:v>
                </c:pt>
                <c:pt idx="1264">
                  <c:v>5</c:v>
                </c:pt>
                <c:pt idx="1265">
                  <c:v>10</c:v>
                </c:pt>
                <c:pt idx="1266">
                  <c:v>10</c:v>
                </c:pt>
                <c:pt idx="1267">
                  <c:v>0</c:v>
                </c:pt>
                <c:pt idx="1268">
                  <c:v>15</c:v>
                </c:pt>
                <c:pt idx="1269">
                  <c:v>0</c:v>
                </c:pt>
                <c:pt idx="1270">
                  <c:v>10</c:v>
                </c:pt>
                <c:pt idx="1271">
                  <c:v>15</c:v>
                </c:pt>
                <c:pt idx="1272">
                  <c:v>15</c:v>
                </c:pt>
                <c:pt idx="1273">
                  <c:v>0</c:v>
                </c:pt>
                <c:pt idx="1274">
                  <c:v>15</c:v>
                </c:pt>
                <c:pt idx="1275">
                  <c:v>0</c:v>
                </c:pt>
                <c:pt idx="1276">
                  <c:v>15</c:v>
                </c:pt>
                <c:pt idx="1277">
                  <c:v>20</c:v>
                </c:pt>
                <c:pt idx="1278">
                  <c:v>5</c:v>
                </c:pt>
                <c:pt idx="1279">
                  <c:v>20</c:v>
                </c:pt>
                <c:pt idx="1280">
                  <c:v>10</c:v>
                </c:pt>
                <c:pt idx="1281">
                  <c:v>20</c:v>
                </c:pt>
                <c:pt idx="1282">
                  <c:v>15</c:v>
                </c:pt>
                <c:pt idx="1283">
                  <c:v>10</c:v>
                </c:pt>
                <c:pt idx="1284">
                  <c:v>5</c:v>
                </c:pt>
                <c:pt idx="1285">
                  <c:v>15</c:v>
                </c:pt>
                <c:pt idx="1286">
                  <c:v>0</c:v>
                </c:pt>
                <c:pt idx="1287">
                  <c:v>10</c:v>
                </c:pt>
                <c:pt idx="1288">
                  <c:v>20</c:v>
                </c:pt>
                <c:pt idx="1289">
                  <c:v>10</c:v>
                </c:pt>
                <c:pt idx="1290">
                  <c:v>20</c:v>
                </c:pt>
                <c:pt idx="1291">
                  <c:v>5</c:v>
                </c:pt>
                <c:pt idx="1292">
                  <c:v>5</c:v>
                </c:pt>
                <c:pt idx="1293">
                  <c:v>15</c:v>
                </c:pt>
                <c:pt idx="1294">
                  <c:v>20</c:v>
                </c:pt>
                <c:pt idx="1295">
                  <c:v>20</c:v>
                </c:pt>
                <c:pt idx="1296">
                  <c:v>0</c:v>
                </c:pt>
                <c:pt idx="1297">
                  <c:v>5</c:v>
                </c:pt>
                <c:pt idx="1298">
                  <c:v>15</c:v>
                </c:pt>
                <c:pt idx="1299">
                  <c:v>10</c:v>
                </c:pt>
                <c:pt idx="1300">
                  <c:v>15</c:v>
                </c:pt>
                <c:pt idx="1301">
                  <c:v>5</c:v>
                </c:pt>
                <c:pt idx="1302">
                  <c:v>15</c:v>
                </c:pt>
                <c:pt idx="1303">
                  <c:v>20</c:v>
                </c:pt>
                <c:pt idx="1304">
                  <c:v>20</c:v>
                </c:pt>
                <c:pt idx="1305">
                  <c:v>10</c:v>
                </c:pt>
                <c:pt idx="1306">
                  <c:v>5</c:v>
                </c:pt>
                <c:pt idx="1307">
                  <c:v>20</c:v>
                </c:pt>
                <c:pt idx="1308">
                  <c:v>0</c:v>
                </c:pt>
                <c:pt idx="1309">
                  <c:v>10</c:v>
                </c:pt>
                <c:pt idx="1310">
                  <c:v>10</c:v>
                </c:pt>
                <c:pt idx="1311">
                  <c:v>5</c:v>
                </c:pt>
                <c:pt idx="1312">
                  <c:v>5</c:v>
                </c:pt>
                <c:pt idx="1313">
                  <c:v>10</c:v>
                </c:pt>
                <c:pt idx="1314">
                  <c:v>0</c:v>
                </c:pt>
                <c:pt idx="1315">
                  <c:v>15</c:v>
                </c:pt>
                <c:pt idx="1316">
                  <c:v>0</c:v>
                </c:pt>
                <c:pt idx="1317">
                  <c:v>0</c:v>
                </c:pt>
                <c:pt idx="1318">
                  <c:v>20</c:v>
                </c:pt>
                <c:pt idx="1319">
                  <c:v>20</c:v>
                </c:pt>
                <c:pt idx="1320">
                  <c:v>20</c:v>
                </c:pt>
                <c:pt idx="1321">
                  <c:v>15</c:v>
                </c:pt>
                <c:pt idx="1322">
                  <c:v>0</c:v>
                </c:pt>
                <c:pt idx="1323">
                  <c:v>20</c:v>
                </c:pt>
                <c:pt idx="1324">
                  <c:v>5</c:v>
                </c:pt>
                <c:pt idx="1325">
                  <c:v>0</c:v>
                </c:pt>
                <c:pt idx="1326">
                  <c:v>10</c:v>
                </c:pt>
                <c:pt idx="1327">
                  <c:v>20</c:v>
                </c:pt>
                <c:pt idx="1328">
                  <c:v>10</c:v>
                </c:pt>
                <c:pt idx="1329">
                  <c:v>15</c:v>
                </c:pt>
                <c:pt idx="1330">
                  <c:v>0</c:v>
                </c:pt>
                <c:pt idx="1331">
                  <c:v>15</c:v>
                </c:pt>
                <c:pt idx="1332">
                  <c:v>10</c:v>
                </c:pt>
                <c:pt idx="1333">
                  <c:v>15</c:v>
                </c:pt>
                <c:pt idx="1334">
                  <c:v>0</c:v>
                </c:pt>
                <c:pt idx="1335">
                  <c:v>10</c:v>
                </c:pt>
                <c:pt idx="1336">
                  <c:v>0</c:v>
                </c:pt>
                <c:pt idx="1337">
                  <c:v>10</c:v>
                </c:pt>
                <c:pt idx="1338">
                  <c:v>0</c:v>
                </c:pt>
                <c:pt idx="1339">
                  <c:v>20</c:v>
                </c:pt>
                <c:pt idx="1340">
                  <c:v>20</c:v>
                </c:pt>
                <c:pt idx="1341">
                  <c:v>5</c:v>
                </c:pt>
                <c:pt idx="1342">
                  <c:v>10</c:v>
                </c:pt>
                <c:pt idx="1343">
                  <c:v>20</c:v>
                </c:pt>
                <c:pt idx="1344">
                  <c:v>20</c:v>
                </c:pt>
                <c:pt idx="1345">
                  <c:v>20</c:v>
                </c:pt>
                <c:pt idx="1346">
                  <c:v>20</c:v>
                </c:pt>
                <c:pt idx="1347">
                  <c:v>15</c:v>
                </c:pt>
                <c:pt idx="1348">
                  <c:v>20</c:v>
                </c:pt>
                <c:pt idx="1349">
                  <c:v>0</c:v>
                </c:pt>
                <c:pt idx="1350">
                  <c:v>20</c:v>
                </c:pt>
                <c:pt idx="1351">
                  <c:v>0</c:v>
                </c:pt>
                <c:pt idx="1352">
                  <c:v>0</c:v>
                </c:pt>
                <c:pt idx="1353">
                  <c:v>0</c:v>
                </c:pt>
                <c:pt idx="1354">
                  <c:v>15</c:v>
                </c:pt>
                <c:pt idx="1355">
                  <c:v>0</c:v>
                </c:pt>
                <c:pt idx="1356">
                  <c:v>20</c:v>
                </c:pt>
                <c:pt idx="1357">
                  <c:v>15</c:v>
                </c:pt>
                <c:pt idx="1358">
                  <c:v>0</c:v>
                </c:pt>
                <c:pt idx="1359">
                  <c:v>10</c:v>
                </c:pt>
                <c:pt idx="1360">
                  <c:v>0</c:v>
                </c:pt>
                <c:pt idx="1361">
                  <c:v>15</c:v>
                </c:pt>
                <c:pt idx="1362">
                  <c:v>10</c:v>
                </c:pt>
                <c:pt idx="1363">
                  <c:v>0</c:v>
                </c:pt>
                <c:pt idx="1364">
                  <c:v>15</c:v>
                </c:pt>
                <c:pt idx="1365">
                  <c:v>15</c:v>
                </c:pt>
                <c:pt idx="1366">
                  <c:v>10</c:v>
                </c:pt>
                <c:pt idx="1367">
                  <c:v>0</c:v>
                </c:pt>
                <c:pt idx="1368">
                  <c:v>15</c:v>
                </c:pt>
                <c:pt idx="1369">
                  <c:v>20</c:v>
                </c:pt>
                <c:pt idx="1370">
                  <c:v>15</c:v>
                </c:pt>
                <c:pt idx="1371">
                  <c:v>20</c:v>
                </c:pt>
                <c:pt idx="1372">
                  <c:v>0</c:v>
                </c:pt>
                <c:pt idx="1373">
                  <c:v>20</c:v>
                </c:pt>
                <c:pt idx="1374">
                  <c:v>0</c:v>
                </c:pt>
                <c:pt idx="1375">
                  <c:v>5</c:v>
                </c:pt>
                <c:pt idx="1376">
                  <c:v>15</c:v>
                </c:pt>
                <c:pt idx="1377">
                  <c:v>15</c:v>
                </c:pt>
                <c:pt idx="1378">
                  <c:v>0</c:v>
                </c:pt>
                <c:pt idx="1379">
                  <c:v>15</c:v>
                </c:pt>
                <c:pt idx="1380">
                  <c:v>0</c:v>
                </c:pt>
                <c:pt idx="1381">
                  <c:v>5</c:v>
                </c:pt>
                <c:pt idx="1382">
                  <c:v>15</c:v>
                </c:pt>
                <c:pt idx="1383">
                  <c:v>5</c:v>
                </c:pt>
                <c:pt idx="1384">
                  <c:v>0</c:v>
                </c:pt>
                <c:pt idx="1385">
                  <c:v>5</c:v>
                </c:pt>
                <c:pt idx="1386">
                  <c:v>0</c:v>
                </c:pt>
                <c:pt idx="1387">
                  <c:v>10</c:v>
                </c:pt>
                <c:pt idx="1388">
                  <c:v>0</c:v>
                </c:pt>
                <c:pt idx="1389">
                  <c:v>15</c:v>
                </c:pt>
                <c:pt idx="1390">
                  <c:v>5</c:v>
                </c:pt>
                <c:pt idx="1391">
                  <c:v>15</c:v>
                </c:pt>
                <c:pt idx="1392">
                  <c:v>20</c:v>
                </c:pt>
                <c:pt idx="1393">
                  <c:v>0</c:v>
                </c:pt>
                <c:pt idx="1394">
                  <c:v>15</c:v>
                </c:pt>
                <c:pt idx="1395">
                  <c:v>15</c:v>
                </c:pt>
                <c:pt idx="1396">
                  <c:v>10</c:v>
                </c:pt>
                <c:pt idx="1397">
                  <c:v>20</c:v>
                </c:pt>
                <c:pt idx="1398">
                  <c:v>20</c:v>
                </c:pt>
                <c:pt idx="1399">
                  <c:v>20</c:v>
                </c:pt>
                <c:pt idx="1400">
                  <c:v>5</c:v>
                </c:pt>
                <c:pt idx="1401">
                  <c:v>10</c:v>
                </c:pt>
                <c:pt idx="1402">
                  <c:v>15</c:v>
                </c:pt>
                <c:pt idx="1403">
                  <c:v>20</c:v>
                </c:pt>
                <c:pt idx="1404">
                  <c:v>0</c:v>
                </c:pt>
                <c:pt idx="1405">
                  <c:v>15</c:v>
                </c:pt>
                <c:pt idx="1406">
                  <c:v>20</c:v>
                </c:pt>
                <c:pt idx="1407">
                  <c:v>0</c:v>
                </c:pt>
                <c:pt idx="1408">
                  <c:v>15</c:v>
                </c:pt>
                <c:pt idx="1409">
                  <c:v>20</c:v>
                </c:pt>
                <c:pt idx="1410">
                  <c:v>20</c:v>
                </c:pt>
                <c:pt idx="1411">
                  <c:v>20</c:v>
                </c:pt>
                <c:pt idx="1412">
                  <c:v>10</c:v>
                </c:pt>
                <c:pt idx="1413">
                  <c:v>0</c:v>
                </c:pt>
                <c:pt idx="1414">
                  <c:v>0</c:v>
                </c:pt>
                <c:pt idx="1415">
                  <c:v>0</c:v>
                </c:pt>
                <c:pt idx="1416">
                  <c:v>20</c:v>
                </c:pt>
                <c:pt idx="1417">
                  <c:v>10</c:v>
                </c:pt>
                <c:pt idx="1418">
                  <c:v>0</c:v>
                </c:pt>
                <c:pt idx="1419">
                  <c:v>10</c:v>
                </c:pt>
                <c:pt idx="1420">
                  <c:v>10</c:v>
                </c:pt>
                <c:pt idx="1421">
                  <c:v>10</c:v>
                </c:pt>
                <c:pt idx="1422">
                  <c:v>15</c:v>
                </c:pt>
                <c:pt idx="1423">
                  <c:v>10</c:v>
                </c:pt>
                <c:pt idx="1424">
                  <c:v>20</c:v>
                </c:pt>
                <c:pt idx="1425">
                  <c:v>10</c:v>
                </c:pt>
                <c:pt idx="1426">
                  <c:v>10</c:v>
                </c:pt>
                <c:pt idx="1427">
                  <c:v>5</c:v>
                </c:pt>
                <c:pt idx="1428">
                  <c:v>15</c:v>
                </c:pt>
                <c:pt idx="1429">
                  <c:v>15</c:v>
                </c:pt>
                <c:pt idx="1430">
                  <c:v>10</c:v>
                </c:pt>
                <c:pt idx="1431">
                  <c:v>15</c:v>
                </c:pt>
                <c:pt idx="1432">
                  <c:v>15</c:v>
                </c:pt>
                <c:pt idx="1433">
                  <c:v>15</c:v>
                </c:pt>
                <c:pt idx="1434">
                  <c:v>5</c:v>
                </c:pt>
                <c:pt idx="1435">
                  <c:v>20</c:v>
                </c:pt>
                <c:pt idx="1436">
                  <c:v>5</c:v>
                </c:pt>
                <c:pt idx="1437">
                  <c:v>20</c:v>
                </c:pt>
                <c:pt idx="1438">
                  <c:v>5</c:v>
                </c:pt>
                <c:pt idx="1439">
                  <c:v>15</c:v>
                </c:pt>
                <c:pt idx="1440">
                  <c:v>10</c:v>
                </c:pt>
                <c:pt idx="1441">
                  <c:v>5</c:v>
                </c:pt>
                <c:pt idx="1442">
                  <c:v>5</c:v>
                </c:pt>
                <c:pt idx="1443">
                  <c:v>0</c:v>
                </c:pt>
                <c:pt idx="1444">
                  <c:v>10</c:v>
                </c:pt>
                <c:pt idx="1445">
                  <c:v>5</c:v>
                </c:pt>
                <c:pt idx="1446">
                  <c:v>20</c:v>
                </c:pt>
                <c:pt idx="1447">
                  <c:v>20</c:v>
                </c:pt>
                <c:pt idx="1448">
                  <c:v>0</c:v>
                </c:pt>
                <c:pt idx="1449">
                  <c:v>10</c:v>
                </c:pt>
                <c:pt idx="1450">
                  <c:v>10</c:v>
                </c:pt>
                <c:pt idx="1451">
                  <c:v>10</c:v>
                </c:pt>
                <c:pt idx="1452">
                  <c:v>15</c:v>
                </c:pt>
                <c:pt idx="1453">
                  <c:v>5</c:v>
                </c:pt>
                <c:pt idx="1454">
                  <c:v>10</c:v>
                </c:pt>
                <c:pt idx="1455">
                  <c:v>5</c:v>
                </c:pt>
                <c:pt idx="1456">
                  <c:v>5</c:v>
                </c:pt>
                <c:pt idx="1457">
                  <c:v>0</c:v>
                </c:pt>
                <c:pt idx="1458">
                  <c:v>0</c:v>
                </c:pt>
                <c:pt idx="1459">
                  <c:v>0</c:v>
                </c:pt>
                <c:pt idx="1460">
                  <c:v>15</c:v>
                </c:pt>
                <c:pt idx="1461">
                  <c:v>15</c:v>
                </c:pt>
                <c:pt idx="1462">
                  <c:v>0</c:v>
                </c:pt>
                <c:pt idx="1463">
                  <c:v>0</c:v>
                </c:pt>
                <c:pt idx="1464">
                  <c:v>10</c:v>
                </c:pt>
                <c:pt idx="1465">
                  <c:v>20</c:v>
                </c:pt>
                <c:pt idx="1466">
                  <c:v>5</c:v>
                </c:pt>
                <c:pt idx="1467">
                  <c:v>10</c:v>
                </c:pt>
                <c:pt idx="1468">
                  <c:v>0</c:v>
                </c:pt>
                <c:pt idx="1469">
                  <c:v>20</c:v>
                </c:pt>
                <c:pt idx="1470">
                  <c:v>10</c:v>
                </c:pt>
                <c:pt idx="1471">
                  <c:v>15</c:v>
                </c:pt>
                <c:pt idx="1472">
                  <c:v>20</c:v>
                </c:pt>
                <c:pt idx="1473">
                  <c:v>15</c:v>
                </c:pt>
                <c:pt idx="1474">
                  <c:v>5</c:v>
                </c:pt>
                <c:pt idx="1475">
                  <c:v>20</c:v>
                </c:pt>
                <c:pt idx="1476">
                  <c:v>10</c:v>
                </c:pt>
                <c:pt idx="1477">
                  <c:v>0</c:v>
                </c:pt>
                <c:pt idx="1478">
                  <c:v>0</c:v>
                </c:pt>
                <c:pt idx="1479">
                  <c:v>10</c:v>
                </c:pt>
                <c:pt idx="1480">
                  <c:v>0</c:v>
                </c:pt>
                <c:pt idx="1481">
                  <c:v>20</c:v>
                </c:pt>
                <c:pt idx="1482">
                  <c:v>20</c:v>
                </c:pt>
                <c:pt idx="1483">
                  <c:v>15</c:v>
                </c:pt>
                <c:pt idx="1484">
                  <c:v>0</c:v>
                </c:pt>
                <c:pt idx="1485">
                  <c:v>20</c:v>
                </c:pt>
                <c:pt idx="1486">
                  <c:v>10</c:v>
                </c:pt>
                <c:pt idx="1487">
                  <c:v>15</c:v>
                </c:pt>
                <c:pt idx="1488">
                  <c:v>10</c:v>
                </c:pt>
                <c:pt idx="1489">
                  <c:v>5</c:v>
                </c:pt>
                <c:pt idx="1490">
                  <c:v>5</c:v>
                </c:pt>
                <c:pt idx="1491">
                  <c:v>10</c:v>
                </c:pt>
                <c:pt idx="1492">
                  <c:v>15</c:v>
                </c:pt>
                <c:pt idx="1493">
                  <c:v>20</c:v>
                </c:pt>
                <c:pt idx="1494">
                  <c:v>5</c:v>
                </c:pt>
                <c:pt idx="1495">
                  <c:v>5</c:v>
                </c:pt>
                <c:pt idx="1496">
                  <c:v>0</c:v>
                </c:pt>
                <c:pt idx="1497">
                  <c:v>20</c:v>
                </c:pt>
                <c:pt idx="1498">
                  <c:v>10</c:v>
                </c:pt>
                <c:pt idx="1499">
                  <c:v>15</c:v>
                </c:pt>
                <c:pt idx="1500">
                  <c:v>0</c:v>
                </c:pt>
                <c:pt idx="1501">
                  <c:v>20</c:v>
                </c:pt>
                <c:pt idx="1502">
                  <c:v>0</c:v>
                </c:pt>
                <c:pt idx="1503">
                  <c:v>5</c:v>
                </c:pt>
                <c:pt idx="1504">
                  <c:v>0</c:v>
                </c:pt>
                <c:pt idx="1505">
                  <c:v>15</c:v>
                </c:pt>
                <c:pt idx="1506">
                  <c:v>15</c:v>
                </c:pt>
                <c:pt idx="1507">
                  <c:v>10</c:v>
                </c:pt>
                <c:pt idx="1508">
                  <c:v>0</c:v>
                </c:pt>
                <c:pt idx="1509">
                  <c:v>15</c:v>
                </c:pt>
                <c:pt idx="1510">
                  <c:v>0</c:v>
                </c:pt>
                <c:pt idx="1511">
                  <c:v>20</c:v>
                </c:pt>
                <c:pt idx="1512">
                  <c:v>20</c:v>
                </c:pt>
                <c:pt idx="1513">
                  <c:v>20</c:v>
                </c:pt>
                <c:pt idx="1514">
                  <c:v>5</c:v>
                </c:pt>
                <c:pt idx="1515">
                  <c:v>5</c:v>
                </c:pt>
                <c:pt idx="1516">
                  <c:v>0</c:v>
                </c:pt>
                <c:pt idx="1517">
                  <c:v>15</c:v>
                </c:pt>
                <c:pt idx="1518">
                  <c:v>15</c:v>
                </c:pt>
                <c:pt idx="1519">
                  <c:v>15</c:v>
                </c:pt>
                <c:pt idx="1520">
                  <c:v>0</c:v>
                </c:pt>
                <c:pt idx="1521">
                  <c:v>5</c:v>
                </c:pt>
                <c:pt idx="1522">
                  <c:v>10</c:v>
                </c:pt>
                <c:pt idx="1523">
                  <c:v>10</c:v>
                </c:pt>
                <c:pt idx="1524">
                  <c:v>0</c:v>
                </c:pt>
                <c:pt idx="1525">
                  <c:v>20</c:v>
                </c:pt>
                <c:pt idx="1526">
                  <c:v>0</c:v>
                </c:pt>
                <c:pt idx="1527">
                  <c:v>0</c:v>
                </c:pt>
                <c:pt idx="1528">
                  <c:v>10</c:v>
                </c:pt>
                <c:pt idx="1529">
                  <c:v>0</c:v>
                </c:pt>
                <c:pt idx="1530">
                  <c:v>20</c:v>
                </c:pt>
                <c:pt idx="1531">
                  <c:v>20</c:v>
                </c:pt>
                <c:pt idx="1532">
                  <c:v>20</c:v>
                </c:pt>
                <c:pt idx="1533">
                  <c:v>5</c:v>
                </c:pt>
                <c:pt idx="1534">
                  <c:v>5</c:v>
                </c:pt>
                <c:pt idx="1535">
                  <c:v>0</c:v>
                </c:pt>
                <c:pt idx="1536">
                  <c:v>15</c:v>
                </c:pt>
                <c:pt idx="1537">
                  <c:v>10</c:v>
                </c:pt>
                <c:pt idx="1538">
                  <c:v>15</c:v>
                </c:pt>
                <c:pt idx="1539">
                  <c:v>15</c:v>
                </c:pt>
                <c:pt idx="1540">
                  <c:v>5</c:v>
                </c:pt>
                <c:pt idx="1541">
                  <c:v>20</c:v>
                </c:pt>
                <c:pt idx="1542">
                  <c:v>10</c:v>
                </c:pt>
                <c:pt idx="1543">
                  <c:v>20</c:v>
                </c:pt>
                <c:pt idx="1544">
                  <c:v>5</c:v>
                </c:pt>
                <c:pt idx="1545">
                  <c:v>20</c:v>
                </c:pt>
                <c:pt idx="1546">
                  <c:v>15</c:v>
                </c:pt>
                <c:pt idx="1547">
                  <c:v>0</c:v>
                </c:pt>
                <c:pt idx="1548">
                  <c:v>0</c:v>
                </c:pt>
                <c:pt idx="1549">
                  <c:v>20</c:v>
                </c:pt>
                <c:pt idx="1550">
                  <c:v>20</c:v>
                </c:pt>
                <c:pt idx="1551">
                  <c:v>10</c:v>
                </c:pt>
                <c:pt idx="1552">
                  <c:v>0</c:v>
                </c:pt>
                <c:pt idx="1553">
                  <c:v>0</c:v>
                </c:pt>
                <c:pt idx="1554">
                  <c:v>20</c:v>
                </c:pt>
                <c:pt idx="1555">
                  <c:v>15</c:v>
                </c:pt>
                <c:pt idx="1556">
                  <c:v>20</c:v>
                </c:pt>
                <c:pt idx="1557">
                  <c:v>20</c:v>
                </c:pt>
                <c:pt idx="1558">
                  <c:v>20</c:v>
                </c:pt>
                <c:pt idx="1559">
                  <c:v>0</c:v>
                </c:pt>
                <c:pt idx="1560">
                  <c:v>0</c:v>
                </c:pt>
                <c:pt idx="1561">
                  <c:v>10</c:v>
                </c:pt>
                <c:pt idx="1562">
                  <c:v>5</c:v>
                </c:pt>
                <c:pt idx="1563">
                  <c:v>10</c:v>
                </c:pt>
                <c:pt idx="1564">
                  <c:v>0</c:v>
                </c:pt>
                <c:pt idx="1565">
                  <c:v>15</c:v>
                </c:pt>
                <c:pt idx="1566">
                  <c:v>0</c:v>
                </c:pt>
                <c:pt idx="1567">
                  <c:v>0</c:v>
                </c:pt>
                <c:pt idx="1568">
                  <c:v>10</c:v>
                </c:pt>
                <c:pt idx="1569">
                  <c:v>20</c:v>
                </c:pt>
                <c:pt idx="1570">
                  <c:v>0</c:v>
                </c:pt>
                <c:pt idx="1571">
                  <c:v>15</c:v>
                </c:pt>
                <c:pt idx="1572">
                  <c:v>5</c:v>
                </c:pt>
                <c:pt idx="1573">
                  <c:v>20</c:v>
                </c:pt>
                <c:pt idx="1574">
                  <c:v>0</c:v>
                </c:pt>
                <c:pt idx="1575">
                  <c:v>10</c:v>
                </c:pt>
                <c:pt idx="1576">
                  <c:v>0</c:v>
                </c:pt>
                <c:pt idx="1577">
                  <c:v>5</c:v>
                </c:pt>
                <c:pt idx="1578">
                  <c:v>15</c:v>
                </c:pt>
                <c:pt idx="1579">
                  <c:v>10</c:v>
                </c:pt>
                <c:pt idx="1580">
                  <c:v>20</c:v>
                </c:pt>
                <c:pt idx="1581">
                  <c:v>15</c:v>
                </c:pt>
                <c:pt idx="1582">
                  <c:v>10</c:v>
                </c:pt>
                <c:pt idx="1583">
                  <c:v>15</c:v>
                </c:pt>
                <c:pt idx="1584">
                  <c:v>15</c:v>
                </c:pt>
                <c:pt idx="1585">
                  <c:v>20</c:v>
                </c:pt>
                <c:pt idx="1586">
                  <c:v>0</c:v>
                </c:pt>
                <c:pt idx="1587">
                  <c:v>0</c:v>
                </c:pt>
                <c:pt idx="1588">
                  <c:v>5</c:v>
                </c:pt>
                <c:pt idx="1589">
                  <c:v>10</c:v>
                </c:pt>
                <c:pt idx="1590">
                  <c:v>15</c:v>
                </c:pt>
                <c:pt idx="1591">
                  <c:v>20</c:v>
                </c:pt>
                <c:pt idx="1592">
                  <c:v>5</c:v>
                </c:pt>
                <c:pt idx="1593">
                  <c:v>5</c:v>
                </c:pt>
                <c:pt idx="1594">
                  <c:v>10</c:v>
                </c:pt>
                <c:pt idx="1595">
                  <c:v>15</c:v>
                </c:pt>
                <c:pt idx="1596">
                  <c:v>0</c:v>
                </c:pt>
                <c:pt idx="1597">
                  <c:v>0</c:v>
                </c:pt>
                <c:pt idx="1598">
                  <c:v>0</c:v>
                </c:pt>
                <c:pt idx="1599">
                  <c:v>0</c:v>
                </c:pt>
                <c:pt idx="1600">
                  <c:v>15</c:v>
                </c:pt>
                <c:pt idx="1601">
                  <c:v>10</c:v>
                </c:pt>
                <c:pt idx="1602">
                  <c:v>10</c:v>
                </c:pt>
                <c:pt idx="1603">
                  <c:v>20</c:v>
                </c:pt>
                <c:pt idx="1604">
                  <c:v>10</c:v>
                </c:pt>
                <c:pt idx="1605">
                  <c:v>15</c:v>
                </c:pt>
                <c:pt idx="1606">
                  <c:v>0</c:v>
                </c:pt>
                <c:pt idx="1607">
                  <c:v>15</c:v>
                </c:pt>
                <c:pt idx="1608">
                  <c:v>15</c:v>
                </c:pt>
                <c:pt idx="1609">
                  <c:v>15</c:v>
                </c:pt>
                <c:pt idx="1610">
                  <c:v>20</c:v>
                </c:pt>
                <c:pt idx="1611">
                  <c:v>0</c:v>
                </c:pt>
                <c:pt idx="1612">
                  <c:v>15</c:v>
                </c:pt>
                <c:pt idx="1613">
                  <c:v>15</c:v>
                </c:pt>
                <c:pt idx="1614">
                  <c:v>20</c:v>
                </c:pt>
                <c:pt idx="1615">
                  <c:v>10</c:v>
                </c:pt>
                <c:pt idx="1616">
                  <c:v>5</c:v>
                </c:pt>
                <c:pt idx="1617">
                  <c:v>10</c:v>
                </c:pt>
                <c:pt idx="1618">
                  <c:v>15</c:v>
                </c:pt>
                <c:pt idx="1619">
                  <c:v>0</c:v>
                </c:pt>
                <c:pt idx="1620">
                  <c:v>10</c:v>
                </c:pt>
                <c:pt idx="1621">
                  <c:v>15</c:v>
                </c:pt>
                <c:pt idx="1622">
                  <c:v>0</c:v>
                </c:pt>
                <c:pt idx="1623">
                  <c:v>15</c:v>
                </c:pt>
                <c:pt idx="1624">
                  <c:v>5</c:v>
                </c:pt>
                <c:pt idx="1625">
                  <c:v>10</c:v>
                </c:pt>
                <c:pt idx="1626">
                  <c:v>10</c:v>
                </c:pt>
                <c:pt idx="1627">
                  <c:v>15</c:v>
                </c:pt>
                <c:pt idx="1628">
                  <c:v>10</c:v>
                </c:pt>
                <c:pt idx="1629">
                  <c:v>5</c:v>
                </c:pt>
                <c:pt idx="1630">
                  <c:v>0</c:v>
                </c:pt>
                <c:pt idx="1631">
                  <c:v>0</c:v>
                </c:pt>
                <c:pt idx="1632">
                  <c:v>20</c:v>
                </c:pt>
                <c:pt idx="1633">
                  <c:v>0</c:v>
                </c:pt>
                <c:pt idx="1634">
                  <c:v>5</c:v>
                </c:pt>
                <c:pt idx="1635">
                  <c:v>0</c:v>
                </c:pt>
                <c:pt idx="1636">
                  <c:v>20</c:v>
                </c:pt>
                <c:pt idx="1637">
                  <c:v>20</c:v>
                </c:pt>
                <c:pt idx="1638">
                  <c:v>15</c:v>
                </c:pt>
                <c:pt idx="1639">
                  <c:v>20</c:v>
                </c:pt>
                <c:pt idx="1640">
                  <c:v>15</c:v>
                </c:pt>
                <c:pt idx="1641">
                  <c:v>5</c:v>
                </c:pt>
                <c:pt idx="1642">
                  <c:v>10</c:v>
                </c:pt>
                <c:pt idx="1643">
                  <c:v>5</c:v>
                </c:pt>
                <c:pt idx="1644">
                  <c:v>5</c:v>
                </c:pt>
                <c:pt idx="1645">
                  <c:v>15</c:v>
                </c:pt>
                <c:pt idx="1646">
                  <c:v>0</c:v>
                </c:pt>
                <c:pt idx="1647">
                  <c:v>20</c:v>
                </c:pt>
                <c:pt idx="1648">
                  <c:v>5</c:v>
                </c:pt>
                <c:pt idx="1649">
                  <c:v>5</c:v>
                </c:pt>
                <c:pt idx="1650">
                  <c:v>5</c:v>
                </c:pt>
                <c:pt idx="1651">
                  <c:v>15</c:v>
                </c:pt>
                <c:pt idx="1652">
                  <c:v>20</c:v>
                </c:pt>
                <c:pt idx="1653">
                  <c:v>15</c:v>
                </c:pt>
                <c:pt idx="1654">
                  <c:v>5</c:v>
                </c:pt>
                <c:pt idx="1655">
                  <c:v>0</c:v>
                </c:pt>
                <c:pt idx="1656">
                  <c:v>15</c:v>
                </c:pt>
                <c:pt idx="1657">
                  <c:v>0</c:v>
                </c:pt>
                <c:pt idx="1658">
                  <c:v>20</c:v>
                </c:pt>
                <c:pt idx="1659">
                  <c:v>15</c:v>
                </c:pt>
                <c:pt idx="1660">
                  <c:v>15</c:v>
                </c:pt>
                <c:pt idx="1661">
                  <c:v>15</c:v>
                </c:pt>
                <c:pt idx="1662">
                  <c:v>15</c:v>
                </c:pt>
                <c:pt idx="1663">
                  <c:v>10</c:v>
                </c:pt>
                <c:pt idx="1664">
                  <c:v>0</c:v>
                </c:pt>
                <c:pt idx="1665">
                  <c:v>5</c:v>
                </c:pt>
                <c:pt idx="1666">
                  <c:v>15</c:v>
                </c:pt>
                <c:pt idx="1667">
                  <c:v>20</c:v>
                </c:pt>
                <c:pt idx="1668">
                  <c:v>15</c:v>
                </c:pt>
                <c:pt idx="1669">
                  <c:v>5</c:v>
                </c:pt>
                <c:pt idx="1670">
                  <c:v>5</c:v>
                </c:pt>
                <c:pt idx="1671">
                  <c:v>5</c:v>
                </c:pt>
                <c:pt idx="1672">
                  <c:v>10</c:v>
                </c:pt>
                <c:pt idx="1673">
                  <c:v>20</c:v>
                </c:pt>
                <c:pt idx="1674">
                  <c:v>0</c:v>
                </c:pt>
                <c:pt idx="1675">
                  <c:v>0</c:v>
                </c:pt>
                <c:pt idx="1676">
                  <c:v>0</c:v>
                </c:pt>
                <c:pt idx="1677">
                  <c:v>15</c:v>
                </c:pt>
                <c:pt idx="1678">
                  <c:v>0</c:v>
                </c:pt>
                <c:pt idx="1679">
                  <c:v>20</c:v>
                </c:pt>
                <c:pt idx="1680">
                  <c:v>10</c:v>
                </c:pt>
                <c:pt idx="1681">
                  <c:v>5</c:v>
                </c:pt>
                <c:pt idx="1682">
                  <c:v>10</c:v>
                </c:pt>
                <c:pt idx="1683">
                  <c:v>20</c:v>
                </c:pt>
                <c:pt idx="1684">
                  <c:v>20</c:v>
                </c:pt>
                <c:pt idx="1685">
                  <c:v>15</c:v>
                </c:pt>
                <c:pt idx="1686">
                  <c:v>15</c:v>
                </c:pt>
                <c:pt idx="1687">
                  <c:v>0</c:v>
                </c:pt>
                <c:pt idx="1688">
                  <c:v>5</c:v>
                </c:pt>
                <c:pt idx="1689">
                  <c:v>10</c:v>
                </c:pt>
                <c:pt idx="1690">
                  <c:v>15</c:v>
                </c:pt>
                <c:pt idx="1691">
                  <c:v>5</c:v>
                </c:pt>
                <c:pt idx="1692">
                  <c:v>10</c:v>
                </c:pt>
                <c:pt idx="1693">
                  <c:v>10</c:v>
                </c:pt>
                <c:pt idx="1694">
                  <c:v>0</c:v>
                </c:pt>
                <c:pt idx="1695">
                  <c:v>5</c:v>
                </c:pt>
                <c:pt idx="1696">
                  <c:v>20</c:v>
                </c:pt>
                <c:pt idx="1697">
                  <c:v>10</c:v>
                </c:pt>
                <c:pt idx="1698">
                  <c:v>15</c:v>
                </c:pt>
                <c:pt idx="1699">
                  <c:v>20</c:v>
                </c:pt>
                <c:pt idx="1700">
                  <c:v>0</c:v>
                </c:pt>
                <c:pt idx="1701">
                  <c:v>5</c:v>
                </c:pt>
                <c:pt idx="1702">
                  <c:v>20</c:v>
                </c:pt>
                <c:pt idx="1703">
                  <c:v>5</c:v>
                </c:pt>
                <c:pt idx="1704">
                  <c:v>20</c:v>
                </c:pt>
                <c:pt idx="1705">
                  <c:v>15</c:v>
                </c:pt>
                <c:pt idx="1706">
                  <c:v>0</c:v>
                </c:pt>
                <c:pt idx="1707">
                  <c:v>20</c:v>
                </c:pt>
                <c:pt idx="1708">
                  <c:v>20</c:v>
                </c:pt>
                <c:pt idx="1709">
                  <c:v>10</c:v>
                </c:pt>
                <c:pt idx="1710">
                  <c:v>5</c:v>
                </c:pt>
                <c:pt idx="1711">
                  <c:v>5</c:v>
                </c:pt>
                <c:pt idx="1712">
                  <c:v>10</c:v>
                </c:pt>
                <c:pt idx="1713">
                  <c:v>5</c:v>
                </c:pt>
                <c:pt idx="1714">
                  <c:v>20</c:v>
                </c:pt>
                <c:pt idx="1715">
                  <c:v>15</c:v>
                </c:pt>
                <c:pt idx="1716">
                  <c:v>20</c:v>
                </c:pt>
                <c:pt idx="1717">
                  <c:v>0</c:v>
                </c:pt>
                <c:pt idx="1718">
                  <c:v>0</c:v>
                </c:pt>
                <c:pt idx="1719">
                  <c:v>20</c:v>
                </c:pt>
                <c:pt idx="1720">
                  <c:v>5</c:v>
                </c:pt>
                <c:pt idx="1721">
                  <c:v>5</c:v>
                </c:pt>
                <c:pt idx="1722">
                  <c:v>10</c:v>
                </c:pt>
                <c:pt idx="1723">
                  <c:v>15</c:v>
                </c:pt>
                <c:pt idx="1724">
                  <c:v>0</c:v>
                </c:pt>
                <c:pt idx="1725">
                  <c:v>20</c:v>
                </c:pt>
                <c:pt idx="1726">
                  <c:v>20</c:v>
                </c:pt>
                <c:pt idx="1727">
                  <c:v>5</c:v>
                </c:pt>
                <c:pt idx="1728">
                  <c:v>5</c:v>
                </c:pt>
                <c:pt idx="1729">
                  <c:v>5</c:v>
                </c:pt>
                <c:pt idx="1730">
                  <c:v>10</c:v>
                </c:pt>
                <c:pt idx="1731">
                  <c:v>10</c:v>
                </c:pt>
                <c:pt idx="1732">
                  <c:v>5</c:v>
                </c:pt>
                <c:pt idx="1733">
                  <c:v>15</c:v>
                </c:pt>
                <c:pt idx="1734">
                  <c:v>10</c:v>
                </c:pt>
                <c:pt idx="1735">
                  <c:v>20</c:v>
                </c:pt>
                <c:pt idx="1736">
                  <c:v>10</c:v>
                </c:pt>
                <c:pt idx="1737">
                  <c:v>0</c:v>
                </c:pt>
                <c:pt idx="1738">
                  <c:v>5</c:v>
                </c:pt>
                <c:pt idx="1739">
                  <c:v>5</c:v>
                </c:pt>
                <c:pt idx="1740">
                  <c:v>0</c:v>
                </c:pt>
                <c:pt idx="1741">
                  <c:v>0</c:v>
                </c:pt>
                <c:pt idx="1742">
                  <c:v>10</c:v>
                </c:pt>
                <c:pt idx="1743">
                  <c:v>15</c:v>
                </c:pt>
                <c:pt idx="1744">
                  <c:v>10</c:v>
                </c:pt>
                <c:pt idx="1745">
                  <c:v>15</c:v>
                </c:pt>
                <c:pt idx="1746">
                  <c:v>15</c:v>
                </c:pt>
                <c:pt idx="1747">
                  <c:v>10</c:v>
                </c:pt>
                <c:pt idx="1748">
                  <c:v>0</c:v>
                </c:pt>
                <c:pt idx="1749">
                  <c:v>0</c:v>
                </c:pt>
                <c:pt idx="1750">
                  <c:v>20</c:v>
                </c:pt>
                <c:pt idx="1751">
                  <c:v>10</c:v>
                </c:pt>
                <c:pt idx="1752">
                  <c:v>10</c:v>
                </c:pt>
                <c:pt idx="1753">
                  <c:v>15</c:v>
                </c:pt>
                <c:pt idx="1754">
                  <c:v>20</c:v>
                </c:pt>
                <c:pt idx="1755">
                  <c:v>0</c:v>
                </c:pt>
                <c:pt idx="1756">
                  <c:v>15</c:v>
                </c:pt>
                <c:pt idx="1757">
                  <c:v>20</c:v>
                </c:pt>
                <c:pt idx="1758">
                  <c:v>20</c:v>
                </c:pt>
                <c:pt idx="1759">
                  <c:v>5</c:v>
                </c:pt>
                <c:pt idx="1760">
                  <c:v>20</c:v>
                </c:pt>
                <c:pt idx="1761">
                  <c:v>15</c:v>
                </c:pt>
                <c:pt idx="1762">
                  <c:v>10</c:v>
                </c:pt>
                <c:pt idx="1763">
                  <c:v>5</c:v>
                </c:pt>
                <c:pt idx="1764">
                  <c:v>0</c:v>
                </c:pt>
                <c:pt idx="1765">
                  <c:v>20</c:v>
                </c:pt>
                <c:pt idx="1766">
                  <c:v>0</c:v>
                </c:pt>
                <c:pt idx="1767">
                  <c:v>20</c:v>
                </c:pt>
                <c:pt idx="1768">
                  <c:v>15</c:v>
                </c:pt>
                <c:pt idx="1769">
                  <c:v>15</c:v>
                </c:pt>
                <c:pt idx="1770">
                  <c:v>5</c:v>
                </c:pt>
                <c:pt idx="1771">
                  <c:v>10</c:v>
                </c:pt>
                <c:pt idx="1772">
                  <c:v>20</c:v>
                </c:pt>
                <c:pt idx="1773">
                  <c:v>10</c:v>
                </c:pt>
                <c:pt idx="1774">
                  <c:v>15</c:v>
                </c:pt>
                <c:pt idx="1775">
                  <c:v>10</c:v>
                </c:pt>
                <c:pt idx="1776">
                  <c:v>10</c:v>
                </c:pt>
                <c:pt idx="1777">
                  <c:v>20</c:v>
                </c:pt>
                <c:pt idx="1778">
                  <c:v>15</c:v>
                </c:pt>
                <c:pt idx="1779">
                  <c:v>10</c:v>
                </c:pt>
                <c:pt idx="1780">
                  <c:v>0</c:v>
                </c:pt>
                <c:pt idx="1781">
                  <c:v>15</c:v>
                </c:pt>
                <c:pt idx="1782">
                  <c:v>5</c:v>
                </c:pt>
                <c:pt idx="1783">
                  <c:v>5</c:v>
                </c:pt>
                <c:pt idx="1784">
                  <c:v>0</c:v>
                </c:pt>
                <c:pt idx="1785">
                  <c:v>0</c:v>
                </c:pt>
                <c:pt idx="1786">
                  <c:v>10</c:v>
                </c:pt>
                <c:pt idx="1787">
                  <c:v>20</c:v>
                </c:pt>
                <c:pt idx="1788">
                  <c:v>15</c:v>
                </c:pt>
                <c:pt idx="1789">
                  <c:v>15</c:v>
                </c:pt>
                <c:pt idx="1790">
                  <c:v>0</c:v>
                </c:pt>
                <c:pt idx="1791">
                  <c:v>10</c:v>
                </c:pt>
                <c:pt idx="1792">
                  <c:v>0</c:v>
                </c:pt>
                <c:pt idx="1793">
                  <c:v>20</c:v>
                </c:pt>
                <c:pt idx="1794">
                  <c:v>10</c:v>
                </c:pt>
                <c:pt idx="1795">
                  <c:v>20</c:v>
                </c:pt>
                <c:pt idx="1796">
                  <c:v>10</c:v>
                </c:pt>
                <c:pt idx="1797">
                  <c:v>20</c:v>
                </c:pt>
                <c:pt idx="1798">
                  <c:v>15</c:v>
                </c:pt>
                <c:pt idx="1799">
                  <c:v>10</c:v>
                </c:pt>
                <c:pt idx="1800">
                  <c:v>15</c:v>
                </c:pt>
                <c:pt idx="1801">
                  <c:v>10</c:v>
                </c:pt>
                <c:pt idx="1802">
                  <c:v>0</c:v>
                </c:pt>
                <c:pt idx="1803">
                  <c:v>5</c:v>
                </c:pt>
                <c:pt idx="1804">
                  <c:v>15</c:v>
                </c:pt>
                <c:pt idx="1805">
                  <c:v>5</c:v>
                </c:pt>
                <c:pt idx="1806">
                  <c:v>0</c:v>
                </c:pt>
                <c:pt idx="1807">
                  <c:v>10</c:v>
                </c:pt>
                <c:pt idx="1808">
                  <c:v>20</c:v>
                </c:pt>
                <c:pt idx="1809">
                  <c:v>15</c:v>
                </c:pt>
                <c:pt idx="1810">
                  <c:v>5</c:v>
                </c:pt>
                <c:pt idx="1811">
                  <c:v>15</c:v>
                </c:pt>
                <c:pt idx="1812">
                  <c:v>0</c:v>
                </c:pt>
                <c:pt idx="1813">
                  <c:v>15</c:v>
                </c:pt>
                <c:pt idx="1814">
                  <c:v>0</c:v>
                </c:pt>
                <c:pt idx="1815">
                  <c:v>10</c:v>
                </c:pt>
                <c:pt idx="1816">
                  <c:v>10</c:v>
                </c:pt>
                <c:pt idx="1817">
                  <c:v>15</c:v>
                </c:pt>
                <c:pt idx="1818">
                  <c:v>20</c:v>
                </c:pt>
                <c:pt idx="1819">
                  <c:v>20</c:v>
                </c:pt>
                <c:pt idx="1820">
                  <c:v>15</c:v>
                </c:pt>
                <c:pt idx="1821">
                  <c:v>10</c:v>
                </c:pt>
                <c:pt idx="1822">
                  <c:v>10</c:v>
                </c:pt>
                <c:pt idx="1823">
                  <c:v>15</c:v>
                </c:pt>
                <c:pt idx="1824">
                  <c:v>5</c:v>
                </c:pt>
                <c:pt idx="1825">
                  <c:v>10</c:v>
                </c:pt>
                <c:pt idx="1826">
                  <c:v>20</c:v>
                </c:pt>
                <c:pt idx="1827">
                  <c:v>20</c:v>
                </c:pt>
                <c:pt idx="1828">
                  <c:v>5</c:v>
                </c:pt>
                <c:pt idx="1829">
                  <c:v>0</c:v>
                </c:pt>
                <c:pt idx="1830">
                  <c:v>0</c:v>
                </c:pt>
                <c:pt idx="1831">
                  <c:v>10</c:v>
                </c:pt>
                <c:pt idx="1832">
                  <c:v>10</c:v>
                </c:pt>
                <c:pt idx="1833">
                  <c:v>20</c:v>
                </c:pt>
                <c:pt idx="1834">
                  <c:v>20</c:v>
                </c:pt>
                <c:pt idx="1835">
                  <c:v>10</c:v>
                </c:pt>
                <c:pt idx="1836">
                  <c:v>20</c:v>
                </c:pt>
                <c:pt idx="1837">
                  <c:v>10</c:v>
                </c:pt>
                <c:pt idx="1838">
                  <c:v>10</c:v>
                </c:pt>
                <c:pt idx="1839">
                  <c:v>0</c:v>
                </c:pt>
                <c:pt idx="1840">
                  <c:v>5</c:v>
                </c:pt>
                <c:pt idx="1841">
                  <c:v>15</c:v>
                </c:pt>
                <c:pt idx="1842">
                  <c:v>10</c:v>
                </c:pt>
                <c:pt idx="1843">
                  <c:v>15</c:v>
                </c:pt>
                <c:pt idx="1844">
                  <c:v>20</c:v>
                </c:pt>
                <c:pt idx="1845">
                  <c:v>20</c:v>
                </c:pt>
                <c:pt idx="1846">
                  <c:v>20</c:v>
                </c:pt>
                <c:pt idx="1847">
                  <c:v>20</c:v>
                </c:pt>
                <c:pt idx="1848">
                  <c:v>20</c:v>
                </c:pt>
                <c:pt idx="1849">
                  <c:v>5</c:v>
                </c:pt>
                <c:pt idx="1850">
                  <c:v>10</c:v>
                </c:pt>
                <c:pt idx="1851">
                  <c:v>10</c:v>
                </c:pt>
                <c:pt idx="1852">
                  <c:v>20</c:v>
                </c:pt>
                <c:pt idx="1853">
                  <c:v>10</c:v>
                </c:pt>
                <c:pt idx="1854">
                  <c:v>15</c:v>
                </c:pt>
                <c:pt idx="1855">
                  <c:v>5</c:v>
                </c:pt>
                <c:pt idx="1856">
                  <c:v>15</c:v>
                </c:pt>
                <c:pt idx="1857">
                  <c:v>0</c:v>
                </c:pt>
                <c:pt idx="1858">
                  <c:v>0</c:v>
                </c:pt>
                <c:pt idx="1859">
                  <c:v>0</c:v>
                </c:pt>
                <c:pt idx="1860">
                  <c:v>20</c:v>
                </c:pt>
                <c:pt idx="1861">
                  <c:v>15</c:v>
                </c:pt>
                <c:pt idx="1862">
                  <c:v>20</c:v>
                </c:pt>
                <c:pt idx="1863">
                  <c:v>10</c:v>
                </c:pt>
                <c:pt idx="1864">
                  <c:v>15</c:v>
                </c:pt>
                <c:pt idx="1865">
                  <c:v>10</c:v>
                </c:pt>
                <c:pt idx="1866">
                  <c:v>15</c:v>
                </c:pt>
                <c:pt idx="1867">
                  <c:v>10</c:v>
                </c:pt>
                <c:pt idx="1868">
                  <c:v>15</c:v>
                </c:pt>
                <c:pt idx="1869">
                  <c:v>5</c:v>
                </c:pt>
                <c:pt idx="1870">
                  <c:v>10</c:v>
                </c:pt>
                <c:pt idx="1871">
                  <c:v>10</c:v>
                </c:pt>
                <c:pt idx="1872">
                  <c:v>0</c:v>
                </c:pt>
                <c:pt idx="1873">
                  <c:v>0</c:v>
                </c:pt>
                <c:pt idx="1874">
                  <c:v>15</c:v>
                </c:pt>
                <c:pt idx="1875">
                  <c:v>15</c:v>
                </c:pt>
                <c:pt idx="1876">
                  <c:v>15</c:v>
                </c:pt>
                <c:pt idx="1877">
                  <c:v>5</c:v>
                </c:pt>
                <c:pt idx="1878">
                  <c:v>15</c:v>
                </c:pt>
                <c:pt idx="1879">
                  <c:v>10</c:v>
                </c:pt>
                <c:pt idx="1880">
                  <c:v>20</c:v>
                </c:pt>
                <c:pt idx="1881">
                  <c:v>10</c:v>
                </c:pt>
                <c:pt idx="1882">
                  <c:v>5</c:v>
                </c:pt>
                <c:pt idx="1883">
                  <c:v>5</c:v>
                </c:pt>
                <c:pt idx="1884">
                  <c:v>20</c:v>
                </c:pt>
                <c:pt idx="1885">
                  <c:v>5</c:v>
                </c:pt>
                <c:pt idx="1886">
                  <c:v>0</c:v>
                </c:pt>
                <c:pt idx="1887">
                  <c:v>10</c:v>
                </c:pt>
                <c:pt idx="1888">
                  <c:v>10</c:v>
                </c:pt>
                <c:pt idx="1889">
                  <c:v>10</c:v>
                </c:pt>
                <c:pt idx="1890">
                  <c:v>15</c:v>
                </c:pt>
                <c:pt idx="1891">
                  <c:v>20</c:v>
                </c:pt>
                <c:pt idx="1892">
                  <c:v>0</c:v>
                </c:pt>
                <c:pt idx="1893">
                  <c:v>15</c:v>
                </c:pt>
                <c:pt idx="1894">
                  <c:v>10</c:v>
                </c:pt>
                <c:pt idx="1895">
                  <c:v>5</c:v>
                </c:pt>
                <c:pt idx="1896">
                  <c:v>10</c:v>
                </c:pt>
                <c:pt idx="1897">
                  <c:v>10</c:v>
                </c:pt>
                <c:pt idx="1898">
                  <c:v>15</c:v>
                </c:pt>
                <c:pt idx="1899">
                  <c:v>15</c:v>
                </c:pt>
                <c:pt idx="1900">
                  <c:v>0</c:v>
                </c:pt>
                <c:pt idx="1901">
                  <c:v>15</c:v>
                </c:pt>
                <c:pt idx="1902">
                  <c:v>5</c:v>
                </c:pt>
                <c:pt idx="1903">
                  <c:v>5</c:v>
                </c:pt>
                <c:pt idx="1904">
                  <c:v>15</c:v>
                </c:pt>
                <c:pt idx="1905">
                  <c:v>10</c:v>
                </c:pt>
                <c:pt idx="1906">
                  <c:v>20</c:v>
                </c:pt>
                <c:pt idx="1907">
                  <c:v>5</c:v>
                </c:pt>
                <c:pt idx="1908">
                  <c:v>15</c:v>
                </c:pt>
                <c:pt idx="1909">
                  <c:v>5</c:v>
                </c:pt>
                <c:pt idx="1910">
                  <c:v>20</c:v>
                </c:pt>
                <c:pt idx="1911">
                  <c:v>20</c:v>
                </c:pt>
                <c:pt idx="1912">
                  <c:v>5</c:v>
                </c:pt>
                <c:pt idx="1913">
                  <c:v>15</c:v>
                </c:pt>
                <c:pt idx="1914">
                  <c:v>5</c:v>
                </c:pt>
                <c:pt idx="1915">
                  <c:v>20</c:v>
                </c:pt>
                <c:pt idx="1916">
                  <c:v>0</c:v>
                </c:pt>
                <c:pt idx="1917">
                  <c:v>0</c:v>
                </c:pt>
                <c:pt idx="1918">
                  <c:v>15</c:v>
                </c:pt>
                <c:pt idx="1919">
                  <c:v>0</c:v>
                </c:pt>
                <c:pt idx="1920">
                  <c:v>0</c:v>
                </c:pt>
                <c:pt idx="1921">
                  <c:v>15</c:v>
                </c:pt>
                <c:pt idx="1922">
                  <c:v>10</c:v>
                </c:pt>
                <c:pt idx="1923">
                  <c:v>10</c:v>
                </c:pt>
                <c:pt idx="1924">
                  <c:v>15</c:v>
                </c:pt>
                <c:pt idx="1925">
                  <c:v>10</c:v>
                </c:pt>
                <c:pt idx="1926">
                  <c:v>20</c:v>
                </c:pt>
                <c:pt idx="1927">
                  <c:v>0</c:v>
                </c:pt>
                <c:pt idx="1928">
                  <c:v>10</c:v>
                </c:pt>
                <c:pt idx="1929">
                  <c:v>10</c:v>
                </c:pt>
                <c:pt idx="1930">
                  <c:v>0</c:v>
                </c:pt>
                <c:pt idx="1931">
                  <c:v>20</c:v>
                </c:pt>
                <c:pt idx="1932">
                  <c:v>5</c:v>
                </c:pt>
                <c:pt idx="1933">
                  <c:v>5</c:v>
                </c:pt>
                <c:pt idx="1934">
                  <c:v>20</c:v>
                </c:pt>
                <c:pt idx="1935">
                  <c:v>0</c:v>
                </c:pt>
                <c:pt idx="1936">
                  <c:v>10</c:v>
                </c:pt>
                <c:pt idx="1937">
                  <c:v>5</c:v>
                </c:pt>
                <c:pt idx="1938">
                  <c:v>15</c:v>
                </c:pt>
                <c:pt idx="1939">
                  <c:v>15</c:v>
                </c:pt>
                <c:pt idx="1940">
                  <c:v>20</c:v>
                </c:pt>
                <c:pt idx="1941">
                  <c:v>10</c:v>
                </c:pt>
                <c:pt idx="1942">
                  <c:v>5</c:v>
                </c:pt>
                <c:pt idx="1943">
                  <c:v>15</c:v>
                </c:pt>
                <c:pt idx="1944">
                  <c:v>15</c:v>
                </c:pt>
                <c:pt idx="1945">
                  <c:v>20</c:v>
                </c:pt>
                <c:pt idx="1946">
                  <c:v>0</c:v>
                </c:pt>
                <c:pt idx="1947">
                  <c:v>5</c:v>
                </c:pt>
                <c:pt idx="1948">
                  <c:v>5</c:v>
                </c:pt>
                <c:pt idx="1949">
                  <c:v>5</c:v>
                </c:pt>
                <c:pt idx="1950">
                  <c:v>20</c:v>
                </c:pt>
                <c:pt idx="1951">
                  <c:v>15</c:v>
                </c:pt>
                <c:pt idx="1952">
                  <c:v>20</c:v>
                </c:pt>
                <c:pt idx="1953">
                  <c:v>10</c:v>
                </c:pt>
                <c:pt idx="1954">
                  <c:v>0</c:v>
                </c:pt>
                <c:pt idx="1955">
                  <c:v>0</c:v>
                </c:pt>
                <c:pt idx="1956">
                  <c:v>20</c:v>
                </c:pt>
                <c:pt idx="1957">
                  <c:v>15</c:v>
                </c:pt>
                <c:pt idx="1958">
                  <c:v>0</c:v>
                </c:pt>
                <c:pt idx="1959">
                  <c:v>15</c:v>
                </c:pt>
                <c:pt idx="1960">
                  <c:v>0</c:v>
                </c:pt>
                <c:pt idx="1961">
                  <c:v>15</c:v>
                </c:pt>
                <c:pt idx="1962">
                  <c:v>15</c:v>
                </c:pt>
                <c:pt idx="1963">
                  <c:v>10</c:v>
                </c:pt>
                <c:pt idx="1964">
                  <c:v>0</c:v>
                </c:pt>
                <c:pt idx="1965">
                  <c:v>15</c:v>
                </c:pt>
                <c:pt idx="1966">
                  <c:v>20</c:v>
                </c:pt>
                <c:pt idx="1967">
                  <c:v>10</c:v>
                </c:pt>
                <c:pt idx="1968">
                  <c:v>15</c:v>
                </c:pt>
                <c:pt idx="1969">
                  <c:v>0</c:v>
                </c:pt>
                <c:pt idx="1970">
                  <c:v>0</c:v>
                </c:pt>
                <c:pt idx="1971">
                  <c:v>5</c:v>
                </c:pt>
                <c:pt idx="1972">
                  <c:v>5</c:v>
                </c:pt>
                <c:pt idx="1973">
                  <c:v>20</c:v>
                </c:pt>
                <c:pt idx="1974">
                  <c:v>5</c:v>
                </c:pt>
                <c:pt idx="1975">
                  <c:v>20</c:v>
                </c:pt>
                <c:pt idx="1976">
                  <c:v>15</c:v>
                </c:pt>
                <c:pt idx="1977">
                  <c:v>10</c:v>
                </c:pt>
                <c:pt idx="1978">
                  <c:v>15</c:v>
                </c:pt>
                <c:pt idx="1979">
                  <c:v>0</c:v>
                </c:pt>
                <c:pt idx="1980">
                  <c:v>15</c:v>
                </c:pt>
                <c:pt idx="1981">
                  <c:v>20</c:v>
                </c:pt>
                <c:pt idx="1982">
                  <c:v>20</c:v>
                </c:pt>
                <c:pt idx="1983">
                  <c:v>0</c:v>
                </c:pt>
                <c:pt idx="1984">
                  <c:v>10</c:v>
                </c:pt>
                <c:pt idx="1985">
                  <c:v>5</c:v>
                </c:pt>
                <c:pt idx="1986">
                  <c:v>10</c:v>
                </c:pt>
                <c:pt idx="1987">
                  <c:v>20</c:v>
                </c:pt>
                <c:pt idx="1988">
                  <c:v>0</c:v>
                </c:pt>
                <c:pt idx="1989">
                  <c:v>20</c:v>
                </c:pt>
                <c:pt idx="1990">
                  <c:v>20</c:v>
                </c:pt>
                <c:pt idx="1991">
                  <c:v>10</c:v>
                </c:pt>
                <c:pt idx="1992">
                  <c:v>10</c:v>
                </c:pt>
                <c:pt idx="1993">
                  <c:v>20</c:v>
                </c:pt>
                <c:pt idx="1994">
                  <c:v>0</c:v>
                </c:pt>
                <c:pt idx="1995">
                  <c:v>15</c:v>
                </c:pt>
                <c:pt idx="1996">
                  <c:v>10</c:v>
                </c:pt>
                <c:pt idx="1997">
                  <c:v>15</c:v>
                </c:pt>
                <c:pt idx="1998">
                  <c:v>5</c:v>
                </c:pt>
                <c:pt idx="1999">
                  <c:v>15</c:v>
                </c:pt>
              </c:numCache>
            </c:numRef>
          </c:xVal>
          <c:yVal>
            <c:numRef>
              <c:f>'Raw Data'!$V$2:$V$2001</c:f>
              <c:numCache>
                <c:formatCode>0%</c:formatCode>
                <c:ptCount val="2000"/>
                <c:pt idx="0">
                  <c:v>0.19698980172119651</c:v>
                </c:pt>
                <c:pt idx="1">
                  <c:v>0.2532356634334032</c:v>
                </c:pt>
                <c:pt idx="2">
                  <c:v>0.25653115395361836</c:v>
                </c:pt>
                <c:pt idx="3">
                  <c:v>0.14340107207382077</c:v>
                </c:pt>
                <c:pt idx="4">
                  <c:v>0.33342648584728685</c:v>
                </c:pt>
                <c:pt idx="5">
                  <c:v>0.30258116249837463</c:v>
                </c:pt>
                <c:pt idx="6">
                  <c:v>0.2347857823679162</c:v>
                </c:pt>
                <c:pt idx="7">
                  <c:v>9.7808047753842872E-2</c:v>
                </c:pt>
                <c:pt idx="8">
                  <c:v>0.17384593522152142</c:v>
                </c:pt>
                <c:pt idx="9">
                  <c:v>9.2730156887779788E-2</c:v>
                </c:pt>
                <c:pt idx="10">
                  <c:v>0.11525955486235059</c:v>
                </c:pt>
                <c:pt idx="11">
                  <c:v>0.37794894483033231</c:v>
                </c:pt>
                <c:pt idx="12">
                  <c:v>0.20656472192461284</c:v>
                </c:pt>
                <c:pt idx="13">
                  <c:v>0.3254062339093054</c:v>
                </c:pt>
                <c:pt idx="14">
                  <c:v>0.10930028448641124</c:v>
                </c:pt>
                <c:pt idx="15">
                  <c:v>0.24579255928766641</c:v>
                </c:pt>
                <c:pt idx="16">
                  <c:v>9.9336852077412371E-2</c:v>
                </c:pt>
                <c:pt idx="17">
                  <c:v>0.2141779219799291</c:v>
                </c:pt>
                <c:pt idx="18">
                  <c:v>0.26251215358913615</c:v>
                </c:pt>
                <c:pt idx="19">
                  <c:v>0.19484292323418745</c:v>
                </c:pt>
                <c:pt idx="20">
                  <c:v>0.18406240340973792</c:v>
                </c:pt>
                <c:pt idx="21">
                  <c:v>0.19697071017787882</c:v>
                </c:pt>
                <c:pt idx="22">
                  <c:v>0.30327039562720903</c:v>
                </c:pt>
                <c:pt idx="23">
                  <c:v>0.13546221905827316</c:v>
                </c:pt>
                <c:pt idx="24">
                  <c:v>0.25629770992366413</c:v>
                </c:pt>
                <c:pt idx="25">
                  <c:v>0.16328170261141414</c:v>
                </c:pt>
                <c:pt idx="26">
                  <c:v>0.24466067360246005</c:v>
                </c:pt>
                <c:pt idx="27">
                  <c:v>0.18341272909873041</c:v>
                </c:pt>
                <c:pt idx="28">
                  <c:v>0.13760041861572425</c:v>
                </c:pt>
                <c:pt idx="29">
                  <c:v>9.9573130965791207E-2</c:v>
                </c:pt>
                <c:pt idx="30">
                  <c:v>0.16647734538971348</c:v>
                </c:pt>
                <c:pt idx="31">
                  <c:v>0.12820554532058503</c:v>
                </c:pt>
                <c:pt idx="32">
                  <c:v>0.30256568438446707</c:v>
                </c:pt>
                <c:pt idx="33">
                  <c:v>0.32412042231236154</c:v>
                </c:pt>
                <c:pt idx="34">
                  <c:v>0.10452769339388338</c:v>
                </c:pt>
                <c:pt idx="35">
                  <c:v>0.12791924215632816</c:v>
                </c:pt>
                <c:pt idx="36">
                  <c:v>0.15695476415633541</c:v>
                </c:pt>
                <c:pt idx="37">
                  <c:v>0.28341880341880343</c:v>
                </c:pt>
                <c:pt idx="38">
                  <c:v>0.31383950994454257</c:v>
                </c:pt>
                <c:pt idx="39">
                  <c:v>0.24821600771456123</c:v>
                </c:pt>
                <c:pt idx="40">
                  <c:v>0.12603146735093526</c:v>
                </c:pt>
                <c:pt idx="41">
                  <c:v>0.15963737999114594</c:v>
                </c:pt>
                <c:pt idx="42">
                  <c:v>0.31756496461606853</c:v>
                </c:pt>
                <c:pt idx="43">
                  <c:v>0.2927247659356163</c:v>
                </c:pt>
                <c:pt idx="44">
                  <c:v>0.3456051462069204</c:v>
                </c:pt>
                <c:pt idx="45">
                  <c:v>0.27715086369149683</c:v>
                </c:pt>
                <c:pt idx="46">
                  <c:v>0.22767822785459585</c:v>
                </c:pt>
                <c:pt idx="47">
                  <c:v>0.10182444399502369</c:v>
                </c:pt>
                <c:pt idx="48">
                  <c:v>0.11572561459159397</c:v>
                </c:pt>
                <c:pt idx="49">
                  <c:v>0.35119004927309633</c:v>
                </c:pt>
                <c:pt idx="50">
                  <c:v>0.13680786641484546</c:v>
                </c:pt>
                <c:pt idx="51">
                  <c:v>0.22058823529411764</c:v>
                </c:pt>
                <c:pt idx="52">
                  <c:v>0.20765537822758531</c:v>
                </c:pt>
                <c:pt idx="53">
                  <c:v>0.16311385634726205</c:v>
                </c:pt>
                <c:pt idx="54">
                  <c:v>0.19190751445086707</c:v>
                </c:pt>
                <c:pt idx="55">
                  <c:v>0.21127315073829561</c:v>
                </c:pt>
                <c:pt idx="56">
                  <c:v>9.003542492371365E-2</c:v>
                </c:pt>
                <c:pt idx="57">
                  <c:v>0.18081590584167306</c:v>
                </c:pt>
                <c:pt idx="58">
                  <c:v>0.22808640560914695</c:v>
                </c:pt>
                <c:pt idx="59">
                  <c:v>0.12518188971023925</c:v>
                </c:pt>
                <c:pt idx="60">
                  <c:v>0.14446838170067167</c:v>
                </c:pt>
                <c:pt idx="61">
                  <c:v>0.29757477933965348</c:v>
                </c:pt>
                <c:pt idx="62">
                  <c:v>0.33009958992384303</c:v>
                </c:pt>
                <c:pt idx="63">
                  <c:v>0.17704271522627812</c:v>
                </c:pt>
                <c:pt idx="64">
                  <c:v>0.32884059276158456</c:v>
                </c:pt>
                <c:pt idx="65">
                  <c:v>0.19856592477319024</c:v>
                </c:pt>
                <c:pt idx="66">
                  <c:v>0.29521175001964794</c:v>
                </c:pt>
                <c:pt idx="67">
                  <c:v>9.3333949704142008E-2</c:v>
                </c:pt>
                <c:pt idx="68">
                  <c:v>0.33362996134267237</c:v>
                </c:pt>
                <c:pt idx="69">
                  <c:v>0.31038776705483828</c:v>
                </c:pt>
                <c:pt idx="70">
                  <c:v>0.19291974538591944</c:v>
                </c:pt>
                <c:pt idx="71">
                  <c:v>0.31662329710699522</c:v>
                </c:pt>
                <c:pt idx="72">
                  <c:v>0.31932318888840622</c:v>
                </c:pt>
                <c:pt idx="73">
                  <c:v>0.20585522876392875</c:v>
                </c:pt>
                <c:pt idx="74">
                  <c:v>0.1004208476746058</c:v>
                </c:pt>
                <c:pt idx="75">
                  <c:v>0.14908917240908784</c:v>
                </c:pt>
                <c:pt idx="76">
                  <c:v>0.13659775216757561</c:v>
                </c:pt>
                <c:pt idx="77">
                  <c:v>0.31537835833393141</c:v>
                </c:pt>
                <c:pt idx="78">
                  <c:v>0.22662188728702493</c:v>
                </c:pt>
                <c:pt idx="79">
                  <c:v>8.6108225901712798E-2</c:v>
                </c:pt>
                <c:pt idx="80">
                  <c:v>0.3222565183280553</c:v>
                </c:pt>
                <c:pt idx="81">
                  <c:v>0.19780406361423961</c:v>
                </c:pt>
                <c:pt idx="82">
                  <c:v>0.20563401442307691</c:v>
                </c:pt>
                <c:pt idx="83">
                  <c:v>0.14951293053461673</c:v>
                </c:pt>
                <c:pt idx="84">
                  <c:v>0.14136770927017753</c:v>
                </c:pt>
                <c:pt idx="85">
                  <c:v>0.25582600856434529</c:v>
                </c:pt>
                <c:pt idx="86">
                  <c:v>0.16360752322682981</c:v>
                </c:pt>
                <c:pt idx="87">
                  <c:v>0.16631014285056897</c:v>
                </c:pt>
                <c:pt idx="88">
                  <c:v>0.22476065851382171</c:v>
                </c:pt>
                <c:pt idx="89">
                  <c:v>0.28836474364249859</c:v>
                </c:pt>
                <c:pt idx="90">
                  <c:v>0.17364635142906146</c:v>
                </c:pt>
                <c:pt idx="91">
                  <c:v>0.29196192417724365</c:v>
                </c:pt>
                <c:pt idx="92">
                  <c:v>0.18901658040178962</c:v>
                </c:pt>
                <c:pt idx="93">
                  <c:v>0.35800661569329212</c:v>
                </c:pt>
                <c:pt idx="94">
                  <c:v>0.18429632153388867</c:v>
                </c:pt>
                <c:pt idx="95">
                  <c:v>0.21952125540370593</c:v>
                </c:pt>
                <c:pt idx="96">
                  <c:v>0.10914646832414439</c:v>
                </c:pt>
                <c:pt idx="97">
                  <c:v>0.2875311208644542</c:v>
                </c:pt>
                <c:pt idx="98">
                  <c:v>0.32322610066163704</c:v>
                </c:pt>
                <c:pt idx="99">
                  <c:v>0.1913484068175601</c:v>
                </c:pt>
                <c:pt idx="100">
                  <c:v>0.11398126616796944</c:v>
                </c:pt>
                <c:pt idx="101">
                  <c:v>0.14356016916570549</c:v>
                </c:pt>
                <c:pt idx="102">
                  <c:v>0.31199075411730715</c:v>
                </c:pt>
                <c:pt idx="103">
                  <c:v>0.2636149369288705</c:v>
                </c:pt>
                <c:pt idx="104">
                  <c:v>0.11043877751572326</c:v>
                </c:pt>
                <c:pt idx="105">
                  <c:v>0.23961577645175375</c:v>
                </c:pt>
                <c:pt idx="106">
                  <c:v>0.22145658548653505</c:v>
                </c:pt>
                <c:pt idx="107">
                  <c:v>0.28317713756797408</c:v>
                </c:pt>
                <c:pt idx="108">
                  <c:v>0.17930469128442075</c:v>
                </c:pt>
                <c:pt idx="109">
                  <c:v>0.29598118558483782</c:v>
                </c:pt>
                <c:pt idx="110">
                  <c:v>0.1542602704232921</c:v>
                </c:pt>
                <c:pt idx="111">
                  <c:v>0.22141030744732973</c:v>
                </c:pt>
                <c:pt idx="112">
                  <c:v>0.25670468557336623</c:v>
                </c:pt>
                <c:pt idx="113">
                  <c:v>0.32619654629010836</c:v>
                </c:pt>
                <c:pt idx="114">
                  <c:v>0.18420673769075727</c:v>
                </c:pt>
                <c:pt idx="115">
                  <c:v>0.2547061782301131</c:v>
                </c:pt>
                <c:pt idx="116">
                  <c:v>0.29451799676804574</c:v>
                </c:pt>
                <c:pt idx="117">
                  <c:v>0.10788831005306379</c:v>
                </c:pt>
                <c:pt idx="118">
                  <c:v>0.21374635484057863</c:v>
                </c:pt>
                <c:pt idx="119">
                  <c:v>0.34778337198263115</c:v>
                </c:pt>
                <c:pt idx="120">
                  <c:v>0.14537620050556849</c:v>
                </c:pt>
                <c:pt idx="121">
                  <c:v>0.10564913271227376</c:v>
                </c:pt>
                <c:pt idx="122">
                  <c:v>0.17807331378894908</c:v>
                </c:pt>
                <c:pt idx="123">
                  <c:v>0.1340948803862228</c:v>
                </c:pt>
                <c:pt idx="124">
                  <c:v>0.1340052949456593</c:v>
                </c:pt>
                <c:pt idx="125">
                  <c:v>0.23497243853355498</c:v>
                </c:pt>
                <c:pt idx="126">
                  <c:v>9.5907596685771854E-2</c:v>
                </c:pt>
                <c:pt idx="127">
                  <c:v>0.11051514486162083</c:v>
                </c:pt>
                <c:pt idx="128">
                  <c:v>0.19817139107024334</c:v>
                </c:pt>
                <c:pt idx="129">
                  <c:v>0.17411233883035807</c:v>
                </c:pt>
                <c:pt idx="130">
                  <c:v>0.10084840542708344</c:v>
                </c:pt>
                <c:pt idx="131">
                  <c:v>0.20145729609607044</c:v>
                </c:pt>
                <c:pt idx="132">
                  <c:v>0.15814316469321851</c:v>
                </c:pt>
                <c:pt idx="133">
                  <c:v>0.32176734897653519</c:v>
                </c:pt>
                <c:pt idx="134">
                  <c:v>9.845324589181316E-2</c:v>
                </c:pt>
                <c:pt idx="135">
                  <c:v>0.14687182912262225</c:v>
                </c:pt>
                <c:pt idx="136">
                  <c:v>0.12929134480630616</c:v>
                </c:pt>
                <c:pt idx="137">
                  <c:v>0.23236210585061851</c:v>
                </c:pt>
                <c:pt idx="138">
                  <c:v>0.1196256401200777</c:v>
                </c:pt>
                <c:pt idx="139">
                  <c:v>0.31953418568417197</c:v>
                </c:pt>
                <c:pt idx="140">
                  <c:v>0.20436020681597156</c:v>
                </c:pt>
                <c:pt idx="141">
                  <c:v>0.32127218551625858</c:v>
                </c:pt>
                <c:pt idx="142">
                  <c:v>0.23638820275719383</c:v>
                </c:pt>
                <c:pt idx="143">
                  <c:v>0.10886634652724501</c:v>
                </c:pt>
                <c:pt idx="144">
                  <c:v>0.16499566363190729</c:v>
                </c:pt>
                <c:pt idx="145">
                  <c:v>0.30732850233902392</c:v>
                </c:pt>
                <c:pt idx="146">
                  <c:v>0.26791676703292633</c:v>
                </c:pt>
                <c:pt idx="147">
                  <c:v>0.15061324611610791</c:v>
                </c:pt>
                <c:pt idx="148">
                  <c:v>0.24823689446099345</c:v>
                </c:pt>
                <c:pt idx="149">
                  <c:v>0.1628934187432092</c:v>
                </c:pt>
                <c:pt idx="150">
                  <c:v>0.24281400473353465</c:v>
                </c:pt>
                <c:pt idx="151">
                  <c:v>0.17189063616869193</c:v>
                </c:pt>
                <c:pt idx="152">
                  <c:v>0.31132364839570581</c:v>
                </c:pt>
                <c:pt idx="153">
                  <c:v>0.3719505472871879</c:v>
                </c:pt>
                <c:pt idx="154">
                  <c:v>9.940484407835197E-2</c:v>
                </c:pt>
                <c:pt idx="155">
                  <c:v>0.28542158201912332</c:v>
                </c:pt>
                <c:pt idx="156">
                  <c:v>0.14109282612930182</c:v>
                </c:pt>
                <c:pt idx="157">
                  <c:v>0.28182275716262223</c:v>
                </c:pt>
                <c:pt idx="158">
                  <c:v>0.16919295881831908</c:v>
                </c:pt>
                <c:pt idx="159">
                  <c:v>0.1868605714835945</c:v>
                </c:pt>
                <c:pt idx="160">
                  <c:v>0.10275051637823393</c:v>
                </c:pt>
                <c:pt idx="161">
                  <c:v>0.14042133541904001</c:v>
                </c:pt>
                <c:pt idx="162">
                  <c:v>0.24114275577481084</c:v>
                </c:pt>
                <c:pt idx="163">
                  <c:v>0.25846350805827145</c:v>
                </c:pt>
                <c:pt idx="164">
                  <c:v>0.16839095852356603</c:v>
                </c:pt>
                <c:pt idx="165">
                  <c:v>0.19840907079228681</c:v>
                </c:pt>
                <c:pt idx="166">
                  <c:v>9.9258290336723717E-2</c:v>
                </c:pt>
                <c:pt idx="167">
                  <c:v>0.28382079708629149</c:v>
                </c:pt>
                <c:pt idx="168">
                  <c:v>0.20409958417741766</c:v>
                </c:pt>
                <c:pt idx="169">
                  <c:v>0.23294318530085667</c:v>
                </c:pt>
                <c:pt idx="170">
                  <c:v>0.25189861578750466</c:v>
                </c:pt>
                <c:pt idx="171">
                  <c:v>0.32129158341476222</c:v>
                </c:pt>
                <c:pt idx="172">
                  <c:v>0.32817578952335746</c:v>
                </c:pt>
                <c:pt idx="173">
                  <c:v>0.22183947083272681</c:v>
                </c:pt>
                <c:pt idx="174">
                  <c:v>0.19868923179027709</c:v>
                </c:pt>
                <c:pt idx="175">
                  <c:v>0.25070323488045004</c:v>
                </c:pt>
                <c:pt idx="176">
                  <c:v>0.17920446908602147</c:v>
                </c:pt>
                <c:pt idx="177">
                  <c:v>0.2976747189358665</c:v>
                </c:pt>
                <c:pt idx="178">
                  <c:v>8.3477694562031912E-2</c:v>
                </c:pt>
                <c:pt idx="179">
                  <c:v>0.30374466334515066</c:v>
                </c:pt>
                <c:pt idx="180">
                  <c:v>0.18071518867787448</c:v>
                </c:pt>
                <c:pt idx="181">
                  <c:v>0.2186446896785301</c:v>
                </c:pt>
                <c:pt idx="182">
                  <c:v>9.6226678647750391E-2</c:v>
                </c:pt>
                <c:pt idx="183">
                  <c:v>0.17284980350417553</c:v>
                </c:pt>
                <c:pt idx="184">
                  <c:v>0.24385318580747462</c:v>
                </c:pt>
                <c:pt idx="185">
                  <c:v>0.21690294438386043</c:v>
                </c:pt>
                <c:pt idx="186">
                  <c:v>0.14480079249605302</c:v>
                </c:pt>
                <c:pt idx="187">
                  <c:v>0.27473259065287825</c:v>
                </c:pt>
                <c:pt idx="188">
                  <c:v>0.12049452653893772</c:v>
                </c:pt>
                <c:pt idx="189">
                  <c:v>0.11540106189644728</c:v>
                </c:pt>
                <c:pt idx="190">
                  <c:v>0.10231487141867383</c:v>
                </c:pt>
                <c:pt idx="191">
                  <c:v>0.18386471813579994</c:v>
                </c:pt>
                <c:pt idx="192">
                  <c:v>0.16857382442107979</c:v>
                </c:pt>
                <c:pt idx="193">
                  <c:v>0.12086766983422879</c:v>
                </c:pt>
                <c:pt idx="194">
                  <c:v>0.36689591983484493</c:v>
                </c:pt>
                <c:pt idx="195">
                  <c:v>0.13697922710920274</c:v>
                </c:pt>
                <c:pt idx="196">
                  <c:v>0.27162652758603051</c:v>
                </c:pt>
                <c:pt idx="197">
                  <c:v>0.17124937697291909</c:v>
                </c:pt>
                <c:pt idx="198">
                  <c:v>0.33193175695675842</c:v>
                </c:pt>
                <c:pt idx="199">
                  <c:v>9.1492686196120609E-2</c:v>
                </c:pt>
                <c:pt idx="200">
                  <c:v>0.27412628207699818</c:v>
                </c:pt>
                <c:pt idx="201">
                  <c:v>0.25121449925261585</c:v>
                </c:pt>
                <c:pt idx="202">
                  <c:v>0.25301707113705185</c:v>
                </c:pt>
                <c:pt idx="203">
                  <c:v>0.39642972016725636</c:v>
                </c:pt>
                <c:pt idx="204">
                  <c:v>0.35378784111566025</c:v>
                </c:pt>
                <c:pt idx="205">
                  <c:v>0.30202734149864602</c:v>
                </c:pt>
                <c:pt idx="206">
                  <c:v>0.32444970457344779</c:v>
                </c:pt>
                <c:pt idx="207">
                  <c:v>0.11357547342142119</c:v>
                </c:pt>
                <c:pt idx="208">
                  <c:v>0.10241779765149343</c:v>
                </c:pt>
                <c:pt idx="209">
                  <c:v>0.11322458453133048</c:v>
                </c:pt>
                <c:pt idx="210">
                  <c:v>0.37433084686265905</c:v>
                </c:pt>
                <c:pt idx="211">
                  <c:v>0.14605198133831426</c:v>
                </c:pt>
                <c:pt idx="212">
                  <c:v>0.15354256909086303</c:v>
                </c:pt>
                <c:pt idx="213">
                  <c:v>0.12305777469028596</c:v>
                </c:pt>
                <c:pt idx="214">
                  <c:v>0.19868764872557984</c:v>
                </c:pt>
                <c:pt idx="215">
                  <c:v>9.2866078254221995E-2</c:v>
                </c:pt>
                <c:pt idx="216">
                  <c:v>0.35461725081298717</c:v>
                </c:pt>
                <c:pt idx="217">
                  <c:v>0.27060452799943185</c:v>
                </c:pt>
                <c:pt idx="218">
                  <c:v>0.19418572931686215</c:v>
                </c:pt>
                <c:pt idx="219">
                  <c:v>9.6226791774805351E-2</c:v>
                </c:pt>
                <c:pt idx="220">
                  <c:v>0.2529544307549722</c:v>
                </c:pt>
                <c:pt idx="221">
                  <c:v>0.22222053728696908</c:v>
                </c:pt>
                <c:pt idx="222">
                  <c:v>0.10951973909155466</c:v>
                </c:pt>
                <c:pt idx="223">
                  <c:v>0.28356967153812762</c:v>
                </c:pt>
                <c:pt idx="224">
                  <c:v>0.1801521357519017</c:v>
                </c:pt>
                <c:pt idx="225">
                  <c:v>0.17392316515063766</c:v>
                </c:pt>
                <c:pt idx="226">
                  <c:v>0.28430561469675769</c:v>
                </c:pt>
                <c:pt idx="227">
                  <c:v>0.14632804507536773</c:v>
                </c:pt>
                <c:pt idx="228">
                  <c:v>0.32515085961516565</c:v>
                </c:pt>
                <c:pt idx="229">
                  <c:v>0.10624744549559878</c:v>
                </c:pt>
                <c:pt idx="230">
                  <c:v>0.13575126004631524</c:v>
                </c:pt>
                <c:pt idx="231">
                  <c:v>0.24556588460970932</c:v>
                </c:pt>
                <c:pt idx="232">
                  <c:v>0.16463633904561872</c:v>
                </c:pt>
                <c:pt idx="233">
                  <c:v>0.12359347125702265</c:v>
                </c:pt>
                <c:pt idx="234">
                  <c:v>0.15006070817949799</c:v>
                </c:pt>
                <c:pt idx="235">
                  <c:v>0.16421864380920678</c:v>
                </c:pt>
                <c:pt idx="236">
                  <c:v>0.12294074432439211</c:v>
                </c:pt>
                <c:pt idx="237">
                  <c:v>9.7182180120812728E-2</c:v>
                </c:pt>
                <c:pt idx="238">
                  <c:v>0.21576221148684915</c:v>
                </c:pt>
                <c:pt idx="239">
                  <c:v>0.10351246358044673</c:v>
                </c:pt>
                <c:pt idx="240">
                  <c:v>0.31490750952476437</c:v>
                </c:pt>
                <c:pt idx="241">
                  <c:v>0.33512259292801749</c:v>
                </c:pt>
                <c:pt idx="242">
                  <c:v>0.20140541138715212</c:v>
                </c:pt>
                <c:pt idx="243">
                  <c:v>0.25520261150695256</c:v>
                </c:pt>
                <c:pt idx="244">
                  <c:v>8.6459921275966412E-2</c:v>
                </c:pt>
                <c:pt idx="245">
                  <c:v>0.14947902751803366</c:v>
                </c:pt>
                <c:pt idx="246">
                  <c:v>0.14431802790193687</c:v>
                </c:pt>
                <c:pt idx="247">
                  <c:v>0.28821074868491231</c:v>
                </c:pt>
                <c:pt idx="248">
                  <c:v>0.35042153047989621</c:v>
                </c:pt>
                <c:pt idx="249">
                  <c:v>0.38100078054368519</c:v>
                </c:pt>
                <c:pt idx="250">
                  <c:v>0.30690897440926862</c:v>
                </c:pt>
                <c:pt idx="251">
                  <c:v>0.35753436809037931</c:v>
                </c:pt>
                <c:pt idx="252">
                  <c:v>0.15224826895803789</c:v>
                </c:pt>
                <c:pt idx="253">
                  <c:v>0.15725269324780466</c:v>
                </c:pt>
                <c:pt idx="254">
                  <c:v>0.14577577533061686</c:v>
                </c:pt>
                <c:pt idx="255">
                  <c:v>0.32814248414770608</c:v>
                </c:pt>
                <c:pt idx="256">
                  <c:v>0.27832340607671002</c:v>
                </c:pt>
                <c:pt idx="257">
                  <c:v>0.13477897989123958</c:v>
                </c:pt>
                <c:pt idx="258">
                  <c:v>0.11127824295849675</c:v>
                </c:pt>
                <c:pt idx="259">
                  <c:v>0.39242031988881987</c:v>
                </c:pt>
                <c:pt idx="260">
                  <c:v>0.14021625392396234</c:v>
                </c:pt>
                <c:pt idx="261">
                  <c:v>0.17689836916886059</c:v>
                </c:pt>
                <c:pt idx="262">
                  <c:v>0.29134909149380922</c:v>
                </c:pt>
                <c:pt idx="263">
                  <c:v>0.35389046579584205</c:v>
                </c:pt>
                <c:pt idx="264">
                  <c:v>0.26146398940757748</c:v>
                </c:pt>
                <c:pt idx="265">
                  <c:v>0.36557949966343006</c:v>
                </c:pt>
                <c:pt idx="266">
                  <c:v>0.12659216861996911</c:v>
                </c:pt>
                <c:pt idx="267">
                  <c:v>0.12690338813934321</c:v>
                </c:pt>
                <c:pt idx="268">
                  <c:v>0.22751326060848681</c:v>
                </c:pt>
                <c:pt idx="269">
                  <c:v>0.18971784663320063</c:v>
                </c:pt>
                <c:pt idx="270">
                  <c:v>0.34113168470847982</c:v>
                </c:pt>
                <c:pt idx="271">
                  <c:v>0.20307640862731982</c:v>
                </c:pt>
                <c:pt idx="272">
                  <c:v>0.3473346475860582</c:v>
                </c:pt>
                <c:pt idx="273">
                  <c:v>0.31446102730366282</c:v>
                </c:pt>
                <c:pt idx="274">
                  <c:v>0.30603632422969917</c:v>
                </c:pt>
                <c:pt idx="275">
                  <c:v>0.14747158874227745</c:v>
                </c:pt>
                <c:pt idx="276">
                  <c:v>0.20669286480713175</c:v>
                </c:pt>
                <c:pt idx="277">
                  <c:v>0.15579850956540325</c:v>
                </c:pt>
                <c:pt idx="278">
                  <c:v>0.29682213942738733</c:v>
                </c:pt>
                <c:pt idx="279">
                  <c:v>0.27264942757971028</c:v>
                </c:pt>
                <c:pt idx="280">
                  <c:v>0.10830959724492834</c:v>
                </c:pt>
                <c:pt idx="281">
                  <c:v>0.25555037856726848</c:v>
                </c:pt>
                <c:pt idx="282">
                  <c:v>0.36408005062490112</c:v>
                </c:pt>
                <c:pt idx="283">
                  <c:v>0.29650349224891098</c:v>
                </c:pt>
                <c:pt idx="284">
                  <c:v>0.39502990438216662</c:v>
                </c:pt>
                <c:pt idx="285">
                  <c:v>0.19057187381147114</c:v>
                </c:pt>
                <c:pt idx="286">
                  <c:v>0.2723503303744243</c:v>
                </c:pt>
                <c:pt idx="287">
                  <c:v>0.24761879630467343</c:v>
                </c:pt>
                <c:pt idx="288">
                  <c:v>0.29442965066966492</c:v>
                </c:pt>
                <c:pt idx="289">
                  <c:v>0.33566256198242295</c:v>
                </c:pt>
                <c:pt idx="290">
                  <c:v>0.21728859918654422</c:v>
                </c:pt>
                <c:pt idx="291">
                  <c:v>0.19622641509433961</c:v>
                </c:pt>
                <c:pt idx="292">
                  <c:v>0.31631633417793792</c:v>
                </c:pt>
                <c:pt idx="293">
                  <c:v>0.32166897484621082</c:v>
                </c:pt>
                <c:pt idx="294">
                  <c:v>0.10046551934365691</c:v>
                </c:pt>
                <c:pt idx="295">
                  <c:v>0.31766724280523734</c:v>
                </c:pt>
                <c:pt idx="296">
                  <c:v>0.31065308693826121</c:v>
                </c:pt>
                <c:pt idx="297">
                  <c:v>0.19725545435424144</c:v>
                </c:pt>
                <c:pt idx="298">
                  <c:v>0.2525712042053172</c:v>
                </c:pt>
                <c:pt idx="299">
                  <c:v>0.20958439985980268</c:v>
                </c:pt>
                <c:pt idx="300">
                  <c:v>0.261201008082037</c:v>
                </c:pt>
                <c:pt idx="301">
                  <c:v>0.14794583278817217</c:v>
                </c:pt>
                <c:pt idx="302">
                  <c:v>0.14707577989878928</c:v>
                </c:pt>
                <c:pt idx="303">
                  <c:v>0.15013020168496297</c:v>
                </c:pt>
                <c:pt idx="304">
                  <c:v>0.10088084486843214</c:v>
                </c:pt>
                <c:pt idx="305">
                  <c:v>0.17902493720156309</c:v>
                </c:pt>
                <c:pt idx="306">
                  <c:v>0.19497379749204566</c:v>
                </c:pt>
                <c:pt idx="307">
                  <c:v>0.11895807046491312</c:v>
                </c:pt>
                <c:pt idx="308">
                  <c:v>0.18024294103451052</c:v>
                </c:pt>
                <c:pt idx="309">
                  <c:v>0.21161215631511054</c:v>
                </c:pt>
                <c:pt idx="310">
                  <c:v>0.12430487405953548</c:v>
                </c:pt>
                <c:pt idx="311">
                  <c:v>0.15291993300249684</c:v>
                </c:pt>
                <c:pt idx="312">
                  <c:v>0.13651814535850534</c:v>
                </c:pt>
                <c:pt idx="313">
                  <c:v>0.21134846713676986</c:v>
                </c:pt>
                <c:pt idx="314">
                  <c:v>0.33016193275703132</c:v>
                </c:pt>
                <c:pt idx="315">
                  <c:v>0.32005245107928182</c:v>
                </c:pt>
                <c:pt idx="316">
                  <c:v>0.24866063875782468</c:v>
                </c:pt>
                <c:pt idx="317">
                  <c:v>0.1203681540564122</c:v>
                </c:pt>
                <c:pt idx="318">
                  <c:v>0.13202788903723484</c:v>
                </c:pt>
                <c:pt idx="319">
                  <c:v>0.13004421960910945</c:v>
                </c:pt>
                <c:pt idx="320">
                  <c:v>0.15980031919236906</c:v>
                </c:pt>
                <c:pt idx="321">
                  <c:v>0.1387569999631581</c:v>
                </c:pt>
                <c:pt idx="322">
                  <c:v>0.29158233895314584</c:v>
                </c:pt>
                <c:pt idx="323">
                  <c:v>0.25438741580211144</c:v>
                </c:pt>
                <c:pt idx="324">
                  <c:v>0.13574068081071114</c:v>
                </c:pt>
                <c:pt idx="325">
                  <c:v>0.36963392847704524</c:v>
                </c:pt>
                <c:pt idx="326">
                  <c:v>0.11488175607930164</c:v>
                </c:pt>
                <c:pt idx="327">
                  <c:v>0.24866597759682696</c:v>
                </c:pt>
                <c:pt idx="328">
                  <c:v>0.10511224670337105</c:v>
                </c:pt>
                <c:pt idx="329">
                  <c:v>0.28287073296529064</c:v>
                </c:pt>
                <c:pt idx="330">
                  <c:v>9.9715170741740272E-2</c:v>
                </c:pt>
                <c:pt idx="331">
                  <c:v>0.1224582577869185</c:v>
                </c:pt>
                <c:pt idx="332">
                  <c:v>0.28412588784010778</c:v>
                </c:pt>
                <c:pt idx="333">
                  <c:v>0.34232713050102659</c:v>
                </c:pt>
                <c:pt idx="334">
                  <c:v>0.17367704689513688</c:v>
                </c:pt>
                <c:pt idx="335">
                  <c:v>0.28859078281386769</c:v>
                </c:pt>
                <c:pt idx="336">
                  <c:v>0.17812976452651194</c:v>
                </c:pt>
                <c:pt idx="337">
                  <c:v>0.13990845496156834</c:v>
                </c:pt>
                <c:pt idx="338">
                  <c:v>0.28341016233392918</c:v>
                </c:pt>
                <c:pt idx="339">
                  <c:v>0.3440734164267531</c:v>
                </c:pt>
                <c:pt idx="340">
                  <c:v>9.6138575216355535E-2</c:v>
                </c:pt>
                <c:pt idx="341">
                  <c:v>0.18103462647750193</c:v>
                </c:pt>
                <c:pt idx="342">
                  <c:v>0.19006819563895408</c:v>
                </c:pt>
                <c:pt idx="343">
                  <c:v>0.28948549009948893</c:v>
                </c:pt>
                <c:pt idx="344">
                  <c:v>0.17193566278424849</c:v>
                </c:pt>
                <c:pt idx="345">
                  <c:v>0.21915945827872435</c:v>
                </c:pt>
                <c:pt idx="346">
                  <c:v>0.2024190488236782</c:v>
                </c:pt>
                <c:pt idx="347">
                  <c:v>0.19132098739183126</c:v>
                </c:pt>
                <c:pt idx="348">
                  <c:v>0.29701178942453599</c:v>
                </c:pt>
                <c:pt idx="349">
                  <c:v>0.34608588089768505</c:v>
                </c:pt>
                <c:pt idx="350">
                  <c:v>0.37265186177137971</c:v>
                </c:pt>
                <c:pt idx="351">
                  <c:v>0.2073182020921171</c:v>
                </c:pt>
                <c:pt idx="352">
                  <c:v>0.21323300927775557</c:v>
                </c:pt>
                <c:pt idx="353">
                  <c:v>0.23541242447508093</c:v>
                </c:pt>
                <c:pt idx="354">
                  <c:v>0.24837285783424784</c:v>
                </c:pt>
                <c:pt idx="355">
                  <c:v>0.16945120087191143</c:v>
                </c:pt>
                <c:pt idx="356">
                  <c:v>0.26963366998918187</c:v>
                </c:pt>
                <c:pt idx="357">
                  <c:v>0.18196699173912792</c:v>
                </c:pt>
                <c:pt idx="358">
                  <c:v>0.37955975466941899</c:v>
                </c:pt>
                <c:pt idx="359">
                  <c:v>0.30766805443093309</c:v>
                </c:pt>
                <c:pt idx="360">
                  <c:v>0.10638108951283898</c:v>
                </c:pt>
                <c:pt idx="361">
                  <c:v>0.19139104546697805</c:v>
                </c:pt>
                <c:pt idx="362">
                  <c:v>0.29195536746568762</c:v>
                </c:pt>
                <c:pt idx="363">
                  <c:v>0.28773220354765117</c:v>
                </c:pt>
                <c:pt idx="364">
                  <c:v>0.15060499055195523</c:v>
                </c:pt>
                <c:pt idx="365">
                  <c:v>0.30001177692365344</c:v>
                </c:pt>
                <c:pt idx="366">
                  <c:v>0.16886921019446846</c:v>
                </c:pt>
                <c:pt idx="367">
                  <c:v>0.20499714377964881</c:v>
                </c:pt>
                <c:pt idx="368">
                  <c:v>0.27206111630807606</c:v>
                </c:pt>
                <c:pt idx="369">
                  <c:v>0.26332247557003258</c:v>
                </c:pt>
                <c:pt idx="370">
                  <c:v>0.29453311319024034</c:v>
                </c:pt>
                <c:pt idx="371">
                  <c:v>0.22077552332408376</c:v>
                </c:pt>
                <c:pt idx="372">
                  <c:v>0.33067135981429269</c:v>
                </c:pt>
                <c:pt idx="373">
                  <c:v>0.13487320303666614</c:v>
                </c:pt>
                <c:pt idx="374">
                  <c:v>0.18129748146783922</c:v>
                </c:pt>
                <c:pt idx="375">
                  <c:v>0.13703723006897031</c:v>
                </c:pt>
                <c:pt idx="376">
                  <c:v>0.23646426157967157</c:v>
                </c:pt>
                <c:pt idx="377">
                  <c:v>0.37669253080974152</c:v>
                </c:pt>
                <c:pt idx="378">
                  <c:v>0.19921783990680644</c:v>
                </c:pt>
                <c:pt idx="379">
                  <c:v>0.35096510124946145</c:v>
                </c:pt>
                <c:pt idx="380">
                  <c:v>0.32642180094786732</c:v>
                </c:pt>
                <c:pt idx="381">
                  <c:v>0.31477331225658167</c:v>
                </c:pt>
                <c:pt idx="382">
                  <c:v>0.3015499825844653</c:v>
                </c:pt>
                <c:pt idx="383">
                  <c:v>0.14871927890538877</c:v>
                </c:pt>
                <c:pt idx="384">
                  <c:v>0.15486690031052297</c:v>
                </c:pt>
                <c:pt idx="385">
                  <c:v>0.27175403701887269</c:v>
                </c:pt>
                <c:pt idx="386">
                  <c:v>0.12468786415848179</c:v>
                </c:pt>
                <c:pt idx="387">
                  <c:v>0.23181569730955323</c:v>
                </c:pt>
                <c:pt idx="388">
                  <c:v>0.30786004269032768</c:v>
                </c:pt>
                <c:pt idx="389">
                  <c:v>0.12463814973270074</c:v>
                </c:pt>
                <c:pt idx="390">
                  <c:v>0.15019271246207255</c:v>
                </c:pt>
                <c:pt idx="391">
                  <c:v>0.22592057706561525</c:v>
                </c:pt>
                <c:pt idx="392">
                  <c:v>0.12013124235346456</c:v>
                </c:pt>
                <c:pt idx="393">
                  <c:v>0.26579987027537</c:v>
                </c:pt>
                <c:pt idx="394">
                  <c:v>0.14764947094790026</c:v>
                </c:pt>
                <c:pt idx="395">
                  <c:v>0.34013597549656582</c:v>
                </c:pt>
                <c:pt idx="396">
                  <c:v>0.27834066412782282</c:v>
                </c:pt>
                <c:pt idx="397">
                  <c:v>0.34835977316775535</c:v>
                </c:pt>
                <c:pt idx="398">
                  <c:v>0.15866176735741952</c:v>
                </c:pt>
                <c:pt idx="399">
                  <c:v>0.16409279778393351</c:v>
                </c:pt>
                <c:pt idx="400">
                  <c:v>0.39783149319934058</c:v>
                </c:pt>
                <c:pt idx="401">
                  <c:v>0.22111777445497452</c:v>
                </c:pt>
                <c:pt idx="402">
                  <c:v>0.3012191016639415</c:v>
                </c:pt>
                <c:pt idx="403">
                  <c:v>0.19345977763243949</c:v>
                </c:pt>
                <c:pt idx="404">
                  <c:v>0.241767233686176</c:v>
                </c:pt>
                <c:pt idx="405">
                  <c:v>0.32614541317612994</c:v>
                </c:pt>
                <c:pt idx="406">
                  <c:v>0.19234318381310345</c:v>
                </c:pt>
                <c:pt idx="407">
                  <c:v>0.21524146848822173</c:v>
                </c:pt>
                <c:pt idx="408">
                  <c:v>0.28672377234021068</c:v>
                </c:pt>
                <c:pt idx="409">
                  <c:v>0.26426512171982797</c:v>
                </c:pt>
                <c:pt idx="410">
                  <c:v>0.1212295699162865</c:v>
                </c:pt>
                <c:pt idx="411">
                  <c:v>0.31215100373511889</c:v>
                </c:pt>
                <c:pt idx="412">
                  <c:v>0.31018594055926502</c:v>
                </c:pt>
                <c:pt idx="413">
                  <c:v>0.28866564496114278</c:v>
                </c:pt>
                <c:pt idx="414">
                  <c:v>0.23796572853176626</c:v>
                </c:pt>
                <c:pt idx="415">
                  <c:v>0.30161483219688595</c:v>
                </c:pt>
                <c:pt idx="416">
                  <c:v>0.1652821997105644</c:v>
                </c:pt>
                <c:pt idx="417">
                  <c:v>0.15216434385708286</c:v>
                </c:pt>
                <c:pt idx="418">
                  <c:v>0.31219738740341096</c:v>
                </c:pt>
                <c:pt idx="419">
                  <c:v>0.22791088007640159</c:v>
                </c:pt>
                <c:pt idx="420">
                  <c:v>0.15994579778879617</c:v>
                </c:pt>
                <c:pt idx="421">
                  <c:v>0.24886579130560024</c:v>
                </c:pt>
                <c:pt idx="422">
                  <c:v>0.19714514179678441</c:v>
                </c:pt>
                <c:pt idx="423">
                  <c:v>0.29898043855740125</c:v>
                </c:pt>
                <c:pt idx="424">
                  <c:v>0.34214876033057851</c:v>
                </c:pt>
                <c:pt idx="425">
                  <c:v>0.20225828626079678</c:v>
                </c:pt>
                <c:pt idx="426">
                  <c:v>0.20385529580775763</c:v>
                </c:pt>
                <c:pt idx="427">
                  <c:v>0.19577949928516808</c:v>
                </c:pt>
                <c:pt idx="428">
                  <c:v>0.31590761247768601</c:v>
                </c:pt>
                <c:pt idx="429">
                  <c:v>0.2425775507354693</c:v>
                </c:pt>
                <c:pt idx="430">
                  <c:v>0.33464184019029986</c:v>
                </c:pt>
                <c:pt idx="431">
                  <c:v>0.32246360627779025</c:v>
                </c:pt>
                <c:pt idx="432">
                  <c:v>0.16384285372068208</c:v>
                </c:pt>
                <c:pt idx="433">
                  <c:v>0.30950851709732485</c:v>
                </c:pt>
                <c:pt idx="434">
                  <c:v>0.31664859782261656</c:v>
                </c:pt>
                <c:pt idx="435">
                  <c:v>0.11772758384668036</c:v>
                </c:pt>
                <c:pt idx="436">
                  <c:v>0.32661576165110484</c:v>
                </c:pt>
                <c:pt idx="437">
                  <c:v>0.14332235855657735</c:v>
                </c:pt>
                <c:pt idx="438">
                  <c:v>0.28108995699646061</c:v>
                </c:pt>
                <c:pt idx="439">
                  <c:v>0.21043476033100195</c:v>
                </c:pt>
                <c:pt idx="440">
                  <c:v>8.8185425316507471E-2</c:v>
                </c:pt>
                <c:pt idx="441">
                  <c:v>0.16708089554043434</c:v>
                </c:pt>
                <c:pt idx="442">
                  <c:v>0.21128203068519558</c:v>
                </c:pt>
                <c:pt idx="443">
                  <c:v>0.12109435873461119</c:v>
                </c:pt>
                <c:pt idx="444">
                  <c:v>0.30662363340311699</c:v>
                </c:pt>
                <c:pt idx="445">
                  <c:v>0.17044816584737987</c:v>
                </c:pt>
                <c:pt idx="446">
                  <c:v>0.32909145208388635</c:v>
                </c:pt>
                <c:pt idx="447">
                  <c:v>0.19456005170290885</c:v>
                </c:pt>
                <c:pt idx="448">
                  <c:v>0.17796127562642369</c:v>
                </c:pt>
                <c:pt idx="449">
                  <c:v>0.12771104791816984</c:v>
                </c:pt>
                <c:pt idx="450">
                  <c:v>0.27593100050137448</c:v>
                </c:pt>
                <c:pt idx="451">
                  <c:v>0.27184538823369009</c:v>
                </c:pt>
                <c:pt idx="452">
                  <c:v>0.17454998470431016</c:v>
                </c:pt>
                <c:pt idx="453">
                  <c:v>0.33940151889542214</c:v>
                </c:pt>
                <c:pt idx="454">
                  <c:v>0.19756515794900908</c:v>
                </c:pt>
                <c:pt idx="455">
                  <c:v>0.29065299453490334</c:v>
                </c:pt>
                <c:pt idx="456">
                  <c:v>0.25289189795942479</c:v>
                </c:pt>
                <c:pt idx="457">
                  <c:v>0.20638368521541828</c:v>
                </c:pt>
                <c:pt idx="458">
                  <c:v>0.27876532027512813</c:v>
                </c:pt>
                <c:pt idx="459">
                  <c:v>0.15207915468451705</c:v>
                </c:pt>
                <c:pt idx="460">
                  <c:v>0.13828824429469025</c:v>
                </c:pt>
                <c:pt idx="461">
                  <c:v>0.15542220218067454</c:v>
                </c:pt>
                <c:pt idx="462">
                  <c:v>0.11651733525968906</c:v>
                </c:pt>
                <c:pt idx="463">
                  <c:v>0.25756077292098062</c:v>
                </c:pt>
                <c:pt idx="464">
                  <c:v>0.28225398036699156</c:v>
                </c:pt>
                <c:pt idx="465">
                  <c:v>0.31293850842172405</c:v>
                </c:pt>
                <c:pt idx="466">
                  <c:v>0.25850717800114403</c:v>
                </c:pt>
                <c:pt idx="467">
                  <c:v>9.6071311119770297E-2</c:v>
                </c:pt>
                <c:pt idx="468">
                  <c:v>0.30384304186956818</c:v>
                </c:pt>
                <c:pt idx="469">
                  <c:v>0.24487857528332435</c:v>
                </c:pt>
                <c:pt idx="470">
                  <c:v>0.22871207263852406</c:v>
                </c:pt>
                <c:pt idx="471">
                  <c:v>0.14202736540869257</c:v>
                </c:pt>
                <c:pt idx="472">
                  <c:v>0.35298981325375145</c:v>
                </c:pt>
                <c:pt idx="473">
                  <c:v>0.16207637418646592</c:v>
                </c:pt>
                <c:pt idx="474">
                  <c:v>0.31640180849635169</c:v>
                </c:pt>
                <c:pt idx="475">
                  <c:v>0.11598598026299436</c:v>
                </c:pt>
                <c:pt idx="476">
                  <c:v>0.1730548102721349</c:v>
                </c:pt>
                <c:pt idx="477">
                  <c:v>0.31279273597417889</c:v>
                </c:pt>
                <c:pt idx="478">
                  <c:v>0.24596351436359823</c:v>
                </c:pt>
                <c:pt idx="479">
                  <c:v>0.32845991719357875</c:v>
                </c:pt>
                <c:pt idx="480">
                  <c:v>0.12466660177163438</c:v>
                </c:pt>
                <c:pt idx="481">
                  <c:v>0.12484766603208397</c:v>
                </c:pt>
                <c:pt idx="482">
                  <c:v>0.25579330422125179</c:v>
                </c:pt>
                <c:pt idx="483">
                  <c:v>0.21976761347627161</c:v>
                </c:pt>
                <c:pt idx="484">
                  <c:v>8.0231291602232233E-2</c:v>
                </c:pt>
                <c:pt idx="485">
                  <c:v>0.11891997417068373</c:v>
                </c:pt>
                <c:pt idx="486">
                  <c:v>0.23531895712005971</c:v>
                </c:pt>
                <c:pt idx="487">
                  <c:v>0.19988278063345979</c:v>
                </c:pt>
                <c:pt idx="488">
                  <c:v>0.1221496363860471</c:v>
                </c:pt>
                <c:pt idx="489">
                  <c:v>0.14808517628698742</c:v>
                </c:pt>
                <c:pt idx="490">
                  <c:v>0.15291382398902312</c:v>
                </c:pt>
                <c:pt idx="491">
                  <c:v>0.13881763945888434</c:v>
                </c:pt>
                <c:pt idx="492">
                  <c:v>0.16689238462339825</c:v>
                </c:pt>
                <c:pt idx="493">
                  <c:v>0.10519032271415424</c:v>
                </c:pt>
                <c:pt idx="494">
                  <c:v>0.12278575538335353</c:v>
                </c:pt>
                <c:pt idx="495">
                  <c:v>0.22622042334526613</c:v>
                </c:pt>
                <c:pt idx="496">
                  <c:v>0.30228770444936914</c:v>
                </c:pt>
                <c:pt idx="497">
                  <c:v>0.28987036478745853</c:v>
                </c:pt>
                <c:pt idx="498">
                  <c:v>0.14848658755576946</c:v>
                </c:pt>
                <c:pt idx="499">
                  <c:v>0.31501661577908607</c:v>
                </c:pt>
                <c:pt idx="500">
                  <c:v>0.13308540593456261</c:v>
                </c:pt>
                <c:pt idx="501">
                  <c:v>0.11281558713940355</c:v>
                </c:pt>
                <c:pt idx="502">
                  <c:v>0.24317170327887994</c:v>
                </c:pt>
                <c:pt idx="503">
                  <c:v>0.30179347826086961</c:v>
                </c:pt>
                <c:pt idx="504">
                  <c:v>0.28812363770390748</c:v>
                </c:pt>
                <c:pt idx="505">
                  <c:v>0.30900185361602822</c:v>
                </c:pt>
                <c:pt idx="506">
                  <c:v>0.13817170755965472</c:v>
                </c:pt>
                <c:pt idx="507">
                  <c:v>0.21338484263151916</c:v>
                </c:pt>
                <c:pt idx="508">
                  <c:v>0.3656002391986844</c:v>
                </c:pt>
                <c:pt idx="509">
                  <c:v>0.18601073698543283</c:v>
                </c:pt>
                <c:pt idx="510">
                  <c:v>0.23950127253306608</c:v>
                </c:pt>
                <c:pt idx="511">
                  <c:v>0.21039979461805958</c:v>
                </c:pt>
                <c:pt idx="512">
                  <c:v>0.22680549306939177</c:v>
                </c:pt>
                <c:pt idx="513">
                  <c:v>8.5199162864102645E-2</c:v>
                </c:pt>
                <c:pt idx="514">
                  <c:v>0.12133171422788908</c:v>
                </c:pt>
                <c:pt idx="515">
                  <c:v>0.20563728482480773</c:v>
                </c:pt>
                <c:pt idx="516">
                  <c:v>0.23409269442262373</c:v>
                </c:pt>
                <c:pt idx="517">
                  <c:v>0.1417291398660338</c:v>
                </c:pt>
                <c:pt idx="518">
                  <c:v>0.13902331273390173</c:v>
                </c:pt>
                <c:pt idx="519">
                  <c:v>0.3081995030917728</c:v>
                </c:pt>
                <c:pt idx="520">
                  <c:v>0.21363177438951347</c:v>
                </c:pt>
                <c:pt idx="521">
                  <c:v>0.1028969598625495</c:v>
                </c:pt>
                <c:pt idx="522">
                  <c:v>0.13306350417045984</c:v>
                </c:pt>
                <c:pt idx="523">
                  <c:v>0.19236974923498787</c:v>
                </c:pt>
                <c:pt idx="524">
                  <c:v>0.19673343508567653</c:v>
                </c:pt>
                <c:pt idx="525">
                  <c:v>0.17138789226602377</c:v>
                </c:pt>
                <c:pt idx="526">
                  <c:v>0.26403827218952702</c:v>
                </c:pt>
                <c:pt idx="527">
                  <c:v>0.33799136846731848</c:v>
                </c:pt>
                <c:pt idx="528">
                  <c:v>0.27338063991356126</c:v>
                </c:pt>
                <c:pt idx="529">
                  <c:v>0.35011614218746717</c:v>
                </c:pt>
                <c:pt idx="530">
                  <c:v>0.28764739213728718</c:v>
                </c:pt>
                <c:pt idx="531">
                  <c:v>0.10740769651081103</c:v>
                </c:pt>
                <c:pt idx="532">
                  <c:v>0.39375476009139376</c:v>
                </c:pt>
                <c:pt idx="533">
                  <c:v>0.11600941008003682</c:v>
                </c:pt>
                <c:pt idx="534">
                  <c:v>0.27461619302484319</c:v>
                </c:pt>
                <c:pt idx="535">
                  <c:v>0.34976900196190114</c:v>
                </c:pt>
                <c:pt idx="536">
                  <c:v>0.16406205220858514</c:v>
                </c:pt>
                <c:pt idx="537">
                  <c:v>0.16578807680339722</c:v>
                </c:pt>
                <c:pt idx="538">
                  <c:v>0.25916079950152415</c:v>
                </c:pt>
                <c:pt idx="539">
                  <c:v>0.37859743225194947</c:v>
                </c:pt>
                <c:pt idx="540">
                  <c:v>0.28390235901921651</c:v>
                </c:pt>
                <c:pt idx="541">
                  <c:v>0.28039883601506332</c:v>
                </c:pt>
                <c:pt idx="542">
                  <c:v>0.28759501859938541</c:v>
                </c:pt>
                <c:pt idx="543">
                  <c:v>0.12335922850254488</c:v>
                </c:pt>
                <c:pt idx="544">
                  <c:v>0.33482723708586448</c:v>
                </c:pt>
                <c:pt idx="545">
                  <c:v>0.26360781012207368</c:v>
                </c:pt>
                <c:pt idx="546">
                  <c:v>0.34297130430888012</c:v>
                </c:pt>
                <c:pt idx="547">
                  <c:v>0.15262632274465104</c:v>
                </c:pt>
                <c:pt idx="548">
                  <c:v>0.18367712263501418</c:v>
                </c:pt>
                <c:pt idx="549">
                  <c:v>0.12170876738627651</c:v>
                </c:pt>
                <c:pt idx="550">
                  <c:v>0.24927227919966033</c:v>
                </c:pt>
                <c:pt idx="551">
                  <c:v>0.39678023691498521</c:v>
                </c:pt>
                <c:pt idx="552">
                  <c:v>0.14102867164091654</c:v>
                </c:pt>
                <c:pt idx="553">
                  <c:v>0.13219827067769657</c:v>
                </c:pt>
                <c:pt idx="554">
                  <c:v>0.27322484256522295</c:v>
                </c:pt>
                <c:pt idx="555">
                  <c:v>0.36745635910224439</c:v>
                </c:pt>
                <c:pt idx="556">
                  <c:v>0.27268481717011128</c:v>
                </c:pt>
                <c:pt idx="557">
                  <c:v>0.15276181899320951</c:v>
                </c:pt>
                <c:pt idx="558">
                  <c:v>0.32278461371359413</c:v>
                </c:pt>
                <c:pt idx="559">
                  <c:v>0.29617174529720119</c:v>
                </c:pt>
                <c:pt idx="560">
                  <c:v>0.1514974135583991</c:v>
                </c:pt>
                <c:pt idx="561">
                  <c:v>0.29459248201607979</c:v>
                </c:pt>
                <c:pt idx="562">
                  <c:v>0.20968520405427146</c:v>
                </c:pt>
                <c:pt idx="563">
                  <c:v>0.29500912671726387</c:v>
                </c:pt>
                <c:pt idx="564">
                  <c:v>0.23221346386116587</c:v>
                </c:pt>
                <c:pt idx="565">
                  <c:v>0.26778047178865483</c:v>
                </c:pt>
                <c:pt idx="566">
                  <c:v>0.2368404987043996</c:v>
                </c:pt>
                <c:pt idx="567">
                  <c:v>0.32464986694319165</c:v>
                </c:pt>
                <c:pt idx="568">
                  <c:v>0.1896515432748426</c:v>
                </c:pt>
                <c:pt idx="569">
                  <c:v>0.15995328220125438</c:v>
                </c:pt>
                <c:pt idx="570">
                  <c:v>0.20914782837935805</c:v>
                </c:pt>
                <c:pt idx="571">
                  <c:v>0.21994429653272773</c:v>
                </c:pt>
                <c:pt idx="572">
                  <c:v>0.32273560990803146</c:v>
                </c:pt>
                <c:pt idx="573">
                  <c:v>0.22430429547728464</c:v>
                </c:pt>
                <c:pt idx="574">
                  <c:v>0.19518438123439441</c:v>
                </c:pt>
                <c:pt idx="575">
                  <c:v>0.30626199845147056</c:v>
                </c:pt>
                <c:pt idx="576">
                  <c:v>0.23797818340728788</c:v>
                </c:pt>
                <c:pt idx="577">
                  <c:v>0.12944593174728028</c:v>
                </c:pt>
                <c:pt idx="578">
                  <c:v>8.3067714178825289E-2</c:v>
                </c:pt>
                <c:pt idx="579">
                  <c:v>0.14459986389302731</c:v>
                </c:pt>
                <c:pt idx="580">
                  <c:v>0.20680567979131961</c:v>
                </c:pt>
                <c:pt idx="581">
                  <c:v>0.23174226123266367</c:v>
                </c:pt>
                <c:pt idx="582">
                  <c:v>0.34961913263408467</c:v>
                </c:pt>
                <c:pt idx="583">
                  <c:v>0.24316916317686174</c:v>
                </c:pt>
                <c:pt idx="584">
                  <c:v>0.18038398682993068</c:v>
                </c:pt>
                <c:pt idx="585">
                  <c:v>0.24164342668604427</c:v>
                </c:pt>
                <c:pt idx="586">
                  <c:v>0.25406094049180572</c:v>
                </c:pt>
                <c:pt idx="587">
                  <c:v>0.11609432138203524</c:v>
                </c:pt>
                <c:pt idx="588">
                  <c:v>0.26695405021316909</c:v>
                </c:pt>
                <c:pt idx="589">
                  <c:v>0.17644726407613007</c:v>
                </c:pt>
                <c:pt idx="590">
                  <c:v>0.2057178287308643</c:v>
                </c:pt>
                <c:pt idx="591">
                  <c:v>0.17394482979975393</c:v>
                </c:pt>
                <c:pt idx="592">
                  <c:v>0.23125122715360116</c:v>
                </c:pt>
                <c:pt idx="593">
                  <c:v>0.18202599893996749</c:v>
                </c:pt>
                <c:pt idx="594">
                  <c:v>0.12883334703609306</c:v>
                </c:pt>
                <c:pt idx="595">
                  <c:v>0.22370187627966298</c:v>
                </c:pt>
                <c:pt idx="596">
                  <c:v>0.24336787606584101</c:v>
                </c:pt>
                <c:pt idx="597">
                  <c:v>0.13237741562124597</c:v>
                </c:pt>
                <c:pt idx="598">
                  <c:v>0.24131458810137926</c:v>
                </c:pt>
                <c:pt idx="599">
                  <c:v>0.18895806261674652</c:v>
                </c:pt>
                <c:pt idx="600">
                  <c:v>0.25490133783128072</c:v>
                </c:pt>
                <c:pt idx="601">
                  <c:v>0.20960009493295356</c:v>
                </c:pt>
                <c:pt idx="602">
                  <c:v>0.2130573659025502</c:v>
                </c:pt>
                <c:pt idx="603">
                  <c:v>0.21232703493623326</c:v>
                </c:pt>
                <c:pt idx="604">
                  <c:v>0.11322037443782031</c:v>
                </c:pt>
                <c:pt idx="605">
                  <c:v>0.11937628910278446</c:v>
                </c:pt>
                <c:pt idx="606">
                  <c:v>0.27075764660743618</c:v>
                </c:pt>
                <c:pt idx="607">
                  <c:v>0.11248664358678465</c:v>
                </c:pt>
                <c:pt idx="608">
                  <c:v>0.35989465763732131</c:v>
                </c:pt>
                <c:pt idx="609">
                  <c:v>0.15720469565527193</c:v>
                </c:pt>
                <c:pt idx="610">
                  <c:v>9.1006111997435718E-2</c:v>
                </c:pt>
                <c:pt idx="611">
                  <c:v>9.1546588211694688E-2</c:v>
                </c:pt>
                <c:pt idx="612">
                  <c:v>0.34566779225459704</c:v>
                </c:pt>
                <c:pt idx="613">
                  <c:v>0.31679044810063611</c:v>
                </c:pt>
                <c:pt idx="614">
                  <c:v>0.36834778682819463</c:v>
                </c:pt>
                <c:pt idx="615">
                  <c:v>0.19931609318230389</c:v>
                </c:pt>
                <c:pt idx="616">
                  <c:v>0.13384541735573158</c:v>
                </c:pt>
                <c:pt idx="617">
                  <c:v>0.14701624522851894</c:v>
                </c:pt>
                <c:pt idx="618">
                  <c:v>9.6467615228259071E-2</c:v>
                </c:pt>
                <c:pt idx="619">
                  <c:v>8.6831478380774166E-2</c:v>
                </c:pt>
                <c:pt idx="620">
                  <c:v>0.13625128733264674</c:v>
                </c:pt>
                <c:pt idx="621">
                  <c:v>0.34946739599827265</c:v>
                </c:pt>
                <c:pt idx="622">
                  <c:v>0.33752164915259958</c:v>
                </c:pt>
                <c:pt idx="623">
                  <c:v>0.16222790968755543</c:v>
                </c:pt>
                <c:pt idx="624">
                  <c:v>0.31994806380820884</c:v>
                </c:pt>
                <c:pt idx="625">
                  <c:v>0.16472462750008909</c:v>
                </c:pt>
                <c:pt idx="626">
                  <c:v>0.33471986991172914</c:v>
                </c:pt>
                <c:pt idx="627">
                  <c:v>0.33930409346165658</c:v>
                </c:pt>
                <c:pt idx="628">
                  <c:v>0.24878210539008805</c:v>
                </c:pt>
                <c:pt idx="629">
                  <c:v>0.25245172997329091</c:v>
                </c:pt>
                <c:pt idx="630">
                  <c:v>0.23963855671385051</c:v>
                </c:pt>
                <c:pt idx="631">
                  <c:v>0.14148629591023359</c:v>
                </c:pt>
                <c:pt idx="632">
                  <c:v>0.3542245311421231</c:v>
                </c:pt>
                <c:pt idx="633">
                  <c:v>0.20262470922899165</c:v>
                </c:pt>
                <c:pt idx="634">
                  <c:v>0.20921028962043534</c:v>
                </c:pt>
                <c:pt idx="635">
                  <c:v>0.3465885534024335</c:v>
                </c:pt>
                <c:pt idx="636">
                  <c:v>0.27590232512890356</c:v>
                </c:pt>
                <c:pt idx="637">
                  <c:v>0.14074004559300229</c:v>
                </c:pt>
                <c:pt idx="638">
                  <c:v>0.14926167900437942</c:v>
                </c:pt>
                <c:pt idx="639">
                  <c:v>0.26819374563663062</c:v>
                </c:pt>
                <c:pt idx="640">
                  <c:v>0.19712678858367128</c:v>
                </c:pt>
                <c:pt idx="641">
                  <c:v>0.30329070528001445</c:v>
                </c:pt>
                <c:pt idx="642">
                  <c:v>0.15495114197109477</c:v>
                </c:pt>
                <c:pt idx="643">
                  <c:v>0.31647394000335177</c:v>
                </c:pt>
                <c:pt idx="644">
                  <c:v>0.11457293263393757</c:v>
                </c:pt>
                <c:pt idx="645">
                  <c:v>0.11179030252797349</c:v>
                </c:pt>
                <c:pt idx="646">
                  <c:v>9.3761591860526738E-2</c:v>
                </c:pt>
                <c:pt idx="647">
                  <c:v>0.24648520649978423</c:v>
                </c:pt>
                <c:pt idx="648">
                  <c:v>0.25851275003817376</c:v>
                </c:pt>
                <c:pt idx="649">
                  <c:v>0.14409937888198759</c:v>
                </c:pt>
                <c:pt idx="650">
                  <c:v>0.30290145741409275</c:v>
                </c:pt>
                <c:pt idx="651">
                  <c:v>0.2712126085558057</c:v>
                </c:pt>
                <c:pt idx="652">
                  <c:v>0.13150751925663284</c:v>
                </c:pt>
                <c:pt idx="653">
                  <c:v>0.13013167028318129</c:v>
                </c:pt>
                <c:pt idx="654">
                  <c:v>0.32932400652075144</c:v>
                </c:pt>
                <c:pt idx="655">
                  <c:v>0.16240783708854953</c:v>
                </c:pt>
                <c:pt idx="656">
                  <c:v>0.12343336620798699</c:v>
                </c:pt>
                <c:pt idx="657">
                  <c:v>0.22246862352820795</c:v>
                </c:pt>
                <c:pt idx="658">
                  <c:v>9.6178655634147431E-2</c:v>
                </c:pt>
                <c:pt idx="659">
                  <c:v>0.13594083155650319</c:v>
                </c:pt>
                <c:pt idx="660">
                  <c:v>0.37881714232919927</c:v>
                </c:pt>
                <c:pt idx="661">
                  <c:v>0.221615441152403</c:v>
                </c:pt>
                <c:pt idx="662">
                  <c:v>0.351620533732389</c:v>
                </c:pt>
                <c:pt idx="663">
                  <c:v>0.37206857107040442</c:v>
                </c:pt>
                <c:pt idx="664">
                  <c:v>0.17299417064122946</c:v>
                </c:pt>
                <c:pt idx="665">
                  <c:v>0.35745193860196767</c:v>
                </c:pt>
                <c:pt idx="666">
                  <c:v>0.18411250513161978</c:v>
                </c:pt>
                <c:pt idx="667">
                  <c:v>0.17600262100121239</c:v>
                </c:pt>
                <c:pt idx="668">
                  <c:v>0.30174554484370436</c:v>
                </c:pt>
                <c:pt idx="669">
                  <c:v>0.30872515169209674</c:v>
                </c:pt>
                <c:pt idx="670">
                  <c:v>0.19181425414729067</c:v>
                </c:pt>
                <c:pt idx="671">
                  <c:v>0.22164740471982858</c:v>
                </c:pt>
                <c:pt idx="672">
                  <c:v>0.3208371485558939</c:v>
                </c:pt>
                <c:pt idx="673">
                  <c:v>0.26907791917838803</c:v>
                </c:pt>
                <c:pt idx="674">
                  <c:v>0.2128371410893925</c:v>
                </c:pt>
                <c:pt idx="675">
                  <c:v>0.12656286860108518</c:v>
                </c:pt>
                <c:pt idx="676">
                  <c:v>0.1565019105139899</c:v>
                </c:pt>
                <c:pt idx="677">
                  <c:v>0.33279390158209654</c:v>
                </c:pt>
                <c:pt idx="678">
                  <c:v>0.38559283955498841</c:v>
                </c:pt>
                <c:pt idx="679">
                  <c:v>0.10692235270799266</c:v>
                </c:pt>
                <c:pt idx="680">
                  <c:v>0.16793441686889493</c:v>
                </c:pt>
                <c:pt idx="681">
                  <c:v>0.14800864546595932</c:v>
                </c:pt>
                <c:pt idx="682">
                  <c:v>0.27127468765694018</c:v>
                </c:pt>
                <c:pt idx="683">
                  <c:v>0.3752715258902069</c:v>
                </c:pt>
                <c:pt idx="684">
                  <c:v>0.21659870990011432</c:v>
                </c:pt>
                <c:pt idx="685">
                  <c:v>0.2170128703980844</c:v>
                </c:pt>
                <c:pt idx="686">
                  <c:v>0.29885089686098654</c:v>
                </c:pt>
                <c:pt idx="687">
                  <c:v>0.1694171085702969</c:v>
                </c:pt>
                <c:pt idx="688">
                  <c:v>0.30383240879027096</c:v>
                </c:pt>
                <c:pt idx="689">
                  <c:v>0.24531865965834429</c:v>
                </c:pt>
                <c:pt idx="690">
                  <c:v>0.25823822909113786</c:v>
                </c:pt>
                <c:pt idx="691">
                  <c:v>0.10108990254310594</c:v>
                </c:pt>
                <c:pt idx="692">
                  <c:v>0.11035304563190729</c:v>
                </c:pt>
                <c:pt idx="693">
                  <c:v>0.13478646927240753</c:v>
                </c:pt>
                <c:pt idx="694">
                  <c:v>0.1915751358849051</c:v>
                </c:pt>
                <c:pt idx="695">
                  <c:v>0.25017210244335586</c:v>
                </c:pt>
                <c:pt idx="696">
                  <c:v>0.19076822281813749</c:v>
                </c:pt>
                <c:pt idx="697">
                  <c:v>0.24542318384298489</c:v>
                </c:pt>
                <c:pt idx="698">
                  <c:v>0.2008205790153052</c:v>
                </c:pt>
                <c:pt idx="699">
                  <c:v>0.33293939384918569</c:v>
                </c:pt>
                <c:pt idx="700">
                  <c:v>0.34554165389677111</c:v>
                </c:pt>
                <c:pt idx="701">
                  <c:v>0.20445963405993414</c:v>
                </c:pt>
                <c:pt idx="702">
                  <c:v>0.19037699241559217</c:v>
                </c:pt>
                <c:pt idx="703">
                  <c:v>0.21350632861167324</c:v>
                </c:pt>
                <c:pt idx="704">
                  <c:v>0.34455431898838851</c:v>
                </c:pt>
                <c:pt idx="705">
                  <c:v>0.23369257646219332</c:v>
                </c:pt>
                <c:pt idx="706">
                  <c:v>0.24664841338234814</c:v>
                </c:pt>
                <c:pt idx="707">
                  <c:v>0.23857195168442386</c:v>
                </c:pt>
                <c:pt idx="708">
                  <c:v>0.23645837025484706</c:v>
                </c:pt>
                <c:pt idx="709">
                  <c:v>0.13006097322139676</c:v>
                </c:pt>
                <c:pt idx="710">
                  <c:v>0.288465441601224</c:v>
                </c:pt>
                <c:pt idx="711">
                  <c:v>0.12592076638296248</c:v>
                </c:pt>
                <c:pt idx="712">
                  <c:v>0.29151067243642731</c:v>
                </c:pt>
                <c:pt idx="713">
                  <c:v>0.36462180927357424</c:v>
                </c:pt>
                <c:pt idx="714">
                  <c:v>0.13685527525278318</c:v>
                </c:pt>
                <c:pt idx="715">
                  <c:v>0.12023653841741803</c:v>
                </c:pt>
                <c:pt idx="716">
                  <c:v>0.1512559838128609</c:v>
                </c:pt>
                <c:pt idx="717">
                  <c:v>0.19466309384246078</c:v>
                </c:pt>
                <c:pt idx="718">
                  <c:v>0.16266186552177825</c:v>
                </c:pt>
                <c:pt idx="719">
                  <c:v>0.31386342957324515</c:v>
                </c:pt>
                <c:pt idx="720">
                  <c:v>0.3481880399416582</c:v>
                </c:pt>
                <c:pt idx="721">
                  <c:v>0.25358305828146116</c:v>
                </c:pt>
                <c:pt idx="722">
                  <c:v>0.26865541053144537</c:v>
                </c:pt>
                <c:pt idx="723">
                  <c:v>0.39360975313515323</c:v>
                </c:pt>
                <c:pt idx="724">
                  <c:v>0.32867425807318784</c:v>
                </c:pt>
                <c:pt idx="725">
                  <c:v>0.14123330024607278</c:v>
                </c:pt>
                <c:pt idx="726">
                  <c:v>0.23192196894998357</c:v>
                </c:pt>
                <c:pt idx="727">
                  <c:v>0.20580911261107646</c:v>
                </c:pt>
                <c:pt idx="728">
                  <c:v>0.13114680984525434</c:v>
                </c:pt>
                <c:pt idx="729">
                  <c:v>0.11780182348156182</c:v>
                </c:pt>
                <c:pt idx="730">
                  <c:v>0.33020269868632229</c:v>
                </c:pt>
                <c:pt idx="731">
                  <c:v>0.14760427137508558</c:v>
                </c:pt>
                <c:pt idx="732">
                  <c:v>0.20742750113027189</c:v>
                </c:pt>
                <c:pt idx="733">
                  <c:v>0.31274828457927045</c:v>
                </c:pt>
                <c:pt idx="734">
                  <c:v>0.27139024623934077</c:v>
                </c:pt>
                <c:pt idx="735">
                  <c:v>0.30734068466302228</c:v>
                </c:pt>
                <c:pt idx="736">
                  <c:v>0.19864711668673718</c:v>
                </c:pt>
                <c:pt idx="737">
                  <c:v>0.1451201696687455</c:v>
                </c:pt>
                <c:pt idx="738">
                  <c:v>0.34557899703807299</c:v>
                </c:pt>
                <c:pt idx="739">
                  <c:v>0.24963432471964897</c:v>
                </c:pt>
                <c:pt idx="740">
                  <c:v>0.15112290277087317</c:v>
                </c:pt>
                <c:pt idx="741">
                  <c:v>0.24325909852607053</c:v>
                </c:pt>
                <c:pt idx="742">
                  <c:v>0.36804642876514004</c:v>
                </c:pt>
                <c:pt idx="743">
                  <c:v>0.29778064748633548</c:v>
                </c:pt>
                <c:pt idx="744">
                  <c:v>0.12824163087704826</c:v>
                </c:pt>
                <c:pt idx="745">
                  <c:v>0.11333413039579586</c:v>
                </c:pt>
                <c:pt idx="746">
                  <c:v>0.17919462441156367</c:v>
                </c:pt>
                <c:pt idx="747">
                  <c:v>0.11761184446584708</c:v>
                </c:pt>
                <c:pt idx="748">
                  <c:v>0.2697046404638363</c:v>
                </c:pt>
                <c:pt idx="749">
                  <c:v>0.13301672199680314</c:v>
                </c:pt>
                <c:pt idx="750">
                  <c:v>0.29320671266168324</c:v>
                </c:pt>
                <c:pt idx="751">
                  <c:v>0.3127178698263588</c:v>
                </c:pt>
                <c:pt idx="752">
                  <c:v>0.22891362411321806</c:v>
                </c:pt>
                <c:pt idx="753">
                  <c:v>0.19045853915351163</c:v>
                </c:pt>
                <c:pt idx="754">
                  <c:v>0.22508543878921033</c:v>
                </c:pt>
                <c:pt idx="755">
                  <c:v>0.24955172119357105</c:v>
                </c:pt>
                <c:pt idx="756">
                  <c:v>0.30654437958729425</c:v>
                </c:pt>
                <c:pt idx="757">
                  <c:v>0.1137668352542288</c:v>
                </c:pt>
                <c:pt idx="758">
                  <c:v>0.19694904178731171</c:v>
                </c:pt>
                <c:pt idx="759">
                  <c:v>0.14334633391963428</c:v>
                </c:pt>
                <c:pt idx="760">
                  <c:v>0.260007717071429</c:v>
                </c:pt>
                <c:pt idx="761">
                  <c:v>0.17397267625959342</c:v>
                </c:pt>
                <c:pt idx="762">
                  <c:v>0.18684140618081996</c:v>
                </c:pt>
                <c:pt idx="763">
                  <c:v>0.13434630958585575</c:v>
                </c:pt>
                <c:pt idx="764">
                  <c:v>0.20777197709666556</c:v>
                </c:pt>
                <c:pt idx="765">
                  <c:v>0.33319224368714279</c:v>
                </c:pt>
                <c:pt idx="766">
                  <c:v>0.25558350375400518</c:v>
                </c:pt>
                <c:pt idx="767">
                  <c:v>0.19138445503526069</c:v>
                </c:pt>
                <c:pt idx="768">
                  <c:v>0.16523953922262741</c:v>
                </c:pt>
                <c:pt idx="769">
                  <c:v>0.11696359411309062</c:v>
                </c:pt>
                <c:pt idx="770">
                  <c:v>0.15990575240496449</c:v>
                </c:pt>
                <c:pt idx="771">
                  <c:v>0.23262475170377847</c:v>
                </c:pt>
                <c:pt idx="772">
                  <c:v>0.24457559565522075</c:v>
                </c:pt>
                <c:pt idx="773">
                  <c:v>0.25447134746955213</c:v>
                </c:pt>
                <c:pt idx="774">
                  <c:v>0.24506964852245358</c:v>
                </c:pt>
                <c:pt idx="775">
                  <c:v>0.33366815242639214</c:v>
                </c:pt>
                <c:pt idx="776">
                  <c:v>0.126350269593861</c:v>
                </c:pt>
                <c:pt idx="777">
                  <c:v>0.28608320362247069</c:v>
                </c:pt>
                <c:pt idx="778">
                  <c:v>0.20039113960152655</c:v>
                </c:pt>
                <c:pt idx="779">
                  <c:v>0.31194054248444358</c:v>
                </c:pt>
                <c:pt idx="780">
                  <c:v>0.203758438483017</c:v>
                </c:pt>
                <c:pt idx="781">
                  <c:v>0.12083076652292528</c:v>
                </c:pt>
                <c:pt idx="782">
                  <c:v>0.20778666777647145</c:v>
                </c:pt>
                <c:pt idx="783">
                  <c:v>0.31605482842014765</c:v>
                </c:pt>
                <c:pt idx="784">
                  <c:v>0.23891592322249258</c:v>
                </c:pt>
                <c:pt idx="785">
                  <c:v>8.8344774980930588E-2</c:v>
                </c:pt>
                <c:pt idx="786">
                  <c:v>0.20242279765017818</c:v>
                </c:pt>
                <c:pt idx="787">
                  <c:v>0.25679509670153555</c:v>
                </c:pt>
                <c:pt idx="788">
                  <c:v>0.30722840646050609</c:v>
                </c:pt>
                <c:pt idx="789">
                  <c:v>0.16116154221571499</c:v>
                </c:pt>
                <c:pt idx="790">
                  <c:v>0.29394087228022242</c:v>
                </c:pt>
                <c:pt idx="791">
                  <c:v>0.11978203269509573</c:v>
                </c:pt>
                <c:pt idx="792">
                  <c:v>0.14330376378333731</c:v>
                </c:pt>
                <c:pt idx="793">
                  <c:v>0.13769365343294823</c:v>
                </c:pt>
                <c:pt idx="794">
                  <c:v>0.13963337481307972</c:v>
                </c:pt>
                <c:pt idx="795">
                  <c:v>0.26596121063973494</c:v>
                </c:pt>
                <c:pt idx="796">
                  <c:v>0.23007138185024034</c:v>
                </c:pt>
                <c:pt idx="797">
                  <c:v>0.20927799717623952</c:v>
                </c:pt>
                <c:pt idx="798">
                  <c:v>9.1373989897409261E-2</c:v>
                </c:pt>
                <c:pt idx="799">
                  <c:v>0.22431788337143138</c:v>
                </c:pt>
                <c:pt idx="800">
                  <c:v>0.33360696109013294</c:v>
                </c:pt>
                <c:pt idx="801">
                  <c:v>0.29711981994237169</c:v>
                </c:pt>
                <c:pt idx="802">
                  <c:v>0.21059156925256819</c:v>
                </c:pt>
                <c:pt idx="803">
                  <c:v>0.20209598598909637</c:v>
                </c:pt>
                <c:pt idx="804">
                  <c:v>0.28127304703012423</c:v>
                </c:pt>
                <c:pt idx="805">
                  <c:v>0.2737593159627939</c:v>
                </c:pt>
                <c:pt idx="806">
                  <c:v>0.26646821496438167</c:v>
                </c:pt>
                <c:pt idx="807">
                  <c:v>0.34050394652249011</c:v>
                </c:pt>
                <c:pt idx="808">
                  <c:v>0.19728045476987954</c:v>
                </c:pt>
                <c:pt idx="809">
                  <c:v>0.21537502125970862</c:v>
                </c:pt>
                <c:pt idx="810">
                  <c:v>0.17542126120822865</c:v>
                </c:pt>
                <c:pt idx="811">
                  <c:v>0.14085077513492714</c:v>
                </c:pt>
                <c:pt idx="812">
                  <c:v>0.27555808566088397</c:v>
                </c:pt>
                <c:pt idx="813">
                  <c:v>0.17391821908861965</c:v>
                </c:pt>
                <c:pt idx="814">
                  <c:v>0.10490730263730524</c:v>
                </c:pt>
                <c:pt idx="815">
                  <c:v>0.14472134118713184</c:v>
                </c:pt>
                <c:pt idx="816">
                  <c:v>0.21266733517635175</c:v>
                </c:pt>
                <c:pt idx="817">
                  <c:v>0.29729189011953921</c:v>
                </c:pt>
                <c:pt idx="818">
                  <c:v>0.18065378380778968</c:v>
                </c:pt>
                <c:pt idx="819">
                  <c:v>0.30701602500281372</c:v>
                </c:pt>
                <c:pt idx="820">
                  <c:v>0.24733851778877289</c:v>
                </c:pt>
                <c:pt idx="821">
                  <c:v>0.25718443440387512</c:v>
                </c:pt>
                <c:pt idx="822">
                  <c:v>8.6979719227258154E-2</c:v>
                </c:pt>
                <c:pt idx="823">
                  <c:v>0.28567305704243146</c:v>
                </c:pt>
                <c:pt idx="824">
                  <c:v>0.33446453208148935</c:v>
                </c:pt>
                <c:pt idx="825">
                  <c:v>0.26953079904345673</c:v>
                </c:pt>
                <c:pt idx="826">
                  <c:v>0.14116083025595313</c:v>
                </c:pt>
                <c:pt idx="827">
                  <c:v>0.14550973671672071</c:v>
                </c:pt>
                <c:pt idx="828">
                  <c:v>0.30344882771865245</c:v>
                </c:pt>
                <c:pt idx="829">
                  <c:v>9.7227333223748727E-2</c:v>
                </c:pt>
                <c:pt idx="830">
                  <c:v>0.30575679486556134</c:v>
                </c:pt>
                <c:pt idx="831">
                  <c:v>0.20969403299046846</c:v>
                </c:pt>
                <c:pt idx="832">
                  <c:v>0.27008196295834891</c:v>
                </c:pt>
                <c:pt idx="833">
                  <c:v>8.6105257747854255E-2</c:v>
                </c:pt>
                <c:pt idx="834">
                  <c:v>0.22781279634071511</c:v>
                </c:pt>
                <c:pt idx="835">
                  <c:v>0.20543063603621439</c:v>
                </c:pt>
                <c:pt idx="836">
                  <c:v>0.2134573130677056</c:v>
                </c:pt>
                <c:pt idx="837">
                  <c:v>0.23996991742640514</c:v>
                </c:pt>
                <c:pt idx="838">
                  <c:v>0.15988090554159981</c:v>
                </c:pt>
                <c:pt idx="839">
                  <c:v>0.16027376073002861</c:v>
                </c:pt>
                <c:pt idx="840">
                  <c:v>0.16005817335660266</c:v>
                </c:pt>
                <c:pt idx="841">
                  <c:v>0.2697503885649003</c:v>
                </c:pt>
                <c:pt idx="842">
                  <c:v>0.31777545434253962</c:v>
                </c:pt>
                <c:pt idx="843">
                  <c:v>0.29603070200967785</c:v>
                </c:pt>
                <c:pt idx="844">
                  <c:v>0.24294407163746704</c:v>
                </c:pt>
                <c:pt idx="845">
                  <c:v>0.27397952736004044</c:v>
                </c:pt>
                <c:pt idx="846">
                  <c:v>0.28798195242001645</c:v>
                </c:pt>
                <c:pt idx="847">
                  <c:v>0.12053109875963244</c:v>
                </c:pt>
                <c:pt idx="848">
                  <c:v>0.14325917779763406</c:v>
                </c:pt>
                <c:pt idx="849">
                  <c:v>0.12124176276771005</c:v>
                </c:pt>
                <c:pt idx="850">
                  <c:v>0.21048512230741148</c:v>
                </c:pt>
                <c:pt idx="851">
                  <c:v>0.23485974316139016</c:v>
                </c:pt>
                <c:pt idx="852">
                  <c:v>0.34038743285039885</c:v>
                </c:pt>
                <c:pt idx="853">
                  <c:v>0.26569358937769261</c:v>
                </c:pt>
                <c:pt idx="854">
                  <c:v>0.37754334194024347</c:v>
                </c:pt>
                <c:pt idx="855">
                  <c:v>0.13948934430484891</c:v>
                </c:pt>
                <c:pt idx="856">
                  <c:v>0.32133782732693805</c:v>
                </c:pt>
                <c:pt idx="857">
                  <c:v>0.14170222854433379</c:v>
                </c:pt>
                <c:pt idx="858">
                  <c:v>0.29934765811994524</c:v>
                </c:pt>
                <c:pt idx="859">
                  <c:v>0.18712814543907641</c:v>
                </c:pt>
                <c:pt idx="860">
                  <c:v>0.10080574749918927</c:v>
                </c:pt>
                <c:pt idx="861">
                  <c:v>0.1320971103176394</c:v>
                </c:pt>
                <c:pt idx="862">
                  <c:v>0.31231984892157838</c:v>
                </c:pt>
                <c:pt idx="863">
                  <c:v>0.32032513181019329</c:v>
                </c:pt>
                <c:pt idx="864">
                  <c:v>0.20816600937614427</c:v>
                </c:pt>
                <c:pt idx="865">
                  <c:v>0.36655819644391219</c:v>
                </c:pt>
                <c:pt idx="866">
                  <c:v>0.32064485679509158</c:v>
                </c:pt>
                <c:pt idx="867">
                  <c:v>0.22382386768169121</c:v>
                </c:pt>
                <c:pt idx="868">
                  <c:v>0.20400795228628232</c:v>
                </c:pt>
                <c:pt idx="869">
                  <c:v>0.28875534008185011</c:v>
                </c:pt>
                <c:pt idx="870">
                  <c:v>0.17477003214008643</c:v>
                </c:pt>
                <c:pt idx="871">
                  <c:v>0.16391484106529208</c:v>
                </c:pt>
                <c:pt idx="872">
                  <c:v>0.28512134090638275</c:v>
                </c:pt>
                <c:pt idx="873">
                  <c:v>0.29126709722312827</c:v>
                </c:pt>
                <c:pt idx="874">
                  <c:v>0.37175198857842134</c:v>
                </c:pt>
                <c:pt idx="875">
                  <c:v>0.22509696390236861</c:v>
                </c:pt>
                <c:pt idx="876">
                  <c:v>0.10540124852981091</c:v>
                </c:pt>
                <c:pt idx="877">
                  <c:v>0.20043085428816287</c:v>
                </c:pt>
                <c:pt idx="878">
                  <c:v>0.21336624933874096</c:v>
                </c:pt>
                <c:pt idx="879">
                  <c:v>9.9204675073048018E-2</c:v>
                </c:pt>
                <c:pt idx="880">
                  <c:v>0.34417327218923804</c:v>
                </c:pt>
                <c:pt idx="881">
                  <c:v>0.23692059758134218</c:v>
                </c:pt>
                <c:pt idx="882">
                  <c:v>0.2417328308882799</c:v>
                </c:pt>
                <c:pt idx="883">
                  <c:v>0.30741397688284866</c:v>
                </c:pt>
                <c:pt idx="884">
                  <c:v>0.21722581584475553</c:v>
                </c:pt>
                <c:pt idx="885">
                  <c:v>0.32858452379519643</c:v>
                </c:pt>
                <c:pt idx="886">
                  <c:v>0.13248920977508538</c:v>
                </c:pt>
                <c:pt idx="887">
                  <c:v>0.12286690739265915</c:v>
                </c:pt>
                <c:pt idx="888">
                  <c:v>0.17170476766924295</c:v>
                </c:pt>
                <c:pt idx="889">
                  <c:v>0.29295764107169586</c:v>
                </c:pt>
                <c:pt idx="890">
                  <c:v>0.31658888881297104</c:v>
                </c:pt>
                <c:pt idx="891">
                  <c:v>0.33243157728207562</c:v>
                </c:pt>
                <c:pt idx="892">
                  <c:v>0.36658936869342545</c:v>
                </c:pt>
                <c:pt idx="893">
                  <c:v>0.33913118851215668</c:v>
                </c:pt>
                <c:pt idx="894">
                  <c:v>0.10788807426008748</c:v>
                </c:pt>
                <c:pt idx="895">
                  <c:v>8.5205625420951586E-2</c:v>
                </c:pt>
                <c:pt idx="896">
                  <c:v>0.11156259501893467</c:v>
                </c:pt>
                <c:pt idx="897">
                  <c:v>0.21801430691205459</c:v>
                </c:pt>
                <c:pt idx="898">
                  <c:v>0.11575400007637378</c:v>
                </c:pt>
                <c:pt idx="899">
                  <c:v>0.19532545605306798</c:v>
                </c:pt>
                <c:pt idx="900">
                  <c:v>0.14351804626323844</c:v>
                </c:pt>
                <c:pt idx="901">
                  <c:v>0.13301422009480063</c:v>
                </c:pt>
                <c:pt idx="902">
                  <c:v>0.22167287749354037</c:v>
                </c:pt>
                <c:pt idx="903">
                  <c:v>0.2183935293951145</c:v>
                </c:pt>
                <c:pt idx="904">
                  <c:v>0.34154082286665244</c:v>
                </c:pt>
                <c:pt idx="905">
                  <c:v>8.7118950127907616E-2</c:v>
                </c:pt>
                <c:pt idx="906">
                  <c:v>0.34907103658768635</c:v>
                </c:pt>
                <c:pt idx="907">
                  <c:v>0.24095151377190985</c:v>
                </c:pt>
                <c:pt idx="908">
                  <c:v>0.33749765346348787</c:v>
                </c:pt>
                <c:pt idx="909">
                  <c:v>0.12765118899213052</c:v>
                </c:pt>
                <c:pt idx="910">
                  <c:v>0.32313378867014864</c:v>
                </c:pt>
                <c:pt idx="911">
                  <c:v>0.13152650772272237</c:v>
                </c:pt>
                <c:pt idx="912">
                  <c:v>8.6552115876171537E-2</c:v>
                </c:pt>
                <c:pt idx="913">
                  <c:v>0.27600911358108315</c:v>
                </c:pt>
                <c:pt idx="914">
                  <c:v>0.1977919554715396</c:v>
                </c:pt>
                <c:pt idx="915">
                  <c:v>0.22508418858242463</c:v>
                </c:pt>
                <c:pt idx="916">
                  <c:v>0.11848516098753843</c:v>
                </c:pt>
                <c:pt idx="917">
                  <c:v>0.13820020027266036</c:v>
                </c:pt>
                <c:pt idx="918">
                  <c:v>0.13595416004759195</c:v>
                </c:pt>
                <c:pt idx="919">
                  <c:v>0.1693751591066131</c:v>
                </c:pt>
                <c:pt idx="920">
                  <c:v>0.18403861184930437</c:v>
                </c:pt>
                <c:pt idx="921">
                  <c:v>0.32030809286179218</c:v>
                </c:pt>
                <c:pt idx="922">
                  <c:v>0.17818830958446363</c:v>
                </c:pt>
                <c:pt idx="923">
                  <c:v>0.22201713844139609</c:v>
                </c:pt>
                <c:pt idx="924">
                  <c:v>0.26383110195674564</c:v>
                </c:pt>
                <c:pt idx="925">
                  <c:v>0.17935458692099421</c:v>
                </c:pt>
                <c:pt idx="926">
                  <c:v>0.28940932391401464</c:v>
                </c:pt>
                <c:pt idx="927">
                  <c:v>0.3160163037385797</c:v>
                </c:pt>
                <c:pt idx="928">
                  <c:v>0.25321808434391219</c:v>
                </c:pt>
                <c:pt idx="929">
                  <c:v>0.28079794318991425</c:v>
                </c:pt>
                <c:pt idx="930">
                  <c:v>0.16285998013902683</c:v>
                </c:pt>
                <c:pt idx="931">
                  <c:v>0.16382124154761299</c:v>
                </c:pt>
                <c:pt idx="932">
                  <c:v>0.21194412770809579</c:v>
                </c:pt>
                <c:pt idx="933">
                  <c:v>0.25246468722974924</c:v>
                </c:pt>
                <c:pt idx="934">
                  <c:v>0.33265103760889581</c:v>
                </c:pt>
                <c:pt idx="935">
                  <c:v>0.23477742738775806</c:v>
                </c:pt>
                <c:pt idx="936">
                  <c:v>0.2363710330539599</c:v>
                </c:pt>
                <c:pt idx="937">
                  <c:v>0.14284796786417006</c:v>
                </c:pt>
                <c:pt idx="938">
                  <c:v>0.31075154997731741</c:v>
                </c:pt>
                <c:pt idx="939">
                  <c:v>0.11819210506789345</c:v>
                </c:pt>
                <c:pt idx="940">
                  <c:v>0.25077615986706897</c:v>
                </c:pt>
                <c:pt idx="941">
                  <c:v>9.9939273011191113E-2</c:v>
                </c:pt>
                <c:pt idx="942">
                  <c:v>0.23185096351300288</c:v>
                </c:pt>
                <c:pt idx="943">
                  <c:v>0.15282793621846016</c:v>
                </c:pt>
                <c:pt idx="944">
                  <c:v>0.12642506877167803</c:v>
                </c:pt>
                <c:pt idx="945">
                  <c:v>0.30992682952895917</c:v>
                </c:pt>
                <c:pt idx="946">
                  <c:v>9.5136707466782211E-2</c:v>
                </c:pt>
                <c:pt idx="947">
                  <c:v>0.13204689382103543</c:v>
                </c:pt>
                <c:pt idx="948">
                  <c:v>0.37330147085396265</c:v>
                </c:pt>
                <c:pt idx="949">
                  <c:v>0.26728508709814469</c:v>
                </c:pt>
                <c:pt idx="950">
                  <c:v>0.17083531368821292</c:v>
                </c:pt>
                <c:pt idx="951">
                  <c:v>0.27570172858870046</c:v>
                </c:pt>
                <c:pt idx="952">
                  <c:v>0.2050917999205063</c:v>
                </c:pt>
                <c:pt idx="953">
                  <c:v>0.16310979163520298</c:v>
                </c:pt>
                <c:pt idx="954">
                  <c:v>0.10395541895269009</c:v>
                </c:pt>
                <c:pt idx="955">
                  <c:v>0.11707941509526858</c:v>
                </c:pt>
                <c:pt idx="956">
                  <c:v>0.18747222294841967</c:v>
                </c:pt>
                <c:pt idx="957">
                  <c:v>0.23765876614332368</c:v>
                </c:pt>
                <c:pt idx="958">
                  <c:v>0.21410297409657819</c:v>
                </c:pt>
                <c:pt idx="959">
                  <c:v>0.24263073271571853</c:v>
                </c:pt>
                <c:pt idx="960">
                  <c:v>0.19898475709743194</c:v>
                </c:pt>
                <c:pt idx="961">
                  <c:v>0.14402437458643202</c:v>
                </c:pt>
                <c:pt idx="962">
                  <c:v>0.24338163992551742</c:v>
                </c:pt>
                <c:pt idx="963">
                  <c:v>0.28914074164622061</c:v>
                </c:pt>
                <c:pt idx="964">
                  <c:v>0.16135558495881172</c:v>
                </c:pt>
                <c:pt idx="965">
                  <c:v>0.19675466576904377</c:v>
                </c:pt>
                <c:pt idx="966">
                  <c:v>0.10626999991773813</c:v>
                </c:pt>
                <c:pt idx="967">
                  <c:v>0.13041397094019733</c:v>
                </c:pt>
                <c:pt idx="968">
                  <c:v>0.32640108282118813</c:v>
                </c:pt>
                <c:pt idx="969">
                  <c:v>0.18820219068406072</c:v>
                </c:pt>
                <c:pt idx="970">
                  <c:v>0.32560200346753992</c:v>
                </c:pt>
                <c:pt idx="971">
                  <c:v>0.17511986598116802</c:v>
                </c:pt>
                <c:pt idx="972">
                  <c:v>0.14143985952589991</c:v>
                </c:pt>
                <c:pt idx="973">
                  <c:v>0.19216803132787469</c:v>
                </c:pt>
                <c:pt idx="974">
                  <c:v>0.23762173424477945</c:v>
                </c:pt>
                <c:pt idx="975">
                  <c:v>0.21971730978321166</c:v>
                </c:pt>
                <c:pt idx="976">
                  <c:v>0.194053323504116</c:v>
                </c:pt>
                <c:pt idx="977">
                  <c:v>0.31718418686235106</c:v>
                </c:pt>
                <c:pt idx="978">
                  <c:v>0.18786469011196971</c:v>
                </c:pt>
                <c:pt idx="979">
                  <c:v>0.23164760831051698</c:v>
                </c:pt>
                <c:pt idx="980">
                  <c:v>0.14899512021020633</c:v>
                </c:pt>
                <c:pt idx="981">
                  <c:v>0.30235745760806132</c:v>
                </c:pt>
                <c:pt idx="982">
                  <c:v>0.20506372783900337</c:v>
                </c:pt>
                <c:pt idx="983">
                  <c:v>0.20512364686835338</c:v>
                </c:pt>
                <c:pt idx="984">
                  <c:v>0.15062309072394897</c:v>
                </c:pt>
                <c:pt idx="985">
                  <c:v>0.25588040322764988</c:v>
                </c:pt>
                <c:pt idx="986">
                  <c:v>0.12176079032491671</c:v>
                </c:pt>
                <c:pt idx="987">
                  <c:v>0.32007751058455403</c:v>
                </c:pt>
                <c:pt idx="988">
                  <c:v>0.25529538426912696</c:v>
                </c:pt>
                <c:pt idx="989">
                  <c:v>0.29041410798713352</c:v>
                </c:pt>
                <c:pt idx="990">
                  <c:v>0.21493151099150315</c:v>
                </c:pt>
                <c:pt idx="991">
                  <c:v>0.20050094159617643</c:v>
                </c:pt>
                <c:pt idx="992">
                  <c:v>0.37601165425704108</c:v>
                </c:pt>
                <c:pt idx="993">
                  <c:v>0.13320677762219363</c:v>
                </c:pt>
                <c:pt idx="994">
                  <c:v>0.33124829539494388</c:v>
                </c:pt>
                <c:pt idx="995">
                  <c:v>0.33809348178542065</c:v>
                </c:pt>
                <c:pt idx="996">
                  <c:v>0.32807828514999832</c:v>
                </c:pt>
                <c:pt idx="997">
                  <c:v>0.20957316909949367</c:v>
                </c:pt>
                <c:pt idx="998">
                  <c:v>0.39937394165691792</c:v>
                </c:pt>
                <c:pt idx="999">
                  <c:v>0.38831569074098887</c:v>
                </c:pt>
                <c:pt idx="1000">
                  <c:v>0.15046337479176439</c:v>
                </c:pt>
                <c:pt idx="1001">
                  <c:v>0.28197536955940711</c:v>
                </c:pt>
                <c:pt idx="1002">
                  <c:v>0.24853431663207826</c:v>
                </c:pt>
                <c:pt idx="1003">
                  <c:v>0.20359891039617417</c:v>
                </c:pt>
                <c:pt idx="1004">
                  <c:v>0.38532110091743127</c:v>
                </c:pt>
                <c:pt idx="1005">
                  <c:v>0.37788048489755527</c:v>
                </c:pt>
                <c:pt idx="1006">
                  <c:v>0.33019834180752144</c:v>
                </c:pt>
                <c:pt idx="1007">
                  <c:v>0.21665879163624041</c:v>
                </c:pt>
                <c:pt idx="1008">
                  <c:v>0.25762392558577651</c:v>
                </c:pt>
                <c:pt idx="1009">
                  <c:v>0.36844104528170363</c:v>
                </c:pt>
                <c:pt idx="1010">
                  <c:v>0.16080657926430611</c:v>
                </c:pt>
                <c:pt idx="1011">
                  <c:v>0.18535114112749024</c:v>
                </c:pt>
                <c:pt idx="1012">
                  <c:v>0.33363840647647958</c:v>
                </c:pt>
                <c:pt idx="1013">
                  <c:v>0.24986377435844206</c:v>
                </c:pt>
                <c:pt idx="1014">
                  <c:v>0.16416458359435929</c:v>
                </c:pt>
                <c:pt idx="1015">
                  <c:v>0.3136143161122345</c:v>
                </c:pt>
                <c:pt idx="1016">
                  <c:v>0.18651984275173425</c:v>
                </c:pt>
                <c:pt idx="1017">
                  <c:v>0.35977410096409013</c:v>
                </c:pt>
                <c:pt idx="1018">
                  <c:v>0.34948972617452806</c:v>
                </c:pt>
                <c:pt idx="1019">
                  <c:v>0.25051498847040737</c:v>
                </c:pt>
                <c:pt idx="1020">
                  <c:v>0.27405331974868397</c:v>
                </c:pt>
                <c:pt idx="1021">
                  <c:v>0.14816565383749719</c:v>
                </c:pt>
                <c:pt idx="1022">
                  <c:v>0.25925285368384643</c:v>
                </c:pt>
                <c:pt idx="1023">
                  <c:v>0.16971696329137861</c:v>
                </c:pt>
                <c:pt idx="1024">
                  <c:v>0.29091850984278567</c:v>
                </c:pt>
                <c:pt idx="1025">
                  <c:v>0.10665317364904965</c:v>
                </c:pt>
                <c:pt idx="1026">
                  <c:v>0.19477754736072292</c:v>
                </c:pt>
                <c:pt idx="1027">
                  <c:v>0.33810521903164958</c:v>
                </c:pt>
                <c:pt idx="1028">
                  <c:v>0.21533845415266439</c:v>
                </c:pt>
                <c:pt idx="1029">
                  <c:v>0.29922208984511883</c:v>
                </c:pt>
                <c:pt idx="1030">
                  <c:v>9.4306397403119704E-2</c:v>
                </c:pt>
                <c:pt idx="1031">
                  <c:v>0.31970189000967514</c:v>
                </c:pt>
                <c:pt idx="1032">
                  <c:v>0.1145977584519655</c:v>
                </c:pt>
                <c:pt idx="1033">
                  <c:v>0.18021437463941942</c:v>
                </c:pt>
                <c:pt idx="1034">
                  <c:v>0.28745155238527192</c:v>
                </c:pt>
                <c:pt idx="1035">
                  <c:v>0.26294348095295961</c:v>
                </c:pt>
                <c:pt idx="1036">
                  <c:v>0.33384816841822512</c:v>
                </c:pt>
                <c:pt idx="1037">
                  <c:v>0.36741022592815842</c:v>
                </c:pt>
                <c:pt idx="1038">
                  <c:v>0.10764162290892755</c:v>
                </c:pt>
                <c:pt idx="1039">
                  <c:v>0.32366938157022446</c:v>
                </c:pt>
                <c:pt idx="1040">
                  <c:v>0.24498800548320765</c:v>
                </c:pt>
                <c:pt idx="1041">
                  <c:v>0.31234610566331156</c:v>
                </c:pt>
                <c:pt idx="1042">
                  <c:v>0.27474329720479174</c:v>
                </c:pt>
                <c:pt idx="1043">
                  <c:v>9.2105700147236277E-2</c:v>
                </c:pt>
                <c:pt idx="1044">
                  <c:v>0.18951993848181922</c:v>
                </c:pt>
                <c:pt idx="1045">
                  <c:v>0.15118317761237926</c:v>
                </c:pt>
                <c:pt idx="1046">
                  <c:v>0.35190815006468307</c:v>
                </c:pt>
                <c:pt idx="1047">
                  <c:v>0.14017437621516526</c:v>
                </c:pt>
                <c:pt idx="1048">
                  <c:v>0.20889529813792826</c:v>
                </c:pt>
                <c:pt idx="1049">
                  <c:v>0.22083147535543551</c:v>
                </c:pt>
                <c:pt idx="1050">
                  <c:v>0.24367894497498865</c:v>
                </c:pt>
                <c:pt idx="1051">
                  <c:v>0.22992490772559501</c:v>
                </c:pt>
                <c:pt idx="1052">
                  <c:v>0.34415519039999315</c:v>
                </c:pt>
                <c:pt idx="1053">
                  <c:v>9.2371854774512846E-2</c:v>
                </c:pt>
                <c:pt idx="1054">
                  <c:v>0.18213625964938038</c:v>
                </c:pt>
                <c:pt idx="1055">
                  <c:v>0.10059198184738775</c:v>
                </c:pt>
                <c:pt idx="1056">
                  <c:v>0.26506615687789292</c:v>
                </c:pt>
                <c:pt idx="1057">
                  <c:v>0.22150229975233435</c:v>
                </c:pt>
                <c:pt idx="1058">
                  <c:v>0.18442558595216799</c:v>
                </c:pt>
                <c:pt idx="1059">
                  <c:v>0.24438227206685803</c:v>
                </c:pt>
                <c:pt idx="1060">
                  <c:v>0.31128794285405836</c:v>
                </c:pt>
                <c:pt idx="1061">
                  <c:v>0.13727362979699428</c:v>
                </c:pt>
                <c:pt idx="1062">
                  <c:v>0.22417226513775521</c:v>
                </c:pt>
                <c:pt idx="1063">
                  <c:v>0.1118908196676766</c:v>
                </c:pt>
                <c:pt idx="1064">
                  <c:v>0.33061024860709093</c:v>
                </c:pt>
                <c:pt idx="1065">
                  <c:v>0.20712363132725325</c:v>
                </c:pt>
                <c:pt idx="1066">
                  <c:v>0.23188910857289166</c:v>
                </c:pt>
                <c:pt idx="1067">
                  <c:v>0.17609695965973782</c:v>
                </c:pt>
                <c:pt idx="1068">
                  <c:v>0.30071062336961407</c:v>
                </c:pt>
                <c:pt idx="1069">
                  <c:v>0.1941306224225568</c:v>
                </c:pt>
                <c:pt idx="1070">
                  <c:v>0.31881683401602207</c:v>
                </c:pt>
                <c:pt idx="1071">
                  <c:v>0.14626679904457682</c:v>
                </c:pt>
                <c:pt idx="1072">
                  <c:v>0.18561030235162373</c:v>
                </c:pt>
                <c:pt idx="1073">
                  <c:v>0.22744961740056621</c:v>
                </c:pt>
                <c:pt idx="1074">
                  <c:v>0.14083289020738293</c:v>
                </c:pt>
                <c:pt idx="1075">
                  <c:v>9.2052569562639103E-2</c:v>
                </c:pt>
                <c:pt idx="1076">
                  <c:v>0.1491940522304136</c:v>
                </c:pt>
                <c:pt idx="1077">
                  <c:v>0.18941934870001664</c:v>
                </c:pt>
                <c:pt idx="1078">
                  <c:v>0.19839371453513749</c:v>
                </c:pt>
                <c:pt idx="1079">
                  <c:v>0.25474310944607975</c:v>
                </c:pt>
                <c:pt idx="1080">
                  <c:v>0.14987215248721522</c:v>
                </c:pt>
                <c:pt idx="1081">
                  <c:v>0.33837458187782032</c:v>
                </c:pt>
                <c:pt idx="1082">
                  <c:v>0.30046125678723257</c:v>
                </c:pt>
                <c:pt idx="1083">
                  <c:v>0.21004797186793994</c:v>
                </c:pt>
                <c:pt idx="1084">
                  <c:v>0.25693021350783657</c:v>
                </c:pt>
                <c:pt idx="1085">
                  <c:v>0.25984077535479405</c:v>
                </c:pt>
                <c:pt idx="1086">
                  <c:v>0.14482294531254139</c:v>
                </c:pt>
                <c:pt idx="1087">
                  <c:v>0.308192548757596</c:v>
                </c:pt>
                <c:pt idx="1088">
                  <c:v>0.28775419449176176</c:v>
                </c:pt>
                <c:pt idx="1089">
                  <c:v>0.13655761024182075</c:v>
                </c:pt>
                <c:pt idx="1090">
                  <c:v>0.26167318995195898</c:v>
                </c:pt>
                <c:pt idx="1091">
                  <c:v>0.16641250599001256</c:v>
                </c:pt>
                <c:pt idx="1092">
                  <c:v>0.28553071356718696</c:v>
                </c:pt>
                <c:pt idx="1093">
                  <c:v>0.25066976697164234</c:v>
                </c:pt>
                <c:pt idx="1094">
                  <c:v>0.25068323540667703</c:v>
                </c:pt>
                <c:pt idx="1095">
                  <c:v>8.7423842614978653E-2</c:v>
                </c:pt>
                <c:pt idx="1096">
                  <c:v>0.29292217954189786</c:v>
                </c:pt>
                <c:pt idx="1097">
                  <c:v>0.30476593380226552</c:v>
                </c:pt>
                <c:pt idx="1098">
                  <c:v>0.23923735223885023</c:v>
                </c:pt>
                <c:pt idx="1099">
                  <c:v>0.24286026032466274</c:v>
                </c:pt>
                <c:pt idx="1100">
                  <c:v>0.22563950479446876</c:v>
                </c:pt>
                <c:pt idx="1101">
                  <c:v>8.9485818763044261E-2</c:v>
                </c:pt>
                <c:pt idx="1102">
                  <c:v>0.29723272024859332</c:v>
                </c:pt>
                <c:pt idx="1103">
                  <c:v>0.26123893608627768</c:v>
                </c:pt>
                <c:pt idx="1104">
                  <c:v>0.29114470842332618</c:v>
                </c:pt>
                <c:pt idx="1105">
                  <c:v>0.30325000156520976</c:v>
                </c:pt>
                <c:pt idx="1106">
                  <c:v>0.21865468445235697</c:v>
                </c:pt>
                <c:pt idx="1107">
                  <c:v>0.16709247154849199</c:v>
                </c:pt>
                <c:pt idx="1108">
                  <c:v>0.31305449936628649</c:v>
                </c:pt>
                <c:pt idx="1109">
                  <c:v>0.22027702363865884</c:v>
                </c:pt>
                <c:pt idx="1110">
                  <c:v>9.4042440401016572E-2</c:v>
                </c:pt>
                <c:pt idx="1111">
                  <c:v>0.3871417702257165</c:v>
                </c:pt>
                <c:pt idx="1112">
                  <c:v>0.26824127121392283</c:v>
                </c:pt>
                <c:pt idx="1113">
                  <c:v>0.23762096267437477</c:v>
                </c:pt>
                <c:pt idx="1114">
                  <c:v>0.28226262134115604</c:v>
                </c:pt>
                <c:pt idx="1115">
                  <c:v>0.19149000789649517</c:v>
                </c:pt>
                <c:pt idx="1116">
                  <c:v>0.23697381050322228</c:v>
                </c:pt>
                <c:pt idx="1117">
                  <c:v>9.390134053939489E-2</c:v>
                </c:pt>
                <c:pt idx="1118">
                  <c:v>9.5110937432156664E-2</c:v>
                </c:pt>
                <c:pt idx="1119">
                  <c:v>9.0764501800621358E-2</c:v>
                </c:pt>
                <c:pt idx="1120">
                  <c:v>0.12444105781101404</c:v>
                </c:pt>
                <c:pt idx="1121">
                  <c:v>0.28418555417185559</c:v>
                </c:pt>
                <c:pt idx="1122">
                  <c:v>0.21468848360381274</c:v>
                </c:pt>
                <c:pt idx="1123">
                  <c:v>0.21481457727609601</c:v>
                </c:pt>
                <c:pt idx="1124">
                  <c:v>0.1545005266142753</c:v>
                </c:pt>
                <c:pt idx="1125">
                  <c:v>0.1603891784869062</c:v>
                </c:pt>
                <c:pt idx="1126">
                  <c:v>0.13145775301764162</c:v>
                </c:pt>
                <c:pt idx="1127">
                  <c:v>0.27371499063370958</c:v>
                </c:pt>
                <c:pt idx="1128">
                  <c:v>0.32765458620369126</c:v>
                </c:pt>
                <c:pt idx="1129">
                  <c:v>0.36519147281798742</c:v>
                </c:pt>
                <c:pt idx="1130">
                  <c:v>0.10223946481640367</c:v>
                </c:pt>
                <c:pt idx="1131">
                  <c:v>0.29512860956078618</c:v>
                </c:pt>
                <c:pt idx="1132">
                  <c:v>0.33721451852861345</c:v>
                </c:pt>
                <c:pt idx="1133">
                  <c:v>0.1769127284845044</c:v>
                </c:pt>
                <c:pt idx="1134">
                  <c:v>0.2617245311400635</c:v>
                </c:pt>
                <c:pt idx="1135">
                  <c:v>0.2811360341802091</c:v>
                </c:pt>
                <c:pt idx="1136">
                  <c:v>0.34392353695002131</c:v>
                </c:pt>
                <c:pt idx="1137">
                  <c:v>0.21515710268015123</c:v>
                </c:pt>
                <c:pt idx="1138">
                  <c:v>0.30838300647646777</c:v>
                </c:pt>
                <c:pt idx="1139">
                  <c:v>0.26483376120004026</c:v>
                </c:pt>
                <c:pt idx="1140">
                  <c:v>0.31268257630741791</c:v>
                </c:pt>
                <c:pt idx="1141">
                  <c:v>0.33847549432057217</c:v>
                </c:pt>
                <c:pt idx="1142">
                  <c:v>0.2936241610738255</c:v>
                </c:pt>
                <c:pt idx="1143">
                  <c:v>0.20705572040883616</c:v>
                </c:pt>
                <c:pt idx="1144">
                  <c:v>0.33515710790452152</c:v>
                </c:pt>
                <c:pt idx="1145">
                  <c:v>0.1700195115387203</c:v>
                </c:pt>
                <c:pt idx="1146">
                  <c:v>0.30500894454382826</c:v>
                </c:pt>
                <c:pt idx="1147">
                  <c:v>0.19530903393966281</c:v>
                </c:pt>
                <c:pt idx="1148">
                  <c:v>0.24178876152343715</c:v>
                </c:pt>
                <c:pt idx="1149">
                  <c:v>0.17717301724994602</c:v>
                </c:pt>
                <c:pt idx="1150">
                  <c:v>0.11736998862191285</c:v>
                </c:pt>
                <c:pt idx="1151">
                  <c:v>0.2747270187912646</c:v>
                </c:pt>
                <c:pt idx="1152">
                  <c:v>0.27788707130685725</c:v>
                </c:pt>
                <c:pt idx="1153">
                  <c:v>0.36240946602273733</c:v>
                </c:pt>
                <c:pt idx="1154">
                  <c:v>0.31666666666666665</c:v>
                </c:pt>
                <c:pt idx="1155">
                  <c:v>0.31986149067268682</c:v>
                </c:pt>
                <c:pt idx="1156">
                  <c:v>0.24106108558411254</c:v>
                </c:pt>
                <c:pt idx="1157">
                  <c:v>0.13452615654497027</c:v>
                </c:pt>
                <c:pt idx="1158">
                  <c:v>0.23887372137890864</c:v>
                </c:pt>
                <c:pt idx="1159">
                  <c:v>0.21565329850176049</c:v>
                </c:pt>
                <c:pt idx="1160">
                  <c:v>0.31007418557144389</c:v>
                </c:pt>
                <c:pt idx="1161">
                  <c:v>0.30962406428885952</c:v>
                </c:pt>
                <c:pt idx="1162">
                  <c:v>0.30527592951111054</c:v>
                </c:pt>
                <c:pt idx="1163">
                  <c:v>0.11137073027090694</c:v>
                </c:pt>
                <c:pt idx="1164">
                  <c:v>0.26713622059043907</c:v>
                </c:pt>
                <c:pt idx="1165">
                  <c:v>0.21431387340909641</c:v>
                </c:pt>
                <c:pt idx="1166">
                  <c:v>0.3633010082537238</c:v>
                </c:pt>
                <c:pt idx="1167">
                  <c:v>0.13935630504484764</c:v>
                </c:pt>
                <c:pt idx="1168">
                  <c:v>0.21619253762110907</c:v>
                </c:pt>
                <c:pt idx="1169">
                  <c:v>0.23533235428653976</c:v>
                </c:pt>
                <c:pt idx="1170">
                  <c:v>0.21185437459022363</c:v>
                </c:pt>
                <c:pt idx="1171">
                  <c:v>0.25419416462215011</c:v>
                </c:pt>
                <c:pt idx="1172">
                  <c:v>0.34753944609952558</c:v>
                </c:pt>
                <c:pt idx="1173">
                  <c:v>0.36890390727838956</c:v>
                </c:pt>
                <c:pt idx="1174">
                  <c:v>0.19606142785065589</c:v>
                </c:pt>
                <c:pt idx="1175">
                  <c:v>0.30559873915793762</c:v>
                </c:pt>
                <c:pt idx="1176">
                  <c:v>0.29843952583811817</c:v>
                </c:pt>
                <c:pt idx="1177">
                  <c:v>0.23652017004618162</c:v>
                </c:pt>
                <c:pt idx="1178">
                  <c:v>0.36658068406418548</c:v>
                </c:pt>
                <c:pt idx="1179">
                  <c:v>0.18583088220971231</c:v>
                </c:pt>
                <c:pt idx="1180">
                  <c:v>0.21798155737704919</c:v>
                </c:pt>
                <c:pt idx="1181">
                  <c:v>0.1311017718322087</c:v>
                </c:pt>
                <c:pt idx="1182">
                  <c:v>9.299773602491318E-2</c:v>
                </c:pt>
                <c:pt idx="1183">
                  <c:v>0.25165852509549702</c:v>
                </c:pt>
                <c:pt idx="1184">
                  <c:v>0.19335086030264878</c:v>
                </c:pt>
                <c:pt idx="1185">
                  <c:v>0.19029932270045882</c:v>
                </c:pt>
                <c:pt idx="1186">
                  <c:v>0.35472150208186026</c:v>
                </c:pt>
                <c:pt idx="1187">
                  <c:v>0.39553467213360066</c:v>
                </c:pt>
                <c:pt idx="1188">
                  <c:v>9.9308484522239102E-2</c:v>
                </c:pt>
                <c:pt idx="1189">
                  <c:v>0.25055474881300072</c:v>
                </c:pt>
                <c:pt idx="1190">
                  <c:v>0.13534653010609471</c:v>
                </c:pt>
                <c:pt idx="1191">
                  <c:v>0.10282321594773311</c:v>
                </c:pt>
                <c:pt idx="1192">
                  <c:v>0.10638483329701461</c:v>
                </c:pt>
                <c:pt idx="1193">
                  <c:v>0.31638698984876734</c:v>
                </c:pt>
                <c:pt idx="1194">
                  <c:v>0.26382223231078539</c:v>
                </c:pt>
                <c:pt idx="1195">
                  <c:v>0.21092110992360369</c:v>
                </c:pt>
                <c:pt idx="1196">
                  <c:v>0.1148124602670057</c:v>
                </c:pt>
                <c:pt idx="1197">
                  <c:v>0.24084209183944569</c:v>
                </c:pt>
                <c:pt idx="1198">
                  <c:v>0.20809983076553706</c:v>
                </c:pt>
                <c:pt idx="1199">
                  <c:v>0.22875366791111601</c:v>
                </c:pt>
                <c:pt idx="1200">
                  <c:v>0.21039662051161698</c:v>
                </c:pt>
                <c:pt idx="1201">
                  <c:v>0.24125586247327399</c:v>
                </c:pt>
                <c:pt idx="1202">
                  <c:v>9.9889821853508351E-2</c:v>
                </c:pt>
                <c:pt idx="1203">
                  <c:v>0.27728674468716535</c:v>
                </c:pt>
                <c:pt idx="1204">
                  <c:v>0.32313093225848399</c:v>
                </c:pt>
                <c:pt idx="1205">
                  <c:v>0.1492722141452151</c:v>
                </c:pt>
                <c:pt idx="1206">
                  <c:v>0.10173938583036908</c:v>
                </c:pt>
                <c:pt idx="1207">
                  <c:v>0.35390290936530561</c:v>
                </c:pt>
                <c:pt idx="1208">
                  <c:v>0.12473371090096644</c:v>
                </c:pt>
                <c:pt idx="1209">
                  <c:v>0.10864274794145784</c:v>
                </c:pt>
                <c:pt idx="1210">
                  <c:v>0.26633447961260437</c:v>
                </c:pt>
                <c:pt idx="1211">
                  <c:v>0.22177205100956429</c:v>
                </c:pt>
                <c:pt idx="1212">
                  <c:v>0.14138133817792314</c:v>
                </c:pt>
                <c:pt idx="1213">
                  <c:v>0.23097311708509219</c:v>
                </c:pt>
                <c:pt idx="1214">
                  <c:v>0.12457833002239628</c:v>
                </c:pt>
                <c:pt idx="1215">
                  <c:v>0.24115789528086867</c:v>
                </c:pt>
                <c:pt idx="1216">
                  <c:v>0.16876141368568051</c:v>
                </c:pt>
                <c:pt idx="1217">
                  <c:v>0.18333675854805151</c:v>
                </c:pt>
                <c:pt idx="1218">
                  <c:v>0.10162798025417499</c:v>
                </c:pt>
                <c:pt idx="1219">
                  <c:v>0.38220561342132464</c:v>
                </c:pt>
                <c:pt idx="1220">
                  <c:v>0.21225995732574682</c:v>
                </c:pt>
                <c:pt idx="1221">
                  <c:v>0.14651404435834875</c:v>
                </c:pt>
                <c:pt idx="1222">
                  <c:v>0.32489969413686232</c:v>
                </c:pt>
                <c:pt idx="1223">
                  <c:v>0.39543720386437764</c:v>
                </c:pt>
                <c:pt idx="1224">
                  <c:v>0.28475191086928359</c:v>
                </c:pt>
                <c:pt idx="1225">
                  <c:v>0.25756685910499533</c:v>
                </c:pt>
                <c:pt idx="1226">
                  <c:v>0.13458027853840945</c:v>
                </c:pt>
                <c:pt idx="1227">
                  <c:v>0.15965481229044137</c:v>
                </c:pt>
                <c:pt idx="1228">
                  <c:v>0.24332127184540767</c:v>
                </c:pt>
                <c:pt idx="1229">
                  <c:v>0.3004243313946397</c:v>
                </c:pt>
                <c:pt idx="1230">
                  <c:v>0.36085241368091425</c:v>
                </c:pt>
                <c:pt idx="1231">
                  <c:v>0.37964296899467581</c:v>
                </c:pt>
                <c:pt idx="1232">
                  <c:v>0.18318936343023454</c:v>
                </c:pt>
                <c:pt idx="1233">
                  <c:v>0.3168886806345807</c:v>
                </c:pt>
                <c:pt idx="1234">
                  <c:v>0.23654823735523967</c:v>
                </c:pt>
                <c:pt idx="1235">
                  <c:v>0.10971600831748123</c:v>
                </c:pt>
                <c:pt idx="1236">
                  <c:v>0.31018667108410031</c:v>
                </c:pt>
                <c:pt idx="1237">
                  <c:v>0.15957301591635042</c:v>
                </c:pt>
                <c:pt idx="1238">
                  <c:v>0.2803616015577971</c:v>
                </c:pt>
                <c:pt idx="1239">
                  <c:v>0.24016174534511944</c:v>
                </c:pt>
                <c:pt idx="1240">
                  <c:v>0.30565474773445062</c:v>
                </c:pt>
                <c:pt idx="1241">
                  <c:v>0.16729678215046528</c:v>
                </c:pt>
                <c:pt idx="1242">
                  <c:v>0.14265252382208524</c:v>
                </c:pt>
                <c:pt idx="1243">
                  <c:v>0.15732831945563613</c:v>
                </c:pt>
                <c:pt idx="1244">
                  <c:v>0.22516784918893312</c:v>
                </c:pt>
                <c:pt idx="1245">
                  <c:v>0.22825085742283197</c:v>
                </c:pt>
                <c:pt idx="1246">
                  <c:v>0.22283219590525893</c:v>
                </c:pt>
                <c:pt idx="1247">
                  <c:v>0.26403495778403197</c:v>
                </c:pt>
                <c:pt idx="1248">
                  <c:v>0.30937670609645129</c:v>
                </c:pt>
                <c:pt idx="1249">
                  <c:v>0.35028664045382235</c:v>
                </c:pt>
                <c:pt idx="1250">
                  <c:v>0.274053322330083</c:v>
                </c:pt>
                <c:pt idx="1251">
                  <c:v>0.19255644539914543</c:v>
                </c:pt>
                <c:pt idx="1252">
                  <c:v>0.33912814004791614</c:v>
                </c:pt>
                <c:pt idx="1253">
                  <c:v>0.39240708368169031</c:v>
                </c:pt>
                <c:pt idx="1254">
                  <c:v>0.15384865903502631</c:v>
                </c:pt>
                <c:pt idx="1255">
                  <c:v>0.16851908306446833</c:v>
                </c:pt>
                <c:pt idx="1256">
                  <c:v>0.13664343946237745</c:v>
                </c:pt>
                <c:pt idx="1257">
                  <c:v>0.15716897233201582</c:v>
                </c:pt>
                <c:pt idx="1258">
                  <c:v>0.32838062225837517</c:v>
                </c:pt>
                <c:pt idx="1259">
                  <c:v>0.18590105607951657</c:v>
                </c:pt>
                <c:pt idx="1260">
                  <c:v>0.14778965714847631</c:v>
                </c:pt>
                <c:pt idx="1261">
                  <c:v>0.2087483386335631</c:v>
                </c:pt>
                <c:pt idx="1262">
                  <c:v>0.14256054694006504</c:v>
                </c:pt>
                <c:pt idx="1263">
                  <c:v>0.13585299309902102</c:v>
                </c:pt>
                <c:pt idx="1264">
                  <c:v>0.21729230980683645</c:v>
                </c:pt>
                <c:pt idx="1265">
                  <c:v>0.33664938483425955</c:v>
                </c:pt>
                <c:pt idx="1266">
                  <c:v>0.23826847824431935</c:v>
                </c:pt>
                <c:pt idx="1267">
                  <c:v>0.35921352482908475</c:v>
                </c:pt>
                <c:pt idx="1268">
                  <c:v>0.33073099339239476</c:v>
                </c:pt>
                <c:pt idx="1269">
                  <c:v>0.26188026244454032</c:v>
                </c:pt>
                <c:pt idx="1270">
                  <c:v>0.27663626090268278</c:v>
                </c:pt>
                <c:pt idx="1271">
                  <c:v>0.27056925521961472</c:v>
                </c:pt>
                <c:pt idx="1272">
                  <c:v>0.2377728717806217</c:v>
                </c:pt>
                <c:pt idx="1273">
                  <c:v>0.39308918006605931</c:v>
                </c:pt>
                <c:pt idx="1274">
                  <c:v>0.31984369711329236</c:v>
                </c:pt>
                <c:pt idx="1275">
                  <c:v>0.3515380572172303</c:v>
                </c:pt>
                <c:pt idx="1276">
                  <c:v>0.17234696000097888</c:v>
                </c:pt>
                <c:pt idx="1277">
                  <c:v>0.17861529871580123</c:v>
                </c:pt>
                <c:pt idx="1278">
                  <c:v>0.33836110697812821</c:v>
                </c:pt>
                <c:pt idx="1279">
                  <c:v>0.21309090909090911</c:v>
                </c:pt>
                <c:pt idx="1280">
                  <c:v>0.26909631476194945</c:v>
                </c:pt>
                <c:pt idx="1281">
                  <c:v>0.26637333276027564</c:v>
                </c:pt>
                <c:pt idx="1282">
                  <c:v>0.29146787039006933</c:v>
                </c:pt>
                <c:pt idx="1283">
                  <c:v>0.3089305495183477</c:v>
                </c:pt>
                <c:pt idx="1284">
                  <c:v>0.14379448988468435</c:v>
                </c:pt>
                <c:pt idx="1285">
                  <c:v>0.15791907514450867</c:v>
                </c:pt>
                <c:pt idx="1286">
                  <c:v>0.20600762277669013</c:v>
                </c:pt>
                <c:pt idx="1287">
                  <c:v>0.10425037738762673</c:v>
                </c:pt>
                <c:pt idx="1288">
                  <c:v>0.12963559795453569</c:v>
                </c:pt>
                <c:pt idx="1289">
                  <c:v>0.24975762145858019</c:v>
                </c:pt>
                <c:pt idx="1290">
                  <c:v>0.2366290898389016</c:v>
                </c:pt>
                <c:pt idx="1291">
                  <c:v>0.30280622909698995</c:v>
                </c:pt>
                <c:pt idx="1292">
                  <c:v>0.2965852828427078</c:v>
                </c:pt>
                <c:pt idx="1293">
                  <c:v>0.31300116834523867</c:v>
                </c:pt>
                <c:pt idx="1294">
                  <c:v>0.11066802465266895</c:v>
                </c:pt>
                <c:pt idx="1295">
                  <c:v>0.14606362923541483</c:v>
                </c:pt>
                <c:pt idx="1296">
                  <c:v>0.24072608796835002</c:v>
                </c:pt>
                <c:pt idx="1297">
                  <c:v>0.20948667755973663</c:v>
                </c:pt>
                <c:pt idx="1298">
                  <c:v>0.14914081023889045</c:v>
                </c:pt>
                <c:pt idx="1299">
                  <c:v>0.20040746482333308</c:v>
                </c:pt>
                <c:pt idx="1300">
                  <c:v>0.21031308694099934</c:v>
                </c:pt>
                <c:pt idx="1301">
                  <c:v>0.15541661640732848</c:v>
                </c:pt>
                <c:pt idx="1302">
                  <c:v>0.10507648410874218</c:v>
                </c:pt>
                <c:pt idx="1303">
                  <c:v>0.28788398265273596</c:v>
                </c:pt>
                <c:pt idx="1304">
                  <c:v>0.22346838423713553</c:v>
                </c:pt>
                <c:pt idx="1305">
                  <c:v>0.19165435432375519</c:v>
                </c:pt>
                <c:pt idx="1306">
                  <c:v>0.36169355577123807</c:v>
                </c:pt>
                <c:pt idx="1307">
                  <c:v>0.21987137054924938</c:v>
                </c:pt>
                <c:pt idx="1308">
                  <c:v>0.38722576079263976</c:v>
                </c:pt>
                <c:pt idx="1309">
                  <c:v>0.15073817666194009</c:v>
                </c:pt>
                <c:pt idx="1310">
                  <c:v>0.17365031034078932</c:v>
                </c:pt>
                <c:pt idx="1311">
                  <c:v>0.14476452862429068</c:v>
                </c:pt>
                <c:pt idx="1312">
                  <c:v>0.17871945773889944</c:v>
                </c:pt>
                <c:pt idx="1313">
                  <c:v>0.14154060163449836</c:v>
                </c:pt>
                <c:pt idx="1314">
                  <c:v>0.26467259498787388</c:v>
                </c:pt>
                <c:pt idx="1315">
                  <c:v>0.11047548370563363</c:v>
                </c:pt>
                <c:pt idx="1316">
                  <c:v>0.10806153655091048</c:v>
                </c:pt>
                <c:pt idx="1317">
                  <c:v>0.24149738705327037</c:v>
                </c:pt>
                <c:pt idx="1318">
                  <c:v>0.29589339158627992</c:v>
                </c:pt>
                <c:pt idx="1319">
                  <c:v>0.21943979784318615</c:v>
                </c:pt>
                <c:pt idx="1320">
                  <c:v>0.22772786815187804</c:v>
                </c:pt>
                <c:pt idx="1321">
                  <c:v>0.17979253282838675</c:v>
                </c:pt>
                <c:pt idx="1322">
                  <c:v>0.17065494329819653</c:v>
                </c:pt>
                <c:pt idx="1323">
                  <c:v>0.2517845554834523</c:v>
                </c:pt>
                <c:pt idx="1324">
                  <c:v>0.26638046265240412</c:v>
                </c:pt>
                <c:pt idx="1325">
                  <c:v>0.14928675400291122</c:v>
                </c:pt>
                <c:pt idx="1326">
                  <c:v>0.26319640954153761</c:v>
                </c:pt>
                <c:pt idx="1327">
                  <c:v>0.14314321791246509</c:v>
                </c:pt>
                <c:pt idx="1328">
                  <c:v>0.16552801093109509</c:v>
                </c:pt>
                <c:pt idx="1329">
                  <c:v>0.22555040437872725</c:v>
                </c:pt>
                <c:pt idx="1330">
                  <c:v>0.3307204180664427</c:v>
                </c:pt>
                <c:pt idx="1331">
                  <c:v>0.30385267748970196</c:v>
                </c:pt>
                <c:pt idx="1332">
                  <c:v>0.2963000817661488</c:v>
                </c:pt>
                <c:pt idx="1333">
                  <c:v>0.25680285829539556</c:v>
                </c:pt>
                <c:pt idx="1334">
                  <c:v>0.39900068501430475</c:v>
                </c:pt>
                <c:pt idx="1335">
                  <c:v>0.21525797698954799</c:v>
                </c:pt>
                <c:pt idx="1336">
                  <c:v>0.27817522995447364</c:v>
                </c:pt>
                <c:pt idx="1337">
                  <c:v>0.23898096992019643</c:v>
                </c:pt>
                <c:pt idx="1338">
                  <c:v>0.15001929573936534</c:v>
                </c:pt>
                <c:pt idx="1339">
                  <c:v>0.31272378190589578</c:v>
                </c:pt>
                <c:pt idx="1340">
                  <c:v>0.10649025314219401</c:v>
                </c:pt>
                <c:pt idx="1341">
                  <c:v>0.34516456817858943</c:v>
                </c:pt>
                <c:pt idx="1342">
                  <c:v>0.24529031473210411</c:v>
                </c:pt>
                <c:pt idx="1343">
                  <c:v>9.6283031032815339E-2</c:v>
                </c:pt>
                <c:pt idx="1344">
                  <c:v>0.13033018487123599</c:v>
                </c:pt>
                <c:pt idx="1345">
                  <c:v>0.17732558139534882</c:v>
                </c:pt>
                <c:pt idx="1346">
                  <c:v>0.10139433382068168</c:v>
                </c:pt>
                <c:pt idx="1347">
                  <c:v>0.15358085982887926</c:v>
                </c:pt>
                <c:pt idx="1348">
                  <c:v>0.2481782183551976</c:v>
                </c:pt>
                <c:pt idx="1349">
                  <c:v>0.33702570681403271</c:v>
                </c:pt>
                <c:pt idx="1350">
                  <c:v>0.16239512797581024</c:v>
                </c:pt>
                <c:pt idx="1351">
                  <c:v>0.21159382073087657</c:v>
                </c:pt>
                <c:pt idx="1352">
                  <c:v>0.39686668486047627</c:v>
                </c:pt>
                <c:pt idx="1353">
                  <c:v>0.14332105888834124</c:v>
                </c:pt>
                <c:pt idx="1354">
                  <c:v>0.28755917226730876</c:v>
                </c:pt>
                <c:pt idx="1355">
                  <c:v>0.18869876793960413</c:v>
                </c:pt>
                <c:pt idx="1356">
                  <c:v>0.27537486698268354</c:v>
                </c:pt>
                <c:pt idx="1357">
                  <c:v>0.29366185230607506</c:v>
                </c:pt>
                <c:pt idx="1358">
                  <c:v>0.15489714366637727</c:v>
                </c:pt>
                <c:pt idx="1359">
                  <c:v>9.9900303892952819E-2</c:v>
                </c:pt>
                <c:pt idx="1360">
                  <c:v>0.32100150674830891</c:v>
                </c:pt>
                <c:pt idx="1361">
                  <c:v>0.2374554547906742</c:v>
                </c:pt>
                <c:pt idx="1362">
                  <c:v>0.21483849945012423</c:v>
                </c:pt>
                <c:pt idx="1363">
                  <c:v>0.3390736095544763</c:v>
                </c:pt>
                <c:pt idx="1364">
                  <c:v>0.33644702503664337</c:v>
                </c:pt>
                <c:pt idx="1365">
                  <c:v>0.3060301021148914</c:v>
                </c:pt>
                <c:pt idx="1366">
                  <c:v>0.15535053021376871</c:v>
                </c:pt>
                <c:pt idx="1367">
                  <c:v>0.21358470003612953</c:v>
                </c:pt>
                <c:pt idx="1368">
                  <c:v>0.28780494005430196</c:v>
                </c:pt>
                <c:pt idx="1369">
                  <c:v>0.12116845539327008</c:v>
                </c:pt>
                <c:pt idx="1370">
                  <c:v>0.16292372437763031</c:v>
                </c:pt>
                <c:pt idx="1371">
                  <c:v>0.17998906879825102</c:v>
                </c:pt>
                <c:pt idx="1372">
                  <c:v>0.39220329767991391</c:v>
                </c:pt>
                <c:pt idx="1373">
                  <c:v>0.31009746023694795</c:v>
                </c:pt>
                <c:pt idx="1374">
                  <c:v>0.22915465055044262</c:v>
                </c:pt>
                <c:pt idx="1375">
                  <c:v>0.27724779202393784</c:v>
                </c:pt>
                <c:pt idx="1376">
                  <c:v>0.13654843707895445</c:v>
                </c:pt>
                <c:pt idx="1377">
                  <c:v>0.3198776861738073</c:v>
                </c:pt>
                <c:pt idx="1378">
                  <c:v>0.22754784884672011</c:v>
                </c:pt>
                <c:pt idx="1379">
                  <c:v>0.30763654388908973</c:v>
                </c:pt>
                <c:pt idx="1380">
                  <c:v>0.22843164348369005</c:v>
                </c:pt>
                <c:pt idx="1381">
                  <c:v>0.15615501782808877</c:v>
                </c:pt>
                <c:pt idx="1382">
                  <c:v>0.25876615417942189</c:v>
                </c:pt>
                <c:pt idx="1383">
                  <c:v>0.16301051270861069</c:v>
                </c:pt>
                <c:pt idx="1384">
                  <c:v>0.2451479955039341</c:v>
                </c:pt>
                <c:pt idx="1385">
                  <c:v>0.11387087723673547</c:v>
                </c:pt>
                <c:pt idx="1386">
                  <c:v>0.39308312386235589</c:v>
                </c:pt>
                <c:pt idx="1387">
                  <c:v>0.33503796900832239</c:v>
                </c:pt>
                <c:pt idx="1388">
                  <c:v>0.29109724429285688</c:v>
                </c:pt>
                <c:pt idx="1389">
                  <c:v>0.22985430508057161</c:v>
                </c:pt>
                <c:pt idx="1390">
                  <c:v>0.23368896578239137</c:v>
                </c:pt>
                <c:pt idx="1391">
                  <c:v>0.28201300115081956</c:v>
                </c:pt>
                <c:pt idx="1392">
                  <c:v>9.1905144471839756E-2</c:v>
                </c:pt>
                <c:pt idx="1393">
                  <c:v>0.13498634852801519</c:v>
                </c:pt>
                <c:pt idx="1394">
                  <c:v>0.31790082106834583</c:v>
                </c:pt>
                <c:pt idx="1395">
                  <c:v>0.1524614330502668</c:v>
                </c:pt>
                <c:pt idx="1396">
                  <c:v>0.25663510115573601</c:v>
                </c:pt>
                <c:pt idx="1397">
                  <c:v>8.9327361788106074E-2</c:v>
                </c:pt>
                <c:pt idx="1398">
                  <c:v>0.22593120293099939</c:v>
                </c:pt>
                <c:pt idx="1399">
                  <c:v>0.24957122491501263</c:v>
                </c:pt>
                <c:pt idx="1400">
                  <c:v>0.34421710885799278</c:v>
                </c:pt>
                <c:pt idx="1401">
                  <c:v>0.19675898798130137</c:v>
                </c:pt>
                <c:pt idx="1402">
                  <c:v>0.14261837312828815</c:v>
                </c:pt>
                <c:pt idx="1403">
                  <c:v>0.12649218600265527</c:v>
                </c:pt>
                <c:pt idx="1404">
                  <c:v>0.35170268038745789</c:v>
                </c:pt>
                <c:pt idx="1405">
                  <c:v>0.33892807173860923</c:v>
                </c:pt>
                <c:pt idx="1406">
                  <c:v>0.12127678361196138</c:v>
                </c:pt>
                <c:pt idx="1407">
                  <c:v>0.22309721393226409</c:v>
                </c:pt>
                <c:pt idx="1408">
                  <c:v>0.13052221040368739</c:v>
                </c:pt>
                <c:pt idx="1409">
                  <c:v>0.1931677423560858</c:v>
                </c:pt>
                <c:pt idx="1410">
                  <c:v>0.15432339628531294</c:v>
                </c:pt>
                <c:pt idx="1411">
                  <c:v>0.27249329225876973</c:v>
                </c:pt>
                <c:pt idx="1412">
                  <c:v>0.1482511588706279</c:v>
                </c:pt>
                <c:pt idx="1413">
                  <c:v>0.28278803204443936</c:v>
                </c:pt>
                <c:pt idx="1414">
                  <c:v>0.26892065170932433</c:v>
                </c:pt>
                <c:pt idx="1415">
                  <c:v>0.33474134334584899</c:v>
                </c:pt>
                <c:pt idx="1416">
                  <c:v>0.30416873763069668</c:v>
                </c:pt>
                <c:pt idx="1417">
                  <c:v>0.11389360498019241</c:v>
                </c:pt>
                <c:pt idx="1418">
                  <c:v>0.39905536363914279</c:v>
                </c:pt>
                <c:pt idx="1419">
                  <c:v>0.27333866415911939</c:v>
                </c:pt>
                <c:pt idx="1420">
                  <c:v>0.26218633954203857</c:v>
                </c:pt>
                <c:pt idx="1421">
                  <c:v>0.24582735120736926</c:v>
                </c:pt>
                <c:pt idx="1422">
                  <c:v>0.13459228217216693</c:v>
                </c:pt>
                <c:pt idx="1423">
                  <c:v>0.22411213167990574</c:v>
                </c:pt>
                <c:pt idx="1424">
                  <c:v>0.19611157915488034</c:v>
                </c:pt>
                <c:pt idx="1425">
                  <c:v>0.30377103452645587</c:v>
                </c:pt>
                <c:pt idx="1426">
                  <c:v>0.22040493306073997</c:v>
                </c:pt>
                <c:pt idx="1427">
                  <c:v>0.24483182759811256</c:v>
                </c:pt>
                <c:pt idx="1428">
                  <c:v>0.21244471557114536</c:v>
                </c:pt>
                <c:pt idx="1429">
                  <c:v>0.28642725333716779</c:v>
                </c:pt>
                <c:pt idx="1430">
                  <c:v>0.18416016859166034</c:v>
                </c:pt>
                <c:pt idx="1431">
                  <c:v>0.19283469629871131</c:v>
                </c:pt>
                <c:pt idx="1432">
                  <c:v>8.6258124419684307E-2</c:v>
                </c:pt>
                <c:pt idx="1433">
                  <c:v>0.22159548751007252</c:v>
                </c:pt>
                <c:pt idx="1434">
                  <c:v>0.32735291737476729</c:v>
                </c:pt>
                <c:pt idx="1435">
                  <c:v>0.31872206079570853</c:v>
                </c:pt>
                <c:pt idx="1436">
                  <c:v>0.34373820804159155</c:v>
                </c:pt>
                <c:pt idx="1437">
                  <c:v>0.123895840583438</c:v>
                </c:pt>
                <c:pt idx="1438">
                  <c:v>0.21238706682379108</c:v>
                </c:pt>
                <c:pt idx="1439">
                  <c:v>0.12414621107694483</c:v>
                </c:pt>
                <c:pt idx="1440">
                  <c:v>0.12182657859021941</c:v>
                </c:pt>
                <c:pt idx="1441">
                  <c:v>0.31025714727928005</c:v>
                </c:pt>
                <c:pt idx="1442">
                  <c:v>0.13622799164428531</c:v>
                </c:pt>
                <c:pt idx="1443">
                  <c:v>0.15644327115450074</c:v>
                </c:pt>
                <c:pt idx="1444">
                  <c:v>0.11492685778400064</c:v>
                </c:pt>
                <c:pt idx="1445">
                  <c:v>0.36131037940832356</c:v>
                </c:pt>
                <c:pt idx="1446">
                  <c:v>0.28821343661129328</c:v>
                </c:pt>
                <c:pt idx="1447">
                  <c:v>0.16890491798786855</c:v>
                </c:pt>
                <c:pt idx="1448">
                  <c:v>0.39864893937438151</c:v>
                </c:pt>
                <c:pt idx="1449">
                  <c:v>0.35731832676259234</c:v>
                </c:pt>
                <c:pt idx="1450">
                  <c:v>0.23413844219163835</c:v>
                </c:pt>
                <c:pt idx="1451">
                  <c:v>0.15164944603510519</c:v>
                </c:pt>
                <c:pt idx="1452">
                  <c:v>0.24965869959451475</c:v>
                </c:pt>
                <c:pt idx="1453">
                  <c:v>0.10279025393985414</c:v>
                </c:pt>
                <c:pt idx="1454">
                  <c:v>0.27761119440279858</c:v>
                </c:pt>
                <c:pt idx="1455">
                  <c:v>0.27948764552124139</c:v>
                </c:pt>
                <c:pt idx="1456">
                  <c:v>0.3099810288116393</c:v>
                </c:pt>
                <c:pt idx="1457">
                  <c:v>0.35968481135349228</c:v>
                </c:pt>
                <c:pt idx="1458">
                  <c:v>0.18484503990810128</c:v>
                </c:pt>
                <c:pt idx="1459">
                  <c:v>0.37394984624163841</c:v>
                </c:pt>
                <c:pt idx="1460">
                  <c:v>0.26834931096464948</c:v>
                </c:pt>
                <c:pt idx="1461">
                  <c:v>0.29576380909917172</c:v>
                </c:pt>
                <c:pt idx="1462">
                  <c:v>0.2071251768033946</c:v>
                </c:pt>
                <c:pt idx="1463">
                  <c:v>0.12537399700802396</c:v>
                </c:pt>
                <c:pt idx="1464">
                  <c:v>0.31138264029473528</c:v>
                </c:pt>
                <c:pt idx="1465">
                  <c:v>0.17228227548973507</c:v>
                </c:pt>
                <c:pt idx="1466">
                  <c:v>0.31757996528638732</c:v>
                </c:pt>
                <c:pt idx="1467">
                  <c:v>0.1587550367892214</c:v>
                </c:pt>
                <c:pt idx="1468">
                  <c:v>0.22131809787626963</c:v>
                </c:pt>
                <c:pt idx="1469">
                  <c:v>0.13255722950498922</c:v>
                </c:pt>
                <c:pt idx="1470">
                  <c:v>0.28553414887117629</c:v>
                </c:pt>
                <c:pt idx="1471">
                  <c:v>0.14746938225137918</c:v>
                </c:pt>
                <c:pt idx="1472">
                  <c:v>0.11765168242263142</c:v>
                </c:pt>
                <c:pt idx="1473">
                  <c:v>0.14801042770302203</c:v>
                </c:pt>
                <c:pt idx="1474">
                  <c:v>0.37366174504800098</c:v>
                </c:pt>
                <c:pt idx="1475">
                  <c:v>0.31612199933979718</c:v>
                </c:pt>
                <c:pt idx="1476">
                  <c:v>0.17647537821968884</c:v>
                </c:pt>
                <c:pt idx="1477">
                  <c:v>0.32128854063466333</c:v>
                </c:pt>
                <c:pt idx="1478">
                  <c:v>0.27933864349505189</c:v>
                </c:pt>
                <c:pt idx="1479">
                  <c:v>9.9238459361014164E-2</c:v>
                </c:pt>
                <c:pt idx="1480">
                  <c:v>0.33812726938072057</c:v>
                </c:pt>
                <c:pt idx="1481">
                  <c:v>8.5181084506102844E-2</c:v>
                </c:pt>
                <c:pt idx="1482">
                  <c:v>0.28102275392915788</c:v>
                </c:pt>
                <c:pt idx="1483">
                  <c:v>0.1783201634034125</c:v>
                </c:pt>
                <c:pt idx="1484">
                  <c:v>0.36561376962360503</c:v>
                </c:pt>
                <c:pt idx="1485">
                  <c:v>0.28025136309028742</c:v>
                </c:pt>
                <c:pt idx="1486">
                  <c:v>0.10312049235503414</c:v>
                </c:pt>
                <c:pt idx="1487">
                  <c:v>0.2400691969511719</c:v>
                </c:pt>
                <c:pt idx="1488">
                  <c:v>0.14317051524640398</c:v>
                </c:pt>
                <c:pt idx="1489">
                  <c:v>0.26376989540700319</c:v>
                </c:pt>
                <c:pt idx="1490">
                  <c:v>0.20614133160894185</c:v>
                </c:pt>
                <c:pt idx="1491">
                  <c:v>0.22467425025853152</c:v>
                </c:pt>
                <c:pt idx="1492">
                  <c:v>8.5492124638143666E-2</c:v>
                </c:pt>
                <c:pt idx="1493">
                  <c:v>0.13388437163697239</c:v>
                </c:pt>
                <c:pt idx="1494">
                  <c:v>0.20761943877686215</c:v>
                </c:pt>
                <c:pt idx="1495">
                  <c:v>0.12562448777968632</c:v>
                </c:pt>
                <c:pt idx="1496">
                  <c:v>0.30966716439477865</c:v>
                </c:pt>
                <c:pt idx="1497">
                  <c:v>0.29968639113556989</c:v>
                </c:pt>
                <c:pt idx="1498">
                  <c:v>0.15988048108414871</c:v>
                </c:pt>
                <c:pt idx="1499">
                  <c:v>0.30623754602705583</c:v>
                </c:pt>
                <c:pt idx="1500">
                  <c:v>0.2444255899517889</c:v>
                </c:pt>
                <c:pt idx="1501">
                  <c:v>9.8908979934386215E-2</c:v>
                </c:pt>
                <c:pt idx="1502">
                  <c:v>0.11906380188551005</c:v>
                </c:pt>
                <c:pt idx="1503">
                  <c:v>0.10515400506000049</c:v>
                </c:pt>
                <c:pt idx="1504">
                  <c:v>0.33227226283109329</c:v>
                </c:pt>
                <c:pt idx="1505">
                  <c:v>0.32971870788663837</c:v>
                </c:pt>
                <c:pt idx="1506">
                  <c:v>0.11918404512847847</c:v>
                </c:pt>
                <c:pt idx="1507">
                  <c:v>0.3357446677982045</c:v>
                </c:pt>
                <c:pt idx="1508">
                  <c:v>0.29670652506828848</c:v>
                </c:pt>
                <c:pt idx="1509">
                  <c:v>0.32804384044951163</c:v>
                </c:pt>
                <c:pt idx="1510">
                  <c:v>0.10165111270638909</c:v>
                </c:pt>
                <c:pt idx="1511">
                  <c:v>0.18687358865358364</c:v>
                </c:pt>
                <c:pt idx="1512">
                  <c:v>0.27040714428371704</c:v>
                </c:pt>
                <c:pt idx="1513">
                  <c:v>0.10399678804549055</c:v>
                </c:pt>
                <c:pt idx="1514">
                  <c:v>0.35752324698738014</c:v>
                </c:pt>
                <c:pt idx="1515">
                  <c:v>0.32685847873278218</c:v>
                </c:pt>
                <c:pt idx="1516">
                  <c:v>0.25719178780403273</c:v>
                </c:pt>
                <c:pt idx="1517">
                  <c:v>0.14979423868312755</c:v>
                </c:pt>
                <c:pt idx="1518">
                  <c:v>0.10467807783063036</c:v>
                </c:pt>
                <c:pt idx="1519">
                  <c:v>0.33848575735511871</c:v>
                </c:pt>
                <c:pt idx="1520">
                  <c:v>0.36122158835279933</c:v>
                </c:pt>
                <c:pt idx="1521">
                  <c:v>0.36326711468872314</c:v>
                </c:pt>
                <c:pt idx="1522">
                  <c:v>0.2975579016427406</c:v>
                </c:pt>
                <c:pt idx="1523">
                  <c:v>9.4996604705654103E-2</c:v>
                </c:pt>
                <c:pt idx="1524">
                  <c:v>0.18449428320140721</c:v>
                </c:pt>
                <c:pt idx="1525">
                  <c:v>0.12938719706334045</c:v>
                </c:pt>
                <c:pt idx="1526">
                  <c:v>0.15673987652921353</c:v>
                </c:pt>
                <c:pt idx="1527">
                  <c:v>0.29020647230129903</c:v>
                </c:pt>
                <c:pt idx="1528">
                  <c:v>0.24571989207750797</c:v>
                </c:pt>
                <c:pt idx="1529">
                  <c:v>0.18710002629964062</c:v>
                </c:pt>
                <c:pt idx="1530">
                  <c:v>0.16705164448734744</c:v>
                </c:pt>
                <c:pt idx="1531">
                  <c:v>0.20123274646732892</c:v>
                </c:pt>
                <c:pt idx="1532">
                  <c:v>0.25631478490676846</c:v>
                </c:pt>
                <c:pt idx="1533">
                  <c:v>0.3200569292208344</c:v>
                </c:pt>
                <c:pt idx="1534">
                  <c:v>0.30638399693721285</c:v>
                </c:pt>
                <c:pt idx="1535">
                  <c:v>0.22742286469262454</c:v>
                </c:pt>
                <c:pt idx="1536">
                  <c:v>0.17173692940694946</c:v>
                </c:pt>
                <c:pt idx="1537">
                  <c:v>0.24218942568400298</c:v>
                </c:pt>
                <c:pt idx="1538">
                  <c:v>8.6815336463223786E-2</c:v>
                </c:pt>
                <c:pt idx="1539">
                  <c:v>0.33278706225330829</c:v>
                </c:pt>
                <c:pt idx="1540">
                  <c:v>0.20040107057420994</c:v>
                </c:pt>
                <c:pt idx="1541">
                  <c:v>0.27992138574566</c:v>
                </c:pt>
                <c:pt idx="1542">
                  <c:v>0.18874785555660809</c:v>
                </c:pt>
                <c:pt idx="1543">
                  <c:v>0.15694471407925109</c:v>
                </c:pt>
                <c:pt idx="1544">
                  <c:v>0.33926767459099766</c:v>
                </c:pt>
                <c:pt idx="1545">
                  <c:v>0.17941571854814911</c:v>
                </c:pt>
                <c:pt idx="1546">
                  <c:v>0.22858199846366284</c:v>
                </c:pt>
                <c:pt idx="1547">
                  <c:v>0.14582392476688893</c:v>
                </c:pt>
                <c:pt idx="1548">
                  <c:v>0.10376236882260978</c:v>
                </c:pt>
                <c:pt idx="1549">
                  <c:v>0.21718848100876789</c:v>
                </c:pt>
                <c:pt idx="1550">
                  <c:v>0.30575421722494545</c:v>
                </c:pt>
                <c:pt idx="1551">
                  <c:v>0.27075119817165966</c:v>
                </c:pt>
                <c:pt idx="1552">
                  <c:v>0.2840672291873057</c:v>
                </c:pt>
                <c:pt idx="1553">
                  <c:v>0.35382572883927604</c:v>
                </c:pt>
                <c:pt idx="1554">
                  <c:v>0.13387633245171116</c:v>
                </c:pt>
                <c:pt idx="1555">
                  <c:v>0.3245069928377855</c:v>
                </c:pt>
                <c:pt idx="1556">
                  <c:v>0.13516690695353223</c:v>
                </c:pt>
                <c:pt idx="1557">
                  <c:v>0.25512916277622161</c:v>
                </c:pt>
                <c:pt idx="1558">
                  <c:v>0.24275406942135189</c:v>
                </c:pt>
                <c:pt idx="1559">
                  <c:v>0.15956618464961067</c:v>
                </c:pt>
                <c:pt idx="1560">
                  <c:v>0.23093432536843614</c:v>
                </c:pt>
                <c:pt idx="1561">
                  <c:v>9.1772091695995442E-2</c:v>
                </c:pt>
                <c:pt idx="1562">
                  <c:v>0.19569119257742837</c:v>
                </c:pt>
                <c:pt idx="1563">
                  <c:v>0.10941132131924786</c:v>
                </c:pt>
                <c:pt idx="1564">
                  <c:v>0.25938329056669424</c:v>
                </c:pt>
                <c:pt idx="1565">
                  <c:v>0.10339440039997144</c:v>
                </c:pt>
                <c:pt idx="1566">
                  <c:v>0.38922361504245856</c:v>
                </c:pt>
                <c:pt idx="1567">
                  <c:v>0.2118616841393304</c:v>
                </c:pt>
                <c:pt idx="1568">
                  <c:v>0.20253569928601431</c:v>
                </c:pt>
                <c:pt idx="1569">
                  <c:v>0.25674252952394705</c:v>
                </c:pt>
                <c:pt idx="1570">
                  <c:v>0.34588281097917067</c:v>
                </c:pt>
                <c:pt idx="1571">
                  <c:v>0.33820713213601777</c:v>
                </c:pt>
                <c:pt idx="1572">
                  <c:v>0.30165693734553412</c:v>
                </c:pt>
                <c:pt idx="1573">
                  <c:v>0.22069918078098985</c:v>
                </c:pt>
                <c:pt idx="1574">
                  <c:v>0.30312725893798809</c:v>
                </c:pt>
                <c:pt idx="1575">
                  <c:v>0.34793150684931506</c:v>
                </c:pt>
                <c:pt idx="1576">
                  <c:v>0.34046282951560308</c:v>
                </c:pt>
                <c:pt idx="1577">
                  <c:v>0.31384030418250947</c:v>
                </c:pt>
                <c:pt idx="1578">
                  <c:v>9.6784708640228603E-2</c:v>
                </c:pt>
                <c:pt idx="1579">
                  <c:v>0.23768656213798864</c:v>
                </c:pt>
                <c:pt idx="1580">
                  <c:v>0.2316113588772199</c:v>
                </c:pt>
                <c:pt idx="1581">
                  <c:v>0.13674069622385518</c:v>
                </c:pt>
                <c:pt idx="1582">
                  <c:v>0.21291439551128519</c:v>
                </c:pt>
                <c:pt idx="1583">
                  <c:v>0.19605</c:v>
                </c:pt>
                <c:pt idx="1584">
                  <c:v>0.26661647485558193</c:v>
                </c:pt>
                <c:pt idx="1585">
                  <c:v>0.1457606325675376</c:v>
                </c:pt>
                <c:pt idx="1586">
                  <c:v>0.35813215406695215</c:v>
                </c:pt>
                <c:pt idx="1587">
                  <c:v>0.37828754762382194</c:v>
                </c:pt>
                <c:pt idx="1588">
                  <c:v>0.19883610349783357</c:v>
                </c:pt>
                <c:pt idx="1589">
                  <c:v>0.24274759290080733</c:v>
                </c:pt>
                <c:pt idx="1590">
                  <c:v>0.11212440786971406</c:v>
                </c:pt>
                <c:pt idx="1591">
                  <c:v>0.24235712729649261</c:v>
                </c:pt>
                <c:pt idx="1592">
                  <c:v>0.21678700410888119</c:v>
                </c:pt>
                <c:pt idx="1593">
                  <c:v>0.27808270772147509</c:v>
                </c:pt>
                <c:pt idx="1594">
                  <c:v>0.28293873566023919</c:v>
                </c:pt>
                <c:pt idx="1595">
                  <c:v>9.3918043740648896E-2</c:v>
                </c:pt>
                <c:pt idx="1596">
                  <c:v>0.11641567091804059</c:v>
                </c:pt>
                <c:pt idx="1597">
                  <c:v>0.27802854298041818</c:v>
                </c:pt>
                <c:pt idx="1598">
                  <c:v>0.27873007870487077</c:v>
                </c:pt>
                <c:pt idx="1599">
                  <c:v>0.31320934416254398</c:v>
                </c:pt>
                <c:pt idx="1600">
                  <c:v>0.11231577164153818</c:v>
                </c:pt>
                <c:pt idx="1601">
                  <c:v>0.25799887109711533</c:v>
                </c:pt>
                <c:pt idx="1602">
                  <c:v>0.31099016711852062</c:v>
                </c:pt>
                <c:pt idx="1603">
                  <c:v>0.22406650717365684</c:v>
                </c:pt>
                <c:pt idx="1604">
                  <c:v>0.29316830497878399</c:v>
                </c:pt>
                <c:pt idx="1605">
                  <c:v>8.9633541639975889E-2</c:v>
                </c:pt>
                <c:pt idx="1606">
                  <c:v>0.21412173197948672</c:v>
                </c:pt>
                <c:pt idx="1607">
                  <c:v>0.22925425979198935</c:v>
                </c:pt>
                <c:pt idx="1608">
                  <c:v>0.10443984357027836</c:v>
                </c:pt>
                <c:pt idx="1609">
                  <c:v>0.20012773376141405</c:v>
                </c:pt>
                <c:pt idx="1610">
                  <c:v>0.17397597336807064</c:v>
                </c:pt>
                <c:pt idx="1611">
                  <c:v>0.39123399835938499</c:v>
                </c:pt>
                <c:pt idx="1612">
                  <c:v>9.5472322895210293E-2</c:v>
                </c:pt>
                <c:pt idx="1613">
                  <c:v>0.23879970117041588</c:v>
                </c:pt>
                <c:pt idx="1614">
                  <c:v>0.29386823754664226</c:v>
                </c:pt>
                <c:pt idx="1615">
                  <c:v>0.20686723605218438</c:v>
                </c:pt>
                <c:pt idx="1616">
                  <c:v>0.28027971808763524</c:v>
                </c:pt>
                <c:pt idx="1617">
                  <c:v>0.30183105468749999</c:v>
                </c:pt>
                <c:pt idx="1618">
                  <c:v>0.18687490475094801</c:v>
                </c:pt>
                <c:pt idx="1619">
                  <c:v>0.35484211637976554</c:v>
                </c:pt>
                <c:pt idx="1620">
                  <c:v>0.22446763588103999</c:v>
                </c:pt>
                <c:pt idx="1621">
                  <c:v>0.12647751736463705</c:v>
                </c:pt>
                <c:pt idx="1622">
                  <c:v>0.22511856920459072</c:v>
                </c:pt>
                <c:pt idx="1623">
                  <c:v>0.12297345132743363</c:v>
                </c:pt>
                <c:pt idx="1624">
                  <c:v>0.20752249896297367</c:v>
                </c:pt>
                <c:pt idx="1625">
                  <c:v>0.28333435837510379</c:v>
                </c:pt>
                <c:pt idx="1626">
                  <c:v>0.14016065748270271</c:v>
                </c:pt>
                <c:pt idx="1627">
                  <c:v>0.19114714874385219</c:v>
                </c:pt>
                <c:pt idx="1628">
                  <c:v>0.2431775385374596</c:v>
                </c:pt>
                <c:pt idx="1629">
                  <c:v>0.16328258555623651</c:v>
                </c:pt>
                <c:pt idx="1630">
                  <c:v>0.10393405769951293</c:v>
                </c:pt>
                <c:pt idx="1631">
                  <c:v>0.25424312773270552</c:v>
                </c:pt>
                <c:pt idx="1632">
                  <c:v>0.28444939785145973</c:v>
                </c:pt>
                <c:pt idx="1633">
                  <c:v>0.39961415646620552</c:v>
                </c:pt>
                <c:pt idx="1634">
                  <c:v>0.28917532897009901</c:v>
                </c:pt>
                <c:pt idx="1635">
                  <c:v>0.22036048830919289</c:v>
                </c:pt>
                <c:pt idx="1636">
                  <c:v>0.24010591924135821</c:v>
                </c:pt>
                <c:pt idx="1637">
                  <c:v>0.26641421905210871</c:v>
                </c:pt>
                <c:pt idx="1638">
                  <c:v>0.2761072212785351</c:v>
                </c:pt>
                <c:pt idx="1639">
                  <c:v>0.13770888377998147</c:v>
                </c:pt>
                <c:pt idx="1640">
                  <c:v>0.33623100790675625</c:v>
                </c:pt>
                <c:pt idx="1641">
                  <c:v>0.25342239425981877</c:v>
                </c:pt>
                <c:pt idx="1642">
                  <c:v>0.30749632803518184</c:v>
                </c:pt>
                <c:pt idx="1643">
                  <c:v>0.1679783020228332</c:v>
                </c:pt>
                <c:pt idx="1644">
                  <c:v>0.11144269712368235</c:v>
                </c:pt>
                <c:pt idx="1645">
                  <c:v>0.33618930026424254</c:v>
                </c:pt>
                <c:pt idx="1646">
                  <c:v>0.30334572490706319</c:v>
                </c:pt>
                <c:pt idx="1647">
                  <c:v>0.29824514991181655</c:v>
                </c:pt>
                <c:pt idx="1648">
                  <c:v>0.12202242281135409</c:v>
                </c:pt>
                <c:pt idx="1649">
                  <c:v>0.3454886396737547</c:v>
                </c:pt>
                <c:pt idx="1650">
                  <c:v>0.19673238659864883</c:v>
                </c:pt>
                <c:pt idx="1651">
                  <c:v>0.31464191858178014</c:v>
                </c:pt>
                <c:pt idx="1652">
                  <c:v>8.0593642282650327E-2</c:v>
                </c:pt>
                <c:pt idx="1653">
                  <c:v>0.106409248272891</c:v>
                </c:pt>
                <c:pt idx="1654">
                  <c:v>0.18686205599096969</c:v>
                </c:pt>
                <c:pt idx="1655">
                  <c:v>0.36249048561424874</c:v>
                </c:pt>
                <c:pt idx="1656">
                  <c:v>0.2179898776250189</c:v>
                </c:pt>
                <c:pt idx="1657">
                  <c:v>0.23825872013183189</c:v>
                </c:pt>
                <c:pt idx="1658">
                  <c:v>0.24519880559484522</c:v>
                </c:pt>
                <c:pt idx="1659">
                  <c:v>0.25213656387665201</c:v>
                </c:pt>
                <c:pt idx="1660">
                  <c:v>0.23475027522523534</c:v>
                </c:pt>
                <c:pt idx="1661">
                  <c:v>0.2653276832878621</c:v>
                </c:pt>
                <c:pt idx="1662">
                  <c:v>9.7704998027367679E-2</c:v>
                </c:pt>
                <c:pt idx="1663">
                  <c:v>0.16880153041978771</c:v>
                </c:pt>
                <c:pt idx="1664">
                  <c:v>0.35710163111668758</c:v>
                </c:pt>
                <c:pt idx="1665">
                  <c:v>0.30663870802193927</c:v>
                </c:pt>
                <c:pt idx="1666">
                  <c:v>0.2223227181845131</c:v>
                </c:pt>
                <c:pt idx="1667">
                  <c:v>0.19284759358288772</c:v>
                </c:pt>
                <c:pt idx="1668">
                  <c:v>0.23794545840754236</c:v>
                </c:pt>
                <c:pt idx="1669">
                  <c:v>0.37228250805525726</c:v>
                </c:pt>
                <c:pt idx="1670">
                  <c:v>0.11252627154266499</c:v>
                </c:pt>
                <c:pt idx="1671">
                  <c:v>0.37315268416326625</c:v>
                </c:pt>
                <c:pt idx="1672">
                  <c:v>0.34652266323958286</c:v>
                </c:pt>
                <c:pt idx="1673">
                  <c:v>0.16665937870410696</c:v>
                </c:pt>
                <c:pt idx="1674">
                  <c:v>0.19386690617381747</c:v>
                </c:pt>
                <c:pt idx="1675">
                  <c:v>0.12331464929556128</c:v>
                </c:pt>
                <c:pt idx="1676">
                  <c:v>0.35357185505937083</c:v>
                </c:pt>
                <c:pt idx="1677">
                  <c:v>8.985991851575309E-2</c:v>
                </c:pt>
                <c:pt idx="1678">
                  <c:v>0.18417429051530995</c:v>
                </c:pt>
                <c:pt idx="1679">
                  <c:v>0.23129619018233644</c:v>
                </c:pt>
                <c:pt idx="1680">
                  <c:v>0.20891786050661776</c:v>
                </c:pt>
                <c:pt idx="1681">
                  <c:v>0.33508926603482475</c:v>
                </c:pt>
                <c:pt idx="1682">
                  <c:v>0.10527840808600791</c:v>
                </c:pt>
                <c:pt idx="1683">
                  <c:v>0.11239360429672732</c:v>
                </c:pt>
                <c:pt idx="1684">
                  <c:v>9.8836337587045617E-2</c:v>
                </c:pt>
                <c:pt idx="1685">
                  <c:v>0.28475984975625346</c:v>
                </c:pt>
                <c:pt idx="1686">
                  <c:v>0.25078421113082094</c:v>
                </c:pt>
                <c:pt idx="1687">
                  <c:v>0.21549894519474064</c:v>
                </c:pt>
                <c:pt idx="1688">
                  <c:v>0.14123370482178388</c:v>
                </c:pt>
                <c:pt idx="1689">
                  <c:v>0.22691864797127956</c:v>
                </c:pt>
                <c:pt idx="1690">
                  <c:v>0.25109751058774921</c:v>
                </c:pt>
                <c:pt idx="1691">
                  <c:v>0.27792898261778132</c:v>
                </c:pt>
                <c:pt idx="1692">
                  <c:v>0.17672926139760187</c:v>
                </c:pt>
                <c:pt idx="1693">
                  <c:v>0.25393333885902886</c:v>
                </c:pt>
                <c:pt idx="1694">
                  <c:v>0.30874011000504498</c:v>
                </c:pt>
                <c:pt idx="1695">
                  <c:v>0.17205647925429862</c:v>
                </c:pt>
                <c:pt idx="1696">
                  <c:v>0.30741500404002736</c:v>
                </c:pt>
                <c:pt idx="1697">
                  <c:v>0.17126171267458876</c:v>
                </c:pt>
                <c:pt idx="1698">
                  <c:v>0.23170069504778454</c:v>
                </c:pt>
                <c:pt idx="1699">
                  <c:v>0.24725755054848991</c:v>
                </c:pt>
                <c:pt idx="1700">
                  <c:v>0.14139347503968022</c:v>
                </c:pt>
                <c:pt idx="1701">
                  <c:v>0.24480339261528897</c:v>
                </c:pt>
                <c:pt idx="1702">
                  <c:v>0.18975207810704206</c:v>
                </c:pt>
                <c:pt idx="1703">
                  <c:v>0.25883523710626516</c:v>
                </c:pt>
                <c:pt idx="1704">
                  <c:v>8.7811927931399941E-2</c:v>
                </c:pt>
                <c:pt idx="1705">
                  <c:v>0.30116706887684458</c:v>
                </c:pt>
                <c:pt idx="1706">
                  <c:v>0.1680361056825421</c:v>
                </c:pt>
                <c:pt idx="1707">
                  <c:v>0.21406382728067508</c:v>
                </c:pt>
                <c:pt idx="1708">
                  <c:v>9.2505438333843393E-2</c:v>
                </c:pt>
                <c:pt idx="1709">
                  <c:v>0.18893409057343483</c:v>
                </c:pt>
                <c:pt idx="1710">
                  <c:v>0.13746997128962324</c:v>
                </c:pt>
                <c:pt idx="1711">
                  <c:v>0.12216029132295018</c:v>
                </c:pt>
                <c:pt idx="1712">
                  <c:v>0.27762746258560922</c:v>
                </c:pt>
                <c:pt idx="1713">
                  <c:v>0.30749869707838995</c:v>
                </c:pt>
                <c:pt idx="1714">
                  <c:v>0.1420536777502977</c:v>
                </c:pt>
                <c:pt idx="1715">
                  <c:v>0.24695695553021663</c:v>
                </c:pt>
                <c:pt idx="1716">
                  <c:v>0.31239833014844426</c:v>
                </c:pt>
                <c:pt idx="1717">
                  <c:v>0.26263193125038031</c:v>
                </c:pt>
                <c:pt idx="1718">
                  <c:v>0.32749023778655878</c:v>
                </c:pt>
                <c:pt idx="1719">
                  <c:v>0.29735883424408011</c:v>
                </c:pt>
                <c:pt idx="1720">
                  <c:v>0.35757899173636815</c:v>
                </c:pt>
                <c:pt idx="1721">
                  <c:v>0.22286225986855077</c:v>
                </c:pt>
                <c:pt idx="1722">
                  <c:v>0.18937757864878801</c:v>
                </c:pt>
                <c:pt idx="1723">
                  <c:v>0.16187221503993279</c:v>
                </c:pt>
                <c:pt idx="1724">
                  <c:v>0.19965277777777776</c:v>
                </c:pt>
                <c:pt idx="1725">
                  <c:v>8.5820354943860908E-2</c:v>
                </c:pt>
                <c:pt idx="1726">
                  <c:v>0.17654759884075463</c:v>
                </c:pt>
                <c:pt idx="1727">
                  <c:v>0.10860027051100189</c:v>
                </c:pt>
                <c:pt idx="1728">
                  <c:v>0.26578141879726325</c:v>
                </c:pt>
                <c:pt idx="1729">
                  <c:v>0.20718401844026124</c:v>
                </c:pt>
                <c:pt idx="1730">
                  <c:v>0.29284172156757199</c:v>
                </c:pt>
                <c:pt idx="1731">
                  <c:v>0.35573041894353369</c:v>
                </c:pt>
                <c:pt idx="1732">
                  <c:v>0.18470337557474487</c:v>
                </c:pt>
                <c:pt idx="1733">
                  <c:v>0.28445137661445374</c:v>
                </c:pt>
                <c:pt idx="1734">
                  <c:v>0.13037586070786369</c:v>
                </c:pt>
                <c:pt idx="1735">
                  <c:v>0.26143235434404793</c:v>
                </c:pt>
                <c:pt idx="1736">
                  <c:v>0.35770584095707247</c:v>
                </c:pt>
                <c:pt idx="1737">
                  <c:v>0.37734109480078099</c:v>
                </c:pt>
                <c:pt idx="1738">
                  <c:v>0.33757873775754865</c:v>
                </c:pt>
                <c:pt idx="1739">
                  <c:v>0.26162700638303554</c:v>
                </c:pt>
                <c:pt idx="1740">
                  <c:v>0.39305984770445779</c:v>
                </c:pt>
                <c:pt idx="1741">
                  <c:v>0.16165976259268283</c:v>
                </c:pt>
                <c:pt idx="1742">
                  <c:v>0.28992973411955791</c:v>
                </c:pt>
                <c:pt idx="1743">
                  <c:v>0.22623298862157695</c:v>
                </c:pt>
                <c:pt idx="1744">
                  <c:v>0.26186579378068742</c:v>
                </c:pt>
                <c:pt idx="1745">
                  <c:v>9.4842528462827508E-2</c:v>
                </c:pt>
                <c:pt idx="1746">
                  <c:v>0.14130549404196985</c:v>
                </c:pt>
                <c:pt idx="1747">
                  <c:v>0.2306184705692568</c:v>
                </c:pt>
                <c:pt idx="1748">
                  <c:v>0.39150997910832558</c:v>
                </c:pt>
                <c:pt idx="1749">
                  <c:v>0.20160386251879028</c:v>
                </c:pt>
                <c:pt idx="1750">
                  <c:v>0.21160321270153598</c:v>
                </c:pt>
                <c:pt idx="1751">
                  <c:v>0.17717132257553259</c:v>
                </c:pt>
                <c:pt idx="1752">
                  <c:v>0.21250807533667943</c:v>
                </c:pt>
                <c:pt idx="1753">
                  <c:v>0.1202977009332845</c:v>
                </c:pt>
                <c:pt idx="1754">
                  <c:v>0.22147821468978737</c:v>
                </c:pt>
                <c:pt idx="1755">
                  <c:v>0.36585153998651104</c:v>
                </c:pt>
                <c:pt idx="1756">
                  <c:v>0.10516432070248881</c:v>
                </c:pt>
                <c:pt idx="1757">
                  <c:v>0.23426286407188279</c:v>
                </c:pt>
                <c:pt idx="1758">
                  <c:v>0.16829266865259351</c:v>
                </c:pt>
                <c:pt idx="1759">
                  <c:v>0.12218798098358528</c:v>
                </c:pt>
                <c:pt idx="1760">
                  <c:v>0.25959332261386425</c:v>
                </c:pt>
                <c:pt idx="1761">
                  <c:v>0.1625517931133019</c:v>
                </c:pt>
                <c:pt idx="1762">
                  <c:v>0.18427282067812317</c:v>
                </c:pt>
                <c:pt idx="1763">
                  <c:v>0.34551312968917469</c:v>
                </c:pt>
                <c:pt idx="1764">
                  <c:v>0.27645788336933041</c:v>
                </c:pt>
                <c:pt idx="1765">
                  <c:v>0.11057908594744459</c:v>
                </c:pt>
                <c:pt idx="1766">
                  <c:v>0.19950947027483745</c:v>
                </c:pt>
                <c:pt idx="1767">
                  <c:v>0.19060763957290885</c:v>
                </c:pt>
                <c:pt idx="1768">
                  <c:v>0.12067890569149392</c:v>
                </c:pt>
                <c:pt idx="1769">
                  <c:v>0.22964553419090161</c:v>
                </c:pt>
                <c:pt idx="1770">
                  <c:v>0.20648242275231093</c:v>
                </c:pt>
                <c:pt idx="1771">
                  <c:v>0.17787624158546345</c:v>
                </c:pt>
                <c:pt idx="1772">
                  <c:v>0.21568268385584527</c:v>
                </c:pt>
                <c:pt idx="1773">
                  <c:v>0.13827463459360337</c:v>
                </c:pt>
                <c:pt idx="1774">
                  <c:v>0.26773674489229343</c:v>
                </c:pt>
                <c:pt idx="1775">
                  <c:v>0.28603070432438765</c:v>
                </c:pt>
                <c:pt idx="1776">
                  <c:v>0.23661749209694419</c:v>
                </c:pt>
                <c:pt idx="1777">
                  <c:v>0.25740228977497037</c:v>
                </c:pt>
                <c:pt idx="1778">
                  <c:v>9.9362501879416629E-2</c:v>
                </c:pt>
                <c:pt idx="1779">
                  <c:v>0.27247045040108087</c:v>
                </c:pt>
                <c:pt idx="1780">
                  <c:v>0.25851321640933395</c:v>
                </c:pt>
                <c:pt idx="1781">
                  <c:v>0.15013137228998782</c:v>
                </c:pt>
                <c:pt idx="1782">
                  <c:v>0.28792565599340358</c:v>
                </c:pt>
                <c:pt idx="1783">
                  <c:v>0.37956214185694431</c:v>
                </c:pt>
                <c:pt idx="1784">
                  <c:v>0.11638982460216053</c:v>
                </c:pt>
                <c:pt idx="1785">
                  <c:v>0.19772451998490956</c:v>
                </c:pt>
                <c:pt idx="1786">
                  <c:v>0.12607453080696701</c:v>
                </c:pt>
                <c:pt idx="1787">
                  <c:v>0.20278914541955914</c:v>
                </c:pt>
                <c:pt idx="1788">
                  <c:v>0.14877163338881963</c:v>
                </c:pt>
                <c:pt idx="1789">
                  <c:v>0.22089587991057169</c:v>
                </c:pt>
                <c:pt idx="1790">
                  <c:v>0.20699512226023059</c:v>
                </c:pt>
                <c:pt idx="1791">
                  <c:v>0.18322896015909187</c:v>
                </c:pt>
                <c:pt idx="1792">
                  <c:v>0.32192844820183758</c:v>
                </c:pt>
                <c:pt idx="1793">
                  <c:v>0.18375587085351761</c:v>
                </c:pt>
                <c:pt idx="1794">
                  <c:v>0.16285542891421717</c:v>
                </c:pt>
                <c:pt idx="1795">
                  <c:v>0.10749638098812429</c:v>
                </c:pt>
                <c:pt idx="1796">
                  <c:v>0.16605465118958906</c:v>
                </c:pt>
                <c:pt idx="1797">
                  <c:v>0.19159334853126261</c:v>
                </c:pt>
                <c:pt idx="1798">
                  <c:v>0.11876113260856212</c:v>
                </c:pt>
                <c:pt idx="1799">
                  <c:v>0.28385346648742077</c:v>
                </c:pt>
                <c:pt idx="1800">
                  <c:v>0.26287761581835628</c:v>
                </c:pt>
                <c:pt idx="1801">
                  <c:v>0.21568196359075303</c:v>
                </c:pt>
                <c:pt idx="1802">
                  <c:v>0.15734653172785701</c:v>
                </c:pt>
                <c:pt idx="1803">
                  <c:v>0.31868560443663824</c:v>
                </c:pt>
                <c:pt idx="1804">
                  <c:v>0.29175951586448734</c:v>
                </c:pt>
                <c:pt idx="1805">
                  <c:v>0.24541681079211344</c:v>
                </c:pt>
                <c:pt idx="1806">
                  <c:v>0.30377284202237304</c:v>
                </c:pt>
                <c:pt idx="1807">
                  <c:v>0.19424567850784566</c:v>
                </c:pt>
                <c:pt idx="1808">
                  <c:v>0.17815880584900637</c:v>
                </c:pt>
                <c:pt idx="1809">
                  <c:v>0.16404613891772021</c:v>
                </c:pt>
                <c:pt idx="1810">
                  <c:v>0.33669341083684684</c:v>
                </c:pt>
                <c:pt idx="1811">
                  <c:v>0.19391245350115807</c:v>
                </c:pt>
                <c:pt idx="1812">
                  <c:v>0.18896503906770848</c:v>
                </c:pt>
                <c:pt idx="1813">
                  <c:v>0.10048611582685306</c:v>
                </c:pt>
                <c:pt idx="1814">
                  <c:v>0.31358426830739533</c:v>
                </c:pt>
                <c:pt idx="1815">
                  <c:v>0.3487544179072507</c:v>
                </c:pt>
                <c:pt idx="1816">
                  <c:v>0.2435160628895299</c:v>
                </c:pt>
                <c:pt idx="1817">
                  <c:v>0.17497952225985702</c:v>
                </c:pt>
                <c:pt idx="1818">
                  <c:v>0.17230396083912994</c:v>
                </c:pt>
                <c:pt idx="1819">
                  <c:v>0.14928478543563067</c:v>
                </c:pt>
                <c:pt idx="1820">
                  <c:v>0.21907089158621426</c:v>
                </c:pt>
                <c:pt idx="1821">
                  <c:v>0.25739978832051835</c:v>
                </c:pt>
                <c:pt idx="1822">
                  <c:v>0.30339989490278507</c:v>
                </c:pt>
                <c:pt idx="1823">
                  <c:v>0.26897459306165256</c:v>
                </c:pt>
                <c:pt idx="1824">
                  <c:v>0.35688467737996388</c:v>
                </c:pt>
                <c:pt idx="1825">
                  <c:v>9.7896366451142885E-2</c:v>
                </c:pt>
                <c:pt idx="1826">
                  <c:v>0.22250056934639037</c:v>
                </c:pt>
                <c:pt idx="1827">
                  <c:v>9.0698118874054656E-2</c:v>
                </c:pt>
                <c:pt idx="1828">
                  <c:v>0.23056594311525774</c:v>
                </c:pt>
                <c:pt idx="1829">
                  <c:v>0.31762103248278067</c:v>
                </c:pt>
                <c:pt idx="1830">
                  <c:v>0.12144004056452296</c:v>
                </c:pt>
                <c:pt idx="1831">
                  <c:v>0.10852121978797004</c:v>
                </c:pt>
                <c:pt idx="1832">
                  <c:v>0.24963180328911791</c:v>
                </c:pt>
                <c:pt idx="1833">
                  <c:v>0.28669845750292244</c:v>
                </c:pt>
                <c:pt idx="1834">
                  <c:v>0.13354370208548252</c:v>
                </c:pt>
                <c:pt idx="1835">
                  <c:v>0.27928330247249755</c:v>
                </c:pt>
                <c:pt idx="1836">
                  <c:v>0.20579287037861538</c:v>
                </c:pt>
                <c:pt idx="1837">
                  <c:v>0.18486205605143249</c:v>
                </c:pt>
                <c:pt idx="1838">
                  <c:v>0.1527276449114667</c:v>
                </c:pt>
                <c:pt idx="1839">
                  <c:v>0.3630808997691739</c:v>
                </c:pt>
                <c:pt idx="1840">
                  <c:v>0.33070913119051687</c:v>
                </c:pt>
                <c:pt idx="1841">
                  <c:v>0.28543064159427195</c:v>
                </c:pt>
                <c:pt idx="1842">
                  <c:v>0.10945315562524499</c:v>
                </c:pt>
                <c:pt idx="1843">
                  <c:v>0.33951602522847213</c:v>
                </c:pt>
                <c:pt idx="1844">
                  <c:v>0.2361695252554265</c:v>
                </c:pt>
                <c:pt idx="1845">
                  <c:v>0.12208647408093654</c:v>
                </c:pt>
                <c:pt idx="1846">
                  <c:v>0.31197651580748026</c:v>
                </c:pt>
                <c:pt idx="1847">
                  <c:v>0.13504557387506747</c:v>
                </c:pt>
                <c:pt idx="1848">
                  <c:v>0.17735951001840075</c:v>
                </c:pt>
                <c:pt idx="1849">
                  <c:v>0.20555641733627028</c:v>
                </c:pt>
                <c:pt idx="1850">
                  <c:v>0.23045718831525874</c:v>
                </c:pt>
                <c:pt idx="1851">
                  <c:v>0.1509743950829171</c:v>
                </c:pt>
                <c:pt idx="1852">
                  <c:v>9.2966409302894376E-2</c:v>
                </c:pt>
                <c:pt idx="1853">
                  <c:v>0.12597723139422282</c:v>
                </c:pt>
                <c:pt idx="1854">
                  <c:v>0.1067489750327834</c:v>
                </c:pt>
                <c:pt idx="1855">
                  <c:v>0.23430011698260356</c:v>
                </c:pt>
                <c:pt idx="1856">
                  <c:v>0.10052676667334998</c:v>
                </c:pt>
                <c:pt idx="1857">
                  <c:v>0.36660941498124716</c:v>
                </c:pt>
                <c:pt idx="1858">
                  <c:v>0.10256227250017841</c:v>
                </c:pt>
                <c:pt idx="1859">
                  <c:v>0.20905083344813333</c:v>
                </c:pt>
                <c:pt idx="1860">
                  <c:v>0.26662185946106043</c:v>
                </c:pt>
                <c:pt idx="1861">
                  <c:v>0.33056668335837086</c:v>
                </c:pt>
                <c:pt idx="1862">
                  <c:v>0.2118652407820496</c:v>
                </c:pt>
                <c:pt idx="1863">
                  <c:v>0.31270765206017004</c:v>
                </c:pt>
                <c:pt idx="1864">
                  <c:v>0.19430219644619939</c:v>
                </c:pt>
                <c:pt idx="1865">
                  <c:v>0.30812495196573675</c:v>
                </c:pt>
                <c:pt idx="1866">
                  <c:v>0.19364954035305398</c:v>
                </c:pt>
                <c:pt idx="1867">
                  <c:v>0.22145181400723776</c:v>
                </c:pt>
                <c:pt idx="1868">
                  <c:v>0.2124207619406264</c:v>
                </c:pt>
                <c:pt idx="1869">
                  <c:v>0.25225521362115738</c:v>
                </c:pt>
                <c:pt idx="1870">
                  <c:v>0.10572493452420927</c:v>
                </c:pt>
                <c:pt idx="1871">
                  <c:v>0.11364906179179247</c:v>
                </c:pt>
                <c:pt idx="1872">
                  <c:v>0.23758245360064462</c:v>
                </c:pt>
                <c:pt idx="1873">
                  <c:v>0.36775489234505621</c:v>
                </c:pt>
                <c:pt idx="1874">
                  <c:v>0.30130909940973644</c:v>
                </c:pt>
                <c:pt idx="1875">
                  <c:v>0.33708801125477816</c:v>
                </c:pt>
                <c:pt idx="1876">
                  <c:v>0.11295726976491582</c:v>
                </c:pt>
                <c:pt idx="1877">
                  <c:v>0.12939115929941619</c:v>
                </c:pt>
                <c:pt idx="1878">
                  <c:v>0.20238754241979351</c:v>
                </c:pt>
                <c:pt idx="1879">
                  <c:v>0.28441882927685935</c:v>
                </c:pt>
                <c:pt idx="1880">
                  <c:v>0.10881802237390975</c:v>
                </c:pt>
                <c:pt idx="1881">
                  <c:v>0.2824379074172626</c:v>
                </c:pt>
                <c:pt idx="1882">
                  <c:v>0.10229152340773505</c:v>
                </c:pt>
                <c:pt idx="1883">
                  <c:v>0.17420078192686</c:v>
                </c:pt>
                <c:pt idx="1884">
                  <c:v>0.16116135173726792</c:v>
                </c:pt>
                <c:pt idx="1885">
                  <c:v>0.21576320600879573</c:v>
                </c:pt>
                <c:pt idx="1886">
                  <c:v>0.1894468085106383</c:v>
                </c:pt>
                <c:pt idx="1887">
                  <c:v>0.27965942088538243</c:v>
                </c:pt>
                <c:pt idx="1888">
                  <c:v>0.18444027462617094</c:v>
                </c:pt>
                <c:pt idx="1889">
                  <c:v>0.1615629742033384</c:v>
                </c:pt>
                <c:pt idx="1890">
                  <c:v>0.32750875973176469</c:v>
                </c:pt>
                <c:pt idx="1891">
                  <c:v>0.16777952799810419</c:v>
                </c:pt>
                <c:pt idx="1892">
                  <c:v>0.22856026411904498</c:v>
                </c:pt>
                <c:pt idx="1893">
                  <c:v>0.19070251636189875</c:v>
                </c:pt>
                <c:pt idx="1894">
                  <c:v>0.19758695735176207</c:v>
                </c:pt>
                <c:pt idx="1895">
                  <c:v>0.28144107471340363</c:v>
                </c:pt>
                <c:pt idx="1896">
                  <c:v>0.3083565018873895</c:v>
                </c:pt>
                <c:pt idx="1897">
                  <c:v>0.29985343564100353</c:v>
                </c:pt>
                <c:pt idx="1898">
                  <c:v>9.4948259491124454E-2</c:v>
                </c:pt>
                <c:pt idx="1899">
                  <c:v>0.24259681093394078</c:v>
                </c:pt>
                <c:pt idx="1900">
                  <c:v>0.12628756694695778</c:v>
                </c:pt>
                <c:pt idx="1901">
                  <c:v>0.19425301871361911</c:v>
                </c:pt>
                <c:pt idx="1902">
                  <c:v>0.21606293677376667</c:v>
                </c:pt>
                <c:pt idx="1903">
                  <c:v>0.25709779179810721</c:v>
                </c:pt>
                <c:pt idx="1904">
                  <c:v>0.26337017020246833</c:v>
                </c:pt>
                <c:pt idx="1905">
                  <c:v>0.31246721323760845</c:v>
                </c:pt>
                <c:pt idx="1906">
                  <c:v>0.26608670081113533</c:v>
                </c:pt>
                <c:pt idx="1907">
                  <c:v>0.28470174103320334</c:v>
                </c:pt>
                <c:pt idx="1908">
                  <c:v>0.26088711680826748</c:v>
                </c:pt>
                <c:pt idx="1909">
                  <c:v>0.28113961312026914</c:v>
                </c:pt>
                <c:pt idx="1910">
                  <c:v>0.11379274596832291</c:v>
                </c:pt>
                <c:pt idx="1911">
                  <c:v>0.2825099285146942</c:v>
                </c:pt>
                <c:pt idx="1912">
                  <c:v>0.17216895645086208</c:v>
                </c:pt>
                <c:pt idx="1913">
                  <c:v>0.13662538206539218</c:v>
                </c:pt>
                <c:pt idx="1914">
                  <c:v>0.28995683416184986</c:v>
                </c:pt>
                <c:pt idx="1915">
                  <c:v>0.12591945659865844</c:v>
                </c:pt>
                <c:pt idx="1916">
                  <c:v>0.125090733123639</c:v>
                </c:pt>
                <c:pt idx="1917">
                  <c:v>0.28424520098990036</c:v>
                </c:pt>
                <c:pt idx="1918">
                  <c:v>0.25481146588804121</c:v>
                </c:pt>
                <c:pt idx="1919">
                  <c:v>0.19802982624161994</c:v>
                </c:pt>
                <c:pt idx="1920">
                  <c:v>0.16940673024863603</c:v>
                </c:pt>
                <c:pt idx="1921">
                  <c:v>0.21739368630542094</c:v>
                </c:pt>
                <c:pt idx="1922">
                  <c:v>0.2436108512628625</c:v>
                </c:pt>
                <c:pt idx="1923">
                  <c:v>0.21710364881816452</c:v>
                </c:pt>
                <c:pt idx="1924">
                  <c:v>0.31238783223861832</c:v>
                </c:pt>
                <c:pt idx="1925">
                  <c:v>0.26901406983888942</c:v>
                </c:pt>
                <c:pt idx="1926">
                  <c:v>0.19760041854072963</c:v>
                </c:pt>
                <c:pt idx="1927">
                  <c:v>0.31268094962362475</c:v>
                </c:pt>
                <c:pt idx="1928">
                  <c:v>9.2597840196305292E-2</c:v>
                </c:pt>
                <c:pt idx="1929">
                  <c:v>0.18940733719104144</c:v>
                </c:pt>
                <c:pt idx="1930">
                  <c:v>0.34466712001813404</c:v>
                </c:pt>
                <c:pt idx="1931">
                  <c:v>0.12775309292549433</c:v>
                </c:pt>
                <c:pt idx="1932">
                  <c:v>0.24501112078135576</c:v>
                </c:pt>
                <c:pt idx="1933">
                  <c:v>0.17360685263819628</c:v>
                </c:pt>
                <c:pt idx="1934">
                  <c:v>0.1250773837348865</c:v>
                </c:pt>
                <c:pt idx="1935">
                  <c:v>0.15562544822997765</c:v>
                </c:pt>
                <c:pt idx="1936">
                  <c:v>0.33880852929042904</c:v>
                </c:pt>
                <c:pt idx="1937">
                  <c:v>0.29026057846433179</c:v>
                </c:pt>
                <c:pt idx="1938">
                  <c:v>0.31447742158088987</c:v>
                </c:pt>
                <c:pt idx="1939">
                  <c:v>0.25633100936773756</c:v>
                </c:pt>
                <c:pt idx="1940">
                  <c:v>0.21205424804265713</c:v>
                </c:pt>
                <c:pt idx="1941">
                  <c:v>0.34087907399910328</c:v>
                </c:pt>
                <c:pt idx="1942">
                  <c:v>0.35503887911080645</c:v>
                </c:pt>
                <c:pt idx="1943">
                  <c:v>0.10258344717900618</c:v>
                </c:pt>
                <c:pt idx="1944">
                  <c:v>0.33690939615888421</c:v>
                </c:pt>
                <c:pt idx="1945">
                  <c:v>0.10221335003786192</c:v>
                </c:pt>
                <c:pt idx="1946">
                  <c:v>0.10218808684826874</c:v>
                </c:pt>
                <c:pt idx="1947">
                  <c:v>0.19031143323187652</c:v>
                </c:pt>
                <c:pt idx="1948">
                  <c:v>0.12154046048447181</c:v>
                </c:pt>
                <c:pt idx="1949">
                  <c:v>0.10596571372433441</c:v>
                </c:pt>
                <c:pt idx="1950">
                  <c:v>0.28317602691382321</c:v>
                </c:pt>
                <c:pt idx="1951">
                  <c:v>0.33850476272627572</c:v>
                </c:pt>
                <c:pt idx="1952">
                  <c:v>0.18624770209046984</c:v>
                </c:pt>
                <c:pt idx="1953">
                  <c:v>0.22877989374657651</c:v>
                </c:pt>
                <c:pt idx="1954">
                  <c:v>0.30122382777941614</c:v>
                </c:pt>
                <c:pt idx="1955">
                  <c:v>0.14617015939616446</c:v>
                </c:pt>
                <c:pt idx="1956">
                  <c:v>0.11510983508045669</c:v>
                </c:pt>
                <c:pt idx="1957">
                  <c:v>9.8080851024501148E-2</c:v>
                </c:pt>
                <c:pt idx="1958">
                  <c:v>0.24216430221049157</c:v>
                </c:pt>
                <c:pt idx="1959">
                  <c:v>0.18508029197080292</c:v>
                </c:pt>
                <c:pt idx="1960">
                  <c:v>0.186084430214633</c:v>
                </c:pt>
                <c:pt idx="1961">
                  <c:v>0.19128987719731494</c:v>
                </c:pt>
                <c:pt idx="1962">
                  <c:v>0.14447564595560952</c:v>
                </c:pt>
                <c:pt idx="1963">
                  <c:v>0.20827591995467548</c:v>
                </c:pt>
                <c:pt idx="1964">
                  <c:v>0.34848261366569561</c:v>
                </c:pt>
                <c:pt idx="1965">
                  <c:v>0.15517593924544681</c:v>
                </c:pt>
                <c:pt idx="1966">
                  <c:v>9.1668479769523345E-2</c:v>
                </c:pt>
                <c:pt idx="1967">
                  <c:v>0.16565208508634333</c:v>
                </c:pt>
                <c:pt idx="1968">
                  <c:v>9.5747501259312293E-2</c:v>
                </c:pt>
                <c:pt idx="1969">
                  <c:v>0.29155282757588236</c:v>
                </c:pt>
                <c:pt idx="1970">
                  <c:v>0.38820375892198528</c:v>
                </c:pt>
                <c:pt idx="1971">
                  <c:v>0.37812660613328769</c:v>
                </c:pt>
                <c:pt idx="1972">
                  <c:v>0.2006725981627426</c:v>
                </c:pt>
                <c:pt idx="1973">
                  <c:v>0.2471264367816092</c:v>
                </c:pt>
                <c:pt idx="1974">
                  <c:v>0.31142354244258613</c:v>
                </c:pt>
                <c:pt idx="1975">
                  <c:v>0.29246734940452218</c:v>
                </c:pt>
                <c:pt idx="1976">
                  <c:v>0.15464004678712689</c:v>
                </c:pt>
                <c:pt idx="1977">
                  <c:v>0.20332865332865335</c:v>
                </c:pt>
                <c:pt idx="1978">
                  <c:v>0.12831555359171823</c:v>
                </c:pt>
                <c:pt idx="1979">
                  <c:v>0.30103452016161836</c:v>
                </c:pt>
                <c:pt idx="1980">
                  <c:v>0.17478000986316347</c:v>
                </c:pt>
                <c:pt idx="1981">
                  <c:v>0.23260963232477977</c:v>
                </c:pt>
                <c:pt idx="1982">
                  <c:v>0.27747951178072611</c:v>
                </c:pt>
                <c:pt idx="1983">
                  <c:v>0.16021882618778616</c:v>
                </c:pt>
                <c:pt idx="1984">
                  <c:v>0.16115833616683667</c:v>
                </c:pt>
                <c:pt idx="1985">
                  <c:v>0.37477609770363668</c:v>
                </c:pt>
                <c:pt idx="1986">
                  <c:v>9.8630136986301367E-2</c:v>
                </c:pt>
                <c:pt idx="1987">
                  <c:v>0.1335611969363889</c:v>
                </c:pt>
                <c:pt idx="1988">
                  <c:v>0.17568494870207033</c:v>
                </c:pt>
                <c:pt idx="1989">
                  <c:v>0.15760777862144604</c:v>
                </c:pt>
                <c:pt idx="1990">
                  <c:v>0.31794365717206713</c:v>
                </c:pt>
                <c:pt idx="1991">
                  <c:v>0.28517826004748004</c:v>
                </c:pt>
                <c:pt idx="1992">
                  <c:v>9.1749266513361363E-2</c:v>
                </c:pt>
                <c:pt idx="1993">
                  <c:v>0.15102776160748341</c:v>
                </c:pt>
                <c:pt idx="1994">
                  <c:v>0.28647798975301958</c:v>
                </c:pt>
                <c:pt idx="1995">
                  <c:v>9.5886083751433038E-2</c:v>
                </c:pt>
                <c:pt idx="1996">
                  <c:v>0.28371830926575453</c:v>
                </c:pt>
                <c:pt idx="1997">
                  <c:v>0.25965551255785718</c:v>
                </c:pt>
                <c:pt idx="1998">
                  <c:v>0.10395571321079221</c:v>
                </c:pt>
                <c:pt idx="1999">
                  <c:v>8.8398290624103412E-2</c:v>
                </c:pt>
              </c:numCache>
            </c:numRef>
          </c:yVal>
          <c:smooth val="0"/>
          <c:extLst>
            <c:ext xmlns:c16="http://schemas.microsoft.com/office/drawing/2014/chart" uri="{C3380CC4-5D6E-409C-BE32-E72D297353CC}">
              <c16:uniqueId val="{00000002-4B75-4D14-AFF1-DE1952FA96B0}"/>
            </c:ext>
          </c:extLst>
        </c:ser>
        <c:dLbls>
          <c:showLegendKey val="0"/>
          <c:showVal val="0"/>
          <c:showCatName val="0"/>
          <c:showSerName val="0"/>
          <c:showPercent val="0"/>
          <c:showBubbleSize val="0"/>
        </c:dLbls>
        <c:axId val="1429187728"/>
        <c:axId val="1429188208"/>
      </c:scatterChart>
      <c:valAx>
        <c:axId val="1429187728"/>
        <c:scaling>
          <c:orientation val="minMax"/>
          <c:max val="25"/>
          <c:min val="-5"/>
        </c:scaling>
        <c:delete val="0"/>
        <c:axPos val="b"/>
        <c:majorGridlines>
          <c:spPr>
            <a:ln w="9525" cap="flat" cmpd="sng" algn="ctr">
              <a:solidFill>
                <a:srgbClr val="7BE1A2"/>
              </a:solidFill>
              <a:round/>
            </a:ln>
            <a:effectLst/>
          </c:spPr>
        </c:majorGridlines>
        <c:title>
          <c:tx>
            <c:rich>
              <a:bodyPr rot="0" spcFirstLastPara="1" vertOverflow="ellipsis" vert="horz" wrap="square" anchor="ctr" anchorCtr="1"/>
              <a:lstStyle/>
              <a:p>
                <a:pPr algn="ctr" rtl="0">
                  <a:defRPr lang="en-IN" sz="1000" b="0" i="0" u="none" strike="noStrike" kern="1200" baseline="0">
                    <a:solidFill>
                      <a:srgbClr val="1A743C"/>
                    </a:solidFill>
                    <a:latin typeface="+mn-lt"/>
                    <a:ea typeface="+mn-ea"/>
                    <a:cs typeface="+mn-cs"/>
                  </a:defRPr>
                </a:pPr>
                <a:r>
                  <a:rPr lang="en-IN" sz="1000" b="0" i="0" u="none" strike="noStrike" kern="1200" baseline="0">
                    <a:solidFill>
                      <a:srgbClr val="1A743C"/>
                    </a:solidFill>
                    <a:latin typeface="+mn-lt"/>
                    <a:ea typeface="+mn-ea"/>
                    <a:cs typeface="+mn-cs"/>
                  </a:rPr>
                  <a:t>Discount (%)</a:t>
                </a:r>
              </a:p>
            </c:rich>
          </c:tx>
          <c:overlay val="0"/>
          <c:spPr>
            <a:noFill/>
            <a:ln>
              <a:noFill/>
            </a:ln>
            <a:effectLst/>
          </c:spPr>
          <c:txPr>
            <a:bodyPr rot="0" spcFirstLastPara="1" vertOverflow="ellipsis" vert="horz" wrap="square" anchor="ctr" anchorCtr="1"/>
            <a:lstStyle/>
            <a:p>
              <a:pPr algn="ctr" rtl="0">
                <a:defRPr lang="en-IN" sz="1000" b="0" i="0" u="none" strike="noStrike" kern="1200" baseline="0">
                  <a:solidFill>
                    <a:srgbClr val="1A743C"/>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188208"/>
        <c:crosses val="autoZero"/>
        <c:crossBetween val="midCat"/>
      </c:valAx>
      <c:valAx>
        <c:axId val="1429188208"/>
        <c:scaling>
          <c:orientation val="minMax"/>
        </c:scaling>
        <c:delete val="0"/>
        <c:axPos val="l"/>
        <c:majorGridlines>
          <c:spPr>
            <a:ln w="9525" cap="flat" cmpd="sng" algn="ctr">
              <a:solidFill>
                <a:srgbClr val="7BE1A2"/>
              </a:solidFill>
              <a:round/>
            </a:ln>
            <a:effectLst/>
          </c:spPr>
        </c:majorGridlines>
        <c:title>
          <c:tx>
            <c:rich>
              <a:bodyPr rot="-5400000" spcFirstLastPara="1" vertOverflow="ellipsis" vert="horz" wrap="square" anchor="ctr" anchorCtr="1"/>
              <a:lstStyle/>
              <a:p>
                <a:pPr algn="ctr" rtl="0">
                  <a:defRPr lang="en-IN" sz="1000" b="0" i="0" u="none" strike="noStrike" kern="1200" baseline="0">
                    <a:solidFill>
                      <a:srgbClr val="1A743C"/>
                    </a:solidFill>
                    <a:latin typeface="+mn-lt"/>
                    <a:ea typeface="+mn-ea"/>
                    <a:cs typeface="+mn-cs"/>
                  </a:defRPr>
                </a:pPr>
                <a:r>
                  <a:rPr lang="en-IN" sz="1000" b="0" i="0" u="none" strike="noStrike" kern="1200" baseline="0">
                    <a:solidFill>
                      <a:srgbClr val="1A743C"/>
                    </a:solidFill>
                    <a:latin typeface="+mn-lt"/>
                    <a:ea typeface="+mn-ea"/>
                    <a:cs typeface="+mn-cs"/>
                  </a:rPr>
                  <a:t>Profit Margin (%)</a:t>
                </a:r>
              </a:p>
            </c:rich>
          </c:tx>
          <c:overlay val="0"/>
          <c:spPr>
            <a:noFill/>
            <a:ln>
              <a:noFill/>
            </a:ln>
            <a:effectLst/>
          </c:spPr>
          <c:txPr>
            <a:bodyPr rot="-5400000" spcFirstLastPara="1" vertOverflow="ellipsis" vert="horz" wrap="square" anchor="ctr" anchorCtr="1"/>
            <a:lstStyle/>
            <a:p>
              <a:pPr algn="ctr" rtl="0">
                <a:defRPr lang="en-IN" sz="1000" b="0" i="0" u="none" strike="noStrike" kern="1200" baseline="0">
                  <a:solidFill>
                    <a:srgbClr val="1A743C"/>
                  </a:solidFill>
                  <a:latin typeface="+mn-lt"/>
                  <a:ea typeface="+mn-ea"/>
                  <a:cs typeface="+mn-cs"/>
                </a:defRPr>
              </a:pPr>
              <a:endParaRPr lang="en-US"/>
            </a:p>
          </c:txPr>
        </c:title>
        <c:numFmt formatCode="0%" sourceLinked="1"/>
        <c:majorTickMark val="none"/>
        <c:minorTickMark val="none"/>
        <c:tickLblPos val="none"/>
        <c:spPr>
          <a:solidFill>
            <a:srgbClr val="7BE1A2"/>
          </a:solid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1877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[retail_data.xlsx]Customer &amp; Regional Data!PivotTable1</c:name>
    <c:fmtId val="7"/>
  </c:pivotSource>
  <c:chart>
    <c:title>
      <c:tx>
        <c:rich>
          <a:bodyPr rot="0" spcFirstLastPara="1" vertOverflow="ellipsis" vert="horz" wrap="square" anchor="ctr" anchorCtr="1"/>
          <a:lstStyle/>
          <a:p>
            <a:pPr algn="ctr" rtl="0">
              <a:defRPr lang="en-IN" sz="1200" b="1" i="0" u="none" strike="noStrike" kern="1200" spc="0" baseline="0">
                <a:solidFill>
                  <a:srgbClr val="1A743C"/>
                </a:solidFill>
                <a:latin typeface="+mn-lt"/>
                <a:ea typeface="+mn-ea"/>
                <a:cs typeface="+mn-cs"/>
              </a:defRPr>
            </a:pPr>
            <a:r>
              <a:rPr lang="en-IN" sz="1200" b="1" i="0" u="none" strike="noStrike" kern="1200" spc="0" baseline="0">
                <a:solidFill>
                  <a:srgbClr val="1A743C"/>
                </a:solidFill>
                <a:latin typeface="+mn-lt"/>
                <a:ea typeface="+mn-ea"/>
                <a:cs typeface="+mn-cs"/>
              </a:rPr>
              <a:t>Sales By Segment </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rgbClr val="1A743C"/>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rgbClr val="1A743C"/>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7BE1A2"/>
          </a:solidFill>
          <a:ln w="19050">
            <a:noFill/>
          </a:ln>
          <a:effectLst/>
        </c:spPr>
      </c:pivotFmt>
      <c:pivotFmt>
        <c:idx val="12"/>
        <c:spPr>
          <a:solidFill>
            <a:srgbClr val="E0F8E9"/>
          </a:solidFill>
          <a:ln w="19050">
            <a:noFill/>
          </a:ln>
          <a:effectLst/>
        </c:spPr>
      </c:pivotFmt>
      <c:pivotFmt>
        <c:idx val="13"/>
        <c:spPr>
          <a:solidFill>
            <a:schemeClr val="accent1"/>
          </a:solidFill>
          <a:ln w="19050">
            <a:noFill/>
          </a:ln>
          <a:effectLst/>
        </c:spPr>
      </c:pivotFmt>
      <c:pivotFmt>
        <c:idx val="14"/>
        <c:spPr>
          <a:solidFill>
            <a:srgbClr val="2AA244"/>
          </a:solidFill>
          <a:ln w="19050">
            <a:noFill/>
          </a:ln>
          <a:effectLst/>
        </c:spPr>
      </c:pivotFmt>
    </c:pivotFmts>
    <c:plotArea>
      <c:layout/>
      <c:pieChart>
        <c:varyColors val="1"/>
        <c:ser>
          <c:idx val="0"/>
          <c:order val="0"/>
          <c:tx>
            <c:strRef>
              <c:f>'Customer &amp; Regional Data'!$G$4</c:f>
              <c:strCache>
                <c:ptCount val="1"/>
                <c:pt idx="0">
                  <c:v>Total</c:v>
                </c:pt>
              </c:strCache>
            </c:strRef>
          </c:tx>
          <c:spPr>
            <a:ln>
              <a:noFill/>
            </a:ln>
          </c:spPr>
          <c:dPt>
            <c:idx val="0"/>
            <c:bubble3D val="0"/>
            <c:spPr>
              <a:solidFill>
                <a:srgbClr val="7BE1A2"/>
              </a:solidFill>
              <a:ln w="19050">
                <a:noFill/>
              </a:ln>
              <a:effectLst/>
            </c:spPr>
            <c:extLst>
              <c:ext xmlns:c16="http://schemas.microsoft.com/office/drawing/2014/chart" uri="{C3380CC4-5D6E-409C-BE32-E72D297353CC}">
                <c16:uniqueId val="{00000001-015B-4848-A228-FBF769B44E8C}"/>
              </c:ext>
            </c:extLst>
          </c:dPt>
          <c:dPt>
            <c:idx val="1"/>
            <c:bubble3D val="0"/>
            <c:spPr>
              <a:solidFill>
                <a:srgbClr val="E0F8E9"/>
              </a:solidFill>
              <a:ln w="19050">
                <a:noFill/>
              </a:ln>
              <a:effectLst/>
            </c:spPr>
            <c:extLst>
              <c:ext xmlns:c16="http://schemas.microsoft.com/office/drawing/2014/chart" uri="{C3380CC4-5D6E-409C-BE32-E72D297353CC}">
                <c16:uniqueId val="{00000003-015B-4848-A228-FBF769B44E8C}"/>
              </c:ext>
            </c:extLst>
          </c:dPt>
          <c:dPt>
            <c:idx val="2"/>
            <c:bubble3D val="0"/>
            <c:spPr>
              <a:solidFill>
                <a:schemeClr val="accent3"/>
              </a:solidFill>
              <a:ln w="19050">
                <a:noFill/>
              </a:ln>
              <a:effectLst/>
            </c:spPr>
            <c:extLst>
              <c:ext xmlns:c16="http://schemas.microsoft.com/office/drawing/2014/chart" uri="{C3380CC4-5D6E-409C-BE32-E72D297353CC}">
                <c16:uniqueId val="{00000005-015B-4848-A228-FBF769B44E8C}"/>
              </c:ext>
            </c:extLst>
          </c:dPt>
          <c:dPt>
            <c:idx val="3"/>
            <c:bubble3D val="0"/>
            <c:spPr>
              <a:solidFill>
                <a:srgbClr val="2AA244"/>
              </a:solidFill>
              <a:ln w="19050">
                <a:noFill/>
              </a:ln>
              <a:effectLst/>
            </c:spPr>
            <c:extLst>
              <c:ext xmlns:c16="http://schemas.microsoft.com/office/drawing/2014/chart" uri="{C3380CC4-5D6E-409C-BE32-E72D297353CC}">
                <c16:uniqueId val="{00000007-015B-4848-A228-FBF769B44E8C}"/>
              </c:ext>
            </c:extLst>
          </c:dPt>
          <c:dLbls>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rgbClr val="1A743C"/>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&amp; Regional Data'!$F$5:$F$9</c:f>
              <c:strCache>
                <c:ptCount val="4"/>
                <c:pt idx="0">
                  <c:v>Corporate</c:v>
                </c:pt>
                <c:pt idx="1">
                  <c:v>Enterprise</c:v>
                </c:pt>
                <c:pt idx="2">
                  <c:v>Small Business</c:v>
                </c:pt>
                <c:pt idx="3">
                  <c:v>Retail</c:v>
                </c:pt>
              </c:strCache>
            </c:strRef>
          </c:cat>
          <c:val>
            <c:numRef>
              <c:f>'Customer &amp; Regional Data'!$G$5:$G$9</c:f>
              <c:numCache>
                <c:formatCode>General</c:formatCode>
                <c:ptCount val="4"/>
                <c:pt idx="0">
                  <c:v>2787490.6099999994</c:v>
                </c:pt>
                <c:pt idx="1">
                  <c:v>2613788.9400000023</c:v>
                </c:pt>
                <c:pt idx="2">
                  <c:v>2591181.0299999993</c:v>
                </c:pt>
                <c:pt idx="3">
                  <c:v>2409612.0100000012</c:v>
                </c:pt>
              </c:numCache>
            </c:numRef>
          </c:val>
          <c:extLst>
            <c:ext xmlns:c16="http://schemas.microsoft.com/office/drawing/2014/chart" uri="{C3380CC4-5D6E-409C-BE32-E72D297353CC}">
              <c16:uniqueId val="{00000008-015B-4848-A228-FBF769B44E8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[retail_data.xlsx]Customer &amp; Regional Data!PivotTable3</c:name>
    <c:fmtId val="5"/>
  </c:pivotSource>
  <c:chart>
    <c:title>
      <c:tx>
        <c:rich>
          <a:bodyPr rot="0" spcFirstLastPara="1" vertOverflow="ellipsis" vert="horz" wrap="square" anchor="ctr" anchorCtr="1"/>
          <a:lstStyle/>
          <a:p>
            <a:pPr algn="ctr" rtl="0">
              <a:defRPr lang="en-US" sz="1200" b="1" i="0" u="none" strike="noStrike" kern="1200" spc="0" baseline="0">
                <a:solidFill>
                  <a:srgbClr val="1A743C"/>
                </a:solidFill>
                <a:latin typeface="+mn-lt"/>
                <a:ea typeface="+mn-ea"/>
                <a:cs typeface="+mn-cs"/>
              </a:defRPr>
            </a:pPr>
            <a:r>
              <a:rPr lang="en-US" sz="1200" b="1" i="0" u="none" strike="noStrike" kern="1200" spc="0" baseline="0">
                <a:solidFill>
                  <a:srgbClr val="1A743C"/>
                </a:solidFill>
                <a:latin typeface="+mn-lt"/>
                <a:ea typeface="+mn-ea"/>
                <a:cs typeface="+mn-cs"/>
              </a:rPr>
              <a:t>Customer Satisfaction by Region</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1A743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B44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&amp; Regional Data'!$F$15</c:f>
              <c:strCache>
                <c:ptCount val="1"/>
                <c:pt idx="0">
                  <c:v>Total</c:v>
                </c:pt>
              </c:strCache>
            </c:strRef>
          </c:tx>
          <c:spPr>
            <a:solidFill>
              <a:srgbClr val="2EB44B"/>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&amp; Regional Data'!$E$16:$E$20</c:f>
              <c:strCache>
                <c:ptCount val="4"/>
                <c:pt idx="0">
                  <c:v>East</c:v>
                </c:pt>
                <c:pt idx="1">
                  <c:v>North</c:v>
                </c:pt>
                <c:pt idx="2">
                  <c:v>South</c:v>
                </c:pt>
                <c:pt idx="3">
                  <c:v>West</c:v>
                </c:pt>
              </c:strCache>
            </c:strRef>
          </c:cat>
          <c:val>
            <c:numRef>
              <c:f>'Customer &amp; Regional Data'!$F$16:$F$20</c:f>
              <c:numCache>
                <c:formatCode>0.00</c:formatCode>
                <c:ptCount val="4"/>
                <c:pt idx="0">
                  <c:v>3.056795131845842</c:v>
                </c:pt>
                <c:pt idx="1">
                  <c:v>3.0295358649789028</c:v>
                </c:pt>
                <c:pt idx="2">
                  <c:v>2.9540229885057472</c:v>
                </c:pt>
                <c:pt idx="3">
                  <c:v>2.9608610567514675</c:v>
                </c:pt>
              </c:numCache>
            </c:numRef>
          </c:val>
          <c:extLst>
            <c:ext xmlns:c16="http://schemas.microsoft.com/office/drawing/2014/chart" uri="{C3380CC4-5D6E-409C-BE32-E72D297353CC}">
              <c16:uniqueId val="{00000000-0D0A-404A-B508-4CD929573A4F}"/>
            </c:ext>
          </c:extLst>
        </c:ser>
        <c:dLbls>
          <c:showLegendKey val="0"/>
          <c:showVal val="0"/>
          <c:showCatName val="0"/>
          <c:showSerName val="0"/>
          <c:showPercent val="0"/>
          <c:showBubbleSize val="0"/>
        </c:dLbls>
        <c:gapWidth val="219"/>
        <c:overlap val="-27"/>
        <c:axId val="878858064"/>
        <c:axId val="878859024"/>
      </c:barChart>
      <c:catAx>
        <c:axId val="87885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0" i="0" u="none" strike="noStrike" kern="1200" baseline="0">
                <a:solidFill>
                  <a:srgbClr val="1A743C"/>
                </a:solidFill>
                <a:latin typeface="+mn-lt"/>
                <a:ea typeface="+mn-ea"/>
                <a:cs typeface="+mn-cs"/>
              </a:defRPr>
            </a:pPr>
            <a:endParaRPr lang="en-US"/>
          </a:p>
        </c:txPr>
        <c:crossAx val="878859024"/>
        <c:crosses val="autoZero"/>
        <c:auto val="1"/>
        <c:lblAlgn val="ctr"/>
        <c:lblOffset val="100"/>
        <c:noMultiLvlLbl val="0"/>
      </c:catAx>
      <c:valAx>
        <c:axId val="878859024"/>
        <c:scaling>
          <c:orientation val="minMax"/>
        </c:scaling>
        <c:delete val="0"/>
        <c:axPos val="l"/>
        <c:majorGridlines>
          <c:spPr>
            <a:ln w="9525" cap="flat" cmpd="sng" algn="ctr">
              <a:solidFill>
                <a:srgbClr val="7BE1A2"/>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rgbClr val="1A743C"/>
                </a:solidFill>
                <a:latin typeface="+mn-lt"/>
                <a:ea typeface="+mn-ea"/>
                <a:cs typeface="+mn-cs"/>
              </a:defRPr>
            </a:pPr>
            <a:endParaRPr lang="en-US"/>
          </a:p>
        </c:txPr>
        <c:crossAx val="87885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[retail_data.xlsx]Customer &amp; Regional Data!PivotTable4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spc="0" baseline="0">
                <a:solidFill>
                  <a:srgbClr val="1A743C"/>
                </a:solidFill>
                <a:latin typeface="+mn-lt"/>
                <a:ea typeface="+mn-ea"/>
                <a:cs typeface="+mn-cs"/>
              </a:defRPr>
            </a:pPr>
            <a:r>
              <a:rPr lang="en-US" sz="1200" b="1" i="0" u="none" strike="noStrike" kern="1200" spc="0" baseline="0">
                <a:solidFill>
                  <a:srgbClr val="1A743C"/>
                </a:solidFill>
                <a:latin typeface="+mn-lt"/>
                <a:ea typeface="+mn-ea"/>
                <a:cs typeface="+mn-cs"/>
              </a:rPr>
              <a:t>Customer Satisfaction by City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spc="0" baseline="0">
              <a:solidFill>
                <a:srgbClr val="1A743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B44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&amp; Regional Data'!$I$15</c:f>
              <c:strCache>
                <c:ptCount val="1"/>
                <c:pt idx="0">
                  <c:v>Total</c:v>
                </c:pt>
              </c:strCache>
            </c:strRef>
          </c:tx>
          <c:spPr>
            <a:solidFill>
              <a:srgbClr val="2EB44B"/>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&amp; Regional Data'!$H$16:$H$26</c:f>
              <c:strCache>
                <c:ptCount val="10"/>
                <c:pt idx="0">
                  <c:v>Berlin</c:v>
                </c:pt>
                <c:pt idx="1">
                  <c:v>Chicago</c:v>
                </c:pt>
                <c:pt idx="2">
                  <c:v>Delhi</c:v>
                </c:pt>
                <c:pt idx="3">
                  <c:v>Houston</c:v>
                </c:pt>
                <c:pt idx="4">
                  <c:v>London</c:v>
                </c:pt>
                <c:pt idx="5">
                  <c:v>Los Angeles</c:v>
                </c:pt>
                <c:pt idx="6">
                  <c:v>Miami</c:v>
                </c:pt>
                <c:pt idx="7">
                  <c:v>Mumbai</c:v>
                </c:pt>
                <c:pt idx="8">
                  <c:v>New York</c:v>
                </c:pt>
                <c:pt idx="9">
                  <c:v>Tokyo</c:v>
                </c:pt>
              </c:strCache>
            </c:strRef>
          </c:cat>
          <c:val>
            <c:numRef>
              <c:f>'Customer &amp; Regional Data'!$I$16:$I$26</c:f>
              <c:numCache>
                <c:formatCode>0.00</c:formatCode>
                <c:ptCount val="10"/>
                <c:pt idx="0">
                  <c:v>2.8854166666666665</c:v>
                </c:pt>
                <c:pt idx="1">
                  <c:v>2.9556650246305418</c:v>
                </c:pt>
                <c:pt idx="2">
                  <c:v>2.9105263157894736</c:v>
                </c:pt>
                <c:pt idx="3">
                  <c:v>2.9447236180904524</c:v>
                </c:pt>
                <c:pt idx="4">
                  <c:v>2.9082568807339451</c:v>
                </c:pt>
                <c:pt idx="5">
                  <c:v>3.2376237623762378</c:v>
                </c:pt>
                <c:pt idx="6">
                  <c:v>3.0425531914893615</c:v>
                </c:pt>
                <c:pt idx="7">
                  <c:v>3.0476190476190474</c:v>
                </c:pt>
                <c:pt idx="8">
                  <c:v>3.1326530612244898</c:v>
                </c:pt>
                <c:pt idx="9">
                  <c:v>2.9257425742574257</c:v>
                </c:pt>
              </c:numCache>
            </c:numRef>
          </c:val>
          <c:extLst>
            <c:ext xmlns:c16="http://schemas.microsoft.com/office/drawing/2014/chart" uri="{C3380CC4-5D6E-409C-BE32-E72D297353CC}">
              <c16:uniqueId val="{00000000-2F22-472A-BC31-ED92C5000C65}"/>
            </c:ext>
          </c:extLst>
        </c:ser>
        <c:dLbls>
          <c:showLegendKey val="0"/>
          <c:showVal val="0"/>
          <c:showCatName val="0"/>
          <c:showSerName val="0"/>
          <c:showPercent val="0"/>
          <c:showBubbleSize val="0"/>
        </c:dLbls>
        <c:gapWidth val="182"/>
        <c:axId val="174225920"/>
        <c:axId val="291643616"/>
      </c:barChart>
      <c:catAx>
        <c:axId val="17422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600" b="1" i="0" u="none" strike="noStrike" kern="1200" baseline="0">
                <a:solidFill>
                  <a:srgbClr val="1A743C"/>
                </a:solidFill>
                <a:latin typeface="+mn-lt"/>
                <a:ea typeface="+mn-ea"/>
                <a:cs typeface="+mn-cs"/>
              </a:defRPr>
            </a:pPr>
            <a:endParaRPr lang="en-US"/>
          </a:p>
        </c:txPr>
        <c:crossAx val="291643616"/>
        <c:crosses val="autoZero"/>
        <c:auto val="1"/>
        <c:lblAlgn val="ctr"/>
        <c:lblOffset val="100"/>
        <c:noMultiLvlLbl val="0"/>
      </c:catAx>
      <c:valAx>
        <c:axId val="291643616"/>
        <c:scaling>
          <c:orientation val="minMax"/>
        </c:scaling>
        <c:delete val="0"/>
        <c:axPos val="b"/>
        <c:majorGridlines>
          <c:spPr>
            <a:ln w="9525" cap="flat" cmpd="sng" algn="ctr">
              <a:solidFill>
                <a:srgbClr val="7BE1A2"/>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000" b="0" i="0" u="none" strike="noStrike" kern="1200" baseline="0">
                <a:solidFill>
                  <a:srgbClr val="1A743C"/>
                </a:solidFill>
                <a:latin typeface="+mn-lt"/>
                <a:ea typeface="+mn-ea"/>
                <a:cs typeface="+mn-cs"/>
              </a:defRPr>
            </a:pPr>
            <a:endParaRPr lang="en-US"/>
          </a:p>
        </c:txPr>
        <c:crossAx val="17422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rgbClr val="1A743C"/>
                </a:solidFill>
                <a:latin typeface="+mn-lt"/>
                <a:ea typeface="+mn-ea"/>
                <a:cs typeface="+mn-cs"/>
              </a:defRPr>
            </a:pPr>
            <a:r>
              <a:rPr lang="en-IN" sz="1200" b="1" i="0" u="none" strike="noStrike" kern="1200" spc="0" baseline="0">
                <a:solidFill>
                  <a:srgbClr val="1A743C"/>
                </a:solidFill>
                <a:latin typeface="+mn-lt"/>
                <a:ea typeface="+mn-ea"/>
                <a:cs typeface="+mn-cs"/>
              </a:rPr>
              <a:t>Average Delivery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rgbClr val="1A743C"/>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solidFill>
                <a:srgbClr val="2AA244"/>
              </a:solidFill>
              <a:ln w="19050">
                <a:noFill/>
              </a:ln>
              <a:effectLst/>
            </c:spPr>
            <c:extLst>
              <c:ext xmlns:c16="http://schemas.microsoft.com/office/drawing/2014/chart" uri="{C3380CC4-5D6E-409C-BE32-E72D297353CC}">
                <c16:uniqueId val="{00000001-CFDA-4C0B-BD6E-3B0E702EE69D}"/>
              </c:ext>
            </c:extLst>
          </c:dPt>
          <c:dPt>
            <c:idx val="1"/>
            <c:bubble3D val="0"/>
            <c:spPr>
              <a:solidFill>
                <a:srgbClr val="7BE1A2"/>
              </a:solidFill>
              <a:ln w="19050">
                <a:noFill/>
              </a:ln>
              <a:effectLst/>
            </c:spPr>
            <c:extLst>
              <c:ext xmlns:c16="http://schemas.microsoft.com/office/drawing/2014/chart" uri="{C3380CC4-5D6E-409C-BE32-E72D297353CC}">
                <c16:uniqueId val="{00000003-CFDA-4C0B-BD6E-3B0E702EE69D}"/>
              </c:ext>
            </c:extLst>
          </c:dPt>
          <c:dLbls>
            <c:dLbl>
              <c:idx val="0"/>
              <c:layout>
                <c:manualLayout>
                  <c:x val="-0.26780674563066992"/>
                  <c:y val="-5.74586968488202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DA-4C0B-BD6E-3B0E702EE69D}"/>
                </c:ext>
              </c:extLst>
            </c:dLbl>
            <c:dLbl>
              <c:idx val="1"/>
              <c:layout>
                <c:manualLayout>
                  <c:x val="0.24289449022316575"/>
                  <c:y val="3.83057978992135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DA-4C0B-BD6E-3B0E702EE69D}"/>
                </c:ext>
              </c:extLst>
            </c:dLbl>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rgbClr val="84E4A9"/>
                  </a:solidFill>
                  <a:round/>
                </a:ln>
                <a:effectLst/>
              </c:spPr>
            </c:leaderLines>
            <c:extLst>
              <c:ext xmlns:c15="http://schemas.microsoft.com/office/drawing/2012/chart" uri="{CE6537A1-D6FC-4f65-9D91-7224C49458BB}"/>
            </c:extLst>
          </c:dLbls>
          <c:cat>
            <c:strRef>
              <c:f>'Operations &amp; Logistics Data'!$B$10:$B$11</c:f>
              <c:strCache>
                <c:ptCount val="2"/>
                <c:pt idx="0">
                  <c:v>on time</c:v>
                </c:pt>
                <c:pt idx="1">
                  <c:v>late</c:v>
                </c:pt>
              </c:strCache>
            </c:strRef>
          </c:cat>
          <c:val>
            <c:numRef>
              <c:f>'Operations &amp; Logistics Data'!$C$10:$C$11</c:f>
              <c:numCache>
                <c:formatCode>0.00%</c:formatCode>
                <c:ptCount val="2"/>
                <c:pt idx="0">
                  <c:v>0.50700000000000001</c:v>
                </c:pt>
                <c:pt idx="1">
                  <c:v>0.49299999999999999</c:v>
                </c:pt>
              </c:numCache>
            </c:numRef>
          </c:val>
          <c:extLst>
            <c:ext xmlns:c16="http://schemas.microsoft.com/office/drawing/2014/chart" uri="{C3380CC4-5D6E-409C-BE32-E72D297353CC}">
              <c16:uniqueId val="{00000004-CFDA-4C0B-BD6E-3B0E702EE69D}"/>
            </c:ext>
          </c:extLst>
        </c:ser>
        <c:dLbls>
          <c:showLegendKey val="0"/>
          <c:showVal val="0"/>
          <c:showCatName val="0"/>
          <c:showSerName val="0"/>
          <c:showPercent val="0"/>
          <c:showBubbleSize val="0"/>
          <c:showLeaderLines val="1"/>
        </c:dLbls>
        <c:firstSliceAng val="27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Delivered</a:t>
            </a:r>
            <a:r>
              <a:rPr lang="en-IN" sz="1200" baseline="0"/>
              <a:t> </a:t>
            </a:r>
            <a:r>
              <a:rPr lang="en-IN" sz="1200"/>
              <a:t>On-time vs Late (Count)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2EB44B"/>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'Operations &amp; Logistics Data'!$F$10:$F$11</c:f>
              <c:strCache>
                <c:ptCount val="2"/>
                <c:pt idx="0">
                  <c:v>on time</c:v>
                </c:pt>
                <c:pt idx="1">
                  <c:v>late</c:v>
                </c:pt>
              </c:strCache>
            </c:strRef>
          </c:cat>
          <c:val>
            <c:numRef>
              <c:f>'Operations &amp; Logistics Data'!$G$10:$G$11</c:f>
              <c:numCache>
                <c:formatCode>General</c:formatCode>
                <c:ptCount val="2"/>
                <c:pt idx="0">
                  <c:v>1014</c:v>
                </c:pt>
                <c:pt idx="1">
                  <c:v>986</c:v>
                </c:pt>
              </c:numCache>
            </c:numRef>
          </c:val>
          <c:extLst>
            <c:ext xmlns:c16="http://schemas.microsoft.com/office/drawing/2014/chart" uri="{C3380CC4-5D6E-409C-BE32-E72D297353CC}">
              <c16:uniqueId val="{00000000-036C-46B6-B201-50F3B0666503}"/>
            </c:ext>
          </c:extLst>
        </c:ser>
        <c:dLbls>
          <c:dLblPos val="outEnd"/>
          <c:showLegendKey val="0"/>
          <c:showVal val="1"/>
          <c:showCatName val="0"/>
          <c:showSerName val="0"/>
          <c:showPercent val="0"/>
          <c:showBubbleSize val="0"/>
        </c:dLbls>
        <c:gapWidth val="219"/>
        <c:overlap val="-27"/>
        <c:axId val="291314416"/>
        <c:axId val="291314896"/>
      </c:barChart>
      <c:catAx>
        <c:axId val="29131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14896"/>
        <c:crosses val="autoZero"/>
        <c:auto val="1"/>
        <c:lblAlgn val="ctr"/>
        <c:lblOffset val="100"/>
        <c:noMultiLvlLbl val="0"/>
      </c:catAx>
      <c:valAx>
        <c:axId val="291314896"/>
        <c:scaling>
          <c:orientation val="minMax"/>
        </c:scaling>
        <c:delete val="0"/>
        <c:axPos val="l"/>
        <c:majorGridlines>
          <c:spPr>
            <a:ln w="9525" cap="flat" cmpd="sng" algn="ctr">
              <a:solidFill>
                <a:srgbClr val="84E4A9"/>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700" b="1" i="0" u="none" strike="noStrike" kern="1200" baseline="0">
                <a:solidFill>
                  <a:srgbClr val="1A743C"/>
                </a:solidFill>
                <a:latin typeface="+mn-lt"/>
                <a:ea typeface="+mn-ea"/>
                <a:cs typeface="+mn-cs"/>
              </a:defRPr>
            </a:pPr>
            <a:endParaRPr lang="en-US"/>
          </a:p>
        </c:txPr>
        <c:crossAx val="2913144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[retail_data.xlsx]Operations &amp; Logistics Data!PivotTable16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spc="0" baseline="0">
                <a:solidFill>
                  <a:srgbClr val="1A743C"/>
                </a:solidFill>
                <a:latin typeface="+mn-lt"/>
                <a:ea typeface="+mn-ea"/>
                <a:cs typeface="+mn-cs"/>
              </a:defRPr>
            </a:pPr>
            <a:r>
              <a:rPr lang="en-US" sz="1200" b="1" i="0" u="none" strike="noStrike" kern="1200" spc="0" baseline="0">
                <a:solidFill>
                  <a:srgbClr val="1A743C"/>
                </a:solidFill>
                <a:latin typeface="+mn-lt"/>
                <a:ea typeface="+mn-ea"/>
                <a:cs typeface="+mn-cs"/>
              </a:rPr>
              <a:t>Average Delivery Days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spc="0" baseline="0">
              <a:solidFill>
                <a:srgbClr val="1A743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B44B"/>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'Operations &amp; Logistics Data'!$J$10</c:f>
              <c:strCache>
                <c:ptCount val="1"/>
                <c:pt idx="0">
                  <c:v>Total</c:v>
                </c:pt>
              </c:strCache>
            </c:strRef>
          </c:tx>
          <c:spPr>
            <a:solidFill>
              <a:srgbClr val="2EB44B"/>
            </a:solidFill>
            <a:ln>
              <a:noFill/>
            </a:ln>
            <a:effectLst/>
          </c:spPr>
          <c:dLbls>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'Operations &amp; Logistics Data'!$I$11:$I$23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'Operations &amp; Logistics Data'!$J$11:$J$23</c:f>
              <c:numCache>
                <c:formatCode>0</c:formatCode>
                <c:ptCount val="12"/>
                <c:pt idx="0">
                  <c:v>5.2530120481927707</c:v>
                </c:pt>
                <c:pt idx="1">
                  <c:v>5.53125</c:v>
                </c:pt>
                <c:pt idx="2">
                  <c:v>5.6184971098265892</c:v>
                </c:pt>
                <c:pt idx="3">
                  <c:v>5.0726256983240221</c:v>
                </c:pt>
                <c:pt idx="4">
                  <c:v>5.415730337078652</c:v>
                </c:pt>
                <c:pt idx="5">
                  <c:v>5.25</c:v>
                </c:pt>
                <c:pt idx="6">
                  <c:v>5.7037037037037033</c:v>
                </c:pt>
                <c:pt idx="7">
                  <c:v>5.4825581395348841</c:v>
                </c:pt>
                <c:pt idx="8">
                  <c:v>5.2216216216216216</c:v>
                </c:pt>
                <c:pt idx="9">
                  <c:v>5.8741721854304636</c:v>
                </c:pt>
                <c:pt idx="10">
                  <c:v>5.4589041095890414</c:v>
                </c:pt>
                <c:pt idx="11">
                  <c:v>5.5</c:v>
                </c:pt>
              </c:numCache>
            </c:numRef>
          </c:val>
          <c:extLst>
            <c:ext xmlns:c16="http://schemas.microsoft.com/office/drawing/2014/chart" uri="{C3380CC4-5D6E-409C-BE32-E72D297353CC}">
              <c16:uniqueId val="{00000000-1000-4D87-A9EE-EE665F9F2FD6}"/>
            </c:ext>
          </c:extLst>
        </c:ser>
        <c:dLbls>
          <c:showLegendKey val="0"/>
          <c:showVal val="0"/>
          <c:showCatName val="0"/>
          <c:showSerName val="0"/>
          <c:showPercent val="0"/>
          <c:showBubbleSize val="0"/>
        </c:dLbls>
        <c:axId val="402782864"/>
        <c:axId val="402786704"/>
      </c:areaChart>
      <c:catAx>
        <c:axId val="402782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0" i="0" u="none" strike="noStrike" kern="1200" baseline="0">
                <a:solidFill>
                  <a:srgbClr val="1A743C"/>
                </a:solidFill>
                <a:latin typeface="+mn-lt"/>
                <a:ea typeface="+mn-ea"/>
                <a:cs typeface="+mn-cs"/>
              </a:defRPr>
            </a:pPr>
            <a:endParaRPr lang="en-US"/>
          </a:p>
        </c:txPr>
        <c:crossAx val="402786704"/>
        <c:crosses val="autoZero"/>
        <c:auto val="1"/>
        <c:lblAlgn val="ctr"/>
        <c:lblOffset val="100"/>
        <c:noMultiLvlLbl val="0"/>
      </c:catAx>
      <c:valAx>
        <c:axId val="402786704"/>
        <c:scaling>
          <c:orientation val="minMax"/>
        </c:scaling>
        <c:delete val="0"/>
        <c:axPos val="l"/>
        <c:majorGridlines>
          <c:spPr>
            <a:ln w="9525" cap="flat" cmpd="sng" algn="ctr">
              <a:solidFill>
                <a:srgbClr val="84E4A9"/>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700" b="1" i="0" u="none" strike="noStrike" kern="1200" baseline="0">
                <a:solidFill>
                  <a:srgbClr val="1A743C"/>
                </a:solidFill>
                <a:latin typeface="+mn-lt"/>
                <a:ea typeface="+mn-ea"/>
                <a:cs typeface="+mn-cs"/>
              </a:defRPr>
            </a:pPr>
            <a:endParaRPr lang="en-US"/>
          </a:p>
        </c:txPr>
        <c:crossAx val="402782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000" b="1" i="0" u="none" strike="noStrike" kern="1200" spc="0" baseline="0">
                <a:solidFill>
                  <a:srgbClr val="1A743C"/>
                </a:solidFill>
                <a:latin typeface="+mn-lt"/>
                <a:ea typeface="+mn-ea"/>
                <a:cs typeface="+mn-cs"/>
              </a:defRPr>
            </a:pPr>
            <a:r>
              <a:rPr lang="en-IN" sz="1000" b="1" i="0" u="none" strike="noStrike" kern="1200" spc="0" baseline="0">
                <a:solidFill>
                  <a:srgbClr val="1A743C"/>
                </a:solidFill>
                <a:latin typeface="+mn-lt"/>
                <a:ea typeface="+mn-ea"/>
                <a:cs typeface="+mn-cs"/>
              </a:rPr>
              <a:t>Returned vs Not Returned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000" b="1" i="0" u="none" strike="noStrike" kern="1200" spc="0" baseline="0">
              <a:solidFill>
                <a:srgbClr val="1A743C"/>
              </a:solidFill>
              <a:latin typeface="+mn-lt"/>
              <a:ea typeface="+mn-ea"/>
              <a:cs typeface="+mn-cs"/>
            </a:defRPr>
          </a:pPr>
          <a:endParaRPr lang="en-IN"/>
        </a:p>
      </c:txPr>
    </c:title>
    <c:autoTitleDeleted val="0"/>
    <c:plotArea>
      <c:layout/>
      <c:pieChart>
        <c:varyColors val="1"/>
        <c:ser>
          <c:idx val="0"/>
          <c:order val="0"/>
          <c:spPr>
            <a:ln>
              <a:noFill/>
            </a:ln>
          </c:spPr>
          <c:dPt>
            <c:idx val="0"/>
            <c:bubble3D val="0"/>
            <c:spPr>
              <a:solidFill>
                <a:srgbClr val="84E4A9"/>
              </a:solidFill>
              <a:ln w="19050">
                <a:noFill/>
              </a:ln>
              <a:effectLst/>
            </c:spPr>
            <c:extLst>
              <c:ext xmlns:c16="http://schemas.microsoft.com/office/drawing/2014/chart" uri="{C3380CC4-5D6E-409C-BE32-E72D297353CC}">
                <c16:uniqueId val="{00000001-DA24-40DB-BEE0-3156937D5284}"/>
              </c:ext>
            </c:extLst>
          </c:dPt>
          <c:dPt>
            <c:idx val="1"/>
            <c:bubble3D val="0"/>
            <c:spPr>
              <a:solidFill>
                <a:srgbClr val="2AA244"/>
              </a:solidFill>
              <a:ln w="19050">
                <a:noFill/>
              </a:ln>
              <a:effectLst/>
            </c:spPr>
            <c:extLst>
              <c:ext xmlns:c16="http://schemas.microsoft.com/office/drawing/2014/chart" uri="{C3380CC4-5D6E-409C-BE32-E72D297353CC}">
                <c16:uniqueId val="{00000003-DA24-40DB-BEE0-3156937D5284}"/>
              </c:ext>
            </c:extLst>
          </c:dPt>
          <c:dLbls>
            <c:dLbl>
              <c:idx val="0"/>
              <c:layout>
                <c:manualLayout>
                  <c:x val="4.1988329265042548E-2"/>
                  <c:y val="-2.78815875938373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24-40DB-BEE0-3156937D5284}"/>
                </c:ext>
              </c:extLst>
            </c:dLbl>
            <c:dLbl>
              <c:idx val="1"/>
              <c:layout>
                <c:manualLayout>
                  <c:x val="-3.7498341274770763E-3"/>
                  <c:y val="0.1028790611313423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24-40DB-BEE0-3156937D5284}"/>
                </c:ext>
              </c:extLst>
            </c:dLbl>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rgbClr val="1A743C"/>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rgbClr val="84E4A9"/>
                  </a:solidFill>
                  <a:round/>
                </a:ln>
                <a:effectLst/>
              </c:spPr>
            </c:leaderLines>
            <c:extLst>
              <c:ext xmlns:c15="http://schemas.microsoft.com/office/drawing/2012/chart" uri="{CE6537A1-D6FC-4f65-9D91-7224C49458BB}"/>
            </c:extLst>
          </c:dLbls>
          <c:cat>
            <c:strRef>
              <c:f>'Operations &amp; Logistics Data'!$L$10:$L$11</c:f>
              <c:strCache>
                <c:ptCount val="2"/>
                <c:pt idx="0">
                  <c:v>returned</c:v>
                </c:pt>
                <c:pt idx="1">
                  <c:v>not returned</c:v>
                </c:pt>
              </c:strCache>
            </c:strRef>
          </c:cat>
          <c:val>
            <c:numRef>
              <c:f>'Operations &amp; Logistics Data'!$M$10:$M$11</c:f>
              <c:numCache>
                <c:formatCode>0.00%</c:formatCode>
                <c:ptCount val="2"/>
                <c:pt idx="0">
                  <c:v>0.499</c:v>
                </c:pt>
                <c:pt idx="1">
                  <c:v>0.501</c:v>
                </c:pt>
              </c:numCache>
            </c:numRef>
          </c:val>
          <c:extLst>
            <c:ext xmlns:c16="http://schemas.microsoft.com/office/drawing/2014/chart" uri="{C3380CC4-5D6E-409C-BE32-E72D297353CC}">
              <c16:uniqueId val="{00000004-DA24-40DB-BEE0-3156937D52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[retail_data.xlsx]Overview Data!PivotTable1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 Data'!$F$5</c:f>
              <c:strCache>
                <c:ptCount val="1"/>
                <c:pt idx="0">
                  <c:v>Total</c:v>
                </c:pt>
              </c:strCache>
            </c:strRef>
          </c:tx>
          <c:spPr>
            <a:ln w="28575" cap="rnd">
              <a:solidFill>
                <a:schemeClr val="accent1"/>
              </a:solidFill>
              <a:round/>
            </a:ln>
            <a:effectLst/>
          </c:spPr>
          <c:marker>
            <c:symbol val="none"/>
          </c:marker>
          <c:cat>
            <c:strRef>
              <c:f>'Overview Data'!$E$6:$E$18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'Overview Data'!$F$6:$F$18</c:f>
              <c:numCache>
                <c:formatCode>General</c:formatCode>
                <c:ptCount val="12"/>
                <c:pt idx="0">
                  <c:v>840210.00000000012</c:v>
                </c:pt>
                <c:pt idx="1">
                  <c:v>804925.33999999973</c:v>
                </c:pt>
                <c:pt idx="2">
                  <c:v>862243.42999999982</c:v>
                </c:pt>
                <c:pt idx="3">
                  <c:v>1041184.0000000001</c:v>
                </c:pt>
                <c:pt idx="4">
                  <c:v>918721.93999999971</c:v>
                </c:pt>
                <c:pt idx="5">
                  <c:v>752718.73999999987</c:v>
                </c:pt>
                <c:pt idx="6">
                  <c:v>863233.74000000022</c:v>
                </c:pt>
                <c:pt idx="7">
                  <c:v>787549.65999999957</c:v>
                </c:pt>
                <c:pt idx="8">
                  <c:v>1000281.4899999996</c:v>
                </c:pt>
                <c:pt idx="9">
                  <c:v>785393.23999999976</c:v>
                </c:pt>
                <c:pt idx="10">
                  <c:v>803512.92000000027</c:v>
                </c:pt>
                <c:pt idx="11">
                  <c:v>942098.08999999973</c:v>
                </c:pt>
              </c:numCache>
            </c:numRef>
          </c:val>
          <c:smooth val="0"/>
          <c:extLst>
            <c:ext xmlns:c16="http://schemas.microsoft.com/office/drawing/2014/chart" uri="{C3380CC4-5D6E-409C-BE32-E72D297353CC}">
              <c16:uniqueId val="{00000000-DEDC-4807-8947-8A5DC6BFCC4D}"/>
            </c:ext>
          </c:extLst>
        </c:ser>
        <c:dLbls>
          <c:showLegendKey val="0"/>
          <c:showVal val="0"/>
          <c:showCatName val="0"/>
          <c:showSerName val="0"/>
          <c:showPercent val="0"/>
          <c:showBubbleSize val="0"/>
        </c:dLbls>
        <c:smooth val="0"/>
        <c:axId val="734417600"/>
        <c:axId val="734418080"/>
      </c:lineChart>
      <c:catAx>
        <c:axId val="73441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18080"/>
        <c:crosses val="autoZero"/>
        <c:auto val="1"/>
        <c:lblAlgn val="ctr"/>
        <c:lblOffset val="100"/>
        <c:noMultiLvlLbl val="0"/>
      </c:catAx>
      <c:valAx>
        <c:axId val="73441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1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[retail_data.xlsx]Overview Data!PivotTable2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 Data'!$J$5</c:f>
              <c:strCache>
                <c:ptCount val="1"/>
                <c:pt idx="0">
                  <c:v>Total</c:v>
                </c:pt>
              </c:strCache>
            </c:strRef>
          </c:tx>
          <c:spPr>
            <a:solidFill>
              <a:schemeClr val="accent1"/>
            </a:solidFill>
            <a:ln>
              <a:noFill/>
            </a:ln>
            <a:effectLst/>
          </c:spPr>
          <c:invertIfNegative val="0"/>
          <c:cat>
            <c:strRef>
              <c:f>'Overview Data'!$I$6:$I$11</c:f>
              <c:strCache>
                <c:ptCount val="5"/>
                <c:pt idx="0">
                  <c:v>Keyboard</c:v>
                </c:pt>
                <c:pt idx="1">
                  <c:v>Laptop</c:v>
                </c:pt>
                <c:pt idx="2">
                  <c:v>Monitor</c:v>
                </c:pt>
                <c:pt idx="3">
                  <c:v>Phone</c:v>
                </c:pt>
                <c:pt idx="4">
                  <c:v>Tablet</c:v>
                </c:pt>
              </c:strCache>
            </c:strRef>
          </c:cat>
          <c:val>
            <c:numRef>
              <c:f>'Overview Data'!$J$6:$J$11</c:f>
              <c:numCache>
                <c:formatCode>General</c:formatCode>
                <c:ptCount val="5"/>
                <c:pt idx="0">
                  <c:v>1338886.6900000004</c:v>
                </c:pt>
                <c:pt idx="1">
                  <c:v>1352527.9799999991</c:v>
                </c:pt>
                <c:pt idx="2">
                  <c:v>1397027.0599999994</c:v>
                </c:pt>
                <c:pt idx="3">
                  <c:v>1346035.2399999991</c:v>
                </c:pt>
                <c:pt idx="4">
                  <c:v>1344568.6</c:v>
                </c:pt>
              </c:numCache>
            </c:numRef>
          </c:val>
          <c:extLst>
            <c:ext xmlns:c16="http://schemas.microsoft.com/office/drawing/2014/chart" uri="{C3380CC4-5D6E-409C-BE32-E72D297353CC}">
              <c16:uniqueId val="{00000000-DAAE-4A02-8731-B3FD5FF05154}"/>
            </c:ext>
          </c:extLst>
        </c:ser>
        <c:dLbls>
          <c:showLegendKey val="0"/>
          <c:showVal val="0"/>
          <c:showCatName val="0"/>
          <c:showSerName val="0"/>
          <c:showPercent val="0"/>
          <c:showBubbleSize val="0"/>
        </c:dLbls>
        <c:gapWidth val="182"/>
        <c:axId val="2077918383"/>
        <c:axId val="2077938543"/>
      </c:barChart>
      <c:catAx>
        <c:axId val="207791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938543"/>
        <c:crosses val="autoZero"/>
        <c:auto val="1"/>
        <c:lblAlgn val="ctr"/>
        <c:lblOffset val="100"/>
        <c:noMultiLvlLbl val="0"/>
      </c:catAx>
      <c:valAx>
        <c:axId val="207793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91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[retail_data.xlsx]Overview 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'Overview Data'!$M$5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84-46A0-AF7D-D82E91D8D3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84-46A0-AF7D-D82E91D8D3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84-46A0-AF7D-D82E91D8D30C}"/>
              </c:ext>
            </c:extLst>
          </c:dPt>
          <c:cat>
            <c:strRef>
              <c:f>'Overview Data'!$L$6:$L$9</c:f>
              <c:strCache>
                <c:ptCount val="3"/>
                <c:pt idx="0">
                  <c:v>Accessories</c:v>
                </c:pt>
                <c:pt idx="1">
                  <c:v>Computers</c:v>
                </c:pt>
                <c:pt idx="2">
                  <c:v>Electronics</c:v>
                </c:pt>
              </c:strCache>
            </c:strRef>
          </c:cat>
          <c:val>
            <c:numRef>
              <c:f>'Overview Data'!$M$6:$M$9</c:f>
              <c:numCache>
                <c:formatCode>General</c:formatCode>
                <c:ptCount val="3"/>
                <c:pt idx="0">
                  <c:v>2559706.0499999989</c:v>
                </c:pt>
                <c:pt idx="1">
                  <c:v>4094123.6400000043</c:v>
                </c:pt>
                <c:pt idx="2">
                  <c:v>3748242.9000000004</c:v>
                </c:pt>
              </c:numCache>
            </c:numRef>
          </c:val>
          <c:extLst>
            <c:ext xmlns:c16="http://schemas.microsoft.com/office/drawing/2014/chart" uri="{C3380CC4-5D6E-409C-BE32-E72D297353CC}">
              <c16:uniqueId val="{00000000-CF58-4276-A760-4128672C46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[retail_data.xlsx]Overview Data!PivotTable4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 Data'!$P$5</c:f>
              <c:strCache>
                <c:ptCount val="1"/>
                <c:pt idx="0">
                  <c:v>Total</c:v>
                </c:pt>
              </c:strCache>
            </c:strRef>
          </c:tx>
          <c:spPr>
            <a:solidFill>
              <a:schemeClr val="accent1"/>
            </a:solidFill>
            <a:ln>
              <a:noFill/>
            </a:ln>
            <a:effectLst/>
          </c:spPr>
          <c:invertIfNegative val="0"/>
          <c:cat>
            <c:strRef>
              <c:f>'Overview Data'!$O$6:$O$16</c:f>
              <c:strCache>
                <c:ptCount val="10"/>
                <c:pt idx="0">
                  <c:v>Berlin</c:v>
                </c:pt>
                <c:pt idx="1">
                  <c:v>Chicago</c:v>
                </c:pt>
                <c:pt idx="2">
                  <c:v>Delhi</c:v>
                </c:pt>
                <c:pt idx="3">
                  <c:v>Houston</c:v>
                </c:pt>
                <c:pt idx="4">
                  <c:v>London</c:v>
                </c:pt>
                <c:pt idx="5">
                  <c:v>Los Angeles</c:v>
                </c:pt>
                <c:pt idx="6">
                  <c:v>Miami</c:v>
                </c:pt>
                <c:pt idx="7">
                  <c:v>Mumbai</c:v>
                </c:pt>
                <c:pt idx="8">
                  <c:v>New York</c:v>
                </c:pt>
                <c:pt idx="9">
                  <c:v>Tokyo</c:v>
                </c:pt>
              </c:strCache>
            </c:strRef>
          </c:cat>
          <c:val>
            <c:numRef>
              <c:f>'Overview Data'!$P$6:$P$16</c:f>
              <c:numCache>
                <c:formatCode>General</c:formatCode>
                <c:ptCount val="10"/>
                <c:pt idx="0">
                  <c:v>975838.16999999981</c:v>
                </c:pt>
                <c:pt idx="1">
                  <c:v>1123508.8399999999</c:v>
                </c:pt>
                <c:pt idx="2">
                  <c:v>1039369.1499999998</c:v>
                </c:pt>
                <c:pt idx="3">
                  <c:v>1006707.5799999998</c:v>
                </c:pt>
                <c:pt idx="4">
                  <c:v>1146666.8099999996</c:v>
                </c:pt>
                <c:pt idx="5">
                  <c:v>1102365.7399999995</c:v>
                </c:pt>
                <c:pt idx="6">
                  <c:v>918680.90999999992</c:v>
                </c:pt>
                <c:pt idx="7">
                  <c:v>1022771.6299999999</c:v>
                </c:pt>
                <c:pt idx="8">
                  <c:v>1055363.4299999997</c:v>
                </c:pt>
                <c:pt idx="9">
                  <c:v>1010800.3299999998</c:v>
                </c:pt>
              </c:numCache>
            </c:numRef>
          </c:val>
          <c:extLst>
            <c:ext xmlns:c16="http://schemas.microsoft.com/office/drawing/2014/chart" uri="{C3380CC4-5D6E-409C-BE32-E72D297353CC}">
              <c16:uniqueId val="{00000000-56D2-4BB9-B319-A5C7A93E8B87}"/>
            </c:ext>
          </c:extLst>
        </c:ser>
        <c:dLbls>
          <c:showLegendKey val="0"/>
          <c:showVal val="0"/>
          <c:showCatName val="0"/>
          <c:showSerName val="0"/>
          <c:showPercent val="0"/>
          <c:showBubbleSize val="0"/>
        </c:dLbls>
        <c:gapWidth val="219"/>
        <c:overlap val="-27"/>
        <c:axId val="1119954271"/>
        <c:axId val="1119940351"/>
      </c:barChart>
      <c:catAx>
        <c:axId val="111995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40351"/>
        <c:crosses val="autoZero"/>
        <c:auto val="1"/>
        <c:lblAlgn val="ctr"/>
        <c:lblOffset val="100"/>
        <c:noMultiLvlLbl val="0"/>
      </c:catAx>
      <c:valAx>
        <c:axId val="111994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5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[retail_data.xlsx]Product &amp; Category Insight Data!PivotTable1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&amp; Category Insight Data'!$C$4</c:f>
              <c:strCache>
                <c:ptCount val="1"/>
                <c:pt idx="0">
                  <c:v>Total</c:v>
                </c:pt>
              </c:strCache>
            </c:strRef>
          </c:tx>
          <c:spPr>
            <a:solidFill>
              <a:schemeClr val="accent1"/>
            </a:solidFill>
            <a:ln>
              <a:noFill/>
            </a:ln>
            <a:effectLst/>
          </c:spPr>
          <c:invertIfNegative val="0"/>
          <c:cat>
            <c:strRef>
              <c:f>'Product &amp; Category Insight Data'!$B$5:$B$13</c:f>
              <c:strCache>
                <c:ptCount val="8"/>
                <c:pt idx="0">
                  <c:v>Monitor</c:v>
                </c:pt>
                <c:pt idx="1">
                  <c:v>Laptop</c:v>
                </c:pt>
                <c:pt idx="2">
                  <c:v>Phone</c:v>
                </c:pt>
                <c:pt idx="3">
                  <c:v>Tablet</c:v>
                </c:pt>
                <c:pt idx="4">
                  <c:v>Keyboard</c:v>
                </c:pt>
                <c:pt idx="5">
                  <c:v>Headphones</c:v>
                </c:pt>
                <c:pt idx="6">
                  <c:v>Smartwatch</c:v>
                </c:pt>
                <c:pt idx="7">
                  <c:v>Camera</c:v>
                </c:pt>
              </c:strCache>
            </c:strRef>
          </c:cat>
          <c:val>
            <c:numRef>
              <c:f>'Product &amp; Category Insight Data'!$C$5:$C$13</c:f>
              <c:numCache>
                <c:formatCode>General</c:formatCode>
                <c:ptCount val="8"/>
                <c:pt idx="0">
                  <c:v>1397027.0599999994</c:v>
                </c:pt>
                <c:pt idx="1">
                  <c:v>1352527.9799999991</c:v>
                </c:pt>
                <c:pt idx="2">
                  <c:v>1346035.2399999991</c:v>
                </c:pt>
                <c:pt idx="3">
                  <c:v>1344568.6</c:v>
                </c:pt>
                <c:pt idx="4">
                  <c:v>1338886.6900000004</c:v>
                </c:pt>
                <c:pt idx="5">
                  <c:v>1220819.3600000001</c:v>
                </c:pt>
                <c:pt idx="6">
                  <c:v>1219532.4200000002</c:v>
                </c:pt>
                <c:pt idx="7">
                  <c:v>1182675.2399999998</c:v>
                </c:pt>
              </c:numCache>
            </c:numRef>
          </c:val>
          <c:extLst>
            <c:ext xmlns:c16="http://schemas.microsoft.com/office/drawing/2014/chart" uri="{C3380CC4-5D6E-409C-BE32-E72D297353CC}">
              <c16:uniqueId val="{00000000-68B0-4615-B978-D399D23340A4}"/>
            </c:ext>
          </c:extLst>
        </c:ser>
        <c:dLbls>
          <c:showLegendKey val="0"/>
          <c:showVal val="0"/>
          <c:showCatName val="0"/>
          <c:showSerName val="0"/>
          <c:showPercent val="0"/>
          <c:showBubbleSize val="0"/>
        </c:dLbls>
        <c:gapWidth val="219"/>
        <c:overlap val="-27"/>
        <c:axId val="952813200"/>
        <c:axId val="952812240"/>
      </c:barChart>
      <c:catAx>
        <c:axId val="95281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12240"/>
        <c:crosses val="autoZero"/>
        <c:auto val="1"/>
        <c:lblAlgn val="ctr"/>
        <c:lblOffset val="100"/>
        <c:noMultiLvlLbl val="0"/>
      </c:catAx>
      <c:valAx>
        <c:axId val="95281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1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[retail_data.xlsx]Product &amp; Category Insight Data!PivotTable2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&amp; Category Insight Data'!$F$4</c:f>
              <c:strCache>
                <c:ptCount val="1"/>
                <c:pt idx="0">
                  <c:v>Total</c:v>
                </c:pt>
              </c:strCache>
            </c:strRef>
          </c:tx>
          <c:spPr>
            <a:solidFill>
              <a:schemeClr val="accent1"/>
            </a:solidFill>
            <a:ln>
              <a:noFill/>
            </a:ln>
            <a:effectLst/>
          </c:spPr>
          <c:invertIfNegative val="0"/>
          <c:cat>
            <c:strRef>
              <c:f>'Product &amp; Category Insight Data'!$E$5:$E$8</c:f>
              <c:strCache>
                <c:ptCount val="3"/>
                <c:pt idx="0">
                  <c:v>Computers</c:v>
                </c:pt>
                <c:pt idx="1">
                  <c:v>Electronics</c:v>
                </c:pt>
                <c:pt idx="2">
                  <c:v>Accessories</c:v>
                </c:pt>
              </c:strCache>
            </c:strRef>
          </c:cat>
          <c:val>
            <c:numRef>
              <c:f>'Product &amp; Category Insight Data'!$F$5:$F$8</c:f>
              <c:numCache>
                <c:formatCode>General</c:formatCode>
                <c:ptCount val="3"/>
                <c:pt idx="0">
                  <c:v>982624.39999999991</c:v>
                </c:pt>
                <c:pt idx="1">
                  <c:v>961229.55999999982</c:v>
                </c:pt>
                <c:pt idx="2">
                  <c:v>660542.88999999966</c:v>
                </c:pt>
              </c:numCache>
            </c:numRef>
          </c:val>
          <c:extLst>
            <c:ext xmlns:c16="http://schemas.microsoft.com/office/drawing/2014/chart" uri="{C3380CC4-5D6E-409C-BE32-E72D297353CC}">
              <c16:uniqueId val="{00000000-C2A1-4A22-B407-90AD07117991}"/>
            </c:ext>
          </c:extLst>
        </c:ser>
        <c:dLbls>
          <c:showLegendKey val="0"/>
          <c:showVal val="0"/>
          <c:showCatName val="0"/>
          <c:showSerName val="0"/>
          <c:showPercent val="0"/>
          <c:showBubbleSize val="0"/>
        </c:dLbls>
        <c:gapWidth val="182"/>
        <c:axId val="175688752"/>
        <c:axId val="175685872"/>
      </c:barChart>
      <c:catAx>
        <c:axId val="17568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85872"/>
        <c:crosses val="autoZero"/>
        <c:auto val="1"/>
        <c:lblAlgn val="ctr"/>
        <c:lblOffset val="100"/>
        <c:noMultiLvlLbl val="0"/>
      </c:catAx>
      <c:valAx>
        <c:axId val="17568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8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Data'!$R$2:$R$2001</c:f>
              <c:numCache>
                <c:formatCode>General</c:formatCode>
                <c:ptCount val="2000"/>
                <c:pt idx="0">
                  <c:v>0</c:v>
                </c:pt>
                <c:pt idx="1">
                  <c:v>20</c:v>
                </c:pt>
                <c:pt idx="2">
                  <c:v>20</c:v>
                </c:pt>
                <c:pt idx="3">
                  <c:v>0</c:v>
                </c:pt>
                <c:pt idx="4">
                  <c:v>5</c:v>
                </c:pt>
                <c:pt idx="5">
                  <c:v>10</c:v>
                </c:pt>
                <c:pt idx="6">
                  <c:v>5</c:v>
                </c:pt>
                <c:pt idx="7">
                  <c:v>10</c:v>
                </c:pt>
                <c:pt idx="8">
                  <c:v>20</c:v>
                </c:pt>
                <c:pt idx="9">
                  <c:v>20</c:v>
                </c:pt>
                <c:pt idx="10">
                  <c:v>5</c:v>
                </c:pt>
                <c:pt idx="11">
                  <c:v>5</c:v>
                </c:pt>
                <c:pt idx="12">
                  <c:v>20</c:v>
                </c:pt>
                <c:pt idx="13">
                  <c:v>0</c:v>
                </c:pt>
                <c:pt idx="14">
                  <c:v>0</c:v>
                </c:pt>
                <c:pt idx="15">
                  <c:v>10</c:v>
                </c:pt>
                <c:pt idx="16">
                  <c:v>20</c:v>
                </c:pt>
                <c:pt idx="17">
                  <c:v>0</c:v>
                </c:pt>
                <c:pt idx="18">
                  <c:v>0</c:v>
                </c:pt>
                <c:pt idx="19">
                  <c:v>10</c:v>
                </c:pt>
                <c:pt idx="20">
                  <c:v>5</c:v>
                </c:pt>
                <c:pt idx="21">
                  <c:v>15</c:v>
                </c:pt>
                <c:pt idx="22">
                  <c:v>10</c:v>
                </c:pt>
                <c:pt idx="23">
                  <c:v>15</c:v>
                </c:pt>
                <c:pt idx="24">
                  <c:v>15</c:v>
                </c:pt>
                <c:pt idx="25">
                  <c:v>10</c:v>
                </c:pt>
                <c:pt idx="26">
                  <c:v>20</c:v>
                </c:pt>
                <c:pt idx="27">
                  <c:v>20</c:v>
                </c:pt>
                <c:pt idx="28">
                  <c:v>15</c:v>
                </c:pt>
                <c:pt idx="29">
                  <c:v>5</c:v>
                </c:pt>
                <c:pt idx="30">
                  <c:v>0</c:v>
                </c:pt>
                <c:pt idx="31">
                  <c:v>15</c:v>
                </c:pt>
                <c:pt idx="32">
                  <c:v>5</c:v>
                </c:pt>
                <c:pt idx="33">
                  <c:v>15</c:v>
                </c:pt>
                <c:pt idx="34">
                  <c:v>20</c:v>
                </c:pt>
                <c:pt idx="35">
                  <c:v>0</c:v>
                </c:pt>
                <c:pt idx="36">
                  <c:v>10</c:v>
                </c:pt>
                <c:pt idx="37">
                  <c:v>20</c:v>
                </c:pt>
                <c:pt idx="38">
                  <c:v>20</c:v>
                </c:pt>
                <c:pt idx="39">
                  <c:v>0</c:v>
                </c:pt>
                <c:pt idx="40">
                  <c:v>20</c:v>
                </c:pt>
                <c:pt idx="41">
                  <c:v>20</c:v>
                </c:pt>
                <c:pt idx="42">
                  <c:v>20</c:v>
                </c:pt>
                <c:pt idx="43">
                  <c:v>5</c:v>
                </c:pt>
                <c:pt idx="44">
                  <c:v>5</c:v>
                </c:pt>
                <c:pt idx="45">
                  <c:v>5</c:v>
                </c:pt>
                <c:pt idx="46">
                  <c:v>15</c:v>
                </c:pt>
                <c:pt idx="47">
                  <c:v>0</c:v>
                </c:pt>
                <c:pt idx="48">
                  <c:v>0</c:v>
                </c:pt>
                <c:pt idx="49">
                  <c:v>10</c:v>
                </c:pt>
                <c:pt idx="50">
                  <c:v>10</c:v>
                </c:pt>
                <c:pt idx="51">
                  <c:v>0</c:v>
                </c:pt>
                <c:pt idx="52">
                  <c:v>15</c:v>
                </c:pt>
                <c:pt idx="53">
                  <c:v>15</c:v>
                </c:pt>
                <c:pt idx="54">
                  <c:v>10</c:v>
                </c:pt>
                <c:pt idx="55">
                  <c:v>10</c:v>
                </c:pt>
                <c:pt idx="56">
                  <c:v>15</c:v>
                </c:pt>
                <c:pt idx="57">
                  <c:v>20</c:v>
                </c:pt>
                <c:pt idx="58">
                  <c:v>20</c:v>
                </c:pt>
                <c:pt idx="59">
                  <c:v>10</c:v>
                </c:pt>
                <c:pt idx="60">
                  <c:v>0</c:v>
                </c:pt>
                <c:pt idx="61">
                  <c:v>15</c:v>
                </c:pt>
                <c:pt idx="62">
                  <c:v>5</c:v>
                </c:pt>
                <c:pt idx="63">
                  <c:v>10</c:v>
                </c:pt>
                <c:pt idx="64">
                  <c:v>0</c:v>
                </c:pt>
                <c:pt idx="65">
                  <c:v>5</c:v>
                </c:pt>
                <c:pt idx="66">
                  <c:v>15</c:v>
                </c:pt>
                <c:pt idx="67">
                  <c:v>15</c:v>
                </c:pt>
                <c:pt idx="68">
                  <c:v>15</c:v>
                </c:pt>
                <c:pt idx="69">
                  <c:v>15</c:v>
                </c:pt>
                <c:pt idx="70">
                  <c:v>0</c:v>
                </c:pt>
                <c:pt idx="71">
                  <c:v>15</c:v>
                </c:pt>
                <c:pt idx="72">
                  <c:v>20</c:v>
                </c:pt>
                <c:pt idx="73">
                  <c:v>15</c:v>
                </c:pt>
                <c:pt idx="74">
                  <c:v>0</c:v>
                </c:pt>
                <c:pt idx="75">
                  <c:v>20</c:v>
                </c:pt>
                <c:pt idx="76">
                  <c:v>10</c:v>
                </c:pt>
                <c:pt idx="77">
                  <c:v>15</c:v>
                </c:pt>
                <c:pt idx="78">
                  <c:v>0</c:v>
                </c:pt>
                <c:pt idx="79">
                  <c:v>20</c:v>
                </c:pt>
                <c:pt idx="80">
                  <c:v>15</c:v>
                </c:pt>
                <c:pt idx="81">
                  <c:v>0</c:v>
                </c:pt>
                <c:pt idx="82">
                  <c:v>15</c:v>
                </c:pt>
                <c:pt idx="83">
                  <c:v>15</c:v>
                </c:pt>
                <c:pt idx="84">
                  <c:v>0</c:v>
                </c:pt>
                <c:pt idx="85">
                  <c:v>5</c:v>
                </c:pt>
                <c:pt idx="86">
                  <c:v>10</c:v>
                </c:pt>
                <c:pt idx="87">
                  <c:v>15</c:v>
                </c:pt>
                <c:pt idx="88">
                  <c:v>15</c:v>
                </c:pt>
                <c:pt idx="89">
                  <c:v>5</c:v>
                </c:pt>
                <c:pt idx="90">
                  <c:v>20</c:v>
                </c:pt>
                <c:pt idx="91">
                  <c:v>10</c:v>
                </c:pt>
                <c:pt idx="92">
                  <c:v>5</c:v>
                </c:pt>
                <c:pt idx="93">
                  <c:v>5</c:v>
                </c:pt>
                <c:pt idx="94">
                  <c:v>15</c:v>
                </c:pt>
                <c:pt idx="95">
                  <c:v>20</c:v>
                </c:pt>
                <c:pt idx="96">
                  <c:v>15</c:v>
                </c:pt>
                <c:pt idx="97">
                  <c:v>0</c:v>
                </c:pt>
                <c:pt idx="98">
                  <c:v>0</c:v>
                </c:pt>
                <c:pt idx="99">
                  <c:v>20</c:v>
                </c:pt>
                <c:pt idx="100">
                  <c:v>0</c:v>
                </c:pt>
                <c:pt idx="101">
                  <c:v>20</c:v>
                </c:pt>
                <c:pt idx="102">
                  <c:v>0</c:v>
                </c:pt>
                <c:pt idx="103">
                  <c:v>10</c:v>
                </c:pt>
                <c:pt idx="104">
                  <c:v>10</c:v>
                </c:pt>
                <c:pt idx="105">
                  <c:v>10</c:v>
                </c:pt>
                <c:pt idx="106">
                  <c:v>10</c:v>
                </c:pt>
                <c:pt idx="107">
                  <c:v>20</c:v>
                </c:pt>
                <c:pt idx="108">
                  <c:v>0</c:v>
                </c:pt>
                <c:pt idx="109">
                  <c:v>15</c:v>
                </c:pt>
                <c:pt idx="110">
                  <c:v>5</c:v>
                </c:pt>
                <c:pt idx="111">
                  <c:v>20</c:v>
                </c:pt>
                <c:pt idx="112">
                  <c:v>5</c:v>
                </c:pt>
                <c:pt idx="113">
                  <c:v>10</c:v>
                </c:pt>
                <c:pt idx="114">
                  <c:v>10</c:v>
                </c:pt>
                <c:pt idx="115">
                  <c:v>5</c:v>
                </c:pt>
                <c:pt idx="116">
                  <c:v>20</c:v>
                </c:pt>
                <c:pt idx="117">
                  <c:v>10</c:v>
                </c:pt>
                <c:pt idx="118">
                  <c:v>5</c:v>
                </c:pt>
                <c:pt idx="119">
                  <c:v>10</c:v>
                </c:pt>
                <c:pt idx="120">
                  <c:v>10</c:v>
                </c:pt>
                <c:pt idx="121">
                  <c:v>20</c:v>
                </c:pt>
                <c:pt idx="122">
                  <c:v>10</c:v>
                </c:pt>
                <c:pt idx="123">
                  <c:v>20</c:v>
                </c:pt>
                <c:pt idx="124">
                  <c:v>20</c:v>
                </c:pt>
                <c:pt idx="125">
                  <c:v>20</c:v>
                </c:pt>
                <c:pt idx="126">
                  <c:v>20</c:v>
                </c:pt>
                <c:pt idx="127">
                  <c:v>10</c:v>
                </c:pt>
                <c:pt idx="128">
                  <c:v>5</c:v>
                </c:pt>
                <c:pt idx="129">
                  <c:v>15</c:v>
                </c:pt>
                <c:pt idx="130">
                  <c:v>0</c:v>
                </c:pt>
                <c:pt idx="131">
                  <c:v>20</c:v>
                </c:pt>
                <c:pt idx="132">
                  <c:v>20</c:v>
                </c:pt>
                <c:pt idx="133">
                  <c:v>0</c:v>
                </c:pt>
                <c:pt idx="134">
                  <c:v>20</c:v>
                </c:pt>
                <c:pt idx="135">
                  <c:v>15</c:v>
                </c:pt>
                <c:pt idx="136">
                  <c:v>10</c:v>
                </c:pt>
                <c:pt idx="137">
                  <c:v>0</c:v>
                </c:pt>
                <c:pt idx="138">
                  <c:v>0</c:v>
                </c:pt>
                <c:pt idx="139">
                  <c:v>15</c:v>
                </c:pt>
                <c:pt idx="140">
                  <c:v>15</c:v>
                </c:pt>
                <c:pt idx="141">
                  <c:v>5</c:v>
                </c:pt>
                <c:pt idx="142">
                  <c:v>5</c:v>
                </c:pt>
                <c:pt idx="143">
                  <c:v>20</c:v>
                </c:pt>
                <c:pt idx="144">
                  <c:v>5</c:v>
                </c:pt>
                <c:pt idx="145">
                  <c:v>5</c:v>
                </c:pt>
                <c:pt idx="146">
                  <c:v>20</c:v>
                </c:pt>
                <c:pt idx="147">
                  <c:v>10</c:v>
                </c:pt>
                <c:pt idx="148">
                  <c:v>10</c:v>
                </c:pt>
                <c:pt idx="149">
                  <c:v>20</c:v>
                </c:pt>
                <c:pt idx="150">
                  <c:v>0</c:v>
                </c:pt>
                <c:pt idx="151">
                  <c:v>15</c:v>
                </c:pt>
                <c:pt idx="152">
                  <c:v>5</c:v>
                </c:pt>
                <c:pt idx="153">
                  <c:v>0</c:v>
                </c:pt>
                <c:pt idx="154">
                  <c:v>20</c:v>
                </c:pt>
                <c:pt idx="155">
                  <c:v>20</c:v>
                </c:pt>
                <c:pt idx="156">
                  <c:v>20</c:v>
                </c:pt>
                <c:pt idx="157">
                  <c:v>15</c:v>
                </c:pt>
                <c:pt idx="158">
                  <c:v>5</c:v>
                </c:pt>
                <c:pt idx="159">
                  <c:v>20</c:v>
                </c:pt>
                <c:pt idx="160">
                  <c:v>20</c:v>
                </c:pt>
                <c:pt idx="161">
                  <c:v>15</c:v>
                </c:pt>
                <c:pt idx="162">
                  <c:v>10</c:v>
                </c:pt>
                <c:pt idx="163">
                  <c:v>10</c:v>
                </c:pt>
                <c:pt idx="164">
                  <c:v>15</c:v>
                </c:pt>
                <c:pt idx="165">
                  <c:v>20</c:v>
                </c:pt>
                <c:pt idx="166">
                  <c:v>10</c:v>
                </c:pt>
                <c:pt idx="167">
                  <c:v>20</c:v>
                </c:pt>
                <c:pt idx="168">
                  <c:v>20</c:v>
                </c:pt>
                <c:pt idx="169">
                  <c:v>5</c:v>
                </c:pt>
                <c:pt idx="170">
                  <c:v>5</c:v>
                </c:pt>
                <c:pt idx="171">
                  <c:v>0</c:v>
                </c:pt>
                <c:pt idx="172">
                  <c:v>10</c:v>
                </c:pt>
                <c:pt idx="173">
                  <c:v>5</c:v>
                </c:pt>
                <c:pt idx="174">
                  <c:v>20</c:v>
                </c:pt>
                <c:pt idx="175">
                  <c:v>20</c:v>
                </c:pt>
                <c:pt idx="176">
                  <c:v>0</c:v>
                </c:pt>
                <c:pt idx="177">
                  <c:v>15</c:v>
                </c:pt>
                <c:pt idx="178">
                  <c:v>20</c:v>
                </c:pt>
                <c:pt idx="179">
                  <c:v>15</c:v>
                </c:pt>
                <c:pt idx="180">
                  <c:v>0</c:v>
                </c:pt>
                <c:pt idx="181">
                  <c:v>5</c:v>
                </c:pt>
                <c:pt idx="182">
                  <c:v>5</c:v>
                </c:pt>
                <c:pt idx="183">
                  <c:v>15</c:v>
                </c:pt>
                <c:pt idx="184">
                  <c:v>5</c:v>
                </c:pt>
                <c:pt idx="185">
                  <c:v>0</c:v>
                </c:pt>
                <c:pt idx="186">
                  <c:v>20</c:v>
                </c:pt>
                <c:pt idx="187">
                  <c:v>20</c:v>
                </c:pt>
                <c:pt idx="188">
                  <c:v>15</c:v>
                </c:pt>
                <c:pt idx="189">
                  <c:v>0</c:v>
                </c:pt>
                <c:pt idx="190">
                  <c:v>5</c:v>
                </c:pt>
                <c:pt idx="191">
                  <c:v>15</c:v>
                </c:pt>
                <c:pt idx="192">
                  <c:v>0</c:v>
                </c:pt>
                <c:pt idx="193">
                  <c:v>15</c:v>
                </c:pt>
                <c:pt idx="194">
                  <c:v>5</c:v>
                </c:pt>
                <c:pt idx="195">
                  <c:v>10</c:v>
                </c:pt>
                <c:pt idx="196">
                  <c:v>10</c:v>
                </c:pt>
                <c:pt idx="197">
                  <c:v>5</c:v>
                </c:pt>
                <c:pt idx="198">
                  <c:v>10</c:v>
                </c:pt>
                <c:pt idx="199">
                  <c:v>15</c:v>
                </c:pt>
                <c:pt idx="200">
                  <c:v>10</c:v>
                </c:pt>
                <c:pt idx="201">
                  <c:v>5</c:v>
                </c:pt>
                <c:pt idx="202">
                  <c:v>10</c:v>
                </c:pt>
                <c:pt idx="203">
                  <c:v>0</c:v>
                </c:pt>
                <c:pt idx="204">
                  <c:v>5</c:v>
                </c:pt>
                <c:pt idx="205">
                  <c:v>10</c:v>
                </c:pt>
                <c:pt idx="206">
                  <c:v>15</c:v>
                </c:pt>
                <c:pt idx="207">
                  <c:v>10</c:v>
                </c:pt>
                <c:pt idx="208">
                  <c:v>5</c:v>
                </c:pt>
                <c:pt idx="209">
                  <c:v>10</c:v>
                </c:pt>
                <c:pt idx="210">
                  <c:v>5</c:v>
                </c:pt>
                <c:pt idx="211">
                  <c:v>0</c:v>
                </c:pt>
                <c:pt idx="212">
                  <c:v>20</c:v>
                </c:pt>
                <c:pt idx="213">
                  <c:v>15</c:v>
                </c:pt>
                <c:pt idx="214">
                  <c:v>5</c:v>
                </c:pt>
                <c:pt idx="215">
                  <c:v>15</c:v>
                </c:pt>
                <c:pt idx="216">
                  <c:v>10</c:v>
                </c:pt>
                <c:pt idx="217">
                  <c:v>0</c:v>
                </c:pt>
                <c:pt idx="218">
                  <c:v>15</c:v>
                </c:pt>
                <c:pt idx="219">
                  <c:v>10</c:v>
                </c:pt>
                <c:pt idx="220">
                  <c:v>5</c:v>
                </c:pt>
                <c:pt idx="221">
                  <c:v>5</c:v>
                </c:pt>
                <c:pt idx="222">
                  <c:v>5</c:v>
                </c:pt>
                <c:pt idx="223">
                  <c:v>0</c:v>
                </c:pt>
                <c:pt idx="224">
                  <c:v>20</c:v>
                </c:pt>
                <c:pt idx="225">
                  <c:v>20</c:v>
                </c:pt>
                <c:pt idx="226">
                  <c:v>10</c:v>
                </c:pt>
                <c:pt idx="227">
                  <c:v>15</c:v>
                </c:pt>
                <c:pt idx="228">
                  <c:v>0</c:v>
                </c:pt>
                <c:pt idx="229">
                  <c:v>5</c:v>
                </c:pt>
                <c:pt idx="230">
                  <c:v>5</c:v>
                </c:pt>
                <c:pt idx="231">
                  <c:v>10</c:v>
                </c:pt>
                <c:pt idx="232">
                  <c:v>20</c:v>
                </c:pt>
                <c:pt idx="233">
                  <c:v>5</c:v>
                </c:pt>
                <c:pt idx="234">
                  <c:v>20</c:v>
                </c:pt>
                <c:pt idx="235">
                  <c:v>10</c:v>
                </c:pt>
                <c:pt idx="236">
                  <c:v>15</c:v>
                </c:pt>
                <c:pt idx="237">
                  <c:v>5</c:v>
                </c:pt>
                <c:pt idx="238">
                  <c:v>5</c:v>
                </c:pt>
                <c:pt idx="239">
                  <c:v>10</c:v>
                </c:pt>
                <c:pt idx="240">
                  <c:v>10</c:v>
                </c:pt>
                <c:pt idx="241">
                  <c:v>15</c:v>
                </c:pt>
                <c:pt idx="242">
                  <c:v>0</c:v>
                </c:pt>
                <c:pt idx="243">
                  <c:v>20</c:v>
                </c:pt>
                <c:pt idx="244">
                  <c:v>20</c:v>
                </c:pt>
                <c:pt idx="245">
                  <c:v>0</c:v>
                </c:pt>
                <c:pt idx="246">
                  <c:v>0</c:v>
                </c:pt>
                <c:pt idx="247">
                  <c:v>0</c:v>
                </c:pt>
                <c:pt idx="248">
                  <c:v>5</c:v>
                </c:pt>
                <c:pt idx="249">
                  <c:v>0</c:v>
                </c:pt>
                <c:pt idx="250">
                  <c:v>20</c:v>
                </c:pt>
                <c:pt idx="251">
                  <c:v>5</c:v>
                </c:pt>
                <c:pt idx="252">
                  <c:v>0</c:v>
                </c:pt>
                <c:pt idx="253">
                  <c:v>15</c:v>
                </c:pt>
                <c:pt idx="254">
                  <c:v>5</c:v>
                </c:pt>
                <c:pt idx="255">
                  <c:v>15</c:v>
                </c:pt>
                <c:pt idx="256">
                  <c:v>20</c:v>
                </c:pt>
                <c:pt idx="257">
                  <c:v>15</c:v>
                </c:pt>
                <c:pt idx="258">
                  <c:v>10</c:v>
                </c:pt>
                <c:pt idx="259">
                  <c:v>0</c:v>
                </c:pt>
                <c:pt idx="260">
                  <c:v>10</c:v>
                </c:pt>
                <c:pt idx="261">
                  <c:v>0</c:v>
                </c:pt>
                <c:pt idx="262">
                  <c:v>20</c:v>
                </c:pt>
                <c:pt idx="263">
                  <c:v>0</c:v>
                </c:pt>
                <c:pt idx="264">
                  <c:v>5</c:v>
                </c:pt>
                <c:pt idx="265">
                  <c:v>0</c:v>
                </c:pt>
                <c:pt idx="266">
                  <c:v>0</c:v>
                </c:pt>
                <c:pt idx="267">
                  <c:v>15</c:v>
                </c:pt>
                <c:pt idx="268">
                  <c:v>0</c:v>
                </c:pt>
                <c:pt idx="269">
                  <c:v>0</c:v>
                </c:pt>
                <c:pt idx="270">
                  <c:v>5</c:v>
                </c:pt>
                <c:pt idx="271">
                  <c:v>15</c:v>
                </c:pt>
                <c:pt idx="272">
                  <c:v>5</c:v>
                </c:pt>
                <c:pt idx="273">
                  <c:v>0</c:v>
                </c:pt>
                <c:pt idx="274">
                  <c:v>0</c:v>
                </c:pt>
                <c:pt idx="275">
                  <c:v>0</c:v>
                </c:pt>
                <c:pt idx="276">
                  <c:v>20</c:v>
                </c:pt>
                <c:pt idx="277">
                  <c:v>20</c:v>
                </c:pt>
                <c:pt idx="278">
                  <c:v>10</c:v>
                </c:pt>
                <c:pt idx="279">
                  <c:v>5</c:v>
                </c:pt>
                <c:pt idx="280">
                  <c:v>20</c:v>
                </c:pt>
                <c:pt idx="281">
                  <c:v>0</c:v>
                </c:pt>
                <c:pt idx="282">
                  <c:v>5</c:v>
                </c:pt>
                <c:pt idx="283">
                  <c:v>15</c:v>
                </c:pt>
                <c:pt idx="284">
                  <c:v>0</c:v>
                </c:pt>
                <c:pt idx="285">
                  <c:v>20</c:v>
                </c:pt>
                <c:pt idx="286">
                  <c:v>0</c:v>
                </c:pt>
                <c:pt idx="287">
                  <c:v>15</c:v>
                </c:pt>
                <c:pt idx="288">
                  <c:v>15</c:v>
                </c:pt>
                <c:pt idx="289">
                  <c:v>0</c:v>
                </c:pt>
                <c:pt idx="290">
                  <c:v>0</c:v>
                </c:pt>
                <c:pt idx="291">
                  <c:v>20</c:v>
                </c:pt>
                <c:pt idx="292">
                  <c:v>20</c:v>
                </c:pt>
                <c:pt idx="293">
                  <c:v>0</c:v>
                </c:pt>
                <c:pt idx="294">
                  <c:v>10</c:v>
                </c:pt>
                <c:pt idx="295">
                  <c:v>20</c:v>
                </c:pt>
                <c:pt idx="296">
                  <c:v>10</c:v>
                </c:pt>
                <c:pt idx="297">
                  <c:v>0</c:v>
                </c:pt>
                <c:pt idx="298">
                  <c:v>10</c:v>
                </c:pt>
                <c:pt idx="299">
                  <c:v>20</c:v>
                </c:pt>
                <c:pt idx="300">
                  <c:v>10</c:v>
                </c:pt>
                <c:pt idx="301">
                  <c:v>5</c:v>
                </c:pt>
                <c:pt idx="302">
                  <c:v>20</c:v>
                </c:pt>
                <c:pt idx="303">
                  <c:v>15</c:v>
                </c:pt>
                <c:pt idx="304">
                  <c:v>5</c:v>
                </c:pt>
                <c:pt idx="305">
                  <c:v>15</c:v>
                </c:pt>
                <c:pt idx="306">
                  <c:v>20</c:v>
                </c:pt>
                <c:pt idx="307">
                  <c:v>0</c:v>
                </c:pt>
                <c:pt idx="308">
                  <c:v>15</c:v>
                </c:pt>
                <c:pt idx="309">
                  <c:v>5</c:v>
                </c:pt>
                <c:pt idx="310">
                  <c:v>20</c:v>
                </c:pt>
                <c:pt idx="311">
                  <c:v>5</c:v>
                </c:pt>
                <c:pt idx="312">
                  <c:v>20</c:v>
                </c:pt>
                <c:pt idx="313">
                  <c:v>20</c:v>
                </c:pt>
                <c:pt idx="314">
                  <c:v>0</c:v>
                </c:pt>
                <c:pt idx="315">
                  <c:v>0</c:v>
                </c:pt>
                <c:pt idx="316">
                  <c:v>5</c:v>
                </c:pt>
                <c:pt idx="317">
                  <c:v>10</c:v>
                </c:pt>
                <c:pt idx="318">
                  <c:v>20</c:v>
                </c:pt>
                <c:pt idx="319">
                  <c:v>20</c:v>
                </c:pt>
                <c:pt idx="320">
                  <c:v>15</c:v>
                </c:pt>
                <c:pt idx="321">
                  <c:v>10</c:v>
                </c:pt>
                <c:pt idx="322">
                  <c:v>15</c:v>
                </c:pt>
                <c:pt idx="323">
                  <c:v>0</c:v>
                </c:pt>
                <c:pt idx="324">
                  <c:v>15</c:v>
                </c:pt>
                <c:pt idx="325">
                  <c:v>0</c:v>
                </c:pt>
                <c:pt idx="326">
                  <c:v>15</c:v>
                </c:pt>
                <c:pt idx="327">
                  <c:v>10</c:v>
                </c:pt>
                <c:pt idx="328">
                  <c:v>0</c:v>
                </c:pt>
                <c:pt idx="329">
                  <c:v>20</c:v>
                </c:pt>
                <c:pt idx="330">
                  <c:v>20</c:v>
                </c:pt>
                <c:pt idx="331">
                  <c:v>10</c:v>
                </c:pt>
                <c:pt idx="332">
                  <c:v>20</c:v>
                </c:pt>
                <c:pt idx="333">
                  <c:v>5</c:v>
                </c:pt>
                <c:pt idx="334">
                  <c:v>15</c:v>
                </c:pt>
                <c:pt idx="335">
                  <c:v>5</c:v>
                </c:pt>
                <c:pt idx="336">
                  <c:v>0</c:v>
                </c:pt>
                <c:pt idx="337">
                  <c:v>20</c:v>
                </c:pt>
                <c:pt idx="338">
                  <c:v>0</c:v>
                </c:pt>
                <c:pt idx="339">
                  <c:v>0</c:v>
                </c:pt>
                <c:pt idx="340">
                  <c:v>5</c:v>
                </c:pt>
                <c:pt idx="341">
                  <c:v>0</c:v>
                </c:pt>
                <c:pt idx="342">
                  <c:v>20</c:v>
                </c:pt>
                <c:pt idx="343">
                  <c:v>5</c:v>
                </c:pt>
                <c:pt idx="344">
                  <c:v>20</c:v>
                </c:pt>
                <c:pt idx="345">
                  <c:v>15</c:v>
                </c:pt>
                <c:pt idx="346">
                  <c:v>20</c:v>
                </c:pt>
                <c:pt idx="347">
                  <c:v>20</c:v>
                </c:pt>
                <c:pt idx="348">
                  <c:v>5</c:v>
                </c:pt>
                <c:pt idx="349">
                  <c:v>0</c:v>
                </c:pt>
                <c:pt idx="350">
                  <c:v>0</c:v>
                </c:pt>
                <c:pt idx="351">
                  <c:v>10</c:v>
                </c:pt>
                <c:pt idx="352">
                  <c:v>0</c:v>
                </c:pt>
                <c:pt idx="353">
                  <c:v>15</c:v>
                </c:pt>
                <c:pt idx="354">
                  <c:v>20</c:v>
                </c:pt>
                <c:pt idx="355">
                  <c:v>0</c:v>
                </c:pt>
                <c:pt idx="356">
                  <c:v>20</c:v>
                </c:pt>
                <c:pt idx="357">
                  <c:v>20</c:v>
                </c:pt>
                <c:pt idx="358">
                  <c:v>5</c:v>
                </c:pt>
                <c:pt idx="359">
                  <c:v>0</c:v>
                </c:pt>
                <c:pt idx="360">
                  <c:v>15</c:v>
                </c:pt>
                <c:pt idx="361">
                  <c:v>20</c:v>
                </c:pt>
                <c:pt idx="362">
                  <c:v>20</c:v>
                </c:pt>
                <c:pt idx="363">
                  <c:v>0</c:v>
                </c:pt>
                <c:pt idx="364">
                  <c:v>10</c:v>
                </c:pt>
                <c:pt idx="365">
                  <c:v>0</c:v>
                </c:pt>
                <c:pt idx="366">
                  <c:v>15</c:v>
                </c:pt>
                <c:pt idx="367">
                  <c:v>10</c:v>
                </c:pt>
                <c:pt idx="368">
                  <c:v>0</c:v>
                </c:pt>
                <c:pt idx="369">
                  <c:v>0</c:v>
                </c:pt>
                <c:pt idx="370">
                  <c:v>0</c:v>
                </c:pt>
                <c:pt idx="371">
                  <c:v>20</c:v>
                </c:pt>
                <c:pt idx="372">
                  <c:v>5</c:v>
                </c:pt>
                <c:pt idx="373">
                  <c:v>20</c:v>
                </c:pt>
                <c:pt idx="374">
                  <c:v>20</c:v>
                </c:pt>
                <c:pt idx="375">
                  <c:v>5</c:v>
                </c:pt>
                <c:pt idx="376">
                  <c:v>15</c:v>
                </c:pt>
                <c:pt idx="377">
                  <c:v>5</c:v>
                </c:pt>
                <c:pt idx="378">
                  <c:v>15</c:v>
                </c:pt>
                <c:pt idx="379">
                  <c:v>10</c:v>
                </c:pt>
                <c:pt idx="380">
                  <c:v>0</c:v>
                </c:pt>
                <c:pt idx="381">
                  <c:v>10</c:v>
                </c:pt>
                <c:pt idx="382">
                  <c:v>20</c:v>
                </c:pt>
                <c:pt idx="383">
                  <c:v>10</c:v>
                </c:pt>
                <c:pt idx="384">
                  <c:v>15</c:v>
                </c:pt>
                <c:pt idx="385">
                  <c:v>5</c:v>
                </c:pt>
                <c:pt idx="386">
                  <c:v>0</c:v>
                </c:pt>
                <c:pt idx="387">
                  <c:v>5</c:v>
                </c:pt>
                <c:pt idx="388">
                  <c:v>10</c:v>
                </c:pt>
                <c:pt idx="389">
                  <c:v>5</c:v>
                </c:pt>
                <c:pt idx="390">
                  <c:v>10</c:v>
                </c:pt>
                <c:pt idx="391">
                  <c:v>5</c:v>
                </c:pt>
                <c:pt idx="392">
                  <c:v>0</c:v>
                </c:pt>
                <c:pt idx="393">
                  <c:v>20</c:v>
                </c:pt>
                <c:pt idx="394">
                  <c:v>0</c:v>
                </c:pt>
                <c:pt idx="395">
                  <c:v>5</c:v>
                </c:pt>
                <c:pt idx="396">
                  <c:v>0</c:v>
                </c:pt>
                <c:pt idx="397">
                  <c:v>0</c:v>
                </c:pt>
                <c:pt idx="398">
                  <c:v>0</c:v>
                </c:pt>
                <c:pt idx="399">
                  <c:v>5</c:v>
                </c:pt>
                <c:pt idx="400">
                  <c:v>0</c:v>
                </c:pt>
                <c:pt idx="401">
                  <c:v>0</c:v>
                </c:pt>
                <c:pt idx="402">
                  <c:v>5</c:v>
                </c:pt>
                <c:pt idx="403">
                  <c:v>10</c:v>
                </c:pt>
                <c:pt idx="404">
                  <c:v>20</c:v>
                </c:pt>
                <c:pt idx="405">
                  <c:v>15</c:v>
                </c:pt>
                <c:pt idx="406">
                  <c:v>0</c:v>
                </c:pt>
                <c:pt idx="407">
                  <c:v>5</c:v>
                </c:pt>
                <c:pt idx="408">
                  <c:v>5</c:v>
                </c:pt>
                <c:pt idx="409">
                  <c:v>0</c:v>
                </c:pt>
                <c:pt idx="410">
                  <c:v>15</c:v>
                </c:pt>
                <c:pt idx="411">
                  <c:v>20</c:v>
                </c:pt>
                <c:pt idx="412">
                  <c:v>20</c:v>
                </c:pt>
                <c:pt idx="413">
                  <c:v>5</c:v>
                </c:pt>
                <c:pt idx="414">
                  <c:v>10</c:v>
                </c:pt>
                <c:pt idx="415">
                  <c:v>15</c:v>
                </c:pt>
                <c:pt idx="416">
                  <c:v>20</c:v>
                </c:pt>
                <c:pt idx="417">
                  <c:v>10</c:v>
                </c:pt>
                <c:pt idx="418">
                  <c:v>5</c:v>
                </c:pt>
                <c:pt idx="419">
                  <c:v>5</c:v>
                </c:pt>
                <c:pt idx="420">
                  <c:v>20</c:v>
                </c:pt>
                <c:pt idx="421">
                  <c:v>15</c:v>
                </c:pt>
                <c:pt idx="422">
                  <c:v>10</c:v>
                </c:pt>
                <c:pt idx="423">
                  <c:v>20</c:v>
                </c:pt>
                <c:pt idx="424">
                  <c:v>10</c:v>
                </c:pt>
                <c:pt idx="425">
                  <c:v>20</c:v>
                </c:pt>
                <c:pt idx="426">
                  <c:v>0</c:v>
                </c:pt>
                <c:pt idx="427">
                  <c:v>15</c:v>
                </c:pt>
                <c:pt idx="428">
                  <c:v>10</c:v>
                </c:pt>
                <c:pt idx="429">
                  <c:v>20</c:v>
                </c:pt>
                <c:pt idx="430">
                  <c:v>0</c:v>
                </c:pt>
                <c:pt idx="431">
                  <c:v>10</c:v>
                </c:pt>
                <c:pt idx="432">
                  <c:v>15</c:v>
                </c:pt>
                <c:pt idx="433">
                  <c:v>0</c:v>
                </c:pt>
                <c:pt idx="434">
                  <c:v>10</c:v>
                </c:pt>
                <c:pt idx="435">
                  <c:v>5</c:v>
                </c:pt>
                <c:pt idx="436">
                  <c:v>10</c:v>
                </c:pt>
                <c:pt idx="437">
                  <c:v>20</c:v>
                </c:pt>
                <c:pt idx="438">
                  <c:v>0</c:v>
                </c:pt>
                <c:pt idx="439">
                  <c:v>5</c:v>
                </c:pt>
                <c:pt idx="440">
                  <c:v>15</c:v>
                </c:pt>
                <c:pt idx="441">
                  <c:v>15</c:v>
                </c:pt>
                <c:pt idx="442">
                  <c:v>15</c:v>
                </c:pt>
                <c:pt idx="443">
                  <c:v>10</c:v>
                </c:pt>
                <c:pt idx="444">
                  <c:v>20</c:v>
                </c:pt>
                <c:pt idx="445">
                  <c:v>0</c:v>
                </c:pt>
                <c:pt idx="446">
                  <c:v>10</c:v>
                </c:pt>
                <c:pt idx="447">
                  <c:v>15</c:v>
                </c:pt>
                <c:pt idx="448">
                  <c:v>15</c:v>
                </c:pt>
                <c:pt idx="449">
                  <c:v>20</c:v>
                </c:pt>
                <c:pt idx="450">
                  <c:v>15</c:v>
                </c:pt>
                <c:pt idx="451">
                  <c:v>20</c:v>
                </c:pt>
                <c:pt idx="452">
                  <c:v>10</c:v>
                </c:pt>
                <c:pt idx="453">
                  <c:v>0</c:v>
                </c:pt>
                <c:pt idx="454">
                  <c:v>10</c:v>
                </c:pt>
                <c:pt idx="455">
                  <c:v>20</c:v>
                </c:pt>
                <c:pt idx="456">
                  <c:v>0</c:v>
                </c:pt>
                <c:pt idx="457">
                  <c:v>0</c:v>
                </c:pt>
                <c:pt idx="458">
                  <c:v>10</c:v>
                </c:pt>
                <c:pt idx="459">
                  <c:v>15</c:v>
                </c:pt>
                <c:pt idx="460">
                  <c:v>15</c:v>
                </c:pt>
                <c:pt idx="461">
                  <c:v>20</c:v>
                </c:pt>
                <c:pt idx="462">
                  <c:v>15</c:v>
                </c:pt>
                <c:pt idx="463">
                  <c:v>20</c:v>
                </c:pt>
                <c:pt idx="464">
                  <c:v>10</c:v>
                </c:pt>
                <c:pt idx="465">
                  <c:v>0</c:v>
                </c:pt>
                <c:pt idx="466">
                  <c:v>20</c:v>
                </c:pt>
                <c:pt idx="467">
                  <c:v>10</c:v>
                </c:pt>
                <c:pt idx="468">
                  <c:v>15</c:v>
                </c:pt>
                <c:pt idx="469">
                  <c:v>20</c:v>
                </c:pt>
                <c:pt idx="470">
                  <c:v>15</c:v>
                </c:pt>
                <c:pt idx="471">
                  <c:v>5</c:v>
                </c:pt>
                <c:pt idx="472">
                  <c:v>10</c:v>
                </c:pt>
                <c:pt idx="473">
                  <c:v>20</c:v>
                </c:pt>
                <c:pt idx="474">
                  <c:v>15</c:v>
                </c:pt>
                <c:pt idx="475">
                  <c:v>10</c:v>
                </c:pt>
                <c:pt idx="476">
                  <c:v>0</c:v>
                </c:pt>
                <c:pt idx="477">
                  <c:v>0</c:v>
                </c:pt>
                <c:pt idx="478">
                  <c:v>0</c:v>
                </c:pt>
                <c:pt idx="479">
                  <c:v>15</c:v>
                </c:pt>
                <c:pt idx="480">
                  <c:v>10</c:v>
                </c:pt>
                <c:pt idx="481">
                  <c:v>20</c:v>
                </c:pt>
                <c:pt idx="482">
                  <c:v>5</c:v>
                </c:pt>
                <c:pt idx="483">
                  <c:v>15</c:v>
                </c:pt>
                <c:pt idx="484">
                  <c:v>20</c:v>
                </c:pt>
                <c:pt idx="485">
                  <c:v>10</c:v>
                </c:pt>
                <c:pt idx="486">
                  <c:v>5</c:v>
                </c:pt>
                <c:pt idx="487">
                  <c:v>0</c:v>
                </c:pt>
                <c:pt idx="488">
                  <c:v>10</c:v>
                </c:pt>
                <c:pt idx="489">
                  <c:v>10</c:v>
                </c:pt>
                <c:pt idx="490">
                  <c:v>0</c:v>
                </c:pt>
                <c:pt idx="491">
                  <c:v>10</c:v>
                </c:pt>
                <c:pt idx="492">
                  <c:v>10</c:v>
                </c:pt>
                <c:pt idx="493">
                  <c:v>10</c:v>
                </c:pt>
                <c:pt idx="494">
                  <c:v>5</c:v>
                </c:pt>
                <c:pt idx="495">
                  <c:v>15</c:v>
                </c:pt>
                <c:pt idx="496">
                  <c:v>10</c:v>
                </c:pt>
                <c:pt idx="497">
                  <c:v>10</c:v>
                </c:pt>
                <c:pt idx="498">
                  <c:v>20</c:v>
                </c:pt>
                <c:pt idx="499">
                  <c:v>15</c:v>
                </c:pt>
                <c:pt idx="500">
                  <c:v>20</c:v>
                </c:pt>
                <c:pt idx="501">
                  <c:v>20</c:v>
                </c:pt>
                <c:pt idx="502">
                  <c:v>0</c:v>
                </c:pt>
                <c:pt idx="503">
                  <c:v>10</c:v>
                </c:pt>
                <c:pt idx="504">
                  <c:v>20</c:v>
                </c:pt>
                <c:pt idx="505">
                  <c:v>20</c:v>
                </c:pt>
                <c:pt idx="506">
                  <c:v>20</c:v>
                </c:pt>
                <c:pt idx="507">
                  <c:v>20</c:v>
                </c:pt>
                <c:pt idx="508">
                  <c:v>0</c:v>
                </c:pt>
                <c:pt idx="509">
                  <c:v>0</c:v>
                </c:pt>
                <c:pt idx="510">
                  <c:v>5</c:v>
                </c:pt>
                <c:pt idx="511">
                  <c:v>10</c:v>
                </c:pt>
                <c:pt idx="512">
                  <c:v>5</c:v>
                </c:pt>
                <c:pt idx="513">
                  <c:v>15</c:v>
                </c:pt>
                <c:pt idx="514">
                  <c:v>10</c:v>
                </c:pt>
                <c:pt idx="515">
                  <c:v>20</c:v>
                </c:pt>
                <c:pt idx="516">
                  <c:v>20</c:v>
                </c:pt>
                <c:pt idx="517">
                  <c:v>10</c:v>
                </c:pt>
                <c:pt idx="518">
                  <c:v>0</c:v>
                </c:pt>
                <c:pt idx="519">
                  <c:v>10</c:v>
                </c:pt>
                <c:pt idx="520">
                  <c:v>15</c:v>
                </c:pt>
                <c:pt idx="521">
                  <c:v>0</c:v>
                </c:pt>
                <c:pt idx="522">
                  <c:v>10</c:v>
                </c:pt>
                <c:pt idx="523">
                  <c:v>15</c:v>
                </c:pt>
                <c:pt idx="524">
                  <c:v>0</c:v>
                </c:pt>
                <c:pt idx="525">
                  <c:v>20</c:v>
                </c:pt>
                <c:pt idx="526">
                  <c:v>10</c:v>
                </c:pt>
                <c:pt idx="527">
                  <c:v>5</c:v>
                </c:pt>
                <c:pt idx="528">
                  <c:v>0</c:v>
                </c:pt>
                <c:pt idx="529">
                  <c:v>5</c:v>
                </c:pt>
                <c:pt idx="530">
                  <c:v>15</c:v>
                </c:pt>
                <c:pt idx="531">
                  <c:v>0</c:v>
                </c:pt>
                <c:pt idx="532">
                  <c:v>0</c:v>
                </c:pt>
                <c:pt idx="533">
                  <c:v>15</c:v>
                </c:pt>
                <c:pt idx="534">
                  <c:v>20</c:v>
                </c:pt>
                <c:pt idx="535">
                  <c:v>0</c:v>
                </c:pt>
                <c:pt idx="536">
                  <c:v>20</c:v>
                </c:pt>
                <c:pt idx="537">
                  <c:v>5</c:v>
                </c:pt>
                <c:pt idx="538">
                  <c:v>15</c:v>
                </c:pt>
                <c:pt idx="539">
                  <c:v>0</c:v>
                </c:pt>
                <c:pt idx="540">
                  <c:v>10</c:v>
                </c:pt>
                <c:pt idx="541">
                  <c:v>15</c:v>
                </c:pt>
                <c:pt idx="542">
                  <c:v>0</c:v>
                </c:pt>
                <c:pt idx="543">
                  <c:v>0</c:v>
                </c:pt>
                <c:pt idx="544">
                  <c:v>10</c:v>
                </c:pt>
                <c:pt idx="545">
                  <c:v>0</c:v>
                </c:pt>
                <c:pt idx="546">
                  <c:v>5</c:v>
                </c:pt>
                <c:pt idx="547">
                  <c:v>0</c:v>
                </c:pt>
                <c:pt idx="548">
                  <c:v>15</c:v>
                </c:pt>
                <c:pt idx="549">
                  <c:v>10</c:v>
                </c:pt>
                <c:pt idx="550">
                  <c:v>10</c:v>
                </c:pt>
                <c:pt idx="551">
                  <c:v>0</c:v>
                </c:pt>
                <c:pt idx="552">
                  <c:v>5</c:v>
                </c:pt>
                <c:pt idx="553">
                  <c:v>0</c:v>
                </c:pt>
                <c:pt idx="554">
                  <c:v>5</c:v>
                </c:pt>
                <c:pt idx="555">
                  <c:v>5</c:v>
                </c:pt>
                <c:pt idx="556">
                  <c:v>10</c:v>
                </c:pt>
                <c:pt idx="557">
                  <c:v>10</c:v>
                </c:pt>
                <c:pt idx="558">
                  <c:v>15</c:v>
                </c:pt>
                <c:pt idx="559">
                  <c:v>10</c:v>
                </c:pt>
                <c:pt idx="560">
                  <c:v>15</c:v>
                </c:pt>
                <c:pt idx="561">
                  <c:v>10</c:v>
                </c:pt>
                <c:pt idx="562">
                  <c:v>0</c:v>
                </c:pt>
                <c:pt idx="563">
                  <c:v>15</c:v>
                </c:pt>
                <c:pt idx="564">
                  <c:v>15</c:v>
                </c:pt>
                <c:pt idx="565">
                  <c:v>15</c:v>
                </c:pt>
                <c:pt idx="566">
                  <c:v>15</c:v>
                </c:pt>
                <c:pt idx="567">
                  <c:v>5</c:v>
                </c:pt>
                <c:pt idx="568">
                  <c:v>10</c:v>
                </c:pt>
                <c:pt idx="569">
                  <c:v>15</c:v>
                </c:pt>
                <c:pt idx="570">
                  <c:v>0</c:v>
                </c:pt>
                <c:pt idx="571">
                  <c:v>20</c:v>
                </c:pt>
                <c:pt idx="572">
                  <c:v>5</c:v>
                </c:pt>
                <c:pt idx="573">
                  <c:v>0</c:v>
                </c:pt>
                <c:pt idx="574">
                  <c:v>20</c:v>
                </c:pt>
                <c:pt idx="575">
                  <c:v>20</c:v>
                </c:pt>
                <c:pt idx="576">
                  <c:v>10</c:v>
                </c:pt>
                <c:pt idx="577">
                  <c:v>20</c:v>
                </c:pt>
                <c:pt idx="578">
                  <c:v>20</c:v>
                </c:pt>
                <c:pt idx="579">
                  <c:v>15</c:v>
                </c:pt>
                <c:pt idx="580">
                  <c:v>0</c:v>
                </c:pt>
                <c:pt idx="581">
                  <c:v>20</c:v>
                </c:pt>
                <c:pt idx="582">
                  <c:v>5</c:v>
                </c:pt>
                <c:pt idx="583">
                  <c:v>20</c:v>
                </c:pt>
                <c:pt idx="584">
                  <c:v>5</c:v>
                </c:pt>
                <c:pt idx="585">
                  <c:v>0</c:v>
                </c:pt>
                <c:pt idx="586">
                  <c:v>5</c:v>
                </c:pt>
                <c:pt idx="587">
                  <c:v>5</c:v>
                </c:pt>
                <c:pt idx="588">
                  <c:v>5</c:v>
                </c:pt>
                <c:pt idx="589">
                  <c:v>15</c:v>
                </c:pt>
                <c:pt idx="590">
                  <c:v>10</c:v>
                </c:pt>
                <c:pt idx="591">
                  <c:v>0</c:v>
                </c:pt>
                <c:pt idx="592">
                  <c:v>0</c:v>
                </c:pt>
                <c:pt idx="593">
                  <c:v>10</c:v>
                </c:pt>
                <c:pt idx="594">
                  <c:v>10</c:v>
                </c:pt>
                <c:pt idx="595">
                  <c:v>15</c:v>
                </c:pt>
                <c:pt idx="596">
                  <c:v>15</c:v>
                </c:pt>
                <c:pt idx="597">
                  <c:v>5</c:v>
                </c:pt>
                <c:pt idx="598">
                  <c:v>0</c:v>
                </c:pt>
                <c:pt idx="599">
                  <c:v>15</c:v>
                </c:pt>
                <c:pt idx="600">
                  <c:v>5</c:v>
                </c:pt>
                <c:pt idx="601">
                  <c:v>0</c:v>
                </c:pt>
                <c:pt idx="602">
                  <c:v>15</c:v>
                </c:pt>
                <c:pt idx="603">
                  <c:v>20</c:v>
                </c:pt>
                <c:pt idx="604">
                  <c:v>10</c:v>
                </c:pt>
                <c:pt idx="605">
                  <c:v>0</c:v>
                </c:pt>
                <c:pt idx="606">
                  <c:v>0</c:v>
                </c:pt>
                <c:pt idx="607">
                  <c:v>15</c:v>
                </c:pt>
                <c:pt idx="608">
                  <c:v>0</c:v>
                </c:pt>
                <c:pt idx="609">
                  <c:v>10</c:v>
                </c:pt>
                <c:pt idx="610">
                  <c:v>15</c:v>
                </c:pt>
                <c:pt idx="611">
                  <c:v>10</c:v>
                </c:pt>
                <c:pt idx="612">
                  <c:v>5</c:v>
                </c:pt>
                <c:pt idx="613">
                  <c:v>5</c:v>
                </c:pt>
                <c:pt idx="614">
                  <c:v>5</c:v>
                </c:pt>
                <c:pt idx="615">
                  <c:v>0</c:v>
                </c:pt>
                <c:pt idx="616">
                  <c:v>0</c:v>
                </c:pt>
                <c:pt idx="617">
                  <c:v>20</c:v>
                </c:pt>
                <c:pt idx="618">
                  <c:v>20</c:v>
                </c:pt>
                <c:pt idx="619">
                  <c:v>20</c:v>
                </c:pt>
                <c:pt idx="620">
                  <c:v>0</c:v>
                </c:pt>
                <c:pt idx="621">
                  <c:v>10</c:v>
                </c:pt>
                <c:pt idx="622">
                  <c:v>10</c:v>
                </c:pt>
                <c:pt idx="623">
                  <c:v>20</c:v>
                </c:pt>
                <c:pt idx="624">
                  <c:v>10</c:v>
                </c:pt>
                <c:pt idx="625">
                  <c:v>15</c:v>
                </c:pt>
                <c:pt idx="626">
                  <c:v>15</c:v>
                </c:pt>
                <c:pt idx="627">
                  <c:v>0</c:v>
                </c:pt>
                <c:pt idx="628">
                  <c:v>20</c:v>
                </c:pt>
                <c:pt idx="629">
                  <c:v>0</c:v>
                </c:pt>
                <c:pt idx="630">
                  <c:v>20</c:v>
                </c:pt>
                <c:pt idx="631">
                  <c:v>0</c:v>
                </c:pt>
                <c:pt idx="632">
                  <c:v>5</c:v>
                </c:pt>
                <c:pt idx="633">
                  <c:v>15</c:v>
                </c:pt>
                <c:pt idx="634">
                  <c:v>10</c:v>
                </c:pt>
                <c:pt idx="635">
                  <c:v>5</c:v>
                </c:pt>
                <c:pt idx="636">
                  <c:v>5</c:v>
                </c:pt>
                <c:pt idx="637">
                  <c:v>15</c:v>
                </c:pt>
                <c:pt idx="638">
                  <c:v>20</c:v>
                </c:pt>
                <c:pt idx="639">
                  <c:v>5</c:v>
                </c:pt>
                <c:pt idx="640">
                  <c:v>10</c:v>
                </c:pt>
                <c:pt idx="641">
                  <c:v>5</c:v>
                </c:pt>
                <c:pt idx="642">
                  <c:v>15</c:v>
                </c:pt>
                <c:pt idx="643">
                  <c:v>10</c:v>
                </c:pt>
                <c:pt idx="644">
                  <c:v>20</c:v>
                </c:pt>
                <c:pt idx="645">
                  <c:v>20</c:v>
                </c:pt>
                <c:pt idx="646">
                  <c:v>10</c:v>
                </c:pt>
                <c:pt idx="647">
                  <c:v>15</c:v>
                </c:pt>
                <c:pt idx="648">
                  <c:v>10</c:v>
                </c:pt>
                <c:pt idx="649">
                  <c:v>15</c:v>
                </c:pt>
                <c:pt idx="650">
                  <c:v>15</c:v>
                </c:pt>
                <c:pt idx="651">
                  <c:v>15</c:v>
                </c:pt>
                <c:pt idx="652">
                  <c:v>0</c:v>
                </c:pt>
                <c:pt idx="653">
                  <c:v>15</c:v>
                </c:pt>
                <c:pt idx="654">
                  <c:v>10</c:v>
                </c:pt>
                <c:pt idx="655">
                  <c:v>15</c:v>
                </c:pt>
                <c:pt idx="656">
                  <c:v>20</c:v>
                </c:pt>
                <c:pt idx="657">
                  <c:v>5</c:v>
                </c:pt>
                <c:pt idx="658">
                  <c:v>20</c:v>
                </c:pt>
                <c:pt idx="659">
                  <c:v>5</c:v>
                </c:pt>
                <c:pt idx="660">
                  <c:v>5</c:v>
                </c:pt>
                <c:pt idx="661">
                  <c:v>5</c:v>
                </c:pt>
                <c:pt idx="662">
                  <c:v>5</c:v>
                </c:pt>
                <c:pt idx="663">
                  <c:v>5</c:v>
                </c:pt>
                <c:pt idx="664">
                  <c:v>5</c:v>
                </c:pt>
                <c:pt idx="665">
                  <c:v>0</c:v>
                </c:pt>
                <c:pt idx="666">
                  <c:v>5</c:v>
                </c:pt>
                <c:pt idx="667">
                  <c:v>20</c:v>
                </c:pt>
                <c:pt idx="668">
                  <c:v>0</c:v>
                </c:pt>
                <c:pt idx="669">
                  <c:v>5</c:v>
                </c:pt>
                <c:pt idx="670">
                  <c:v>10</c:v>
                </c:pt>
                <c:pt idx="671">
                  <c:v>20</c:v>
                </c:pt>
                <c:pt idx="672">
                  <c:v>10</c:v>
                </c:pt>
                <c:pt idx="673">
                  <c:v>20</c:v>
                </c:pt>
                <c:pt idx="674">
                  <c:v>15</c:v>
                </c:pt>
                <c:pt idx="675">
                  <c:v>0</c:v>
                </c:pt>
                <c:pt idx="676">
                  <c:v>10</c:v>
                </c:pt>
                <c:pt idx="677">
                  <c:v>0</c:v>
                </c:pt>
                <c:pt idx="678">
                  <c:v>0</c:v>
                </c:pt>
                <c:pt idx="679">
                  <c:v>20</c:v>
                </c:pt>
                <c:pt idx="680">
                  <c:v>10</c:v>
                </c:pt>
                <c:pt idx="681">
                  <c:v>5</c:v>
                </c:pt>
                <c:pt idx="682">
                  <c:v>20</c:v>
                </c:pt>
                <c:pt idx="683">
                  <c:v>5</c:v>
                </c:pt>
                <c:pt idx="684">
                  <c:v>20</c:v>
                </c:pt>
                <c:pt idx="685">
                  <c:v>10</c:v>
                </c:pt>
                <c:pt idx="686">
                  <c:v>10</c:v>
                </c:pt>
                <c:pt idx="687">
                  <c:v>10</c:v>
                </c:pt>
                <c:pt idx="688">
                  <c:v>15</c:v>
                </c:pt>
                <c:pt idx="689">
                  <c:v>5</c:v>
                </c:pt>
                <c:pt idx="690">
                  <c:v>20</c:v>
                </c:pt>
                <c:pt idx="691">
                  <c:v>5</c:v>
                </c:pt>
                <c:pt idx="692">
                  <c:v>0</c:v>
                </c:pt>
                <c:pt idx="693">
                  <c:v>10</c:v>
                </c:pt>
                <c:pt idx="694">
                  <c:v>10</c:v>
                </c:pt>
                <c:pt idx="695">
                  <c:v>15</c:v>
                </c:pt>
                <c:pt idx="696">
                  <c:v>15</c:v>
                </c:pt>
                <c:pt idx="697">
                  <c:v>20</c:v>
                </c:pt>
                <c:pt idx="698">
                  <c:v>15</c:v>
                </c:pt>
                <c:pt idx="699">
                  <c:v>15</c:v>
                </c:pt>
                <c:pt idx="700">
                  <c:v>10</c:v>
                </c:pt>
                <c:pt idx="701">
                  <c:v>20</c:v>
                </c:pt>
                <c:pt idx="702">
                  <c:v>10</c:v>
                </c:pt>
                <c:pt idx="703">
                  <c:v>20</c:v>
                </c:pt>
                <c:pt idx="704">
                  <c:v>0</c:v>
                </c:pt>
                <c:pt idx="705">
                  <c:v>15</c:v>
                </c:pt>
                <c:pt idx="706">
                  <c:v>5</c:v>
                </c:pt>
                <c:pt idx="707">
                  <c:v>20</c:v>
                </c:pt>
                <c:pt idx="708">
                  <c:v>20</c:v>
                </c:pt>
                <c:pt idx="709">
                  <c:v>0</c:v>
                </c:pt>
                <c:pt idx="710">
                  <c:v>5</c:v>
                </c:pt>
                <c:pt idx="711">
                  <c:v>20</c:v>
                </c:pt>
                <c:pt idx="712">
                  <c:v>15</c:v>
                </c:pt>
                <c:pt idx="713">
                  <c:v>0</c:v>
                </c:pt>
                <c:pt idx="714">
                  <c:v>5</c:v>
                </c:pt>
                <c:pt idx="715">
                  <c:v>10</c:v>
                </c:pt>
                <c:pt idx="716">
                  <c:v>20</c:v>
                </c:pt>
                <c:pt idx="717">
                  <c:v>5</c:v>
                </c:pt>
                <c:pt idx="718">
                  <c:v>15</c:v>
                </c:pt>
                <c:pt idx="719">
                  <c:v>5</c:v>
                </c:pt>
                <c:pt idx="720">
                  <c:v>10</c:v>
                </c:pt>
                <c:pt idx="721">
                  <c:v>5</c:v>
                </c:pt>
                <c:pt idx="722">
                  <c:v>15</c:v>
                </c:pt>
                <c:pt idx="723">
                  <c:v>0</c:v>
                </c:pt>
                <c:pt idx="724">
                  <c:v>15</c:v>
                </c:pt>
                <c:pt idx="725">
                  <c:v>10</c:v>
                </c:pt>
                <c:pt idx="726">
                  <c:v>15</c:v>
                </c:pt>
                <c:pt idx="727">
                  <c:v>10</c:v>
                </c:pt>
                <c:pt idx="728">
                  <c:v>10</c:v>
                </c:pt>
                <c:pt idx="729">
                  <c:v>10</c:v>
                </c:pt>
                <c:pt idx="730">
                  <c:v>0</c:v>
                </c:pt>
                <c:pt idx="731">
                  <c:v>20</c:v>
                </c:pt>
                <c:pt idx="732">
                  <c:v>0</c:v>
                </c:pt>
                <c:pt idx="733">
                  <c:v>0</c:v>
                </c:pt>
                <c:pt idx="734">
                  <c:v>5</c:v>
                </c:pt>
                <c:pt idx="735">
                  <c:v>10</c:v>
                </c:pt>
                <c:pt idx="736">
                  <c:v>20</c:v>
                </c:pt>
                <c:pt idx="737">
                  <c:v>10</c:v>
                </c:pt>
                <c:pt idx="738">
                  <c:v>5</c:v>
                </c:pt>
                <c:pt idx="739">
                  <c:v>15</c:v>
                </c:pt>
                <c:pt idx="740">
                  <c:v>15</c:v>
                </c:pt>
                <c:pt idx="741">
                  <c:v>15</c:v>
                </c:pt>
                <c:pt idx="742">
                  <c:v>5</c:v>
                </c:pt>
                <c:pt idx="743">
                  <c:v>5</c:v>
                </c:pt>
                <c:pt idx="744">
                  <c:v>20</c:v>
                </c:pt>
                <c:pt idx="745">
                  <c:v>15</c:v>
                </c:pt>
                <c:pt idx="746">
                  <c:v>15</c:v>
                </c:pt>
                <c:pt idx="747">
                  <c:v>15</c:v>
                </c:pt>
                <c:pt idx="748">
                  <c:v>0</c:v>
                </c:pt>
                <c:pt idx="749">
                  <c:v>10</c:v>
                </c:pt>
                <c:pt idx="750">
                  <c:v>10</c:v>
                </c:pt>
                <c:pt idx="751">
                  <c:v>0</c:v>
                </c:pt>
                <c:pt idx="752">
                  <c:v>10</c:v>
                </c:pt>
                <c:pt idx="753">
                  <c:v>20</c:v>
                </c:pt>
                <c:pt idx="754">
                  <c:v>20</c:v>
                </c:pt>
                <c:pt idx="755">
                  <c:v>0</c:v>
                </c:pt>
                <c:pt idx="756">
                  <c:v>15</c:v>
                </c:pt>
                <c:pt idx="757">
                  <c:v>20</c:v>
                </c:pt>
                <c:pt idx="758">
                  <c:v>15</c:v>
                </c:pt>
                <c:pt idx="759">
                  <c:v>15</c:v>
                </c:pt>
                <c:pt idx="760">
                  <c:v>20</c:v>
                </c:pt>
                <c:pt idx="761">
                  <c:v>10</c:v>
                </c:pt>
                <c:pt idx="762">
                  <c:v>20</c:v>
                </c:pt>
                <c:pt idx="763">
                  <c:v>0</c:v>
                </c:pt>
                <c:pt idx="764">
                  <c:v>10</c:v>
                </c:pt>
                <c:pt idx="765">
                  <c:v>5</c:v>
                </c:pt>
                <c:pt idx="766">
                  <c:v>15</c:v>
                </c:pt>
                <c:pt idx="767">
                  <c:v>10</c:v>
                </c:pt>
                <c:pt idx="768">
                  <c:v>20</c:v>
                </c:pt>
                <c:pt idx="769">
                  <c:v>15</c:v>
                </c:pt>
                <c:pt idx="770">
                  <c:v>15</c:v>
                </c:pt>
                <c:pt idx="771">
                  <c:v>0</c:v>
                </c:pt>
                <c:pt idx="772">
                  <c:v>15</c:v>
                </c:pt>
                <c:pt idx="773">
                  <c:v>20</c:v>
                </c:pt>
                <c:pt idx="774">
                  <c:v>5</c:v>
                </c:pt>
                <c:pt idx="775">
                  <c:v>10</c:v>
                </c:pt>
                <c:pt idx="776">
                  <c:v>15</c:v>
                </c:pt>
                <c:pt idx="777">
                  <c:v>10</c:v>
                </c:pt>
                <c:pt idx="778">
                  <c:v>10</c:v>
                </c:pt>
                <c:pt idx="779">
                  <c:v>10</c:v>
                </c:pt>
                <c:pt idx="780">
                  <c:v>10</c:v>
                </c:pt>
                <c:pt idx="781">
                  <c:v>20</c:v>
                </c:pt>
                <c:pt idx="782">
                  <c:v>10</c:v>
                </c:pt>
                <c:pt idx="783">
                  <c:v>10</c:v>
                </c:pt>
                <c:pt idx="784">
                  <c:v>20</c:v>
                </c:pt>
                <c:pt idx="785">
                  <c:v>20</c:v>
                </c:pt>
                <c:pt idx="786">
                  <c:v>0</c:v>
                </c:pt>
                <c:pt idx="787">
                  <c:v>0</c:v>
                </c:pt>
                <c:pt idx="788">
                  <c:v>15</c:v>
                </c:pt>
                <c:pt idx="789">
                  <c:v>5</c:v>
                </c:pt>
                <c:pt idx="790">
                  <c:v>5</c:v>
                </c:pt>
                <c:pt idx="791">
                  <c:v>20</c:v>
                </c:pt>
                <c:pt idx="792">
                  <c:v>15</c:v>
                </c:pt>
                <c:pt idx="793">
                  <c:v>20</c:v>
                </c:pt>
                <c:pt idx="794">
                  <c:v>0</c:v>
                </c:pt>
                <c:pt idx="795">
                  <c:v>0</c:v>
                </c:pt>
                <c:pt idx="796">
                  <c:v>15</c:v>
                </c:pt>
                <c:pt idx="797">
                  <c:v>15</c:v>
                </c:pt>
                <c:pt idx="798">
                  <c:v>10</c:v>
                </c:pt>
                <c:pt idx="799">
                  <c:v>20</c:v>
                </c:pt>
                <c:pt idx="800">
                  <c:v>0</c:v>
                </c:pt>
                <c:pt idx="801">
                  <c:v>0</c:v>
                </c:pt>
                <c:pt idx="802">
                  <c:v>0</c:v>
                </c:pt>
                <c:pt idx="803">
                  <c:v>5</c:v>
                </c:pt>
                <c:pt idx="804">
                  <c:v>0</c:v>
                </c:pt>
                <c:pt idx="805">
                  <c:v>10</c:v>
                </c:pt>
                <c:pt idx="806">
                  <c:v>15</c:v>
                </c:pt>
                <c:pt idx="807">
                  <c:v>5</c:v>
                </c:pt>
                <c:pt idx="808">
                  <c:v>20</c:v>
                </c:pt>
                <c:pt idx="809">
                  <c:v>5</c:v>
                </c:pt>
                <c:pt idx="810">
                  <c:v>0</c:v>
                </c:pt>
                <c:pt idx="811">
                  <c:v>10</c:v>
                </c:pt>
                <c:pt idx="812">
                  <c:v>5</c:v>
                </c:pt>
                <c:pt idx="813">
                  <c:v>10</c:v>
                </c:pt>
                <c:pt idx="814">
                  <c:v>10</c:v>
                </c:pt>
                <c:pt idx="815">
                  <c:v>0</c:v>
                </c:pt>
                <c:pt idx="816">
                  <c:v>5</c:v>
                </c:pt>
                <c:pt idx="817">
                  <c:v>0</c:v>
                </c:pt>
                <c:pt idx="818">
                  <c:v>10</c:v>
                </c:pt>
                <c:pt idx="819">
                  <c:v>5</c:v>
                </c:pt>
                <c:pt idx="820">
                  <c:v>20</c:v>
                </c:pt>
                <c:pt idx="821">
                  <c:v>0</c:v>
                </c:pt>
                <c:pt idx="822">
                  <c:v>15</c:v>
                </c:pt>
                <c:pt idx="823">
                  <c:v>10</c:v>
                </c:pt>
                <c:pt idx="824">
                  <c:v>10</c:v>
                </c:pt>
                <c:pt idx="825">
                  <c:v>20</c:v>
                </c:pt>
                <c:pt idx="826">
                  <c:v>15</c:v>
                </c:pt>
                <c:pt idx="827">
                  <c:v>15</c:v>
                </c:pt>
                <c:pt idx="828">
                  <c:v>0</c:v>
                </c:pt>
                <c:pt idx="829">
                  <c:v>15</c:v>
                </c:pt>
                <c:pt idx="830">
                  <c:v>15</c:v>
                </c:pt>
                <c:pt idx="831">
                  <c:v>10</c:v>
                </c:pt>
                <c:pt idx="832">
                  <c:v>10</c:v>
                </c:pt>
                <c:pt idx="833">
                  <c:v>15</c:v>
                </c:pt>
                <c:pt idx="834">
                  <c:v>0</c:v>
                </c:pt>
                <c:pt idx="835">
                  <c:v>15</c:v>
                </c:pt>
                <c:pt idx="836">
                  <c:v>5</c:v>
                </c:pt>
                <c:pt idx="837">
                  <c:v>0</c:v>
                </c:pt>
                <c:pt idx="838">
                  <c:v>5</c:v>
                </c:pt>
                <c:pt idx="839">
                  <c:v>5</c:v>
                </c:pt>
                <c:pt idx="840">
                  <c:v>0</c:v>
                </c:pt>
                <c:pt idx="841">
                  <c:v>0</c:v>
                </c:pt>
                <c:pt idx="842">
                  <c:v>20</c:v>
                </c:pt>
                <c:pt idx="843">
                  <c:v>15</c:v>
                </c:pt>
                <c:pt idx="844">
                  <c:v>20</c:v>
                </c:pt>
                <c:pt idx="845">
                  <c:v>0</c:v>
                </c:pt>
                <c:pt idx="846">
                  <c:v>5</c:v>
                </c:pt>
                <c:pt idx="847">
                  <c:v>10</c:v>
                </c:pt>
                <c:pt idx="848">
                  <c:v>20</c:v>
                </c:pt>
                <c:pt idx="849">
                  <c:v>15</c:v>
                </c:pt>
                <c:pt idx="850">
                  <c:v>20</c:v>
                </c:pt>
                <c:pt idx="851">
                  <c:v>0</c:v>
                </c:pt>
                <c:pt idx="852">
                  <c:v>0</c:v>
                </c:pt>
                <c:pt idx="853">
                  <c:v>20</c:v>
                </c:pt>
                <c:pt idx="854">
                  <c:v>0</c:v>
                </c:pt>
                <c:pt idx="855">
                  <c:v>15</c:v>
                </c:pt>
                <c:pt idx="856">
                  <c:v>5</c:v>
                </c:pt>
                <c:pt idx="857">
                  <c:v>20</c:v>
                </c:pt>
                <c:pt idx="858">
                  <c:v>10</c:v>
                </c:pt>
                <c:pt idx="859">
                  <c:v>10</c:v>
                </c:pt>
                <c:pt idx="860">
                  <c:v>0</c:v>
                </c:pt>
                <c:pt idx="861">
                  <c:v>15</c:v>
                </c:pt>
                <c:pt idx="862">
                  <c:v>0</c:v>
                </c:pt>
                <c:pt idx="863">
                  <c:v>5</c:v>
                </c:pt>
                <c:pt idx="864">
                  <c:v>0</c:v>
                </c:pt>
                <c:pt idx="865">
                  <c:v>0</c:v>
                </c:pt>
                <c:pt idx="866">
                  <c:v>10</c:v>
                </c:pt>
                <c:pt idx="867">
                  <c:v>5</c:v>
                </c:pt>
                <c:pt idx="868">
                  <c:v>20</c:v>
                </c:pt>
                <c:pt idx="869">
                  <c:v>5</c:v>
                </c:pt>
                <c:pt idx="870">
                  <c:v>5</c:v>
                </c:pt>
                <c:pt idx="871">
                  <c:v>20</c:v>
                </c:pt>
                <c:pt idx="872">
                  <c:v>15</c:v>
                </c:pt>
                <c:pt idx="873">
                  <c:v>20</c:v>
                </c:pt>
                <c:pt idx="874">
                  <c:v>0</c:v>
                </c:pt>
                <c:pt idx="875">
                  <c:v>10</c:v>
                </c:pt>
                <c:pt idx="876">
                  <c:v>0</c:v>
                </c:pt>
                <c:pt idx="877">
                  <c:v>20</c:v>
                </c:pt>
                <c:pt idx="878">
                  <c:v>0</c:v>
                </c:pt>
                <c:pt idx="879">
                  <c:v>20</c:v>
                </c:pt>
                <c:pt idx="880">
                  <c:v>10</c:v>
                </c:pt>
                <c:pt idx="881">
                  <c:v>15</c:v>
                </c:pt>
                <c:pt idx="882">
                  <c:v>0</c:v>
                </c:pt>
                <c:pt idx="883">
                  <c:v>20</c:v>
                </c:pt>
                <c:pt idx="884">
                  <c:v>5</c:v>
                </c:pt>
                <c:pt idx="885">
                  <c:v>15</c:v>
                </c:pt>
                <c:pt idx="886">
                  <c:v>10</c:v>
                </c:pt>
                <c:pt idx="887">
                  <c:v>5</c:v>
                </c:pt>
                <c:pt idx="888">
                  <c:v>0</c:v>
                </c:pt>
                <c:pt idx="889">
                  <c:v>15</c:v>
                </c:pt>
                <c:pt idx="890">
                  <c:v>20</c:v>
                </c:pt>
                <c:pt idx="891">
                  <c:v>0</c:v>
                </c:pt>
                <c:pt idx="892">
                  <c:v>0</c:v>
                </c:pt>
                <c:pt idx="893">
                  <c:v>15</c:v>
                </c:pt>
                <c:pt idx="894">
                  <c:v>15</c:v>
                </c:pt>
                <c:pt idx="895">
                  <c:v>15</c:v>
                </c:pt>
                <c:pt idx="896">
                  <c:v>5</c:v>
                </c:pt>
                <c:pt idx="897">
                  <c:v>5</c:v>
                </c:pt>
                <c:pt idx="898">
                  <c:v>10</c:v>
                </c:pt>
                <c:pt idx="899">
                  <c:v>15</c:v>
                </c:pt>
                <c:pt idx="900">
                  <c:v>20</c:v>
                </c:pt>
                <c:pt idx="901">
                  <c:v>10</c:v>
                </c:pt>
                <c:pt idx="902">
                  <c:v>20</c:v>
                </c:pt>
                <c:pt idx="903">
                  <c:v>15</c:v>
                </c:pt>
                <c:pt idx="904">
                  <c:v>5</c:v>
                </c:pt>
                <c:pt idx="905">
                  <c:v>15</c:v>
                </c:pt>
                <c:pt idx="906">
                  <c:v>10</c:v>
                </c:pt>
                <c:pt idx="907">
                  <c:v>15</c:v>
                </c:pt>
                <c:pt idx="908">
                  <c:v>10</c:v>
                </c:pt>
                <c:pt idx="909">
                  <c:v>20</c:v>
                </c:pt>
                <c:pt idx="910">
                  <c:v>5</c:v>
                </c:pt>
                <c:pt idx="911">
                  <c:v>15</c:v>
                </c:pt>
                <c:pt idx="912">
                  <c:v>20</c:v>
                </c:pt>
                <c:pt idx="913">
                  <c:v>15</c:v>
                </c:pt>
                <c:pt idx="914">
                  <c:v>0</c:v>
                </c:pt>
                <c:pt idx="915">
                  <c:v>10</c:v>
                </c:pt>
                <c:pt idx="916">
                  <c:v>15</c:v>
                </c:pt>
                <c:pt idx="917">
                  <c:v>15</c:v>
                </c:pt>
                <c:pt idx="918">
                  <c:v>10</c:v>
                </c:pt>
                <c:pt idx="919">
                  <c:v>10</c:v>
                </c:pt>
                <c:pt idx="920">
                  <c:v>15</c:v>
                </c:pt>
                <c:pt idx="921">
                  <c:v>5</c:v>
                </c:pt>
                <c:pt idx="922">
                  <c:v>5</c:v>
                </c:pt>
                <c:pt idx="923">
                  <c:v>15</c:v>
                </c:pt>
                <c:pt idx="924">
                  <c:v>10</c:v>
                </c:pt>
                <c:pt idx="925">
                  <c:v>0</c:v>
                </c:pt>
                <c:pt idx="926">
                  <c:v>0</c:v>
                </c:pt>
                <c:pt idx="927">
                  <c:v>10</c:v>
                </c:pt>
                <c:pt idx="928">
                  <c:v>10</c:v>
                </c:pt>
                <c:pt idx="929">
                  <c:v>20</c:v>
                </c:pt>
                <c:pt idx="930">
                  <c:v>15</c:v>
                </c:pt>
                <c:pt idx="931">
                  <c:v>5</c:v>
                </c:pt>
                <c:pt idx="932">
                  <c:v>5</c:v>
                </c:pt>
                <c:pt idx="933">
                  <c:v>20</c:v>
                </c:pt>
                <c:pt idx="934">
                  <c:v>15</c:v>
                </c:pt>
                <c:pt idx="935">
                  <c:v>10</c:v>
                </c:pt>
                <c:pt idx="936">
                  <c:v>10</c:v>
                </c:pt>
                <c:pt idx="937">
                  <c:v>0</c:v>
                </c:pt>
                <c:pt idx="938">
                  <c:v>0</c:v>
                </c:pt>
                <c:pt idx="939">
                  <c:v>15</c:v>
                </c:pt>
                <c:pt idx="940">
                  <c:v>0</c:v>
                </c:pt>
                <c:pt idx="941">
                  <c:v>10</c:v>
                </c:pt>
                <c:pt idx="942">
                  <c:v>20</c:v>
                </c:pt>
                <c:pt idx="943">
                  <c:v>10</c:v>
                </c:pt>
                <c:pt idx="944">
                  <c:v>5</c:v>
                </c:pt>
                <c:pt idx="945">
                  <c:v>20</c:v>
                </c:pt>
                <c:pt idx="946">
                  <c:v>20</c:v>
                </c:pt>
                <c:pt idx="947">
                  <c:v>0</c:v>
                </c:pt>
                <c:pt idx="948">
                  <c:v>5</c:v>
                </c:pt>
                <c:pt idx="949">
                  <c:v>10</c:v>
                </c:pt>
                <c:pt idx="950">
                  <c:v>10</c:v>
                </c:pt>
                <c:pt idx="951">
                  <c:v>15</c:v>
                </c:pt>
                <c:pt idx="952">
                  <c:v>5</c:v>
                </c:pt>
                <c:pt idx="953">
                  <c:v>20</c:v>
                </c:pt>
                <c:pt idx="954">
                  <c:v>5</c:v>
                </c:pt>
                <c:pt idx="955">
                  <c:v>20</c:v>
                </c:pt>
                <c:pt idx="956">
                  <c:v>0</c:v>
                </c:pt>
                <c:pt idx="957">
                  <c:v>15</c:v>
                </c:pt>
                <c:pt idx="958">
                  <c:v>5</c:v>
                </c:pt>
                <c:pt idx="959">
                  <c:v>0</c:v>
                </c:pt>
                <c:pt idx="960">
                  <c:v>15</c:v>
                </c:pt>
                <c:pt idx="961">
                  <c:v>5</c:v>
                </c:pt>
                <c:pt idx="962">
                  <c:v>5</c:v>
                </c:pt>
                <c:pt idx="963">
                  <c:v>0</c:v>
                </c:pt>
                <c:pt idx="964">
                  <c:v>20</c:v>
                </c:pt>
                <c:pt idx="965">
                  <c:v>20</c:v>
                </c:pt>
                <c:pt idx="966">
                  <c:v>20</c:v>
                </c:pt>
                <c:pt idx="967">
                  <c:v>20</c:v>
                </c:pt>
                <c:pt idx="968">
                  <c:v>10</c:v>
                </c:pt>
                <c:pt idx="969">
                  <c:v>15</c:v>
                </c:pt>
                <c:pt idx="970">
                  <c:v>10</c:v>
                </c:pt>
                <c:pt idx="971">
                  <c:v>20</c:v>
                </c:pt>
                <c:pt idx="972">
                  <c:v>10</c:v>
                </c:pt>
                <c:pt idx="973">
                  <c:v>15</c:v>
                </c:pt>
                <c:pt idx="974">
                  <c:v>0</c:v>
                </c:pt>
                <c:pt idx="975">
                  <c:v>0</c:v>
                </c:pt>
                <c:pt idx="976">
                  <c:v>0</c:v>
                </c:pt>
                <c:pt idx="977">
                  <c:v>15</c:v>
                </c:pt>
                <c:pt idx="978">
                  <c:v>0</c:v>
                </c:pt>
                <c:pt idx="979">
                  <c:v>5</c:v>
                </c:pt>
                <c:pt idx="980">
                  <c:v>20</c:v>
                </c:pt>
                <c:pt idx="981">
                  <c:v>0</c:v>
                </c:pt>
                <c:pt idx="982">
                  <c:v>10</c:v>
                </c:pt>
                <c:pt idx="983">
                  <c:v>15</c:v>
                </c:pt>
                <c:pt idx="984">
                  <c:v>5</c:v>
                </c:pt>
                <c:pt idx="985">
                  <c:v>5</c:v>
                </c:pt>
                <c:pt idx="986">
                  <c:v>10</c:v>
                </c:pt>
                <c:pt idx="987">
                  <c:v>15</c:v>
                </c:pt>
                <c:pt idx="988">
                  <c:v>20</c:v>
                </c:pt>
                <c:pt idx="989">
                  <c:v>20</c:v>
                </c:pt>
                <c:pt idx="990">
                  <c:v>0</c:v>
                </c:pt>
                <c:pt idx="991">
                  <c:v>15</c:v>
                </c:pt>
                <c:pt idx="992">
                  <c:v>0</c:v>
                </c:pt>
                <c:pt idx="993">
                  <c:v>20</c:v>
                </c:pt>
                <c:pt idx="994">
                  <c:v>10</c:v>
                </c:pt>
                <c:pt idx="995">
                  <c:v>10</c:v>
                </c:pt>
                <c:pt idx="996">
                  <c:v>10</c:v>
                </c:pt>
                <c:pt idx="997">
                  <c:v>5</c:v>
                </c:pt>
                <c:pt idx="998">
                  <c:v>0</c:v>
                </c:pt>
                <c:pt idx="999">
                  <c:v>0</c:v>
                </c:pt>
                <c:pt idx="1000">
                  <c:v>0</c:v>
                </c:pt>
                <c:pt idx="1001">
                  <c:v>0</c:v>
                </c:pt>
                <c:pt idx="1002">
                  <c:v>5</c:v>
                </c:pt>
                <c:pt idx="1003">
                  <c:v>10</c:v>
                </c:pt>
                <c:pt idx="1004">
                  <c:v>0</c:v>
                </c:pt>
                <c:pt idx="1005">
                  <c:v>5</c:v>
                </c:pt>
                <c:pt idx="1006">
                  <c:v>15</c:v>
                </c:pt>
                <c:pt idx="1007">
                  <c:v>10</c:v>
                </c:pt>
                <c:pt idx="1008">
                  <c:v>0</c:v>
                </c:pt>
                <c:pt idx="1009">
                  <c:v>5</c:v>
                </c:pt>
                <c:pt idx="1010">
                  <c:v>20</c:v>
                </c:pt>
                <c:pt idx="1011">
                  <c:v>10</c:v>
                </c:pt>
                <c:pt idx="1012">
                  <c:v>10</c:v>
                </c:pt>
                <c:pt idx="1013">
                  <c:v>0</c:v>
                </c:pt>
                <c:pt idx="1014">
                  <c:v>10</c:v>
                </c:pt>
                <c:pt idx="1015">
                  <c:v>15</c:v>
                </c:pt>
                <c:pt idx="1016">
                  <c:v>10</c:v>
                </c:pt>
                <c:pt idx="1017">
                  <c:v>0</c:v>
                </c:pt>
                <c:pt idx="1018">
                  <c:v>10</c:v>
                </c:pt>
                <c:pt idx="1019">
                  <c:v>0</c:v>
                </c:pt>
                <c:pt idx="1020">
                  <c:v>10</c:v>
                </c:pt>
                <c:pt idx="1021">
                  <c:v>15</c:v>
                </c:pt>
                <c:pt idx="1022">
                  <c:v>0</c:v>
                </c:pt>
                <c:pt idx="1023">
                  <c:v>5</c:v>
                </c:pt>
                <c:pt idx="1024">
                  <c:v>15</c:v>
                </c:pt>
                <c:pt idx="1025">
                  <c:v>0</c:v>
                </c:pt>
                <c:pt idx="1026">
                  <c:v>0</c:v>
                </c:pt>
                <c:pt idx="1027">
                  <c:v>5</c:v>
                </c:pt>
                <c:pt idx="1028">
                  <c:v>15</c:v>
                </c:pt>
                <c:pt idx="1029">
                  <c:v>5</c:v>
                </c:pt>
                <c:pt idx="1030">
                  <c:v>15</c:v>
                </c:pt>
                <c:pt idx="1031">
                  <c:v>0</c:v>
                </c:pt>
                <c:pt idx="1032">
                  <c:v>20</c:v>
                </c:pt>
                <c:pt idx="1033">
                  <c:v>0</c:v>
                </c:pt>
                <c:pt idx="1034">
                  <c:v>5</c:v>
                </c:pt>
                <c:pt idx="1035">
                  <c:v>5</c:v>
                </c:pt>
                <c:pt idx="1036">
                  <c:v>10</c:v>
                </c:pt>
                <c:pt idx="1037">
                  <c:v>5</c:v>
                </c:pt>
                <c:pt idx="1038">
                  <c:v>10</c:v>
                </c:pt>
                <c:pt idx="1039">
                  <c:v>5</c:v>
                </c:pt>
                <c:pt idx="1040">
                  <c:v>5</c:v>
                </c:pt>
                <c:pt idx="1041">
                  <c:v>15</c:v>
                </c:pt>
                <c:pt idx="1042">
                  <c:v>10</c:v>
                </c:pt>
                <c:pt idx="1043">
                  <c:v>20</c:v>
                </c:pt>
                <c:pt idx="1044">
                  <c:v>20</c:v>
                </c:pt>
                <c:pt idx="1045">
                  <c:v>5</c:v>
                </c:pt>
                <c:pt idx="1046">
                  <c:v>10</c:v>
                </c:pt>
                <c:pt idx="1047">
                  <c:v>15</c:v>
                </c:pt>
                <c:pt idx="1048">
                  <c:v>5</c:v>
                </c:pt>
                <c:pt idx="1049">
                  <c:v>15</c:v>
                </c:pt>
                <c:pt idx="1050">
                  <c:v>15</c:v>
                </c:pt>
                <c:pt idx="1051">
                  <c:v>20</c:v>
                </c:pt>
                <c:pt idx="1052">
                  <c:v>5</c:v>
                </c:pt>
                <c:pt idx="1053">
                  <c:v>20</c:v>
                </c:pt>
                <c:pt idx="1054">
                  <c:v>15</c:v>
                </c:pt>
                <c:pt idx="1055">
                  <c:v>10</c:v>
                </c:pt>
                <c:pt idx="1056">
                  <c:v>5</c:v>
                </c:pt>
                <c:pt idx="1057">
                  <c:v>10</c:v>
                </c:pt>
                <c:pt idx="1058">
                  <c:v>15</c:v>
                </c:pt>
                <c:pt idx="1059">
                  <c:v>20</c:v>
                </c:pt>
                <c:pt idx="1060">
                  <c:v>5</c:v>
                </c:pt>
                <c:pt idx="1061">
                  <c:v>20</c:v>
                </c:pt>
                <c:pt idx="1062">
                  <c:v>0</c:v>
                </c:pt>
                <c:pt idx="1063">
                  <c:v>0</c:v>
                </c:pt>
                <c:pt idx="1064">
                  <c:v>10</c:v>
                </c:pt>
                <c:pt idx="1065">
                  <c:v>5</c:v>
                </c:pt>
                <c:pt idx="1066">
                  <c:v>5</c:v>
                </c:pt>
                <c:pt idx="1067">
                  <c:v>0</c:v>
                </c:pt>
                <c:pt idx="1068">
                  <c:v>15</c:v>
                </c:pt>
                <c:pt idx="1069">
                  <c:v>15</c:v>
                </c:pt>
                <c:pt idx="1070">
                  <c:v>20</c:v>
                </c:pt>
                <c:pt idx="1071">
                  <c:v>20</c:v>
                </c:pt>
                <c:pt idx="1072">
                  <c:v>0</c:v>
                </c:pt>
                <c:pt idx="1073">
                  <c:v>5</c:v>
                </c:pt>
                <c:pt idx="1074">
                  <c:v>5</c:v>
                </c:pt>
                <c:pt idx="1075">
                  <c:v>15</c:v>
                </c:pt>
                <c:pt idx="1076">
                  <c:v>0</c:v>
                </c:pt>
                <c:pt idx="1077">
                  <c:v>15</c:v>
                </c:pt>
                <c:pt idx="1078">
                  <c:v>0</c:v>
                </c:pt>
                <c:pt idx="1079">
                  <c:v>20</c:v>
                </c:pt>
                <c:pt idx="1080">
                  <c:v>0</c:v>
                </c:pt>
                <c:pt idx="1081">
                  <c:v>10</c:v>
                </c:pt>
                <c:pt idx="1082">
                  <c:v>10</c:v>
                </c:pt>
                <c:pt idx="1083">
                  <c:v>5</c:v>
                </c:pt>
                <c:pt idx="1084">
                  <c:v>20</c:v>
                </c:pt>
                <c:pt idx="1085">
                  <c:v>0</c:v>
                </c:pt>
                <c:pt idx="1086">
                  <c:v>5</c:v>
                </c:pt>
                <c:pt idx="1087">
                  <c:v>20</c:v>
                </c:pt>
                <c:pt idx="1088">
                  <c:v>15</c:v>
                </c:pt>
                <c:pt idx="1089">
                  <c:v>0</c:v>
                </c:pt>
                <c:pt idx="1090">
                  <c:v>20</c:v>
                </c:pt>
                <c:pt idx="1091">
                  <c:v>15</c:v>
                </c:pt>
                <c:pt idx="1092">
                  <c:v>20</c:v>
                </c:pt>
                <c:pt idx="1093">
                  <c:v>10</c:v>
                </c:pt>
                <c:pt idx="1094">
                  <c:v>20</c:v>
                </c:pt>
                <c:pt idx="1095">
                  <c:v>20</c:v>
                </c:pt>
                <c:pt idx="1096">
                  <c:v>0</c:v>
                </c:pt>
                <c:pt idx="1097">
                  <c:v>20</c:v>
                </c:pt>
                <c:pt idx="1098">
                  <c:v>5</c:v>
                </c:pt>
                <c:pt idx="1099">
                  <c:v>15</c:v>
                </c:pt>
                <c:pt idx="1100">
                  <c:v>20</c:v>
                </c:pt>
                <c:pt idx="1101">
                  <c:v>20</c:v>
                </c:pt>
                <c:pt idx="1102">
                  <c:v>15</c:v>
                </c:pt>
                <c:pt idx="1103">
                  <c:v>10</c:v>
                </c:pt>
                <c:pt idx="1104">
                  <c:v>20</c:v>
                </c:pt>
                <c:pt idx="1105">
                  <c:v>10</c:v>
                </c:pt>
                <c:pt idx="1106">
                  <c:v>15</c:v>
                </c:pt>
                <c:pt idx="1107">
                  <c:v>0</c:v>
                </c:pt>
                <c:pt idx="1108">
                  <c:v>5</c:v>
                </c:pt>
                <c:pt idx="1109">
                  <c:v>20</c:v>
                </c:pt>
                <c:pt idx="1110">
                  <c:v>15</c:v>
                </c:pt>
                <c:pt idx="1111">
                  <c:v>0</c:v>
                </c:pt>
                <c:pt idx="1112">
                  <c:v>10</c:v>
                </c:pt>
                <c:pt idx="1113">
                  <c:v>5</c:v>
                </c:pt>
                <c:pt idx="1114">
                  <c:v>10</c:v>
                </c:pt>
                <c:pt idx="1115">
                  <c:v>10</c:v>
                </c:pt>
                <c:pt idx="1116">
                  <c:v>15</c:v>
                </c:pt>
                <c:pt idx="1117">
                  <c:v>20</c:v>
                </c:pt>
                <c:pt idx="1118">
                  <c:v>15</c:v>
                </c:pt>
                <c:pt idx="1119">
                  <c:v>20</c:v>
                </c:pt>
                <c:pt idx="1120">
                  <c:v>5</c:v>
                </c:pt>
                <c:pt idx="1121">
                  <c:v>15</c:v>
                </c:pt>
                <c:pt idx="1122">
                  <c:v>20</c:v>
                </c:pt>
                <c:pt idx="1123">
                  <c:v>5</c:v>
                </c:pt>
                <c:pt idx="1124">
                  <c:v>10</c:v>
                </c:pt>
                <c:pt idx="1125">
                  <c:v>0</c:v>
                </c:pt>
                <c:pt idx="1126">
                  <c:v>5</c:v>
                </c:pt>
                <c:pt idx="1127">
                  <c:v>20</c:v>
                </c:pt>
                <c:pt idx="1128">
                  <c:v>15</c:v>
                </c:pt>
                <c:pt idx="1129">
                  <c:v>0</c:v>
                </c:pt>
                <c:pt idx="1130">
                  <c:v>15</c:v>
                </c:pt>
                <c:pt idx="1131">
                  <c:v>20</c:v>
                </c:pt>
                <c:pt idx="1132">
                  <c:v>5</c:v>
                </c:pt>
                <c:pt idx="1133">
                  <c:v>20</c:v>
                </c:pt>
                <c:pt idx="1134">
                  <c:v>15</c:v>
                </c:pt>
                <c:pt idx="1135">
                  <c:v>20</c:v>
                </c:pt>
                <c:pt idx="1136">
                  <c:v>5</c:v>
                </c:pt>
                <c:pt idx="1137">
                  <c:v>0</c:v>
                </c:pt>
                <c:pt idx="1138">
                  <c:v>5</c:v>
                </c:pt>
                <c:pt idx="1139">
                  <c:v>20</c:v>
                </c:pt>
                <c:pt idx="1140">
                  <c:v>20</c:v>
                </c:pt>
                <c:pt idx="1141">
                  <c:v>10</c:v>
                </c:pt>
                <c:pt idx="1142">
                  <c:v>15</c:v>
                </c:pt>
                <c:pt idx="1143">
                  <c:v>5</c:v>
                </c:pt>
                <c:pt idx="1144">
                  <c:v>15</c:v>
                </c:pt>
                <c:pt idx="1145">
                  <c:v>15</c:v>
                </c:pt>
                <c:pt idx="1146">
                  <c:v>0</c:v>
                </c:pt>
                <c:pt idx="1147">
                  <c:v>5</c:v>
                </c:pt>
                <c:pt idx="1148">
                  <c:v>5</c:v>
                </c:pt>
                <c:pt idx="1149">
                  <c:v>20</c:v>
                </c:pt>
                <c:pt idx="1150">
                  <c:v>20</c:v>
                </c:pt>
                <c:pt idx="1151">
                  <c:v>5</c:v>
                </c:pt>
                <c:pt idx="1152">
                  <c:v>10</c:v>
                </c:pt>
                <c:pt idx="1153">
                  <c:v>5</c:v>
                </c:pt>
                <c:pt idx="1154">
                  <c:v>15</c:v>
                </c:pt>
                <c:pt idx="1155">
                  <c:v>0</c:v>
                </c:pt>
                <c:pt idx="1156">
                  <c:v>5</c:v>
                </c:pt>
                <c:pt idx="1157">
                  <c:v>10</c:v>
                </c:pt>
                <c:pt idx="1158">
                  <c:v>20</c:v>
                </c:pt>
                <c:pt idx="1159">
                  <c:v>10</c:v>
                </c:pt>
                <c:pt idx="1160">
                  <c:v>0</c:v>
                </c:pt>
                <c:pt idx="1161">
                  <c:v>10</c:v>
                </c:pt>
                <c:pt idx="1162">
                  <c:v>5</c:v>
                </c:pt>
                <c:pt idx="1163">
                  <c:v>15</c:v>
                </c:pt>
                <c:pt idx="1164">
                  <c:v>0</c:v>
                </c:pt>
                <c:pt idx="1165">
                  <c:v>20</c:v>
                </c:pt>
                <c:pt idx="1166">
                  <c:v>5</c:v>
                </c:pt>
                <c:pt idx="1167">
                  <c:v>20</c:v>
                </c:pt>
                <c:pt idx="1168">
                  <c:v>15</c:v>
                </c:pt>
                <c:pt idx="1169">
                  <c:v>15</c:v>
                </c:pt>
                <c:pt idx="1170">
                  <c:v>20</c:v>
                </c:pt>
                <c:pt idx="1171">
                  <c:v>15</c:v>
                </c:pt>
                <c:pt idx="1172">
                  <c:v>0</c:v>
                </c:pt>
                <c:pt idx="1173">
                  <c:v>0</c:v>
                </c:pt>
                <c:pt idx="1174">
                  <c:v>20</c:v>
                </c:pt>
                <c:pt idx="1175">
                  <c:v>15</c:v>
                </c:pt>
                <c:pt idx="1176">
                  <c:v>10</c:v>
                </c:pt>
                <c:pt idx="1177">
                  <c:v>5</c:v>
                </c:pt>
                <c:pt idx="1178">
                  <c:v>0</c:v>
                </c:pt>
                <c:pt idx="1179">
                  <c:v>10</c:v>
                </c:pt>
                <c:pt idx="1180">
                  <c:v>0</c:v>
                </c:pt>
                <c:pt idx="1181">
                  <c:v>10</c:v>
                </c:pt>
                <c:pt idx="1182">
                  <c:v>10</c:v>
                </c:pt>
                <c:pt idx="1183">
                  <c:v>5</c:v>
                </c:pt>
                <c:pt idx="1184">
                  <c:v>20</c:v>
                </c:pt>
                <c:pt idx="1185">
                  <c:v>20</c:v>
                </c:pt>
                <c:pt idx="1186">
                  <c:v>0</c:v>
                </c:pt>
                <c:pt idx="1187">
                  <c:v>0</c:v>
                </c:pt>
                <c:pt idx="1188">
                  <c:v>20</c:v>
                </c:pt>
                <c:pt idx="1189">
                  <c:v>20</c:v>
                </c:pt>
                <c:pt idx="1190">
                  <c:v>10</c:v>
                </c:pt>
                <c:pt idx="1191">
                  <c:v>10</c:v>
                </c:pt>
                <c:pt idx="1192">
                  <c:v>15</c:v>
                </c:pt>
                <c:pt idx="1193">
                  <c:v>20</c:v>
                </c:pt>
                <c:pt idx="1194">
                  <c:v>20</c:v>
                </c:pt>
                <c:pt idx="1195">
                  <c:v>20</c:v>
                </c:pt>
                <c:pt idx="1196">
                  <c:v>20</c:v>
                </c:pt>
                <c:pt idx="1197">
                  <c:v>5</c:v>
                </c:pt>
                <c:pt idx="1198">
                  <c:v>5</c:v>
                </c:pt>
                <c:pt idx="1199">
                  <c:v>10</c:v>
                </c:pt>
                <c:pt idx="1200">
                  <c:v>0</c:v>
                </c:pt>
                <c:pt idx="1201">
                  <c:v>20</c:v>
                </c:pt>
                <c:pt idx="1202">
                  <c:v>15</c:v>
                </c:pt>
                <c:pt idx="1203">
                  <c:v>20</c:v>
                </c:pt>
                <c:pt idx="1204">
                  <c:v>5</c:v>
                </c:pt>
                <c:pt idx="1205">
                  <c:v>20</c:v>
                </c:pt>
                <c:pt idx="1206">
                  <c:v>10</c:v>
                </c:pt>
                <c:pt idx="1207">
                  <c:v>0</c:v>
                </c:pt>
                <c:pt idx="1208">
                  <c:v>10</c:v>
                </c:pt>
                <c:pt idx="1209">
                  <c:v>10</c:v>
                </c:pt>
                <c:pt idx="1210">
                  <c:v>0</c:v>
                </c:pt>
                <c:pt idx="1211">
                  <c:v>0</c:v>
                </c:pt>
                <c:pt idx="1212">
                  <c:v>15</c:v>
                </c:pt>
                <c:pt idx="1213">
                  <c:v>20</c:v>
                </c:pt>
                <c:pt idx="1214">
                  <c:v>10</c:v>
                </c:pt>
                <c:pt idx="1215">
                  <c:v>10</c:v>
                </c:pt>
                <c:pt idx="1216">
                  <c:v>10</c:v>
                </c:pt>
                <c:pt idx="1217">
                  <c:v>5</c:v>
                </c:pt>
                <c:pt idx="1218">
                  <c:v>20</c:v>
                </c:pt>
                <c:pt idx="1219">
                  <c:v>0</c:v>
                </c:pt>
                <c:pt idx="1220">
                  <c:v>15</c:v>
                </c:pt>
                <c:pt idx="1221">
                  <c:v>15</c:v>
                </c:pt>
                <c:pt idx="1222">
                  <c:v>10</c:v>
                </c:pt>
                <c:pt idx="1223">
                  <c:v>0</c:v>
                </c:pt>
                <c:pt idx="1224">
                  <c:v>0</c:v>
                </c:pt>
                <c:pt idx="1225">
                  <c:v>15</c:v>
                </c:pt>
                <c:pt idx="1226">
                  <c:v>0</c:v>
                </c:pt>
                <c:pt idx="1227">
                  <c:v>0</c:v>
                </c:pt>
                <c:pt idx="1228">
                  <c:v>0</c:v>
                </c:pt>
                <c:pt idx="1229">
                  <c:v>20</c:v>
                </c:pt>
                <c:pt idx="1230">
                  <c:v>5</c:v>
                </c:pt>
                <c:pt idx="1231">
                  <c:v>5</c:v>
                </c:pt>
                <c:pt idx="1232">
                  <c:v>10</c:v>
                </c:pt>
                <c:pt idx="1233">
                  <c:v>0</c:v>
                </c:pt>
                <c:pt idx="1234">
                  <c:v>5</c:v>
                </c:pt>
                <c:pt idx="1235">
                  <c:v>15</c:v>
                </c:pt>
                <c:pt idx="1236">
                  <c:v>20</c:v>
                </c:pt>
                <c:pt idx="1237">
                  <c:v>0</c:v>
                </c:pt>
                <c:pt idx="1238">
                  <c:v>15</c:v>
                </c:pt>
                <c:pt idx="1239">
                  <c:v>15</c:v>
                </c:pt>
                <c:pt idx="1240">
                  <c:v>15</c:v>
                </c:pt>
                <c:pt idx="1241">
                  <c:v>20</c:v>
                </c:pt>
                <c:pt idx="1242">
                  <c:v>10</c:v>
                </c:pt>
                <c:pt idx="1243">
                  <c:v>0</c:v>
                </c:pt>
                <c:pt idx="1244">
                  <c:v>10</c:v>
                </c:pt>
                <c:pt idx="1245">
                  <c:v>20</c:v>
                </c:pt>
                <c:pt idx="1246">
                  <c:v>10</c:v>
                </c:pt>
                <c:pt idx="1247">
                  <c:v>0</c:v>
                </c:pt>
                <c:pt idx="1248">
                  <c:v>5</c:v>
                </c:pt>
                <c:pt idx="1249">
                  <c:v>5</c:v>
                </c:pt>
                <c:pt idx="1250">
                  <c:v>10</c:v>
                </c:pt>
                <c:pt idx="1251">
                  <c:v>0</c:v>
                </c:pt>
                <c:pt idx="1252">
                  <c:v>15</c:v>
                </c:pt>
                <c:pt idx="1253">
                  <c:v>0</c:v>
                </c:pt>
                <c:pt idx="1254">
                  <c:v>20</c:v>
                </c:pt>
                <c:pt idx="1255">
                  <c:v>10</c:v>
                </c:pt>
                <c:pt idx="1256">
                  <c:v>10</c:v>
                </c:pt>
                <c:pt idx="1257">
                  <c:v>5</c:v>
                </c:pt>
                <c:pt idx="1258">
                  <c:v>15</c:v>
                </c:pt>
                <c:pt idx="1259">
                  <c:v>10</c:v>
                </c:pt>
                <c:pt idx="1260">
                  <c:v>15</c:v>
                </c:pt>
                <c:pt idx="1261">
                  <c:v>10</c:v>
                </c:pt>
                <c:pt idx="1262">
                  <c:v>5</c:v>
                </c:pt>
                <c:pt idx="1263">
                  <c:v>5</c:v>
                </c:pt>
                <c:pt idx="1264">
                  <c:v>5</c:v>
                </c:pt>
                <c:pt idx="1265">
                  <c:v>10</c:v>
                </c:pt>
                <c:pt idx="1266">
                  <c:v>10</c:v>
                </c:pt>
                <c:pt idx="1267">
                  <c:v>0</c:v>
                </c:pt>
                <c:pt idx="1268">
                  <c:v>15</c:v>
                </c:pt>
                <c:pt idx="1269">
                  <c:v>0</c:v>
                </c:pt>
                <c:pt idx="1270">
                  <c:v>10</c:v>
                </c:pt>
                <c:pt idx="1271">
                  <c:v>15</c:v>
                </c:pt>
                <c:pt idx="1272">
                  <c:v>15</c:v>
                </c:pt>
                <c:pt idx="1273">
                  <c:v>0</c:v>
                </c:pt>
                <c:pt idx="1274">
                  <c:v>15</c:v>
                </c:pt>
                <c:pt idx="1275">
                  <c:v>0</c:v>
                </c:pt>
                <c:pt idx="1276">
                  <c:v>15</c:v>
                </c:pt>
                <c:pt idx="1277">
                  <c:v>20</c:v>
                </c:pt>
                <c:pt idx="1278">
                  <c:v>5</c:v>
                </c:pt>
                <c:pt idx="1279">
                  <c:v>20</c:v>
                </c:pt>
                <c:pt idx="1280">
                  <c:v>10</c:v>
                </c:pt>
                <c:pt idx="1281">
                  <c:v>20</c:v>
                </c:pt>
                <c:pt idx="1282">
                  <c:v>15</c:v>
                </c:pt>
                <c:pt idx="1283">
                  <c:v>10</c:v>
                </c:pt>
                <c:pt idx="1284">
                  <c:v>5</c:v>
                </c:pt>
                <c:pt idx="1285">
                  <c:v>15</c:v>
                </c:pt>
                <c:pt idx="1286">
                  <c:v>0</c:v>
                </c:pt>
                <c:pt idx="1287">
                  <c:v>10</c:v>
                </c:pt>
                <c:pt idx="1288">
                  <c:v>20</c:v>
                </c:pt>
                <c:pt idx="1289">
                  <c:v>10</c:v>
                </c:pt>
                <c:pt idx="1290">
                  <c:v>20</c:v>
                </c:pt>
                <c:pt idx="1291">
                  <c:v>5</c:v>
                </c:pt>
                <c:pt idx="1292">
                  <c:v>5</c:v>
                </c:pt>
                <c:pt idx="1293">
                  <c:v>15</c:v>
                </c:pt>
                <c:pt idx="1294">
                  <c:v>20</c:v>
                </c:pt>
                <c:pt idx="1295">
                  <c:v>20</c:v>
                </c:pt>
                <c:pt idx="1296">
                  <c:v>0</c:v>
                </c:pt>
                <c:pt idx="1297">
                  <c:v>5</c:v>
                </c:pt>
                <c:pt idx="1298">
                  <c:v>15</c:v>
                </c:pt>
                <c:pt idx="1299">
                  <c:v>10</c:v>
                </c:pt>
                <c:pt idx="1300">
                  <c:v>15</c:v>
                </c:pt>
                <c:pt idx="1301">
                  <c:v>5</c:v>
                </c:pt>
                <c:pt idx="1302">
                  <c:v>15</c:v>
                </c:pt>
                <c:pt idx="1303">
                  <c:v>20</c:v>
                </c:pt>
                <c:pt idx="1304">
                  <c:v>20</c:v>
                </c:pt>
                <c:pt idx="1305">
                  <c:v>10</c:v>
                </c:pt>
                <c:pt idx="1306">
                  <c:v>5</c:v>
                </c:pt>
                <c:pt idx="1307">
                  <c:v>20</c:v>
                </c:pt>
                <c:pt idx="1308">
                  <c:v>0</c:v>
                </c:pt>
                <c:pt idx="1309">
                  <c:v>10</c:v>
                </c:pt>
                <c:pt idx="1310">
                  <c:v>10</c:v>
                </c:pt>
                <c:pt idx="1311">
                  <c:v>5</c:v>
                </c:pt>
                <c:pt idx="1312">
                  <c:v>5</c:v>
                </c:pt>
                <c:pt idx="1313">
                  <c:v>10</c:v>
                </c:pt>
                <c:pt idx="1314">
                  <c:v>0</c:v>
                </c:pt>
                <c:pt idx="1315">
                  <c:v>15</c:v>
                </c:pt>
                <c:pt idx="1316">
                  <c:v>0</c:v>
                </c:pt>
                <c:pt idx="1317">
                  <c:v>0</c:v>
                </c:pt>
                <c:pt idx="1318">
                  <c:v>20</c:v>
                </c:pt>
                <c:pt idx="1319">
                  <c:v>20</c:v>
                </c:pt>
                <c:pt idx="1320">
                  <c:v>20</c:v>
                </c:pt>
                <c:pt idx="1321">
                  <c:v>15</c:v>
                </c:pt>
                <c:pt idx="1322">
                  <c:v>0</c:v>
                </c:pt>
                <c:pt idx="1323">
                  <c:v>20</c:v>
                </c:pt>
                <c:pt idx="1324">
                  <c:v>5</c:v>
                </c:pt>
                <c:pt idx="1325">
                  <c:v>0</c:v>
                </c:pt>
                <c:pt idx="1326">
                  <c:v>10</c:v>
                </c:pt>
                <c:pt idx="1327">
                  <c:v>20</c:v>
                </c:pt>
                <c:pt idx="1328">
                  <c:v>10</c:v>
                </c:pt>
                <c:pt idx="1329">
                  <c:v>15</c:v>
                </c:pt>
                <c:pt idx="1330">
                  <c:v>0</c:v>
                </c:pt>
                <c:pt idx="1331">
                  <c:v>15</c:v>
                </c:pt>
                <c:pt idx="1332">
                  <c:v>10</c:v>
                </c:pt>
                <c:pt idx="1333">
                  <c:v>15</c:v>
                </c:pt>
                <c:pt idx="1334">
                  <c:v>0</c:v>
                </c:pt>
                <c:pt idx="1335">
                  <c:v>10</c:v>
                </c:pt>
                <c:pt idx="1336">
                  <c:v>0</c:v>
                </c:pt>
                <c:pt idx="1337">
                  <c:v>10</c:v>
                </c:pt>
                <c:pt idx="1338">
                  <c:v>0</c:v>
                </c:pt>
                <c:pt idx="1339">
                  <c:v>20</c:v>
                </c:pt>
                <c:pt idx="1340">
                  <c:v>20</c:v>
                </c:pt>
                <c:pt idx="1341">
                  <c:v>5</c:v>
                </c:pt>
                <c:pt idx="1342">
                  <c:v>10</c:v>
                </c:pt>
                <c:pt idx="1343">
                  <c:v>20</c:v>
                </c:pt>
                <c:pt idx="1344">
                  <c:v>20</c:v>
                </c:pt>
                <c:pt idx="1345">
                  <c:v>20</c:v>
                </c:pt>
                <c:pt idx="1346">
                  <c:v>20</c:v>
                </c:pt>
                <c:pt idx="1347">
                  <c:v>15</c:v>
                </c:pt>
                <c:pt idx="1348">
                  <c:v>20</c:v>
                </c:pt>
                <c:pt idx="1349">
                  <c:v>0</c:v>
                </c:pt>
                <c:pt idx="1350">
                  <c:v>20</c:v>
                </c:pt>
                <c:pt idx="1351">
                  <c:v>0</c:v>
                </c:pt>
                <c:pt idx="1352">
                  <c:v>0</c:v>
                </c:pt>
                <c:pt idx="1353">
                  <c:v>0</c:v>
                </c:pt>
                <c:pt idx="1354">
                  <c:v>15</c:v>
                </c:pt>
                <c:pt idx="1355">
                  <c:v>0</c:v>
                </c:pt>
                <c:pt idx="1356">
                  <c:v>20</c:v>
                </c:pt>
                <c:pt idx="1357">
                  <c:v>15</c:v>
                </c:pt>
                <c:pt idx="1358">
                  <c:v>0</c:v>
                </c:pt>
                <c:pt idx="1359">
                  <c:v>10</c:v>
                </c:pt>
                <c:pt idx="1360">
                  <c:v>0</c:v>
                </c:pt>
                <c:pt idx="1361">
                  <c:v>15</c:v>
                </c:pt>
                <c:pt idx="1362">
                  <c:v>10</c:v>
                </c:pt>
                <c:pt idx="1363">
                  <c:v>0</c:v>
                </c:pt>
                <c:pt idx="1364">
                  <c:v>15</c:v>
                </c:pt>
                <c:pt idx="1365">
                  <c:v>15</c:v>
                </c:pt>
                <c:pt idx="1366">
                  <c:v>10</c:v>
                </c:pt>
                <c:pt idx="1367">
                  <c:v>0</c:v>
                </c:pt>
                <c:pt idx="1368">
                  <c:v>15</c:v>
                </c:pt>
                <c:pt idx="1369">
                  <c:v>20</c:v>
                </c:pt>
                <c:pt idx="1370">
                  <c:v>15</c:v>
                </c:pt>
                <c:pt idx="1371">
                  <c:v>20</c:v>
                </c:pt>
                <c:pt idx="1372">
                  <c:v>0</c:v>
                </c:pt>
                <c:pt idx="1373">
                  <c:v>20</c:v>
                </c:pt>
                <c:pt idx="1374">
                  <c:v>0</c:v>
                </c:pt>
                <c:pt idx="1375">
                  <c:v>5</c:v>
                </c:pt>
                <c:pt idx="1376">
                  <c:v>15</c:v>
                </c:pt>
                <c:pt idx="1377">
                  <c:v>15</c:v>
                </c:pt>
                <c:pt idx="1378">
                  <c:v>0</c:v>
                </c:pt>
                <c:pt idx="1379">
                  <c:v>15</c:v>
                </c:pt>
                <c:pt idx="1380">
                  <c:v>0</c:v>
                </c:pt>
                <c:pt idx="1381">
                  <c:v>5</c:v>
                </c:pt>
                <c:pt idx="1382">
                  <c:v>15</c:v>
                </c:pt>
                <c:pt idx="1383">
                  <c:v>5</c:v>
                </c:pt>
                <c:pt idx="1384">
                  <c:v>0</c:v>
                </c:pt>
                <c:pt idx="1385">
                  <c:v>5</c:v>
                </c:pt>
                <c:pt idx="1386">
                  <c:v>0</c:v>
                </c:pt>
                <c:pt idx="1387">
                  <c:v>10</c:v>
                </c:pt>
                <c:pt idx="1388">
                  <c:v>0</c:v>
                </c:pt>
                <c:pt idx="1389">
                  <c:v>15</c:v>
                </c:pt>
                <c:pt idx="1390">
                  <c:v>5</c:v>
                </c:pt>
                <c:pt idx="1391">
                  <c:v>15</c:v>
                </c:pt>
                <c:pt idx="1392">
                  <c:v>20</c:v>
                </c:pt>
                <c:pt idx="1393">
                  <c:v>0</c:v>
                </c:pt>
                <c:pt idx="1394">
                  <c:v>15</c:v>
                </c:pt>
                <c:pt idx="1395">
                  <c:v>15</c:v>
                </c:pt>
                <c:pt idx="1396">
                  <c:v>10</c:v>
                </c:pt>
                <c:pt idx="1397">
                  <c:v>20</c:v>
                </c:pt>
                <c:pt idx="1398">
                  <c:v>20</c:v>
                </c:pt>
                <c:pt idx="1399">
                  <c:v>20</c:v>
                </c:pt>
                <c:pt idx="1400">
                  <c:v>5</c:v>
                </c:pt>
                <c:pt idx="1401">
                  <c:v>10</c:v>
                </c:pt>
                <c:pt idx="1402">
                  <c:v>15</c:v>
                </c:pt>
                <c:pt idx="1403">
                  <c:v>20</c:v>
                </c:pt>
                <c:pt idx="1404">
                  <c:v>0</c:v>
                </c:pt>
                <c:pt idx="1405">
                  <c:v>15</c:v>
                </c:pt>
                <c:pt idx="1406">
                  <c:v>20</c:v>
                </c:pt>
                <c:pt idx="1407">
                  <c:v>0</c:v>
                </c:pt>
                <c:pt idx="1408">
                  <c:v>15</c:v>
                </c:pt>
                <c:pt idx="1409">
                  <c:v>20</c:v>
                </c:pt>
                <c:pt idx="1410">
                  <c:v>20</c:v>
                </c:pt>
                <c:pt idx="1411">
                  <c:v>20</c:v>
                </c:pt>
                <c:pt idx="1412">
                  <c:v>10</c:v>
                </c:pt>
                <c:pt idx="1413">
                  <c:v>0</c:v>
                </c:pt>
                <c:pt idx="1414">
                  <c:v>0</c:v>
                </c:pt>
                <c:pt idx="1415">
                  <c:v>0</c:v>
                </c:pt>
                <c:pt idx="1416">
                  <c:v>20</c:v>
                </c:pt>
                <c:pt idx="1417">
                  <c:v>10</c:v>
                </c:pt>
                <c:pt idx="1418">
                  <c:v>0</c:v>
                </c:pt>
                <c:pt idx="1419">
                  <c:v>10</c:v>
                </c:pt>
                <c:pt idx="1420">
                  <c:v>10</c:v>
                </c:pt>
                <c:pt idx="1421">
                  <c:v>10</c:v>
                </c:pt>
                <c:pt idx="1422">
                  <c:v>15</c:v>
                </c:pt>
                <c:pt idx="1423">
                  <c:v>10</c:v>
                </c:pt>
                <c:pt idx="1424">
                  <c:v>20</c:v>
                </c:pt>
                <c:pt idx="1425">
                  <c:v>10</c:v>
                </c:pt>
                <c:pt idx="1426">
                  <c:v>10</c:v>
                </c:pt>
                <c:pt idx="1427">
                  <c:v>5</c:v>
                </c:pt>
                <c:pt idx="1428">
                  <c:v>15</c:v>
                </c:pt>
                <c:pt idx="1429">
                  <c:v>15</c:v>
                </c:pt>
                <c:pt idx="1430">
                  <c:v>10</c:v>
                </c:pt>
                <c:pt idx="1431">
                  <c:v>15</c:v>
                </c:pt>
                <c:pt idx="1432">
                  <c:v>15</c:v>
                </c:pt>
                <c:pt idx="1433">
                  <c:v>15</c:v>
                </c:pt>
                <c:pt idx="1434">
                  <c:v>5</c:v>
                </c:pt>
                <c:pt idx="1435">
                  <c:v>20</c:v>
                </c:pt>
                <c:pt idx="1436">
                  <c:v>5</c:v>
                </c:pt>
                <c:pt idx="1437">
                  <c:v>20</c:v>
                </c:pt>
                <c:pt idx="1438">
                  <c:v>5</c:v>
                </c:pt>
                <c:pt idx="1439">
                  <c:v>15</c:v>
                </c:pt>
                <c:pt idx="1440">
                  <c:v>10</c:v>
                </c:pt>
                <c:pt idx="1441">
                  <c:v>5</c:v>
                </c:pt>
                <c:pt idx="1442">
                  <c:v>5</c:v>
                </c:pt>
                <c:pt idx="1443">
                  <c:v>0</c:v>
                </c:pt>
                <c:pt idx="1444">
                  <c:v>10</c:v>
                </c:pt>
                <c:pt idx="1445">
                  <c:v>5</c:v>
                </c:pt>
                <c:pt idx="1446">
                  <c:v>20</c:v>
                </c:pt>
                <c:pt idx="1447">
                  <c:v>20</c:v>
                </c:pt>
                <c:pt idx="1448">
                  <c:v>0</c:v>
                </c:pt>
                <c:pt idx="1449">
                  <c:v>10</c:v>
                </c:pt>
                <c:pt idx="1450">
                  <c:v>10</c:v>
                </c:pt>
                <c:pt idx="1451">
                  <c:v>10</c:v>
                </c:pt>
                <c:pt idx="1452">
                  <c:v>15</c:v>
                </c:pt>
                <c:pt idx="1453">
                  <c:v>5</c:v>
                </c:pt>
                <c:pt idx="1454">
                  <c:v>10</c:v>
                </c:pt>
                <c:pt idx="1455">
                  <c:v>5</c:v>
                </c:pt>
                <c:pt idx="1456">
                  <c:v>5</c:v>
                </c:pt>
                <c:pt idx="1457">
                  <c:v>0</c:v>
                </c:pt>
                <c:pt idx="1458">
                  <c:v>0</c:v>
                </c:pt>
                <c:pt idx="1459">
                  <c:v>0</c:v>
                </c:pt>
                <c:pt idx="1460">
                  <c:v>15</c:v>
                </c:pt>
                <c:pt idx="1461">
                  <c:v>15</c:v>
                </c:pt>
                <c:pt idx="1462">
                  <c:v>0</c:v>
                </c:pt>
                <c:pt idx="1463">
                  <c:v>0</c:v>
                </c:pt>
                <c:pt idx="1464">
                  <c:v>10</c:v>
                </c:pt>
                <c:pt idx="1465">
                  <c:v>20</c:v>
                </c:pt>
                <c:pt idx="1466">
                  <c:v>5</c:v>
                </c:pt>
                <c:pt idx="1467">
                  <c:v>10</c:v>
                </c:pt>
                <c:pt idx="1468">
                  <c:v>0</c:v>
                </c:pt>
                <c:pt idx="1469">
                  <c:v>20</c:v>
                </c:pt>
                <c:pt idx="1470">
                  <c:v>10</c:v>
                </c:pt>
                <c:pt idx="1471">
                  <c:v>15</c:v>
                </c:pt>
                <c:pt idx="1472">
                  <c:v>20</c:v>
                </c:pt>
                <c:pt idx="1473">
                  <c:v>15</c:v>
                </c:pt>
                <c:pt idx="1474">
                  <c:v>5</c:v>
                </c:pt>
                <c:pt idx="1475">
                  <c:v>20</c:v>
                </c:pt>
                <c:pt idx="1476">
                  <c:v>10</c:v>
                </c:pt>
                <c:pt idx="1477">
                  <c:v>0</c:v>
                </c:pt>
                <c:pt idx="1478">
                  <c:v>0</c:v>
                </c:pt>
                <c:pt idx="1479">
                  <c:v>10</c:v>
                </c:pt>
                <c:pt idx="1480">
                  <c:v>0</c:v>
                </c:pt>
                <c:pt idx="1481">
                  <c:v>20</c:v>
                </c:pt>
                <c:pt idx="1482">
                  <c:v>20</c:v>
                </c:pt>
                <c:pt idx="1483">
                  <c:v>15</c:v>
                </c:pt>
                <c:pt idx="1484">
                  <c:v>0</c:v>
                </c:pt>
                <c:pt idx="1485">
                  <c:v>20</c:v>
                </c:pt>
                <c:pt idx="1486">
                  <c:v>10</c:v>
                </c:pt>
                <c:pt idx="1487">
                  <c:v>15</c:v>
                </c:pt>
                <c:pt idx="1488">
                  <c:v>10</c:v>
                </c:pt>
                <c:pt idx="1489">
                  <c:v>5</c:v>
                </c:pt>
                <c:pt idx="1490">
                  <c:v>5</c:v>
                </c:pt>
                <c:pt idx="1491">
                  <c:v>10</c:v>
                </c:pt>
                <c:pt idx="1492">
                  <c:v>15</c:v>
                </c:pt>
                <c:pt idx="1493">
                  <c:v>20</c:v>
                </c:pt>
                <c:pt idx="1494">
                  <c:v>5</c:v>
                </c:pt>
                <c:pt idx="1495">
                  <c:v>5</c:v>
                </c:pt>
                <c:pt idx="1496">
                  <c:v>0</c:v>
                </c:pt>
                <c:pt idx="1497">
                  <c:v>20</c:v>
                </c:pt>
                <c:pt idx="1498">
                  <c:v>10</c:v>
                </c:pt>
                <c:pt idx="1499">
                  <c:v>15</c:v>
                </c:pt>
                <c:pt idx="1500">
                  <c:v>0</c:v>
                </c:pt>
                <c:pt idx="1501">
                  <c:v>20</c:v>
                </c:pt>
                <c:pt idx="1502">
                  <c:v>0</c:v>
                </c:pt>
                <c:pt idx="1503">
                  <c:v>5</c:v>
                </c:pt>
                <c:pt idx="1504">
                  <c:v>0</c:v>
                </c:pt>
                <c:pt idx="1505">
                  <c:v>15</c:v>
                </c:pt>
                <c:pt idx="1506">
                  <c:v>15</c:v>
                </c:pt>
                <c:pt idx="1507">
                  <c:v>10</c:v>
                </c:pt>
                <c:pt idx="1508">
                  <c:v>0</c:v>
                </c:pt>
                <c:pt idx="1509">
                  <c:v>15</c:v>
                </c:pt>
                <c:pt idx="1510">
                  <c:v>0</c:v>
                </c:pt>
                <c:pt idx="1511">
                  <c:v>20</c:v>
                </c:pt>
                <c:pt idx="1512">
                  <c:v>20</c:v>
                </c:pt>
                <c:pt idx="1513">
                  <c:v>20</c:v>
                </c:pt>
                <c:pt idx="1514">
                  <c:v>5</c:v>
                </c:pt>
                <c:pt idx="1515">
                  <c:v>5</c:v>
                </c:pt>
                <c:pt idx="1516">
                  <c:v>0</c:v>
                </c:pt>
                <c:pt idx="1517">
                  <c:v>15</c:v>
                </c:pt>
                <c:pt idx="1518">
                  <c:v>15</c:v>
                </c:pt>
                <c:pt idx="1519">
                  <c:v>15</c:v>
                </c:pt>
                <c:pt idx="1520">
                  <c:v>0</c:v>
                </c:pt>
                <c:pt idx="1521">
                  <c:v>5</c:v>
                </c:pt>
                <c:pt idx="1522">
                  <c:v>10</c:v>
                </c:pt>
                <c:pt idx="1523">
                  <c:v>10</c:v>
                </c:pt>
                <c:pt idx="1524">
                  <c:v>0</c:v>
                </c:pt>
                <c:pt idx="1525">
                  <c:v>20</c:v>
                </c:pt>
                <c:pt idx="1526">
                  <c:v>0</c:v>
                </c:pt>
                <c:pt idx="1527">
                  <c:v>0</c:v>
                </c:pt>
                <c:pt idx="1528">
                  <c:v>10</c:v>
                </c:pt>
                <c:pt idx="1529">
                  <c:v>0</c:v>
                </c:pt>
                <c:pt idx="1530">
                  <c:v>20</c:v>
                </c:pt>
                <c:pt idx="1531">
                  <c:v>20</c:v>
                </c:pt>
                <c:pt idx="1532">
                  <c:v>20</c:v>
                </c:pt>
                <c:pt idx="1533">
                  <c:v>5</c:v>
                </c:pt>
                <c:pt idx="1534">
                  <c:v>5</c:v>
                </c:pt>
                <c:pt idx="1535">
                  <c:v>0</c:v>
                </c:pt>
                <c:pt idx="1536">
                  <c:v>15</c:v>
                </c:pt>
                <c:pt idx="1537">
                  <c:v>10</c:v>
                </c:pt>
                <c:pt idx="1538">
                  <c:v>15</c:v>
                </c:pt>
                <c:pt idx="1539">
                  <c:v>15</c:v>
                </c:pt>
                <c:pt idx="1540">
                  <c:v>5</c:v>
                </c:pt>
                <c:pt idx="1541">
                  <c:v>20</c:v>
                </c:pt>
                <c:pt idx="1542">
                  <c:v>10</c:v>
                </c:pt>
                <c:pt idx="1543">
                  <c:v>20</c:v>
                </c:pt>
                <c:pt idx="1544">
                  <c:v>5</c:v>
                </c:pt>
                <c:pt idx="1545">
                  <c:v>20</c:v>
                </c:pt>
                <c:pt idx="1546">
                  <c:v>15</c:v>
                </c:pt>
                <c:pt idx="1547">
                  <c:v>0</c:v>
                </c:pt>
                <c:pt idx="1548">
                  <c:v>0</c:v>
                </c:pt>
                <c:pt idx="1549">
                  <c:v>20</c:v>
                </c:pt>
                <c:pt idx="1550">
                  <c:v>20</c:v>
                </c:pt>
                <c:pt idx="1551">
                  <c:v>10</c:v>
                </c:pt>
                <c:pt idx="1552">
                  <c:v>0</c:v>
                </c:pt>
                <c:pt idx="1553">
                  <c:v>0</c:v>
                </c:pt>
                <c:pt idx="1554">
                  <c:v>20</c:v>
                </c:pt>
                <c:pt idx="1555">
                  <c:v>15</c:v>
                </c:pt>
                <c:pt idx="1556">
                  <c:v>20</c:v>
                </c:pt>
                <c:pt idx="1557">
                  <c:v>20</c:v>
                </c:pt>
                <c:pt idx="1558">
                  <c:v>20</c:v>
                </c:pt>
                <c:pt idx="1559">
                  <c:v>0</c:v>
                </c:pt>
                <c:pt idx="1560">
                  <c:v>0</c:v>
                </c:pt>
                <c:pt idx="1561">
                  <c:v>10</c:v>
                </c:pt>
                <c:pt idx="1562">
                  <c:v>5</c:v>
                </c:pt>
                <c:pt idx="1563">
                  <c:v>10</c:v>
                </c:pt>
                <c:pt idx="1564">
                  <c:v>0</c:v>
                </c:pt>
                <c:pt idx="1565">
                  <c:v>15</c:v>
                </c:pt>
                <c:pt idx="1566">
                  <c:v>0</c:v>
                </c:pt>
                <c:pt idx="1567">
                  <c:v>0</c:v>
                </c:pt>
                <c:pt idx="1568">
                  <c:v>10</c:v>
                </c:pt>
                <c:pt idx="1569">
                  <c:v>20</c:v>
                </c:pt>
                <c:pt idx="1570">
                  <c:v>0</c:v>
                </c:pt>
                <c:pt idx="1571">
                  <c:v>15</c:v>
                </c:pt>
                <c:pt idx="1572">
                  <c:v>5</c:v>
                </c:pt>
                <c:pt idx="1573">
                  <c:v>20</c:v>
                </c:pt>
                <c:pt idx="1574">
                  <c:v>0</c:v>
                </c:pt>
                <c:pt idx="1575">
                  <c:v>10</c:v>
                </c:pt>
                <c:pt idx="1576">
                  <c:v>0</c:v>
                </c:pt>
                <c:pt idx="1577">
                  <c:v>5</c:v>
                </c:pt>
                <c:pt idx="1578">
                  <c:v>15</c:v>
                </c:pt>
                <c:pt idx="1579">
                  <c:v>10</c:v>
                </c:pt>
                <c:pt idx="1580">
                  <c:v>20</c:v>
                </c:pt>
                <c:pt idx="1581">
                  <c:v>15</c:v>
                </c:pt>
                <c:pt idx="1582">
                  <c:v>10</c:v>
                </c:pt>
                <c:pt idx="1583">
                  <c:v>15</c:v>
                </c:pt>
                <c:pt idx="1584">
                  <c:v>15</c:v>
                </c:pt>
                <c:pt idx="1585">
                  <c:v>20</c:v>
                </c:pt>
                <c:pt idx="1586">
                  <c:v>0</c:v>
                </c:pt>
                <c:pt idx="1587">
                  <c:v>0</c:v>
                </c:pt>
                <c:pt idx="1588">
                  <c:v>5</c:v>
                </c:pt>
                <c:pt idx="1589">
                  <c:v>10</c:v>
                </c:pt>
                <c:pt idx="1590">
                  <c:v>15</c:v>
                </c:pt>
                <c:pt idx="1591">
                  <c:v>20</c:v>
                </c:pt>
                <c:pt idx="1592">
                  <c:v>5</c:v>
                </c:pt>
                <c:pt idx="1593">
                  <c:v>5</c:v>
                </c:pt>
                <c:pt idx="1594">
                  <c:v>10</c:v>
                </c:pt>
                <c:pt idx="1595">
                  <c:v>15</c:v>
                </c:pt>
                <c:pt idx="1596">
                  <c:v>0</c:v>
                </c:pt>
                <c:pt idx="1597">
                  <c:v>0</c:v>
                </c:pt>
                <c:pt idx="1598">
                  <c:v>0</c:v>
                </c:pt>
                <c:pt idx="1599">
                  <c:v>0</c:v>
                </c:pt>
                <c:pt idx="1600">
                  <c:v>15</c:v>
                </c:pt>
                <c:pt idx="1601">
                  <c:v>10</c:v>
                </c:pt>
                <c:pt idx="1602">
                  <c:v>10</c:v>
                </c:pt>
                <c:pt idx="1603">
                  <c:v>20</c:v>
                </c:pt>
                <c:pt idx="1604">
                  <c:v>10</c:v>
                </c:pt>
                <c:pt idx="1605">
                  <c:v>15</c:v>
                </c:pt>
                <c:pt idx="1606">
                  <c:v>0</c:v>
                </c:pt>
                <c:pt idx="1607">
                  <c:v>15</c:v>
                </c:pt>
                <c:pt idx="1608">
                  <c:v>15</c:v>
                </c:pt>
                <c:pt idx="1609">
                  <c:v>15</c:v>
                </c:pt>
                <c:pt idx="1610">
                  <c:v>20</c:v>
                </c:pt>
                <c:pt idx="1611">
                  <c:v>0</c:v>
                </c:pt>
                <c:pt idx="1612">
                  <c:v>15</c:v>
                </c:pt>
                <c:pt idx="1613">
                  <c:v>15</c:v>
                </c:pt>
                <c:pt idx="1614">
                  <c:v>20</c:v>
                </c:pt>
                <c:pt idx="1615">
                  <c:v>10</c:v>
                </c:pt>
                <c:pt idx="1616">
                  <c:v>5</c:v>
                </c:pt>
                <c:pt idx="1617">
                  <c:v>10</c:v>
                </c:pt>
                <c:pt idx="1618">
                  <c:v>15</c:v>
                </c:pt>
                <c:pt idx="1619">
                  <c:v>0</c:v>
                </c:pt>
                <c:pt idx="1620">
                  <c:v>10</c:v>
                </c:pt>
                <c:pt idx="1621">
                  <c:v>15</c:v>
                </c:pt>
                <c:pt idx="1622">
                  <c:v>0</c:v>
                </c:pt>
                <c:pt idx="1623">
                  <c:v>15</c:v>
                </c:pt>
                <c:pt idx="1624">
                  <c:v>5</c:v>
                </c:pt>
                <c:pt idx="1625">
                  <c:v>10</c:v>
                </c:pt>
                <c:pt idx="1626">
                  <c:v>10</c:v>
                </c:pt>
                <c:pt idx="1627">
                  <c:v>15</c:v>
                </c:pt>
                <c:pt idx="1628">
                  <c:v>10</c:v>
                </c:pt>
                <c:pt idx="1629">
                  <c:v>5</c:v>
                </c:pt>
                <c:pt idx="1630">
                  <c:v>0</c:v>
                </c:pt>
                <c:pt idx="1631">
                  <c:v>0</c:v>
                </c:pt>
                <c:pt idx="1632">
                  <c:v>20</c:v>
                </c:pt>
                <c:pt idx="1633">
                  <c:v>0</c:v>
                </c:pt>
                <c:pt idx="1634">
                  <c:v>5</c:v>
                </c:pt>
                <c:pt idx="1635">
                  <c:v>0</c:v>
                </c:pt>
                <c:pt idx="1636">
                  <c:v>20</c:v>
                </c:pt>
                <c:pt idx="1637">
                  <c:v>20</c:v>
                </c:pt>
                <c:pt idx="1638">
                  <c:v>15</c:v>
                </c:pt>
                <c:pt idx="1639">
                  <c:v>20</c:v>
                </c:pt>
                <c:pt idx="1640">
                  <c:v>15</c:v>
                </c:pt>
                <c:pt idx="1641">
                  <c:v>5</c:v>
                </c:pt>
                <c:pt idx="1642">
                  <c:v>10</c:v>
                </c:pt>
                <c:pt idx="1643">
                  <c:v>5</c:v>
                </c:pt>
                <c:pt idx="1644">
                  <c:v>5</c:v>
                </c:pt>
                <c:pt idx="1645">
                  <c:v>15</c:v>
                </c:pt>
                <c:pt idx="1646">
                  <c:v>0</c:v>
                </c:pt>
                <c:pt idx="1647">
                  <c:v>20</c:v>
                </c:pt>
                <c:pt idx="1648">
                  <c:v>5</c:v>
                </c:pt>
                <c:pt idx="1649">
                  <c:v>5</c:v>
                </c:pt>
                <c:pt idx="1650">
                  <c:v>5</c:v>
                </c:pt>
                <c:pt idx="1651">
                  <c:v>15</c:v>
                </c:pt>
                <c:pt idx="1652">
                  <c:v>20</c:v>
                </c:pt>
                <c:pt idx="1653">
                  <c:v>15</c:v>
                </c:pt>
                <c:pt idx="1654">
                  <c:v>5</c:v>
                </c:pt>
                <c:pt idx="1655">
                  <c:v>0</c:v>
                </c:pt>
                <c:pt idx="1656">
                  <c:v>15</c:v>
                </c:pt>
                <c:pt idx="1657">
                  <c:v>0</c:v>
                </c:pt>
                <c:pt idx="1658">
                  <c:v>20</c:v>
                </c:pt>
                <c:pt idx="1659">
                  <c:v>15</c:v>
                </c:pt>
                <c:pt idx="1660">
                  <c:v>15</c:v>
                </c:pt>
                <c:pt idx="1661">
                  <c:v>15</c:v>
                </c:pt>
                <c:pt idx="1662">
                  <c:v>15</c:v>
                </c:pt>
                <c:pt idx="1663">
                  <c:v>10</c:v>
                </c:pt>
                <c:pt idx="1664">
                  <c:v>0</c:v>
                </c:pt>
                <c:pt idx="1665">
                  <c:v>5</c:v>
                </c:pt>
                <c:pt idx="1666">
                  <c:v>15</c:v>
                </c:pt>
                <c:pt idx="1667">
                  <c:v>20</c:v>
                </c:pt>
                <c:pt idx="1668">
                  <c:v>15</c:v>
                </c:pt>
                <c:pt idx="1669">
                  <c:v>5</c:v>
                </c:pt>
                <c:pt idx="1670">
                  <c:v>5</c:v>
                </c:pt>
                <c:pt idx="1671">
                  <c:v>5</c:v>
                </c:pt>
                <c:pt idx="1672">
                  <c:v>10</c:v>
                </c:pt>
                <c:pt idx="1673">
                  <c:v>20</c:v>
                </c:pt>
                <c:pt idx="1674">
                  <c:v>0</c:v>
                </c:pt>
                <c:pt idx="1675">
                  <c:v>0</c:v>
                </c:pt>
                <c:pt idx="1676">
                  <c:v>0</c:v>
                </c:pt>
                <c:pt idx="1677">
                  <c:v>15</c:v>
                </c:pt>
                <c:pt idx="1678">
                  <c:v>0</c:v>
                </c:pt>
                <c:pt idx="1679">
                  <c:v>20</c:v>
                </c:pt>
                <c:pt idx="1680">
                  <c:v>10</c:v>
                </c:pt>
                <c:pt idx="1681">
                  <c:v>5</c:v>
                </c:pt>
                <c:pt idx="1682">
                  <c:v>10</c:v>
                </c:pt>
                <c:pt idx="1683">
                  <c:v>20</c:v>
                </c:pt>
                <c:pt idx="1684">
                  <c:v>20</c:v>
                </c:pt>
                <c:pt idx="1685">
                  <c:v>15</c:v>
                </c:pt>
                <c:pt idx="1686">
                  <c:v>15</c:v>
                </c:pt>
                <c:pt idx="1687">
                  <c:v>0</c:v>
                </c:pt>
                <c:pt idx="1688">
                  <c:v>5</c:v>
                </c:pt>
                <c:pt idx="1689">
                  <c:v>10</c:v>
                </c:pt>
                <c:pt idx="1690">
                  <c:v>15</c:v>
                </c:pt>
                <c:pt idx="1691">
                  <c:v>5</c:v>
                </c:pt>
                <c:pt idx="1692">
                  <c:v>10</c:v>
                </c:pt>
                <c:pt idx="1693">
                  <c:v>10</c:v>
                </c:pt>
                <c:pt idx="1694">
                  <c:v>0</c:v>
                </c:pt>
                <c:pt idx="1695">
                  <c:v>5</c:v>
                </c:pt>
                <c:pt idx="1696">
                  <c:v>20</c:v>
                </c:pt>
                <c:pt idx="1697">
                  <c:v>10</c:v>
                </c:pt>
                <c:pt idx="1698">
                  <c:v>15</c:v>
                </c:pt>
                <c:pt idx="1699">
                  <c:v>20</c:v>
                </c:pt>
                <c:pt idx="1700">
                  <c:v>0</c:v>
                </c:pt>
                <c:pt idx="1701">
                  <c:v>5</c:v>
                </c:pt>
                <c:pt idx="1702">
                  <c:v>20</c:v>
                </c:pt>
                <c:pt idx="1703">
                  <c:v>5</c:v>
                </c:pt>
                <c:pt idx="1704">
                  <c:v>20</c:v>
                </c:pt>
                <c:pt idx="1705">
                  <c:v>15</c:v>
                </c:pt>
                <c:pt idx="1706">
                  <c:v>0</c:v>
                </c:pt>
                <c:pt idx="1707">
                  <c:v>20</c:v>
                </c:pt>
                <c:pt idx="1708">
                  <c:v>20</c:v>
                </c:pt>
                <c:pt idx="1709">
                  <c:v>10</c:v>
                </c:pt>
                <c:pt idx="1710">
                  <c:v>5</c:v>
                </c:pt>
                <c:pt idx="1711">
                  <c:v>5</c:v>
                </c:pt>
                <c:pt idx="1712">
                  <c:v>10</c:v>
                </c:pt>
                <c:pt idx="1713">
                  <c:v>5</c:v>
                </c:pt>
                <c:pt idx="1714">
                  <c:v>20</c:v>
                </c:pt>
                <c:pt idx="1715">
                  <c:v>15</c:v>
                </c:pt>
                <c:pt idx="1716">
                  <c:v>20</c:v>
                </c:pt>
                <c:pt idx="1717">
                  <c:v>0</c:v>
                </c:pt>
                <c:pt idx="1718">
                  <c:v>0</c:v>
                </c:pt>
                <c:pt idx="1719">
                  <c:v>20</c:v>
                </c:pt>
                <c:pt idx="1720">
                  <c:v>5</c:v>
                </c:pt>
                <c:pt idx="1721">
                  <c:v>5</c:v>
                </c:pt>
                <c:pt idx="1722">
                  <c:v>10</c:v>
                </c:pt>
                <c:pt idx="1723">
                  <c:v>15</c:v>
                </c:pt>
                <c:pt idx="1724">
                  <c:v>0</c:v>
                </c:pt>
                <c:pt idx="1725">
                  <c:v>20</c:v>
                </c:pt>
                <c:pt idx="1726">
                  <c:v>20</c:v>
                </c:pt>
                <c:pt idx="1727">
                  <c:v>5</c:v>
                </c:pt>
                <c:pt idx="1728">
                  <c:v>5</c:v>
                </c:pt>
                <c:pt idx="1729">
                  <c:v>5</c:v>
                </c:pt>
                <c:pt idx="1730">
                  <c:v>10</c:v>
                </c:pt>
                <c:pt idx="1731">
                  <c:v>10</c:v>
                </c:pt>
                <c:pt idx="1732">
                  <c:v>5</c:v>
                </c:pt>
                <c:pt idx="1733">
                  <c:v>15</c:v>
                </c:pt>
                <c:pt idx="1734">
                  <c:v>10</c:v>
                </c:pt>
                <c:pt idx="1735">
                  <c:v>20</c:v>
                </c:pt>
                <c:pt idx="1736">
                  <c:v>10</c:v>
                </c:pt>
                <c:pt idx="1737">
                  <c:v>0</c:v>
                </c:pt>
                <c:pt idx="1738">
                  <c:v>5</c:v>
                </c:pt>
                <c:pt idx="1739">
                  <c:v>5</c:v>
                </c:pt>
                <c:pt idx="1740">
                  <c:v>0</c:v>
                </c:pt>
                <c:pt idx="1741">
                  <c:v>0</c:v>
                </c:pt>
                <c:pt idx="1742">
                  <c:v>10</c:v>
                </c:pt>
                <c:pt idx="1743">
                  <c:v>15</c:v>
                </c:pt>
                <c:pt idx="1744">
                  <c:v>10</c:v>
                </c:pt>
                <c:pt idx="1745">
                  <c:v>15</c:v>
                </c:pt>
                <c:pt idx="1746">
                  <c:v>15</c:v>
                </c:pt>
                <c:pt idx="1747">
                  <c:v>10</c:v>
                </c:pt>
                <c:pt idx="1748">
                  <c:v>0</c:v>
                </c:pt>
                <c:pt idx="1749">
                  <c:v>0</c:v>
                </c:pt>
                <c:pt idx="1750">
                  <c:v>20</c:v>
                </c:pt>
                <c:pt idx="1751">
                  <c:v>10</c:v>
                </c:pt>
                <c:pt idx="1752">
                  <c:v>10</c:v>
                </c:pt>
                <c:pt idx="1753">
                  <c:v>15</c:v>
                </c:pt>
                <c:pt idx="1754">
                  <c:v>20</c:v>
                </c:pt>
                <c:pt idx="1755">
                  <c:v>0</c:v>
                </c:pt>
                <c:pt idx="1756">
                  <c:v>15</c:v>
                </c:pt>
                <c:pt idx="1757">
                  <c:v>20</c:v>
                </c:pt>
                <c:pt idx="1758">
                  <c:v>20</c:v>
                </c:pt>
                <c:pt idx="1759">
                  <c:v>5</c:v>
                </c:pt>
                <c:pt idx="1760">
                  <c:v>20</c:v>
                </c:pt>
                <c:pt idx="1761">
                  <c:v>15</c:v>
                </c:pt>
                <c:pt idx="1762">
                  <c:v>10</c:v>
                </c:pt>
                <c:pt idx="1763">
                  <c:v>5</c:v>
                </c:pt>
                <c:pt idx="1764">
                  <c:v>0</c:v>
                </c:pt>
                <c:pt idx="1765">
                  <c:v>20</c:v>
                </c:pt>
                <c:pt idx="1766">
                  <c:v>0</c:v>
                </c:pt>
                <c:pt idx="1767">
                  <c:v>20</c:v>
                </c:pt>
                <c:pt idx="1768">
                  <c:v>15</c:v>
                </c:pt>
                <c:pt idx="1769">
                  <c:v>15</c:v>
                </c:pt>
                <c:pt idx="1770">
                  <c:v>5</c:v>
                </c:pt>
                <c:pt idx="1771">
                  <c:v>10</c:v>
                </c:pt>
                <c:pt idx="1772">
                  <c:v>20</c:v>
                </c:pt>
                <c:pt idx="1773">
                  <c:v>10</c:v>
                </c:pt>
                <c:pt idx="1774">
                  <c:v>15</c:v>
                </c:pt>
                <c:pt idx="1775">
                  <c:v>10</c:v>
                </c:pt>
                <c:pt idx="1776">
                  <c:v>10</c:v>
                </c:pt>
                <c:pt idx="1777">
                  <c:v>20</c:v>
                </c:pt>
                <c:pt idx="1778">
                  <c:v>15</c:v>
                </c:pt>
                <c:pt idx="1779">
                  <c:v>10</c:v>
                </c:pt>
                <c:pt idx="1780">
                  <c:v>0</c:v>
                </c:pt>
                <c:pt idx="1781">
                  <c:v>15</c:v>
                </c:pt>
                <c:pt idx="1782">
                  <c:v>5</c:v>
                </c:pt>
                <c:pt idx="1783">
                  <c:v>5</c:v>
                </c:pt>
                <c:pt idx="1784">
                  <c:v>0</c:v>
                </c:pt>
                <c:pt idx="1785">
                  <c:v>0</c:v>
                </c:pt>
                <c:pt idx="1786">
                  <c:v>10</c:v>
                </c:pt>
                <c:pt idx="1787">
                  <c:v>20</c:v>
                </c:pt>
                <c:pt idx="1788">
                  <c:v>15</c:v>
                </c:pt>
                <c:pt idx="1789">
                  <c:v>15</c:v>
                </c:pt>
                <c:pt idx="1790">
                  <c:v>0</c:v>
                </c:pt>
                <c:pt idx="1791">
                  <c:v>10</c:v>
                </c:pt>
                <c:pt idx="1792">
                  <c:v>0</c:v>
                </c:pt>
                <c:pt idx="1793">
                  <c:v>20</c:v>
                </c:pt>
                <c:pt idx="1794">
                  <c:v>10</c:v>
                </c:pt>
                <c:pt idx="1795">
                  <c:v>20</c:v>
                </c:pt>
                <c:pt idx="1796">
                  <c:v>10</c:v>
                </c:pt>
                <c:pt idx="1797">
                  <c:v>20</c:v>
                </c:pt>
                <c:pt idx="1798">
                  <c:v>15</c:v>
                </c:pt>
                <c:pt idx="1799">
                  <c:v>10</c:v>
                </c:pt>
                <c:pt idx="1800">
                  <c:v>15</c:v>
                </c:pt>
                <c:pt idx="1801">
                  <c:v>10</c:v>
                </c:pt>
                <c:pt idx="1802">
                  <c:v>0</c:v>
                </c:pt>
                <c:pt idx="1803">
                  <c:v>5</c:v>
                </c:pt>
                <c:pt idx="1804">
                  <c:v>15</c:v>
                </c:pt>
                <c:pt idx="1805">
                  <c:v>5</c:v>
                </c:pt>
                <c:pt idx="1806">
                  <c:v>0</c:v>
                </c:pt>
                <c:pt idx="1807">
                  <c:v>10</c:v>
                </c:pt>
                <c:pt idx="1808">
                  <c:v>20</c:v>
                </c:pt>
                <c:pt idx="1809">
                  <c:v>15</c:v>
                </c:pt>
                <c:pt idx="1810">
                  <c:v>5</c:v>
                </c:pt>
                <c:pt idx="1811">
                  <c:v>15</c:v>
                </c:pt>
                <c:pt idx="1812">
                  <c:v>0</c:v>
                </c:pt>
                <c:pt idx="1813">
                  <c:v>15</c:v>
                </c:pt>
                <c:pt idx="1814">
                  <c:v>0</c:v>
                </c:pt>
                <c:pt idx="1815">
                  <c:v>10</c:v>
                </c:pt>
                <c:pt idx="1816">
                  <c:v>10</c:v>
                </c:pt>
                <c:pt idx="1817">
                  <c:v>15</c:v>
                </c:pt>
                <c:pt idx="1818">
                  <c:v>20</c:v>
                </c:pt>
                <c:pt idx="1819">
                  <c:v>20</c:v>
                </c:pt>
                <c:pt idx="1820">
                  <c:v>15</c:v>
                </c:pt>
                <c:pt idx="1821">
                  <c:v>10</c:v>
                </c:pt>
                <c:pt idx="1822">
                  <c:v>10</c:v>
                </c:pt>
                <c:pt idx="1823">
                  <c:v>15</c:v>
                </c:pt>
                <c:pt idx="1824">
                  <c:v>5</c:v>
                </c:pt>
                <c:pt idx="1825">
                  <c:v>10</c:v>
                </c:pt>
                <c:pt idx="1826">
                  <c:v>20</c:v>
                </c:pt>
                <c:pt idx="1827">
                  <c:v>20</c:v>
                </c:pt>
                <c:pt idx="1828">
                  <c:v>5</c:v>
                </c:pt>
                <c:pt idx="1829">
                  <c:v>0</c:v>
                </c:pt>
                <c:pt idx="1830">
                  <c:v>0</c:v>
                </c:pt>
                <c:pt idx="1831">
                  <c:v>10</c:v>
                </c:pt>
                <c:pt idx="1832">
                  <c:v>10</c:v>
                </c:pt>
                <c:pt idx="1833">
                  <c:v>20</c:v>
                </c:pt>
                <c:pt idx="1834">
                  <c:v>20</c:v>
                </c:pt>
                <c:pt idx="1835">
                  <c:v>10</c:v>
                </c:pt>
                <c:pt idx="1836">
                  <c:v>20</c:v>
                </c:pt>
                <c:pt idx="1837">
                  <c:v>10</c:v>
                </c:pt>
                <c:pt idx="1838">
                  <c:v>10</c:v>
                </c:pt>
                <c:pt idx="1839">
                  <c:v>0</c:v>
                </c:pt>
                <c:pt idx="1840">
                  <c:v>5</c:v>
                </c:pt>
                <c:pt idx="1841">
                  <c:v>15</c:v>
                </c:pt>
                <c:pt idx="1842">
                  <c:v>10</c:v>
                </c:pt>
                <c:pt idx="1843">
                  <c:v>15</c:v>
                </c:pt>
                <c:pt idx="1844">
                  <c:v>20</c:v>
                </c:pt>
                <c:pt idx="1845">
                  <c:v>20</c:v>
                </c:pt>
                <c:pt idx="1846">
                  <c:v>20</c:v>
                </c:pt>
                <c:pt idx="1847">
                  <c:v>20</c:v>
                </c:pt>
                <c:pt idx="1848">
                  <c:v>20</c:v>
                </c:pt>
                <c:pt idx="1849">
                  <c:v>5</c:v>
                </c:pt>
                <c:pt idx="1850">
                  <c:v>10</c:v>
                </c:pt>
                <c:pt idx="1851">
                  <c:v>10</c:v>
                </c:pt>
                <c:pt idx="1852">
                  <c:v>20</c:v>
                </c:pt>
                <c:pt idx="1853">
                  <c:v>10</c:v>
                </c:pt>
                <c:pt idx="1854">
                  <c:v>15</c:v>
                </c:pt>
                <c:pt idx="1855">
                  <c:v>5</c:v>
                </c:pt>
                <c:pt idx="1856">
                  <c:v>15</c:v>
                </c:pt>
                <c:pt idx="1857">
                  <c:v>0</c:v>
                </c:pt>
                <c:pt idx="1858">
                  <c:v>0</c:v>
                </c:pt>
                <c:pt idx="1859">
                  <c:v>0</c:v>
                </c:pt>
                <c:pt idx="1860">
                  <c:v>20</c:v>
                </c:pt>
                <c:pt idx="1861">
                  <c:v>15</c:v>
                </c:pt>
                <c:pt idx="1862">
                  <c:v>20</c:v>
                </c:pt>
                <c:pt idx="1863">
                  <c:v>10</c:v>
                </c:pt>
                <c:pt idx="1864">
                  <c:v>15</c:v>
                </c:pt>
                <c:pt idx="1865">
                  <c:v>10</c:v>
                </c:pt>
                <c:pt idx="1866">
                  <c:v>15</c:v>
                </c:pt>
                <c:pt idx="1867">
                  <c:v>10</c:v>
                </c:pt>
                <c:pt idx="1868">
                  <c:v>15</c:v>
                </c:pt>
                <c:pt idx="1869">
                  <c:v>5</c:v>
                </c:pt>
                <c:pt idx="1870">
                  <c:v>10</c:v>
                </c:pt>
                <c:pt idx="1871">
                  <c:v>10</c:v>
                </c:pt>
                <c:pt idx="1872">
                  <c:v>0</c:v>
                </c:pt>
                <c:pt idx="1873">
                  <c:v>0</c:v>
                </c:pt>
                <c:pt idx="1874">
                  <c:v>15</c:v>
                </c:pt>
                <c:pt idx="1875">
                  <c:v>15</c:v>
                </c:pt>
                <c:pt idx="1876">
                  <c:v>15</c:v>
                </c:pt>
                <c:pt idx="1877">
                  <c:v>5</c:v>
                </c:pt>
                <c:pt idx="1878">
                  <c:v>15</c:v>
                </c:pt>
                <c:pt idx="1879">
                  <c:v>10</c:v>
                </c:pt>
                <c:pt idx="1880">
                  <c:v>20</c:v>
                </c:pt>
                <c:pt idx="1881">
                  <c:v>10</c:v>
                </c:pt>
                <c:pt idx="1882">
                  <c:v>5</c:v>
                </c:pt>
                <c:pt idx="1883">
                  <c:v>5</c:v>
                </c:pt>
                <c:pt idx="1884">
                  <c:v>20</c:v>
                </c:pt>
                <c:pt idx="1885">
                  <c:v>5</c:v>
                </c:pt>
                <c:pt idx="1886">
                  <c:v>0</c:v>
                </c:pt>
                <c:pt idx="1887">
                  <c:v>10</c:v>
                </c:pt>
                <c:pt idx="1888">
                  <c:v>10</c:v>
                </c:pt>
                <c:pt idx="1889">
                  <c:v>10</c:v>
                </c:pt>
                <c:pt idx="1890">
                  <c:v>15</c:v>
                </c:pt>
                <c:pt idx="1891">
                  <c:v>20</c:v>
                </c:pt>
                <c:pt idx="1892">
                  <c:v>0</c:v>
                </c:pt>
                <c:pt idx="1893">
                  <c:v>15</c:v>
                </c:pt>
                <c:pt idx="1894">
                  <c:v>10</c:v>
                </c:pt>
                <c:pt idx="1895">
                  <c:v>5</c:v>
                </c:pt>
                <c:pt idx="1896">
                  <c:v>10</c:v>
                </c:pt>
                <c:pt idx="1897">
                  <c:v>10</c:v>
                </c:pt>
                <c:pt idx="1898">
                  <c:v>15</c:v>
                </c:pt>
                <c:pt idx="1899">
                  <c:v>15</c:v>
                </c:pt>
                <c:pt idx="1900">
                  <c:v>0</c:v>
                </c:pt>
                <c:pt idx="1901">
                  <c:v>15</c:v>
                </c:pt>
                <c:pt idx="1902">
                  <c:v>5</c:v>
                </c:pt>
                <c:pt idx="1903">
                  <c:v>5</c:v>
                </c:pt>
                <c:pt idx="1904">
                  <c:v>15</c:v>
                </c:pt>
                <c:pt idx="1905">
                  <c:v>10</c:v>
                </c:pt>
                <c:pt idx="1906">
                  <c:v>20</c:v>
                </c:pt>
                <c:pt idx="1907">
                  <c:v>5</c:v>
                </c:pt>
                <c:pt idx="1908">
                  <c:v>15</c:v>
                </c:pt>
                <c:pt idx="1909">
                  <c:v>5</c:v>
                </c:pt>
                <c:pt idx="1910">
                  <c:v>20</c:v>
                </c:pt>
                <c:pt idx="1911">
                  <c:v>20</c:v>
                </c:pt>
                <c:pt idx="1912">
                  <c:v>5</c:v>
                </c:pt>
                <c:pt idx="1913">
                  <c:v>15</c:v>
                </c:pt>
                <c:pt idx="1914">
                  <c:v>5</c:v>
                </c:pt>
                <c:pt idx="1915">
                  <c:v>20</c:v>
                </c:pt>
                <c:pt idx="1916">
                  <c:v>0</c:v>
                </c:pt>
                <c:pt idx="1917">
                  <c:v>0</c:v>
                </c:pt>
                <c:pt idx="1918">
                  <c:v>15</c:v>
                </c:pt>
                <c:pt idx="1919">
                  <c:v>0</c:v>
                </c:pt>
                <c:pt idx="1920">
                  <c:v>0</c:v>
                </c:pt>
                <c:pt idx="1921">
                  <c:v>15</c:v>
                </c:pt>
                <c:pt idx="1922">
                  <c:v>10</c:v>
                </c:pt>
                <c:pt idx="1923">
                  <c:v>10</c:v>
                </c:pt>
                <c:pt idx="1924">
                  <c:v>15</c:v>
                </c:pt>
                <c:pt idx="1925">
                  <c:v>10</c:v>
                </c:pt>
                <c:pt idx="1926">
                  <c:v>20</c:v>
                </c:pt>
                <c:pt idx="1927">
                  <c:v>0</c:v>
                </c:pt>
                <c:pt idx="1928">
                  <c:v>10</c:v>
                </c:pt>
                <c:pt idx="1929">
                  <c:v>10</c:v>
                </c:pt>
                <c:pt idx="1930">
                  <c:v>0</c:v>
                </c:pt>
                <c:pt idx="1931">
                  <c:v>20</c:v>
                </c:pt>
                <c:pt idx="1932">
                  <c:v>5</c:v>
                </c:pt>
                <c:pt idx="1933">
                  <c:v>5</c:v>
                </c:pt>
                <c:pt idx="1934">
                  <c:v>20</c:v>
                </c:pt>
                <c:pt idx="1935">
                  <c:v>0</c:v>
                </c:pt>
                <c:pt idx="1936">
                  <c:v>10</c:v>
                </c:pt>
                <c:pt idx="1937">
                  <c:v>5</c:v>
                </c:pt>
                <c:pt idx="1938">
                  <c:v>15</c:v>
                </c:pt>
                <c:pt idx="1939">
                  <c:v>15</c:v>
                </c:pt>
                <c:pt idx="1940">
                  <c:v>20</c:v>
                </c:pt>
                <c:pt idx="1941">
                  <c:v>10</c:v>
                </c:pt>
                <c:pt idx="1942">
                  <c:v>5</c:v>
                </c:pt>
                <c:pt idx="1943">
                  <c:v>15</c:v>
                </c:pt>
                <c:pt idx="1944">
                  <c:v>15</c:v>
                </c:pt>
                <c:pt idx="1945">
                  <c:v>20</c:v>
                </c:pt>
                <c:pt idx="1946">
                  <c:v>0</c:v>
                </c:pt>
                <c:pt idx="1947">
                  <c:v>5</c:v>
                </c:pt>
                <c:pt idx="1948">
                  <c:v>5</c:v>
                </c:pt>
                <c:pt idx="1949">
                  <c:v>5</c:v>
                </c:pt>
                <c:pt idx="1950">
                  <c:v>20</c:v>
                </c:pt>
                <c:pt idx="1951">
                  <c:v>15</c:v>
                </c:pt>
                <c:pt idx="1952">
                  <c:v>20</c:v>
                </c:pt>
                <c:pt idx="1953">
                  <c:v>10</c:v>
                </c:pt>
                <c:pt idx="1954">
                  <c:v>0</c:v>
                </c:pt>
                <c:pt idx="1955">
                  <c:v>0</c:v>
                </c:pt>
                <c:pt idx="1956">
                  <c:v>20</c:v>
                </c:pt>
                <c:pt idx="1957">
                  <c:v>15</c:v>
                </c:pt>
                <c:pt idx="1958">
                  <c:v>0</c:v>
                </c:pt>
                <c:pt idx="1959">
                  <c:v>15</c:v>
                </c:pt>
                <c:pt idx="1960">
                  <c:v>0</c:v>
                </c:pt>
                <c:pt idx="1961">
                  <c:v>15</c:v>
                </c:pt>
                <c:pt idx="1962">
                  <c:v>15</c:v>
                </c:pt>
                <c:pt idx="1963">
                  <c:v>10</c:v>
                </c:pt>
                <c:pt idx="1964">
                  <c:v>0</c:v>
                </c:pt>
                <c:pt idx="1965">
                  <c:v>15</c:v>
                </c:pt>
                <c:pt idx="1966">
                  <c:v>20</c:v>
                </c:pt>
                <c:pt idx="1967">
                  <c:v>10</c:v>
                </c:pt>
                <c:pt idx="1968">
                  <c:v>15</c:v>
                </c:pt>
                <c:pt idx="1969">
                  <c:v>0</c:v>
                </c:pt>
                <c:pt idx="1970">
                  <c:v>0</c:v>
                </c:pt>
                <c:pt idx="1971">
                  <c:v>5</c:v>
                </c:pt>
                <c:pt idx="1972">
                  <c:v>5</c:v>
                </c:pt>
                <c:pt idx="1973">
                  <c:v>20</c:v>
                </c:pt>
                <c:pt idx="1974">
                  <c:v>5</c:v>
                </c:pt>
                <c:pt idx="1975">
                  <c:v>20</c:v>
                </c:pt>
                <c:pt idx="1976">
                  <c:v>15</c:v>
                </c:pt>
                <c:pt idx="1977">
                  <c:v>10</c:v>
                </c:pt>
                <c:pt idx="1978">
                  <c:v>15</c:v>
                </c:pt>
                <c:pt idx="1979">
                  <c:v>0</c:v>
                </c:pt>
                <c:pt idx="1980">
                  <c:v>15</c:v>
                </c:pt>
                <c:pt idx="1981">
                  <c:v>20</c:v>
                </c:pt>
                <c:pt idx="1982">
                  <c:v>20</c:v>
                </c:pt>
                <c:pt idx="1983">
                  <c:v>0</c:v>
                </c:pt>
                <c:pt idx="1984">
                  <c:v>10</c:v>
                </c:pt>
                <c:pt idx="1985">
                  <c:v>5</c:v>
                </c:pt>
                <c:pt idx="1986">
                  <c:v>10</c:v>
                </c:pt>
                <c:pt idx="1987">
                  <c:v>20</c:v>
                </c:pt>
                <c:pt idx="1988">
                  <c:v>0</c:v>
                </c:pt>
                <c:pt idx="1989">
                  <c:v>20</c:v>
                </c:pt>
                <c:pt idx="1990">
                  <c:v>20</c:v>
                </c:pt>
                <c:pt idx="1991">
                  <c:v>10</c:v>
                </c:pt>
                <c:pt idx="1992">
                  <c:v>10</c:v>
                </c:pt>
                <c:pt idx="1993">
                  <c:v>20</c:v>
                </c:pt>
                <c:pt idx="1994">
                  <c:v>0</c:v>
                </c:pt>
                <c:pt idx="1995">
                  <c:v>15</c:v>
                </c:pt>
                <c:pt idx="1996">
                  <c:v>10</c:v>
                </c:pt>
                <c:pt idx="1997">
                  <c:v>15</c:v>
                </c:pt>
                <c:pt idx="1998">
                  <c:v>5</c:v>
                </c:pt>
                <c:pt idx="1999">
                  <c:v>15</c:v>
                </c:pt>
              </c:numCache>
            </c:numRef>
          </c:xVal>
          <c:yVal>
            <c:numRef>
              <c:f>'Raw Data'!$V$2:$V$2001</c:f>
              <c:numCache>
                <c:formatCode>0%</c:formatCode>
                <c:ptCount val="2000"/>
                <c:pt idx="0">
                  <c:v>0.19698980172119651</c:v>
                </c:pt>
                <c:pt idx="1">
                  <c:v>0.2532356634334032</c:v>
                </c:pt>
                <c:pt idx="2">
                  <c:v>0.25653115395361836</c:v>
                </c:pt>
                <c:pt idx="3">
                  <c:v>0.14340107207382077</c:v>
                </c:pt>
                <c:pt idx="4">
                  <c:v>0.33342648584728685</c:v>
                </c:pt>
                <c:pt idx="5">
                  <c:v>0.30258116249837463</c:v>
                </c:pt>
                <c:pt idx="6">
                  <c:v>0.2347857823679162</c:v>
                </c:pt>
                <c:pt idx="7">
                  <c:v>9.7808047753842872E-2</c:v>
                </c:pt>
                <c:pt idx="8">
                  <c:v>0.17384593522152142</c:v>
                </c:pt>
                <c:pt idx="9">
                  <c:v>9.2730156887779788E-2</c:v>
                </c:pt>
                <c:pt idx="10">
                  <c:v>0.11525955486235059</c:v>
                </c:pt>
                <c:pt idx="11">
                  <c:v>0.37794894483033231</c:v>
                </c:pt>
                <c:pt idx="12">
                  <c:v>0.20656472192461284</c:v>
                </c:pt>
                <c:pt idx="13">
                  <c:v>0.3254062339093054</c:v>
                </c:pt>
                <c:pt idx="14">
                  <c:v>0.10930028448641124</c:v>
                </c:pt>
                <c:pt idx="15">
                  <c:v>0.24579255928766641</c:v>
                </c:pt>
                <c:pt idx="16">
                  <c:v>9.9336852077412371E-2</c:v>
                </c:pt>
                <c:pt idx="17">
                  <c:v>0.2141779219799291</c:v>
                </c:pt>
                <c:pt idx="18">
                  <c:v>0.26251215358913615</c:v>
                </c:pt>
                <c:pt idx="19">
                  <c:v>0.19484292323418745</c:v>
                </c:pt>
                <c:pt idx="20">
                  <c:v>0.18406240340973792</c:v>
                </c:pt>
                <c:pt idx="21">
                  <c:v>0.19697071017787882</c:v>
                </c:pt>
                <c:pt idx="22">
                  <c:v>0.30327039562720903</c:v>
                </c:pt>
                <c:pt idx="23">
                  <c:v>0.13546221905827316</c:v>
                </c:pt>
                <c:pt idx="24">
                  <c:v>0.25629770992366413</c:v>
                </c:pt>
                <c:pt idx="25">
                  <c:v>0.16328170261141414</c:v>
                </c:pt>
                <c:pt idx="26">
                  <c:v>0.24466067360246005</c:v>
                </c:pt>
                <c:pt idx="27">
                  <c:v>0.18341272909873041</c:v>
                </c:pt>
                <c:pt idx="28">
                  <c:v>0.13760041861572425</c:v>
                </c:pt>
                <c:pt idx="29">
                  <c:v>9.9573130965791207E-2</c:v>
                </c:pt>
                <c:pt idx="30">
                  <c:v>0.16647734538971348</c:v>
                </c:pt>
                <c:pt idx="31">
                  <c:v>0.12820554532058503</c:v>
                </c:pt>
                <c:pt idx="32">
                  <c:v>0.30256568438446707</c:v>
                </c:pt>
                <c:pt idx="33">
                  <c:v>0.32412042231236154</c:v>
                </c:pt>
                <c:pt idx="34">
                  <c:v>0.10452769339388338</c:v>
                </c:pt>
                <c:pt idx="35">
                  <c:v>0.12791924215632816</c:v>
                </c:pt>
                <c:pt idx="36">
                  <c:v>0.15695476415633541</c:v>
                </c:pt>
                <c:pt idx="37">
                  <c:v>0.28341880341880343</c:v>
                </c:pt>
                <c:pt idx="38">
                  <c:v>0.31383950994454257</c:v>
                </c:pt>
                <c:pt idx="39">
                  <c:v>0.24821600771456123</c:v>
                </c:pt>
                <c:pt idx="40">
                  <c:v>0.12603146735093526</c:v>
                </c:pt>
                <c:pt idx="41">
                  <c:v>0.15963737999114594</c:v>
                </c:pt>
                <c:pt idx="42">
                  <c:v>0.31756496461606853</c:v>
                </c:pt>
                <c:pt idx="43">
                  <c:v>0.2927247659356163</c:v>
                </c:pt>
                <c:pt idx="44">
                  <c:v>0.3456051462069204</c:v>
                </c:pt>
                <c:pt idx="45">
                  <c:v>0.27715086369149683</c:v>
                </c:pt>
                <c:pt idx="46">
                  <c:v>0.22767822785459585</c:v>
                </c:pt>
                <c:pt idx="47">
                  <c:v>0.10182444399502369</c:v>
                </c:pt>
                <c:pt idx="48">
                  <c:v>0.11572561459159397</c:v>
                </c:pt>
                <c:pt idx="49">
                  <c:v>0.35119004927309633</c:v>
                </c:pt>
                <c:pt idx="50">
                  <c:v>0.13680786641484546</c:v>
                </c:pt>
                <c:pt idx="51">
                  <c:v>0.22058823529411764</c:v>
                </c:pt>
                <c:pt idx="52">
                  <c:v>0.20765537822758531</c:v>
                </c:pt>
                <c:pt idx="53">
                  <c:v>0.16311385634726205</c:v>
                </c:pt>
                <c:pt idx="54">
                  <c:v>0.19190751445086707</c:v>
                </c:pt>
                <c:pt idx="55">
                  <c:v>0.21127315073829561</c:v>
                </c:pt>
                <c:pt idx="56">
                  <c:v>9.003542492371365E-2</c:v>
                </c:pt>
                <c:pt idx="57">
                  <c:v>0.18081590584167306</c:v>
                </c:pt>
                <c:pt idx="58">
                  <c:v>0.22808640560914695</c:v>
                </c:pt>
                <c:pt idx="59">
                  <c:v>0.12518188971023925</c:v>
                </c:pt>
                <c:pt idx="60">
                  <c:v>0.14446838170067167</c:v>
                </c:pt>
                <c:pt idx="61">
                  <c:v>0.29757477933965348</c:v>
                </c:pt>
                <c:pt idx="62">
                  <c:v>0.33009958992384303</c:v>
                </c:pt>
                <c:pt idx="63">
                  <c:v>0.17704271522627812</c:v>
                </c:pt>
                <c:pt idx="64">
                  <c:v>0.32884059276158456</c:v>
                </c:pt>
                <c:pt idx="65">
                  <c:v>0.19856592477319024</c:v>
                </c:pt>
                <c:pt idx="66">
                  <c:v>0.29521175001964794</c:v>
                </c:pt>
                <c:pt idx="67">
                  <c:v>9.3333949704142008E-2</c:v>
                </c:pt>
                <c:pt idx="68">
                  <c:v>0.33362996134267237</c:v>
                </c:pt>
                <c:pt idx="69">
                  <c:v>0.31038776705483828</c:v>
                </c:pt>
                <c:pt idx="70">
                  <c:v>0.19291974538591944</c:v>
                </c:pt>
                <c:pt idx="71">
                  <c:v>0.31662329710699522</c:v>
                </c:pt>
                <c:pt idx="72">
                  <c:v>0.31932318888840622</c:v>
                </c:pt>
                <c:pt idx="73">
                  <c:v>0.20585522876392875</c:v>
                </c:pt>
                <c:pt idx="74">
                  <c:v>0.1004208476746058</c:v>
                </c:pt>
                <c:pt idx="75">
                  <c:v>0.14908917240908784</c:v>
                </c:pt>
                <c:pt idx="76">
                  <c:v>0.13659775216757561</c:v>
                </c:pt>
                <c:pt idx="77">
                  <c:v>0.31537835833393141</c:v>
                </c:pt>
                <c:pt idx="78">
                  <c:v>0.22662188728702493</c:v>
                </c:pt>
                <c:pt idx="79">
                  <c:v>8.6108225901712798E-2</c:v>
                </c:pt>
                <c:pt idx="80">
                  <c:v>0.3222565183280553</c:v>
                </c:pt>
                <c:pt idx="81">
                  <c:v>0.19780406361423961</c:v>
                </c:pt>
                <c:pt idx="82">
                  <c:v>0.20563401442307691</c:v>
                </c:pt>
                <c:pt idx="83">
                  <c:v>0.14951293053461673</c:v>
                </c:pt>
                <c:pt idx="84">
                  <c:v>0.14136770927017753</c:v>
                </c:pt>
                <c:pt idx="85">
                  <c:v>0.25582600856434529</c:v>
                </c:pt>
                <c:pt idx="86">
                  <c:v>0.16360752322682981</c:v>
                </c:pt>
                <c:pt idx="87">
                  <c:v>0.16631014285056897</c:v>
                </c:pt>
                <c:pt idx="88">
                  <c:v>0.22476065851382171</c:v>
                </c:pt>
                <c:pt idx="89">
                  <c:v>0.28836474364249859</c:v>
                </c:pt>
                <c:pt idx="90">
                  <c:v>0.17364635142906146</c:v>
                </c:pt>
                <c:pt idx="91">
                  <c:v>0.29196192417724365</c:v>
                </c:pt>
                <c:pt idx="92">
                  <c:v>0.18901658040178962</c:v>
                </c:pt>
                <c:pt idx="93">
                  <c:v>0.35800661569329212</c:v>
                </c:pt>
                <c:pt idx="94">
                  <c:v>0.18429632153388867</c:v>
                </c:pt>
                <c:pt idx="95">
                  <c:v>0.21952125540370593</c:v>
                </c:pt>
                <c:pt idx="96">
                  <c:v>0.10914646832414439</c:v>
                </c:pt>
                <c:pt idx="97">
                  <c:v>0.2875311208644542</c:v>
                </c:pt>
                <c:pt idx="98">
                  <c:v>0.32322610066163704</c:v>
                </c:pt>
                <c:pt idx="99">
                  <c:v>0.1913484068175601</c:v>
                </c:pt>
                <c:pt idx="100">
                  <c:v>0.11398126616796944</c:v>
                </c:pt>
                <c:pt idx="101">
                  <c:v>0.14356016916570549</c:v>
                </c:pt>
                <c:pt idx="102">
                  <c:v>0.31199075411730715</c:v>
                </c:pt>
                <c:pt idx="103">
                  <c:v>0.2636149369288705</c:v>
                </c:pt>
                <c:pt idx="104">
                  <c:v>0.11043877751572326</c:v>
                </c:pt>
                <c:pt idx="105">
                  <c:v>0.23961577645175375</c:v>
                </c:pt>
                <c:pt idx="106">
                  <c:v>0.22145658548653505</c:v>
                </c:pt>
                <c:pt idx="107">
                  <c:v>0.28317713756797408</c:v>
                </c:pt>
                <c:pt idx="108">
                  <c:v>0.17930469128442075</c:v>
                </c:pt>
                <c:pt idx="109">
                  <c:v>0.29598118558483782</c:v>
                </c:pt>
                <c:pt idx="110">
                  <c:v>0.1542602704232921</c:v>
                </c:pt>
                <c:pt idx="111">
                  <c:v>0.22141030744732973</c:v>
                </c:pt>
                <c:pt idx="112">
                  <c:v>0.25670468557336623</c:v>
                </c:pt>
                <c:pt idx="113">
                  <c:v>0.32619654629010836</c:v>
                </c:pt>
                <c:pt idx="114">
                  <c:v>0.18420673769075727</c:v>
                </c:pt>
                <c:pt idx="115">
                  <c:v>0.2547061782301131</c:v>
                </c:pt>
                <c:pt idx="116">
                  <c:v>0.29451799676804574</c:v>
                </c:pt>
                <c:pt idx="117">
                  <c:v>0.10788831005306379</c:v>
                </c:pt>
                <c:pt idx="118">
                  <c:v>0.21374635484057863</c:v>
                </c:pt>
                <c:pt idx="119">
                  <c:v>0.34778337198263115</c:v>
                </c:pt>
                <c:pt idx="120">
                  <c:v>0.14537620050556849</c:v>
                </c:pt>
                <c:pt idx="121">
                  <c:v>0.10564913271227376</c:v>
                </c:pt>
                <c:pt idx="122">
                  <c:v>0.17807331378894908</c:v>
                </c:pt>
                <c:pt idx="123">
                  <c:v>0.1340948803862228</c:v>
                </c:pt>
                <c:pt idx="124">
                  <c:v>0.1340052949456593</c:v>
                </c:pt>
                <c:pt idx="125">
                  <c:v>0.23497243853355498</c:v>
                </c:pt>
                <c:pt idx="126">
                  <c:v>9.5907596685771854E-2</c:v>
                </c:pt>
                <c:pt idx="127">
                  <c:v>0.11051514486162083</c:v>
                </c:pt>
                <c:pt idx="128">
                  <c:v>0.19817139107024334</c:v>
                </c:pt>
                <c:pt idx="129">
                  <c:v>0.17411233883035807</c:v>
                </c:pt>
                <c:pt idx="130">
                  <c:v>0.10084840542708344</c:v>
                </c:pt>
                <c:pt idx="131">
                  <c:v>0.20145729609607044</c:v>
                </c:pt>
                <c:pt idx="132">
                  <c:v>0.15814316469321851</c:v>
                </c:pt>
                <c:pt idx="133">
                  <c:v>0.32176734897653519</c:v>
                </c:pt>
                <c:pt idx="134">
                  <c:v>9.845324589181316E-2</c:v>
                </c:pt>
                <c:pt idx="135">
                  <c:v>0.14687182912262225</c:v>
                </c:pt>
                <c:pt idx="136">
                  <c:v>0.12929134480630616</c:v>
                </c:pt>
                <c:pt idx="137">
                  <c:v>0.23236210585061851</c:v>
                </c:pt>
                <c:pt idx="138">
                  <c:v>0.1196256401200777</c:v>
                </c:pt>
                <c:pt idx="139">
                  <c:v>0.31953418568417197</c:v>
                </c:pt>
                <c:pt idx="140">
                  <c:v>0.20436020681597156</c:v>
                </c:pt>
                <c:pt idx="141">
                  <c:v>0.32127218551625858</c:v>
                </c:pt>
                <c:pt idx="142">
                  <c:v>0.23638820275719383</c:v>
                </c:pt>
                <c:pt idx="143">
                  <c:v>0.10886634652724501</c:v>
                </c:pt>
                <c:pt idx="144">
                  <c:v>0.16499566363190729</c:v>
                </c:pt>
                <c:pt idx="145">
                  <c:v>0.30732850233902392</c:v>
                </c:pt>
                <c:pt idx="146">
                  <c:v>0.26791676703292633</c:v>
                </c:pt>
                <c:pt idx="147">
                  <c:v>0.15061324611610791</c:v>
                </c:pt>
                <c:pt idx="148">
                  <c:v>0.24823689446099345</c:v>
                </c:pt>
                <c:pt idx="149">
                  <c:v>0.1628934187432092</c:v>
                </c:pt>
                <c:pt idx="150">
                  <c:v>0.24281400473353465</c:v>
                </c:pt>
                <c:pt idx="151">
                  <c:v>0.17189063616869193</c:v>
                </c:pt>
                <c:pt idx="152">
                  <c:v>0.31132364839570581</c:v>
                </c:pt>
                <c:pt idx="153">
                  <c:v>0.3719505472871879</c:v>
                </c:pt>
                <c:pt idx="154">
                  <c:v>9.940484407835197E-2</c:v>
                </c:pt>
                <c:pt idx="155">
                  <c:v>0.28542158201912332</c:v>
                </c:pt>
                <c:pt idx="156">
                  <c:v>0.14109282612930182</c:v>
                </c:pt>
                <c:pt idx="157">
                  <c:v>0.28182275716262223</c:v>
                </c:pt>
                <c:pt idx="158">
                  <c:v>0.16919295881831908</c:v>
                </c:pt>
                <c:pt idx="159">
                  <c:v>0.1868605714835945</c:v>
                </c:pt>
                <c:pt idx="160">
                  <c:v>0.10275051637823393</c:v>
                </c:pt>
                <c:pt idx="161">
                  <c:v>0.14042133541904001</c:v>
                </c:pt>
                <c:pt idx="162">
                  <c:v>0.24114275577481084</c:v>
                </c:pt>
                <c:pt idx="163">
                  <c:v>0.25846350805827145</c:v>
                </c:pt>
                <c:pt idx="164">
                  <c:v>0.16839095852356603</c:v>
                </c:pt>
                <c:pt idx="165">
                  <c:v>0.19840907079228681</c:v>
                </c:pt>
                <c:pt idx="166">
                  <c:v>9.9258290336723717E-2</c:v>
                </c:pt>
                <c:pt idx="167">
                  <c:v>0.28382079708629149</c:v>
                </c:pt>
                <c:pt idx="168">
                  <c:v>0.20409958417741766</c:v>
                </c:pt>
                <c:pt idx="169">
                  <c:v>0.23294318530085667</c:v>
                </c:pt>
                <c:pt idx="170">
                  <c:v>0.25189861578750466</c:v>
                </c:pt>
                <c:pt idx="171">
                  <c:v>0.32129158341476222</c:v>
                </c:pt>
                <c:pt idx="172">
                  <c:v>0.32817578952335746</c:v>
                </c:pt>
                <c:pt idx="173">
                  <c:v>0.22183947083272681</c:v>
                </c:pt>
                <c:pt idx="174">
                  <c:v>0.19868923179027709</c:v>
                </c:pt>
                <c:pt idx="175">
                  <c:v>0.25070323488045004</c:v>
                </c:pt>
                <c:pt idx="176">
                  <c:v>0.17920446908602147</c:v>
                </c:pt>
                <c:pt idx="177">
                  <c:v>0.2976747189358665</c:v>
                </c:pt>
                <c:pt idx="178">
                  <c:v>8.3477694562031912E-2</c:v>
                </c:pt>
                <c:pt idx="179">
                  <c:v>0.30374466334515066</c:v>
                </c:pt>
                <c:pt idx="180">
                  <c:v>0.18071518867787448</c:v>
                </c:pt>
                <c:pt idx="181">
                  <c:v>0.2186446896785301</c:v>
                </c:pt>
                <c:pt idx="182">
                  <c:v>9.6226678647750391E-2</c:v>
                </c:pt>
                <c:pt idx="183">
                  <c:v>0.17284980350417553</c:v>
                </c:pt>
                <c:pt idx="184">
                  <c:v>0.24385318580747462</c:v>
                </c:pt>
                <c:pt idx="185">
                  <c:v>0.21690294438386043</c:v>
                </c:pt>
                <c:pt idx="186">
                  <c:v>0.14480079249605302</c:v>
                </c:pt>
                <c:pt idx="187">
                  <c:v>0.27473259065287825</c:v>
                </c:pt>
                <c:pt idx="188">
                  <c:v>0.12049452653893772</c:v>
                </c:pt>
                <c:pt idx="189">
                  <c:v>0.11540106189644728</c:v>
                </c:pt>
                <c:pt idx="190">
                  <c:v>0.10231487141867383</c:v>
                </c:pt>
                <c:pt idx="191">
                  <c:v>0.18386471813579994</c:v>
                </c:pt>
                <c:pt idx="192">
                  <c:v>0.16857382442107979</c:v>
                </c:pt>
                <c:pt idx="193">
                  <c:v>0.12086766983422879</c:v>
                </c:pt>
                <c:pt idx="194">
                  <c:v>0.36689591983484493</c:v>
                </c:pt>
                <c:pt idx="195">
                  <c:v>0.13697922710920274</c:v>
                </c:pt>
                <c:pt idx="196">
                  <c:v>0.27162652758603051</c:v>
                </c:pt>
                <c:pt idx="197">
                  <c:v>0.17124937697291909</c:v>
                </c:pt>
                <c:pt idx="198">
                  <c:v>0.33193175695675842</c:v>
                </c:pt>
                <c:pt idx="199">
                  <c:v>9.1492686196120609E-2</c:v>
                </c:pt>
                <c:pt idx="200">
                  <c:v>0.27412628207699818</c:v>
                </c:pt>
                <c:pt idx="201">
                  <c:v>0.25121449925261585</c:v>
                </c:pt>
                <c:pt idx="202">
                  <c:v>0.25301707113705185</c:v>
                </c:pt>
                <c:pt idx="203">
                  <c:v>0.39642972016725636</c:v>
                </c:pt>
                <c:pt idx="204">
                  <c:v>0.35378784111566025</c:v>
                </c:pt>
                <c:pt idx="205">
                  <c:v>0.30202734149864602</c:v>
                </c:pt>
                <c:pt idx="206">
                  <c:v>0.32444970457344779</c:v>
                </c:pt>
                <c:pt idx="207">
                  <c:v>0.11357547342142119</c:v>
                </c:pt>
                <c:pt idx="208">
                  <c:v>0.10241779765149343</c:v>
                </c:pt>
                <c:pt idx="209">
                  <c:v>0.11322458453133048</c:v>
                </c:pt>
                <c:pt idx="210">
                  <c:v>0.37433084686265905</c:v>
                </c:pt>
                <c:pt idx="211">
                  <c:v>0.14605198133831426</c:v>
                </c:pt>
                <c:pt idx="212">
                  <c:v>0.15354256909086303</c:v>
                </c:pt>
                <c:pt idx="213">
                  <c:v>0.12305777469028596</c:v>
                </c:pt>
                <c:pt idx="214">
                  <c:v>0.19868764872557984</c:v>
                </c:pt>
                <c:pt idx="215">
                  <c:v>9.2866078254221995E-2</c:v>
                </c:pt>
                <c:pt idx="216">
                  <c:v>0.35461725081298717</c:v>
                </c:pt>
                <c:pt idx="217">
                  <c:v>0.27060452799943185</c:v>
                </c:pt>
                <c:pt idx="218">
                  <c:v>0.19418572931686215</c:v>
                </c:pt>
                <c:pt idx="219">
                  <c:v>9.6226791774805351E-2</c:v>
                </c:pt>
                <c:pt idx="220">
                  <c:v>0.2529544307549722</c:v>
                </c:pt>
                <c:pt idx="221">
                  <c:v>0.22222053728696908</c:v>
                </c:pt>
                <c:pt idx="222">
                  <c:v>0.10951973909155466</c:v>
                </c:pt>
                <c:pt idx="223">
                  <c:v>0.28356967153812762</c:v>
                </c:pt>
                <c:pt idx="224">
                  <c:v>0.1801521357519017</c:v>
                </c:pt>
                <c:pt idx="225">
                  <c:v>0.17392316515063766</c:v>
                </c:pt>
                <c:pt idx="226">
                  <c:v>0.28430561469675769</c:v>
                </c:pt>
                <c:pt idx="227">
                  <c:v>0.14632804507536773</c:v>
                </c:pt>
                <c:pt idx="228">
                  <c:v>0.32515085961516565</c:v>
                </c:pt>
                <c:pt idx="229">
                  <c:v>0.10624744549559878</c:v>
                </c:pt>
                <c:pt idx="230">
                  <c:v>0.13575126004631524</c:v>
                </c:pt>
                <c:pt idx="231">
                  <c:v>0.24556588460970932</c:v>
                </c:pt>
                <c:pt idx="232">
                  <c:v>0.16463633904561872</c:v>
                </c:pt>
                <c:pt idx="233">
                  <c:v>0.12359347125702265</c:v>
                </c:pt>
                <c:pt idx="234">
                  <c:v>0.15006070817949799</c:v>
                </c:pt>
                <c:pt idx="235">
                  <c:v>0.16421864380920678</c:v>
                </c:pt>
                <c:pt idx="236">
                  <c:v>0.12294074432439211</c:v>
                </c:pt>
                <c:pt idx="237">
                  <c:v>9.7182180120812728E-2</c:v>
                </c:pt>
                <c:pt idx="238">
                  <c:v>0.21576221148684915</c:v>
                </c:pt>
                <c:pt idx="239">
                  <c:v>0.10351246358044673</c:v>
                </c:pt>
                <c:pt idx="240">
                  <c:v>0.31490750952476437</c:v>
                </c:pt>
                <c:pt idx="241">
                  <c:v>0.33512259292801749</c:v>
                </c:pt>
                <c:pt idx="242">
                  <c:v>0.20140541138715212</c:v>
                </c:pt>
                <c:pt idx="243">
                  <c:v>0.25520261150695256</c:v>
                </c:pt>
                <c:pt idx="244">
                  <c:v>8.6459921275966412E-2</c:v>
                </c:pt>
                <c:pt idx="245">
                  <c:v>0.14947902751803366</c:v>
                </c:pt>
                <c:pt idx="246">
                  <c:v>0.14431802790193687</c:v>
                </c:pt>
                <c:pt idx="247">
                  <c:v>0.28821074868491231</c:v>
                </c:pt>
                <c:pt idx="248">
                  <c:v>0.35042153047989621</c:v>
                </c:pt>
                <c:pt idx="249">
                  <c:v>0.38100078054368519</c:v>
                </c:pt>
                <c:pt idx="250">
                  <c:v>0.30690897440926862</c:v>
                </c:pt>
                <c:pt idx="251">
                  <c:v>0.35753436809037931</c:v>
                </c:pt>
                <c:pt idx="252">
                  <c:v>0.15224826895803789</c:v>
                </c:pt>
                <c:pt idx="253">
                  <c:v>0.15725269324780466</c:v>
                </c:pt>
                <c:pt idx="254">
                  <c:v>0.14577577533061686</c:v>
                </c:pt>
                <c:pt idx="255">
                  <c:v>0.32814248414770608</c:v>
                </c:pt>
                <c:pt idx="256">
                  <c:v>0.27832340607671002</c:v>
                </c:pt>
                <c:pt idx="257">
                  <c:v>0.13477897989123958</c:v>
                </c:pt>
                <c:pt idx="258">
                  <c:v>0.11127824295849675</c:v>
                </c:pt>
                <c:pt idx="259">
                  <c:v>0.39242031988881987</c:v>
                </c:pt>
                <c:pt idx="260">
                  <c:v>0.14021625392396234</c:v>
                </c:pt>
                <c:pt idx="261">
                  <c:v>0.17689836916886059</c:v>
                </c:pt>
                <c:pt idx="262">
                  <c:v>0.29134909149380922</c:v>
                </c:pt>
                <c:pt idx="263">
                  <c:v>0.35389046579584205</c:v>
                </c:pt>
                <c:pt idx="264">
                  <c:v>0.26146398940757748</c:v>
                </c:pt>
                <c:pt idx="265">
                  <c:v>0.36557949966343006</c:v>
                </c:pt>
                <c:pt idx="266">
                  <c:v>0.12659216861996911</c:v>
                </c:pt>
                <c:pt idx="267">
                  <c:v>0.12690338813934321</c:v>
                </c:pt>
                <c:pt idx="268">
                  <c:v>0.22751326060848681</c:v>
                </c:pt>
                <c:pt idx="269">
                  <c:v>0.18971784663320063</c:v>
                </c:pt>
                <c:pt idx="270">
                  <c:v>0.34113168470847982</c:v>
                </c:pt>
                <c:pt idx="271">
                  <c:v>0.20307640862731982</c:v>
                </c:pt>
                <c:pt idx="272">
                  <c:v>0.3473346475860582</c:v>
                </c:pt>
                <c:pt idx="273">
                  <c:v>0.31446102730366282</c:v>
                </c:pt>
                <c:pt idx="274">
                  <c:v>0.30603632422969917</c:v>
                </c:pt>
                <c:pt idx="275">
                  <c:v>0.14747158874227745</c:v>
                </c:pt>
                <c:pt idx="276">
                  <c:v>0.20669286480713175</c:v>
                </c:pt>
                <c:pt idx="277">
                  <c:v>0.15579850956540325</c:v>
                </c:pt>
                <c:pt idx="278">
                  <c:v>0.29682213942738733</c:v>
                </c:pt>
                <c:pt idx="279">
                  <c:v>0.27264942757971028</c:v>
                </c:pt>
                <c:pt idx="280">
                  <c:v>0.10830959724492834</c:v>
                </c:pt>
                <c:pt idx="281">
                  <c:v>0.25555037856726848</c:v>
                </c:pt>
                <c:pt idx="282">
                  <c:v>0.36408005062490112</c:v>
                </c:pt>
                <c:pt idx="283">
                  <c:v>0.29650349224891098</c:v>
                </c:pt>
                <c:pt idx="284">
                  <c:v>0.39502990438216662</c:v>
                </c:pt>
                <c:pt idx="285">
                  <c:v>0.19057187381147114</c:v>
                </c:pt>
                <c:pt idx="286">
                  <c:v>0.2723503303744243</c:v>
                </c:pt>
                <c:pt idx="287">
                  <c:v>0.24761879630467343</c:v>
                </c:pt>
                <c:pt idx="288">
                  <c:v>0.29442965066966492</c:v>
                </c:pt>
                <c:pt idx="289">
                  <c:v>0.33566256198242295</c:v>
                </c:pt>
                <c:pt idx="290">
                  <c:v>0.21728859918654422</c:v>
                </c:pt>
                <c:pt idx="291">
                  <c:v>0.19622641509433961</c:v>
                </c:pt>
                <c:pt idx="292">
                  <c:v>0.31631633417793792</c:v>
                </c:pt>
                <c:pt idx="293">
                  <c:v>0.32166897484621082</c:v>
                </c:pt>
                <c:pt idx="294">
                  <c:v>0.10046551934365691</c:v>
                </c:pt>
                <c:pt idx="295">
                  <c:v>0.31766724280523734</c:v>
                </c:pt>
                <c:pt idx="296">
                  <c:v>0.31065308693826121</c:v>
                </c:pt>
                <c:pt idx="297">
                  <c:v>0.19725545435424144</c:v>
                </c:pt>
                <c:pt idx="298">
                  <c:v>0.2525712042053172</c:v>
                </c:pt>
                <c:pt idx="299">
                  <c:v>0.20958439985980268</c:v>
                </c:pt>
                <c:pt idx="300">
                  <c:v>0.261201008082037</c:v>
                </c:pt>
                <c:pt idx="301">
                  <c:v>0.14794583278817217</c:v>
                </c:pt>
                <c:pt idx="302">
                  <c:v>0.14707577989878928</c:v>
                </c:pt>
                <c:pt idx="303">
                  <c:v>0.15013020168496297</c:v>
                </c:pt>
                <c:pt idx="304">
                  <c:v>0.10088084486843214</c:v>
                </c:pt>
                <c:pt idx="305">
                  <c:v>0.17902493720156309</c:v>
                </c:pt>
                <c:pt idx="306">
                  <c:v>0.19497379749204566</c:v>
                </c:pt>
                <c:pt idx="307">
                  <c:v>0.11895807046491312</c:v>
                </c:pt>
                <c:pt idx="308">
                  <c:v>0.18024294103451052</c:v>
                </c:pt>
                <c:pt idx="309">
                  <c:v>0.21161215631511054</c:v>
                </c:pt>
                <c:pt idx="310">
                  <c:v>0.12430487405953548</c:v>
                </c:pt>
                <c:pt idx="311">
                  <c:v>0.15291993300249684</c:v>
                </c:pt>
                <c:pt idx="312">
                  <c:v>0.13651814535850534</c:v>
                </c:pt>
                <c:pt idx="313">
                  <c:v>0.21134846713676986</c:v>
                </c:pt>
                <c:pt idx="314">
                  <c:v>0.33016193275703132</c:v>
                </c:pt>
                <c:pt idx="315">
                  <c:v>0.32005245107928182</c:v>
                </c:pt>
                <c:pt idx="316">
                  <c:v>0.24866063875782468</c:v>
                </c:pt>
                <c:pt idx="317">
                  <c:v>0.1203681540564122</c:v>
                </c:pt>
                <c:pt idx="318">
                  <c:v>0.13202788903723484</c:v>
                </c:pt>
                <c:pt idx="319">
                  <c:v>0.13004421960910945</c:v>
                </c:pt>
                <c:pt idx="320">
                  <c:v>0.15980031919236906</c:v>
                </c:pt>
                <c:pt idx="321">
                  <c:v>0.1387569999631581</c:v>
                </c:pt>
                <c:pt idx="322">
                  <c:v>0.29158233895314584</c:v>
                </c:pt>
                <c:pt idx="323">
                  <c:v>0.25438741580211144</c:v>
                </c:pt>
                <c:pt idx="324">
                  <c:v>0.13574068081071114</c:v>
                </c:pt>
                <c:pt idx="325">
                  <c:v>0.36963392847704524</c:v>
                </c:pt>
                <c:pt idx="326">
                  <c:v>0.11488175607930164</c:v>
                </c:pt>
                <c:pt idx="327">
                  <c:v>0.24866597759682696</c:v>
                </c:pt>
                <c:pt idx="328">
                  <c:v>0.10511224670337105</c:v>
                </c:pt>
                <c:pt idx="329">
                  <c:v>0.28287073296529064</c:v>
                </c:pt>
                <c:pt idx="330">
                  <c:v>9.9715170741740272E-2</c:v>
                </c:pt>
                <c:pt idx="331">
                  <c:v>0.1224582577869185</c:v>
                </c:pt>
                <c:pt idx="332">
                  <c:v>0.28412588784010778</c:v>
                </c:pt>
                <c:pt idx="333">
                  <c:v>0.34232713050102659</c:v>
                </c:pt>
                <c:pt idx="334">
                  <c:v>0.17367704689513688</c:v>
                </c:pt>
                <c:pt idx="335">
                  <c:v>0.28859078281386769</c:v>
                </c:pt>
                <c:pt idx="336">
                  <c:v>0.17812976452651194</c:v>
                </c:pt>
                <c:pt idx="337">
                  <c:v>0.13990845496156834</c:v>
                </c:pt>
                <c:pt idx="338">
                  <c:v>0.28341016233392918</c:v>
                </c:pt>
                <c:pt idx="339">
                  <c:v>0.3440734164267531</c:v>
                </c:pt>
                <c:pt idx="340">
                  <c:v>9.6138575216355535E-2</c:v>
                </c:pt>
                <c:pt idx="341">
                  <c:v>0.18103462647750193</c:v>
                </c:pt>
                <c:pt idx="342">
                  <c:v>0.19006819563895408</c:v>
                </c:pt>
                <c:pt idx="343">
                  <c:v>0.28948549009948893</c:v>
                </c:pt>
                <c:pt idx="344">
                  <c:v>0.17193566278424849</c:v>
                </c:pt>
                <c:pt idx="345">
                  <c:v>0.21915945827872435</c:v>
                </c:pt>
                <c:pt idx="346">
                  <c:v>0.2024190488236782</c:v>
                </c:pt>
                <c:pt idx="347">
                  <c:v>0.19132098739183126</c:v>
                </c:pt>
                <c:pt idx="348">
                  <c:v>0.29701178942453599</c:v>
                </c:pt>
                <c:pt idx="349">
                  <c:v>0.34608588089768505</c:v>
                </c:pt>
                <c:pt idx="350">
                  <c:v>0.37265186177137971</c:v>
                </c:pt>
                <c:pt idx="351">
                  <c:v>0.2073182020921171</c:v>
                </c:pt>
                <c:pt idx="352">
                  <c:v>0.21323300927775557</c:v>
                </c:pt>
                <c:pt idx="353">
                  <c:v>0.23541242447508093</c:v>
                </c:pt>
                <c:pt idx="354">
                  <c:v>0.24837285783424784</c:v>
                </c:pt>
                <c:pt idx="355">
                  <c:v>0.16945120087191143</c:v>
                </c:pt>
                <c:pt idx="356">
                  <c:v>0.26963366998918187</c:v>
                </c:pt>
                <c:pt idx="357">
                  <c:v>0.18196699173912792</c:v>
                </c:pt>
                <c:pt idx="358">
                  <c:v>0.37955975466941899</c:v>
                </c:pt>
                <c:pt idx="359">
                  <c:v>0.30766805443093309</c:v>
                </c:pt>
                <c:pt idx="360">
                  <c:v>0.10638108951283898</c:v>
                </c:pt>
                <c:pt idx="361">
                  <c:v>0.19139104546697805</c:v>
                </c:pt>
                <c:pt idx="362">
                  <c:v>0.29195536746568762</c:v>
                </c:pt>
                <c:pt idx="363">
                  <c:v>0.28773220354765117</c:v>
                </c:pt>
                <c:pt idx="364">
                  <c:v>0.15060499055195523</c:v>
                </c:pt>
                <c:pt idx="365">
                  <c:v>0.30001177692365344</c:v>
                </c:pt>
                <c:pt idx="366">
                  <c:v>0.16886921019446846</c:v>
                </c:pt>
                <c:pt idx="367">
                  <c:v>0.20499714377964881</c:v>
                </c:pt>
                <c:pt idx="368">
                  <c:v>0.27206111630807606</c:v>
                </c:pt>
                <c:pt idx="369">
                  <c:v>0.26332247557003258</c:v>
                </c:pt>
                <c:pt idx="370">
                  <c:v>0.29453311319024034</c:v>
                </c:pt>
                <c:pt idx="371">
                  <c:v>0.22077552332408376</c:v>
                </c:pt>
                <c:pt idx="372">
                  <c:v>0.33067135981429269</c:v>
                </c:pt>
                <c:pt idx="373">
                  <c:v>0.13487320303666614</c:v>
                </c:pt>
                <c:pt idx="374">
                  <c:v>0.18129748146783922</c:v>
                </c:pt>
                <c:pt idx="375">
                  <c:v>0.13703723006897031</c:v>
                </c:pt>
                <c:pt idx="376">
                  <c:v>0.23646426157967157</c:v>
                </c:pt>
                <c:pt idx="377">
                  <c:v>0.37669253080974152</c:v>
                </c:pt>
                <c:pt idx="378">
                  <c:v>0.19921783990680644</c:v>
                </c:pt>
                <c:pt idx="379">
                  <c:v>0.35096510124946145</c:v>
                </c:pt>
                <c:pt idx="380">
                  <c:v>0.32642180094786732</c:v>
                </c:pt>
                <c:pt idx="381">
                  <c:v>0.31477331225658167</c:v>
                </c:pt>
                <c:pt idx="382">
                  <c:v>0.3015499825844653</c:v>
                </c:pt>
                <c:pt idx="383">
                  <c:v>0.14871927890538877</c:v>
                </c:pt>
                <c:pt idx="384">
                  <c:v>0.15486690031052297</c:v>
                </c:pt>
                <c:pt idx="385">
                  <c:v>0.27175403701887269</c:v>
                </c:pt>
                <c:pt idx="386">
                  <c:v>0.12468786415848179</c:v>
                </c:pt>
                <c:pt idx="387">
                  <c:v>0.23181569730955323</c:v>
                </c:pt>
                <c:pt idx="388">
                  <c:v>0.30786004269032768</c:v>
                </c:pt>
                <c:pt idx="389">
                  <c:v>0.12463814973270074</c:v>
                </c:pt>
                <c:pt idx="390">
                  <c:v>0.15019271246207255</c:v>
                </c:pt>
                <c:pt idx="391">
                  <c:v>0.22592057706561525</c:v>
                </c:pt>
                <c:pt idx="392">
                  <c:v>0.12013124235346456</c:v>
                </c:pt>
                <c:pt idx="393">
                  <c:v>0.26579987027537</c:v>
                </c:pt>
                <c:pt idx="394">
                  <c:v>0.14764947094790026</c:v>
                </c:pt>
                <c:pt idx="395">
                  <c:v>0.34013597549656582</c:v>
                </c:pt>
                <c:pt idx="396">
                  <c:v>0.27834066412782282</c:v>
                </c:pt>
                <c:pt idx="397">
                  <c:v>0.34835977316775535</c:v>
                </c:pt>
                <c:pt idx="398">
                  <c:v>0.15866176735741952</c:v>
                </c:pt>
                <c:pt idx="399">
                  <c:v>0.16409279778393351</c:v>
                </c:pt>
                <c:pt idx="400">
                  <c:v>0.39783149319934058</c:v>
                </c:pt>
                <c:pt idx="401">
                  <c:v>0.22111777445497452</c:v>
                </c:pt>
                <c:pt idx="402">
                  <c:v>0.3012191016639415</c:v>
                </c:pt>
                <c:pt idx="403">
                  <c:v>0.19345977763243949</c:v>
                </c:pt>
                <c:pt idx="404">
                  <c:v>0.241767233686176</c:v>
                </c:pt>
                <c:pt idx="405">
                  <c:v>0.32614541317612994</c:v>
                </c:pt>
                <c:pt idx="406">
                  <c:v>0.19234318381310345</c:v>
                </c:pt>
                <c:pt idx="407">
                  <c:v>0.21524146848822173</c:v>
                </c:pt>
                <c:pt idx="408">
                  <c:v>0.28672377234021068</c:v>
                </c:pt>
                <c:pt idx="409">
                  <c:v>0.26426512171982797</c:v>
                </c:pt>
                <c:pt idx="410">
                  <c:v>0.1212295699162865</c:v>
                </c:pt>
                <c:pt idx="411">
                  <c:v>0.31215100373511889</c:v>
                </c:pt>
                <c:pt idx="412">
                  <c:v>0.31018594055926502</c:v>
                </c:pt>
                <c:pt idx="413">
                  <c:v>0.28866564496114278</c:v>
                </c:pt>
                <c:pt idx="414">
                  <c:v>0.23796572853176626</c:v>
                </c:pt>
                <c:pt idx="415">
                  <c:v>0.30161483219688595</c:v>
                </c:pt>
                <c:pt idx="416">
                  <c:v>0.1652821997105644</c:v>
                </c:pt>
                <c:pt idx="417">
                  <c:v>0.15216434385708286</c:v>
                </c:pt>
                <c:pt idx="418">
                  <c:v>0.31219738740341096</c:v>
                </c:pt>
                <c:pt idx="419">
                  <c:v>0.22791088007640159</c:v>
                </c:pt>
                <c:pt idx="420">
                  <c:v>0.15994579778879617</c:v>
                </c:pt>
                <c:pt idx="421">
                  <c:v>0.24886579130560024</c:v>
                </c:pt>
                <c:pt idx="422">
                  <c:v>0.19714514179678441</c:v>
                </c:pt>
                <c:pt idx="423">
                  <c:v>0.29898043855740125</c:v>
                </c:pt>
                <c:pt idx="424">
                  <c:v>0.34214876033057851</c:v>
                </c:pt>
                <c:pt idx="425">
                  <c:v>0.20225828626079678</c:v>
                </c:pt>
                <c:pt idx="426">
                  <c:v>0.20385529580775763</c:v>
                </c:pt>
                <c:pt idx="427">
                  <c:v>0.19577949928516808</c:v>
                </c:pt>
                <c:pt idx="428">
                  <c:v>0.31590761247768601</c:v>
                </c:pt>
                <c:pt idx="429">
                  <c:v>0.2425775507354693</c:v>
                </c:pt>
                <c:pt idx="430">
                  <c:v>0.33464184019029986</c:v>
                </c:pt>
                <c:pt idx="431">
                  <c:v>0.32246360627779025</c:v>
                </c:pt>
                <c:pt idx="432">
                  <c:v>0.16384285372068208</c:v>
                </c:pt>
                <c:pt idx="433">
                  <c:v>0.30950851709732485</c:v>
                </c:pt>
                <c:pt idx="434">
                  <c:v>0.31664859782261656</c:v>
                </c:pt>
                <c:pt idx="435">
                  <c:v>0.11772758384668036</c:v>
                </c:pt>
                <c:pt idx="436">
                  <c:v>0.32661576165110484</c:v>
                </c:pt>
                <c:pt idx="437">
                  <c:v>0.14332235855657735</c:v>
                </c:pt>
                <c:pt idx="438">
                  <c:v>0.28108995699646061</c:v>
                </c:pt>
                <c:pt idx="439">
                  <c:v>0.21043476033100195</c:v>
                </c:pt>
                <c:pt idx="440">
                  <c:v>8.8185425316507471E-2</c:v>
                </c:pt>
                <c:pt idx="441">
                  <c:v>0.16708089554043434</c:v>
                </c:pt>
                <c:pt idx="442">
                  <c:v>0.21128203068519558</c:v>
                </c:pt>
                <c:pt idx="443">
                  <c:v>0.12109435873461119</c:v>
                </c:pt>
                <c:pt idx="444">
                  <c:v>0.30662363340311699</c:v>
                </c:pt>
                <c:pt idx="445">
                  <c:v>0.17044816584737987</c:v>
                </c:pt>
                <c:pt idx="446">
                  <c:v>0.32909145208388635</c:v>
                </c:pt>
                <c:pt idx="447">
                  <c:v>0.19456005170290885</c:v>
                </c:pt>
                <c:pt idx="448">
                  <c:v>0.17796127562642369</c:v>
                </c:pt>
                <c:pt idx="449">
                  <c:v>0.12771104791816984</c:v>
                </c:pt>
                <c:pt idx="450">
                  <c:v>0.27593100050137448</c:v>
                </c:pt>
                <c:pt idx="451">
                  <c:v>0.27184538823369009</c:v>
                </c:pt>
                <c:pt idx="452">
                  <c:v>0.17454998470431016</c:v>
                </c:pt>
                <c:pt idx="453">
                  <c:v>0.33940151889542214</c:v>
                </c:pt>
                <c:pt idx="454">
                  <c:v>0.19756515794900908</c:v>
                </c:pt>
                <c:pt idx="455">
                  <c:v>0.29065299453490334</c:v>
                </c:pt>
                <c:pt idx="456">
                  <c:v>0.25289189795942479</c:v>
                </c:pt>
                <c:pt idx="457">
                  <c:v>0.20638368521541828</c:v>
                </c:pt>
                <c:pt idx="458">
                  <c:v>0.27876532027512813</c:v>
                </c:pt>
                <c:pt idx="459">
                  <c:v>0.15207915468451705</c:v>
                </c:pt>
                <c:pt idx="460">
                  <c:v>0.13828824429469025</c:v>
                </c:pt>
                <c:pt idx="461">
                  <c:v>0.15542220218067454</c:v>
                </c:pt>
                <c:pt idx="462">
                  <c:v>0.11651733525968906</c:v>
                </c:pt>
                <c:pt idx="463">
                  <c:v>0.25756077292098062</c:v>
                </c:pt>
                <c:pt idx="464">
                  <c:v>0.28225398036699156</c:v>
                </c:pt>
                <c:pt idx="465">
                  <c:v>0.31293850842172405</c:v>
                </c:pt>
                <c:pt idx="466">
                  <c:v>0.25850717800114403</c:v>
                </c:pt>
                <c:pt idx="467">
                  <c:v>9.6071311119770297E-2</c:v>
                </c:pt>
                <c:pt idx="468">
                  <c:v>0.30384304186956818</c:v>
                </c:pt>
                <c:pt idx="469">
                  <c:v>0.24487857528332435</c:v>
                </c:pt>
                <c:pt idx="470">
                  <c:v>0.22871207263852406</c:v>
                </c:pt>
                <c:pt idx="471">
                  <c:v>0.14202736540869257</c:v>
                </c:pt>
                <c:pt idx="472">
                  <c:v>0.35298981325375145</c:v>
                </c:pt>
                <c:pt idx="473">
                  <c:v>0.16207637418646592</c:v>
                </c:pt>
                <c:pt idx="474">
                  <c:v>0.31640180849635169</c:v>
                </c:pt>
                <c:pt idx="475">
                  <c:v>0.11598598026299436</c:v>
                </c:pt>
                <c:pt idx="476">
                  <c:v>0.1730548102721349</c:v>
                </c:pt>
                <c:pt idx="477">
                  <c:v>0.31279273597417889</c:v>
                </c:pt>
                <c:pt idx="478">
                  <c:v>0.24596351436359823</c:v>
                </c:pt>
                <c:pt idx="479">
                  <c:v>0.32845991719357875</c:v>
                </c:pt>
                <c:pt idx="480">
                  <c:v>0.12466660177163438</c:v>
                </c:pt>
                <c:pt idx="481">
                  <c:v>0.12484766603208397</c:v>
                </c:pt>
                <c:pt idx="482">
                  <c:v>0.25579330422125179</c:v>
                </c:pt>
                <c:pt idx="483">
                  <c:v>0.21976761347627161</c:v>
                </c:pt>
                <c:pt idx="484">
                  <c:v>8.0231291602232233E-2</c:v>
                </c:pt>
                <c:pt idx="485">
                  <c:v>0.11891997417068373</c:v>
                </c:pt>
                <c:pt idx="486">
                  <c:v>0.23531895712005971</c:v>
                </c:pt>
                <c:pt idx="487">
                  <c:v>0.19988278063345979</c:v>
                </c:pt>
                <c:pt idx="488">
                  <c:v>0.1221496363860471</c:v>
                </c:pt>
                <c:pt idx="489">
                  <c:v>0.14808517628698742</c:v>
                </c:pt>
                <c:pt idx="490">
                  <c:v>0.15291382398902312</c:v>
                </c:pt>
                <c:pt idx="491">
                  <c:v>0.13881763945888434</c:v>
                </c:pt>
                <c:pt idx="492">
                  <c:v>0.16689238462339825</c:v>
                </c:pt>
                <c:pt idx="493">
                  <c:v>0.10519032271415424</c:v>
                </c:pt>
                <c:pt idx="494">
                  <c:v>0.12278575538335353</c:v>
                </c:pt>
                <c:pt idx="495">
                  <c:v>0.22622042334526613</c:v>
                </c:pt>
                <c:pt idx="496">
                  <c:v>0.30228770444936914</c:v>
                </c:pt>
                <c:pt idx="497">
                  <c:v>0.28987036478745853</c:v>
                </c:pt>
                <c:pt idx="498">
                  <c:v>0.14848658755576946</c:v>
                </c:pt>
                <c:pt idx="499">
                  <c:v>0.31501661577908607</c:v>
                </c:pt>
                <c:pt idx="500">
                  <c:v>0.13308540593456261</c:v>
                </c:pt>
                <c:pt idx="501">
                  <c:v>0.11281558713940355</c:v>
                </c:pt>
                <c:pt idx="502">
                  <c:v>0.24317170327887994</c:v>
                </c:pt>
                <c:pt idx="503">
                  <c:v>0.30179347826086961</c:v>
                </c:pt>
                <c:pt idx="504">
                  <c:v>0.28812363770390748</c:v>
                </c:pt>
                <c:pt idx="505">
                  <c:v>0.30900185361602822</c:v>
                </c:pt>
                <c:pt idx="506">
                  <c:v>0.13817170755965472</c:v>
                </c:pt>
                <c:pt idx="507">
                  <c:v>0.21338484263151916</c:v>
                </c:pt>
                <c:pt idx="508">
                  <c:v>0.3656002391986844</c:v>
                </c:pt>
                <c:pt idx="509">
                  <c:v>0.18601073698543283</c:v>
                </c:pt>
                <c:pt idx="510">
                  <c:v>0.23950127253306608</c:v>
                </c:pt>
                <c:pt idx="511">
                  <c:v>0.21039979461805958</c:v>
                </c:pt>
                <c:pt idx="512">
                  <c:v>0.22680549306939177</c:v>
                </c:pt>
                <c:pt idx="513">
                  <c:v>8.5199162864102645E-2</c:v>
                </c:pt>
                <c:pt idx="514">
                  <c:v>0.12133171422788908</c:v>
                </c:pt>
                <c:pt idx="515">
                  <c:v>0.20563728482480773</c:v>
                </c:pt>
                <c:pt idx="516">
                  <c:v>0.23409269442262373</c:v>
                </c:pt>
                <c:pt idx="517">
                  <c:v>0.1417291398660338</c:v>
                </c:pt>
                <c:pt idx="518">
                  <c:v>0.13902331273390173</c:v>
                </c:pt>
                <c:pt idx="519">
                  <c:v>0.3081995030917728</c:v>
                </c:pt>
                <c:pt idx="520">
                  <c:v>0.21363177438951347</c:v>
                </c:pt>
                <c:pt idx="521">
                  <c:v>0.1028969598625495</c:v>
                </c:pt>
                <c:pt idx="522">
                  <c:v>0.13306350417045984</c:v>
                </c:pt>
                <c:pt idx="523">
                  <c:v>0.19236974923498787</c:v>
                </c:pt>
                <c:pt idx="524">
                  <c:v>0.19673343508567653</c:v>
                </c:pt>
                <c:pt idx="525">
                  <c:v>0.17138789226602377</c:v>
                </c:pt>
                <c:pt idx="526">
                  <c:v>0.26403827218952702</c:v>
                </c:pt>
                <c:pt idx="527">
                  <c:v>0.33799136846731848</c:v>
                </c:pt>
                <c:pt idx="528">
                  <c:v>0.27338063991356126</c:v>
                </c:pt>
                <c:pt idx="529">
                  <c:v>0.35011614218746717</c:v>
                </c:pt>
                <c:pt idx="530">
                  <c:v>0.28764739213728718</c:v>
                </c:pt>
                <c:pt idx="531">
                  <c:v>0.10740769651081103</c:v>
                </c:pt>
                <c:pt idx="532">
                  <c:v>0.39375476009139376</c:v>
                </c:pt>
                <c:pt idx="533">
                  <c:v>0.11600941008003682</c:v>
                </c:pt>
                <c:pt idx="534">
                  <c:v>0.27461619302484319</c:v>
                </c:pt>
                <c:pt idx="535">
                  <c:v>0.34976900196190114</c:v>
                </c:pt>
                <c:pt idx="536">
                  <c:v>0.16406205220858514</c:v>
                </c:pt>
                <c:pt idx="537">
                  <c:v>0.16578807680339722</c:v>
                </c:pt>
                <c:pt idx="538">
                  <c:v>0.25916079950152415</c:v>
                </c:pt>
                <c:pt idx="539">
                  <c:v>0.37859743225194947</c:v>
                </c:pt>
                <c:pt idx="540">
                  <c:v>0.28390235901921651</c:v>
                </c:pt>
                <c:pt idx="541">
                  <c:v>0.28039883601506332</c:v>
                </c:pt>
                <c:pt idx="542">
                  <c:v>0.28759501859938541</c:v>
                </c:pt>
                <c:pt idx="543">
                  <c:v>0.12335922850254488</c:v>
                </c:pt>
                <c:pt idx="544">
                  <c:v>0.33482723708586448</c:v>
                </c:pt>
                <c:pt idx="545">
                  <c:v>0.26360781012207368</c:v>
                </c:pt>
                <c:pt idx="546">
                  <c:v>0.34297130430888012</c:v>
                </c:pt>
                <c:pt idx="547">
                  <c:v>0.15262632274465104</c:v>
                </c:pt>
                <c:pt idx="548">
                  <c:v>0.18367712263501418</c:v>
                </c:pt>
                <c:pt idx="549">
                  <c:v>0.12170876738627651</c:v>
                </c:pt>
                <c:pt idx="550">
                  <c:v>0.24927227919966033</c:v>
                </c:pt>
                <c:pt idx="551">
                  <c:v>0.39678023691498521</c:v>
                </c:pt>
                <c:pt idx="552">
                  <c:v>0.14102867164091654</c:v>
                </c:pt>
                <c:pt idx="553">
                  <c:v>0.13219827067769657</c:v>
                </c:pt>
                <c:pt idx="554">
                  <c:v>0.27322484256522295</c:v>
                </c:pt>
                <c:pt idx="555">
                  <c:v>0.36745635910224439</c:v>
                </c:pt>
                <c:pt idx="556">
                  <c:v>0.27268481717011128</c:v>
                </c:pt>
                <c:pt idx="557">
                  <c:v>0.15276181899320951</c:v>
                </c:pt>
                <c:pt idx="558">
                  <c:v>0.32278461371359413</c:v>
                </c:pt>
                <c:pt idx="559">
                  <c:v>0.29617174529720119</c:v>
                </c:pt>
                <c:pt idx="560">
                  <c:v>0.1514974135583991</c:v>
                </c:pt>
                <c:pt idx="561">
                  <c:v>0.29459248201607979</c:v>
                </c:pt>
                <c:pt idx="562">
                  <c:v>0.20968520405427146</c:v>
                </c:pt>
                <c:pt idx="563">
                  <c:v>0.29500912671726387</c:v>
                </c:pt>
                <c:pt idx="564">
                  <c:v>0.23221346386116587</c:v>
                </c:pt>
                <c:pt idx="565">
                  <c:v>0.26778047178865483</c:v>
                </c:pt>
                <c:pt idx="566">
                  <c:v>0.2368404987043996</c:v>
                </c:pt>
                <c:pt idx="567">
                  <c:v>0.32464986694319165</c:v>
                </c:pt>
                <c:pt idx="568">
                  <c:v>0.1896515432748426</c:v>
                </c:pt>
                <c:pt idx="569">
                  <c:v>0.15995328220125438</c:v>
                </c:pt>
                <c:pt idx="570">
                  <c:v>0.20914782837935805</c:v>
                </c:pt>
                <c:pt idx="571">
                  <c:v>0.21994429653272773</c:v>
                </c:pt>
                <c:pt idx="572">
                  <c:v>0.32273560990803146</c:v>
                </c:pt>
                <c:pt idx="573">
                  <c:v>0.22430429547728464</c:v>
                </c:pt>
                <c:pt idx="574">
                  <c:v>0.19518438123439441</c:v>
                </c:pt>
                <c:pt idx="575">
                  <c:v>0.30626199845147056</c:v>
                </c:pt>
                <c:pt idx="576">
                  <c:v>0.23797818340728788</c:v>
                </c:pt>
                <c:pt idx="577">
                  <c:v>0.12944593174728028</c:v>
                </c:pt>
                <c:pt idx="578">
                  <c:v>8.3067714178825289E-2</c:v>
                </c:pt>
                <c:pt idx="579">
                  <c:v>0.14459986389302731</c:v>
                </c:pt>
                <c:pt idx="580">
                  <c:v>0.20680567979131961</c:v>
                </c:pt>
                <c:pt idx="581">
                  <c:v>0.23174226123266367</c:v>
                </c:pt>
                <c:pt idx="582">
                  <c:v>0.34961913263408467</c:v>
                </c:pt>
                <c:pt idx="583">
                  <c:v>0.24316916317686174</c:v>
                </c:pt>
                <c:pt idx="584">
                  <c:v>0.18038398682993068</c:v>
                </c:pt>
                <c:pt idx="585">
                  <c:v>0.24164342668604427</c:v>
                </c:pt>
                <c:pt idx="586">
                  <c:v>0.25406094049180572</c:v>
                </c:pt>
                <c:pt idx="587">
                  <c:v>0.11609432138203524</c:v>
                </c:pt>
                <c:pt idx="588">
                  <c:v>0.26695405021316909</c:v>
                </c:pt>
                <c:pt idx="589">
                  <c:v>0.17644726407613007</c:v>
                </c:pt>
                <c:pt idx="590">
                  <c:v>0.2057178287308643</c:v>
                </c:pt>
                <c:pt idx="591">
                  <c:v>0.17394482979975393</c:v>
                </c:pt>
                <c:pt idx="592">
                  <c:v>0.23125122715360116</c:v>
                </c:pt>
                <c:pt idx="593">
                  <c:v>0.18202599893996749</c:v>
                </c:pt>
                <c:pt idx="594">
                  <c:v>0.12883334703609306</c:v>
                </c:pt>
                <c:pt idx="595">
                  <c:v>0.22370187627966298</c:v>
                </c:pt>
                <c:pt idx="596">
                  <c:v>0.24336787606584101</c:v>
                </c:pt>
                <c:pt idx="597">
                  <c:v>0.13237741562124597</c:v>
                </c:pt>
                <c:pt idx="598">
                  <c:v>0.24131458810137926</c:v>
                </c:pt>
                <c:pt idx="599">
                  <c:v>0.18895806261674652</c:v>
                </c:pt>
                <c:pt idx="600">
                  <c:v>0.25490133783128072</c:v>
                </c:pt>
                <c:pt idx="601">
                  <c:v>0.20960009493295356</c:v>
                </c:pt>
                <c:pt idx="602">
                  <c:v>0.2130573659025502</c:v>
                </c:pt>
                <c:pt idx="603">
                  <c:v>0.21232703493623326</c:v>
                </c:pt>
                <c:pt idx="604">
                  <c:v>0.11322037443782031</c:v>
                </c:pt>
                <c:pt idx="605">
                  <c:v>0.11937628910278446</c:v>
                </c:pt>
                <c:pt idx="606">
                  <c:v>0.27075764660743618</c:v>
                </c:pt>
                <c:pt idx="607">
                  <c:v>0.11248664358678465</c:v>
                </c:pt>
                <c:pt idx="608">
                  <c:v>0.35989465763732131</c:v>
                </c:pt>
                <c:pt idx="609">
                  <c:v>0.15720469565527193</c:v>
                </c:pt>
                <c:pt idx="610">
                  <c:v>9.1006111997435718E-2</c:v>
                </c:pt>
                <c:pt idx="611">
                  <c:v>9.1546588211694688E-2</c:v>
                </c:pt>
                <c:pt idx="612">
                  <c:v>0.34566779225459704</c:v>
                </c:pt>
                <c:pt idx="613">
                  <c:v>0.31679044810063611</c:v>
                </c:pt>
                <c:pt idx="614">
                  <c:v>0.36834778682819463</c:v>
                </c:pt>
                <c:pt idx="615">
                  <c:v>0.19931609318230389</c:v>
                </c:pt>
                <c:pt idx="616">
                  <c:v>0.13384541735573158</c:v>
                </c:pt>
                <c:pt idx="617">
                  <c:v>0.14701624522851894</c:v>
                </c:pt>
                <c:pt idx="618">
                  <c:v>9.6467615228259071E-2</c:v>
                </c:pt>
                <c:pt idx="619">
                  <c:v>8.6831478380774166E-2</c:v>
                </c:pt>
                <c:pt idx="620">
                  <c:v>0.13625128733264674</c:v>
                </c:pt>
                <c:pt idx="621">
                  <c:v>0.34946739599827265</c:v>
                </c:pt>
                <c:pt idx="622">
                  <c:v>0.33752164915259958</c:v>
                </c:pt>
                <c:pt idx="623">
                  <c:v>0.16222790968755543</c:v>
                </c:pt>
                <c:pt idx="624">
                  <c:v>0.31994806380820884</c:v>
                </c:pt>
                <c:pt idx="625">
                  <c:v>0.16472462750008909</c:v>
                </c:pt>
                <c:pt idx="626">
                  <c:v>0.33471986991172914</c:v>
                </c:pt>
                <c:pt idx="627">
                  <c:v>0.33930409346165658</c:v>
                </c:pt>
                <c:pt idx="628">
                  <c:v>0.24878210539008805</c:v>
                </c:pt>
                <c:pt idx="629">
                  <c:v>0.25245172997329091</c:v>
                </c:pt>
                <c:pt idx="630">
                  <c:v>0.23963855671385051</c:v>
                </c:pt>
                <c:pt idx="631">
                  <c:v>0.14148629591023359</c:v>
                </c:pt>
                <c:pt idx="632">
                  <c:v>0.3542245311421231</c:v>
                </c:pt>
                <c:pt idx="633">
                  <c:v>0.20262470922899165</c:v>
                </c:pt>
                <c:pt idx="634">
                  <c:v>0.20921028962043534</c:v>
                </c:pt>
                <c:pt idx="635">
                  <c:v>0.3465885534024335</c:v>
                </c:pt>
                <c:pt idx="636">
                  <c:v>0.27590232512890356</c:v>
                </c:pt>
                <c:pt idx="637">
                  <c:v>0.14074004559300229</c:v>
                </c:pt>
                <c:pt idx="638">
                  <c:v>0.14926167900437942</c:v>
                </c:pt>
                <c:pt idx="639">
                  <c:v>0.26819374563663062</c:v>
                </c:pt>
                <c:pt idx="640">
                  <c:v>0.19712678858367128</c:v>
                </c:pt>
                <c:pt idx="641">
                  <c:v>0.30329070528001445</c:v>
                </c:pt>
                <c:pt idx="642">
                  <c:v>0.15495114197109477</c:v>
                </c:pt>
                <c:pt idx="643">
                  <c:v>0.31647394000335177</c:v>
                </c:pt>
                <c:pt idx="644">
                  <c:v>0.11457293263393757</c:v>
                </c:pt>
                <c:pt idx="645">
                  <c:v>0.11179030252797349</c:v>
                </c:pt>
                <c:pt idx="646">
                  <c:v>9.3761591860526738E-2</c:v>
                </c:pt>
                <c:pt idx="647">
                  <c:v>0.24648520649978423</c:v>
                </c:pt>
                <c:pt idx="648">
                  <c:v>0.25851275003817376</c:v>
                </c:pt>
                <c:pt idx="649">
                  <c:v>0.14409937888198759</c:v>
                </c:pt>
                <c:pt idx="650">
                  <c:v>0.30290145741409275</c:v>
                </c:pt>
                <c:pt idx="651">
                  <c:v>0.2712126085558057</c:v>
                </c:pt>
                <c:pt idx="652">
                  <c:v>0.13150751925663284</c:v>
                </c:pt>
                <c:pt idx="653">
                  <c:v>0.13013167028318129</c:v>
                </c:pt>
                <c:pt idx="654">
                  <c:v>0.32932400652075144</c:v>
                </c:pt>
                <c:pt idx="655">
                  <c:v>0.16240783708854953</c:v>
                </c:pt>
                <c:pt idx="656">
                  <c:v>0.12343336620798699</c:v>
                </c:pt>
                <c:pt idx="657">
                  <c:v>0.22246862352820795</c:v>
                </c:pt>
                <c:pt idx="658">
                  <c:v>9.6178655634147431E-2</c:v>
                </c:pt>
                <c:pt idx="659">
                  <c:v>0.13594083155650319</c:v>
                </c:pt>
                <c:pt idx="660">
                  <c:v>0.37881714232919927</c:v>
                </c:pt>
                <c:pt idx="661">
                  <c:v>0.221615441152403</c:v>
                </c:pt>
                <c:pt idx="662">
                  <c:v>0.351620533732389</c:v>
                </c:pt>
                <c:pt idx="663">
                  <c:v>0.37206857107040442</c:v>
                </c:pt>
                <c:pt idx="664">
                  <c:v>0.17299417064122946</c:v>
                </c:pt>
                <c:pt idx="665">
                  <c:v>0.35745193860196767</c:v>
                </c:pt>
                <c:pt idx="666">
                  <c:v>0.18411250513161978</c:v>
                </c:pt>
                <c:pt idx="667">
                  <c:v>0.17600262100121239</c:v>
                </c:pt>
                <c:pt idx="668">
                  <c:v>0.30174554484370436</c:v>
                </c:pt>
                <c:pt idx="669">
                  <c:v>0.30872515169209674</c:v>
                </c:pt>
                <c:pt idx="670">
                  <c:v>0.19181425414729067</c:v>
                </c:pt>
                <c:pt idx="671">
                  <c:v>0.22164740471982858</c:v>
                </c:pt>
                <c:pt idx="672">
                  <c:v>0.3208371485558939</c:v>
                </c:pt>
                <c:pt idx="673">
                  <c:v>0.26907791917838803</c:v>
                </c:pt>
                <c:pt idx="674">
                  <c:v>0.2128371410893925</c:v>
                </c:pt>
                <c:pt idx="675">
                  <c:v>0.12656286860108518</c:v>
                </c:pt>
                <c:pt idx="676">
                  <c:v>0.1565019105139899</c:v>
                </c:pt>
                <c:pt idx="677">
                  <c:v>0.33279390158209654</c:v>
                </c:pt>
                <c:pt idx="678">
                  <c:v>0.38559283955498841</c:v>
                </c:pt>
                <c:pt idx="679">
                  <c:v>0.10692235270799266</c:v>
                </c:pt>
                <c:pt idx="680">
                  <c:v>0.16793441686889493</c:v>
                </c:pt>
                <c:pt idx="681">
                  <c:v>0.14800864546595932</c:v>
                </c:pt>
                <c:pt idx="682">
                  <c:v>0.27127468765694018</c:v>
                </c:pt>
                <c:pt idx="683">
                  <c:v>0.3752715258902069</c:v>
                </c:pt>
                <c:pt idx="684">
                  <c:v>0.21659870990011432</c:v>
                </c:pt>
                <c:pt idx="685">
                  <c:v>0.2170128703980844</c:v>
                </c:pt>
                <c:pt idx="686">
                  <c:v>0.29885089686098654</c:v>
                </c:pt>
                <c:pt idx="687">
                  <c:v>0.1694171085702969</c:v>
                </c:pt>
                <c:pt idx="688">
                  <c:v>0.30383240879027096</c:v>
                </c:pt>
                <c:pt idx="689">
                  <c:v>0.24531865965834429</c:v>
                </c:pt>
                <c:pt idx="690">
                  <c:v>0.25823822909113786</c:v>
                </c:pt>
                <c:pt idx="691">
                  <c:v>0.10108990254310594</c:v>
                </c:pt>
                <c:pt idx="692">
                  <c:v>0.11035304563190729</c:v>
                </c:pt>
                <c:pt idx="693">
                  <c:v>0.13478646927240753</c:v>
                </c:pt>
                <c:pt idx="694">
                  <c:v>0.1915751358849051</c:v>
                </c:pt>
                <c:pt idx="695">
                  <c:v>0.25017210244335586</c:v>
                </c:pt>
                <c:pt idx="696">
                  <c:v>0.19076822281813749</c:v>
                </c:pt>
                <c:pt idx="697">
                  <c:v>0.24542318384298489</c:v>
                </c:pt>
                <c:pt idx="698">
                  <c:v>0.2008205790153052</c:v>
                </c:pt>
                <c:pt idx="699">
                  <c:v>0.33293939384918569</c:v>
                </c:pt>
                <c:pt idx="700">
                  <c:v>0.34554165389677111</c:v>
                </c:pt>
                <c:pt idx="701">
                  <c:v>0.20445963405993414</c:v>
                </c:pt>
                <c:pt idx="702">
                  <c:v>0.19037699241559217</c:v>
                </c:pt>
                <c:pt idx="703">
                  <c:v>0.21350632861167324</c:v>
                </c:pt>
                <c:pt idx="704">
                  <c:v>0.34455431898838851</c:v>
                </c:pt>
                <c:pt idx="705">
                  <c:v>0.23369257646219332</c:v>
                </c:pt>
                <c:pt idx="706">
                  <c:v>0.24664841338234814</c:v>
                </c:pt>
                <c:pt idx="707">
                  <c:v>0.23857195168442386</c:v>
                </c:pt>
                <c:pt idx="708">
                  <c:v>0.23645837025484706</c:v>
                </c:pt>
                <c:pt idx="709">
                  <c:v>0.13006097322139676</c:v>
                </c:pt>
                <c:pt idx="710">
                  <c:v>0.288465441601224</c:v>
                </c:pt>
                <c:pt idx="711">
                  <c:v>0.12592076638296248</c:v>
                </c:pt>
                <c:pt idx="712">
                  <c:v>0.29151067243642731</c:v>
                </c:pt>
                <c:pt idx="713">
                  <c:v>0.36462180927357424</c:v>
                </c:pt>
                <c:pt idx="714">
                  <c:v>0.13685527525278318</c:v>
                </c:pt>
                <c:pt idx="715">
                  <c:v>0.12023653841741803</c:v>
                </c:pt>
                <c:pt idx="716">
                  <c:v>0.1512559838128609</c:v>
                </c:pt>
                <c:pt idx="717">
                  <c:v>0.19466309384246078</c:v>
                </c:pt>
                <c:pt idx="718">
                  <c:v>0.16266186552177825</c:v>
                </c:pt>
                <c:pt idx="719">
                  <c:v>0.31386342957324515</c:v>
                </c:pt>
                <c:pt idx="720">
                  <c:v>0.3481880399416582</c:v>
                </c:pt>
                <c:pt idx="721">
                  <c:v>0.25358305828146116</c:v>
                </c:pt>
                <c:pt idx="722">
                  <c:v>0.26865541053144537</c:v>
                </c:pt>
                <c:pt idx="723">
                  <c:v>0.39360975313515323</c:v>
                </c:pt>
                <c:pt idx="724">
                  <c:v>0.32867425807318784</c:v>
                </c:pt>
                <c:pt idx="725">
                  <c:v>0.14123330024607278</c:v>
                </c:pt>
                <c:pt idx="726">
                  <c:v>0.23192196894998357</c:v>
                </c:pt>
                <c:pt idx="727">
                  <c:v>0.20580911261107646</c:v>
                </c:pt>
                <c:pt idx="728">
                  <c:v>0.13114680984525434</c:v>
                </c:pt>
                <c:pt idx="729">
                  <c:v>0.11780182348156182</c:v>
                </c:pt>
                <c:pt idx="730">
                  <c:v>0.33020269868632229</c:v>
                </c:pt>
                <c:pt idx="731">
                  <c:v>0.14760427137508558</c:v>
                </c:pt>
                <c:pt idx="732">
                  <c:v>0.20742750113027189</c:v>
                </c:pt>
                <c:pt idx="733">
                  <c:v>0.31274828457927045</c:v>
                </c:pt>
                <c:pt idx="734">
                  <c:v>0.27139024623934077</c:v>
                </c:pt>
                <c:pt idx="735">
                  <c:v>0.30734068466302228</c:v>
                </c:pt>
                <c:pt idx="736">
                  <c:v>0.19864711668673718</c:v>
                </c:pt>
                <c:pt idx="737">
                  <c:v>0.1451201696687455</c:v>
                </c:pt>
                <c:pt idx="738">
                  <c:v>0.34557899703807299</c:v>
                </c:pt>
                <c:pt idx="739">
                  <c:v>0.24963432471964897</c:v>
                </c:pt>
                <c:pt idx="740">
                  <c:v>0.15112290277087317</c:v>
                </c:pt>
                <c:pt idx="741">
                  <c:v>0.24325909852607053</c:v>
                </c:pt>
                <c:pt idx="742">
                  <c:v>0.36804642876514004</c:v>
                </c:pt>
                <c:pt idx="743">
                  <c:v>0.29778064748633548</c:v>
                </c:pt>
                <c:pt idx="744">
                  <c:v>0.12824163087704826</c:v>
                </c:pt>
                <c:pt idx="745">
                  <c:v>0.11333413039579586</c:v>
                </c:pt>
                <c:pt idx="746">
                  <c:v>0.17919462441156367</c:v>
                </c:pt>
                <c:pt idx="747">
                  <c:v>0.11761184446584708</c:v>
                </c:pt>
                <c:pt idx="748">
                  <c:v>0.2697046404638363</c:v>
                </c:pt>
                <c:pt idx="749">
                  <c:v>0.13301672199680314</c:v>
                </c:pt>
                <c:pt idx="750">
                  <c:v>0.29320671266168324</c:v>
                </c:pt>
                <c:pt idx="751">
                  <c:v>0.3127178698263588</c:v>
                </c:pt>
                <c:pt idx="752">
                  <c:v>0.22891362411321806</c:v>
                </c:pt>
                <c:pt idx="753">
                  <c:v>0.19045853915351163</c:v>
                </c:pt>
                <c:pt idx="754">
                  <c:v>0.22508543878921033</c:v>
                </c:pt>
                <c:pt idx="755">
                  <c:v>0.24955172119357105</c:v>
                </c:pt>
                <c:pt idx="756">
                  <c:v>0.30654437958729425</c:v>
                </c:pt>
                <c:pt idx="757">
                  <c:v>0.1137668352542288</c:v>
                </c:pt>
                <c:pt idx="758">
                  <c:v>0.19694904178731171</c:v>
                </c:pt>
                <c:pt idx="759">
                  <c:v>0.14334633391963428</c:v>
                </c:pt>
                <c:pt idx="760">
                  <c:v>0.260007717071429</c:v>
                </c:pt>
                <c:pt idx="761">
                  <c:v>0.17397267625959342</c:v>
                </c:pt>
                <c:pt idx="762">
                  <c:v>0.18684140618081996</c:v>
                </c:pt>
                <c:pt idx="763">
                  <c:v>0.13434630958585575</c:v>
                </c:pt>
                <c:pt idx="764">
                  <c:v>0.20777197709666556</c:v>
                </c:pt>
                <c:pt idx="765">
                  <c:v>0.33319224368714279</c:v>
                </c:pt>
                <c:pt idx="766">
                  <c:v>0.25558350375400518</c:v>
                </c:pt>
                <c:pt idx="767">
                  <c:v>0.19138445503526069</c:v>
                </c:pt>
                <c:pt idx="768">
                  <c:v>0.16523953922262741</c:v>
                </c:pt>
                <c:pt idx="769">
                  <c:v>0.11696359411309062</c:v>
                </c:pt>
                <c:pt idx="770">
                  <c:v>0.15990575240496449</c:v>
                </c:pt>
                <c:pt idx="771">
                  <c:v>0.23262475170377847</c:v>
                </c:pt>
                <c:pt idx="772">
                  <c:v>0.24457559565522075</c:v>
                </c:pt>
                <c:pt idx="773">
                  <c:v>0.25447134746955213</c:v>
                </c:pt>
                <c:pt idx="774">
                  <c:v>0.24506964852245358</c:v>
                </c:pt>
                <c:pt idx="775">
                  <c:v>0.33366815242639214</c:v>
                </c:pt>
                <c:pt idx="776">
                  <c:v>0.126350269593861</c:v>
                </c:pt>
                <c:pt idx="777">
                  <c:v>0.28608320362247069</c:v>
                </c:pt>
                <c:pt idx="778">
                  <c:v>0.20039113960152655</c:v>
                </c:pt>
                <c:pt idx="779">
                  <c:v>0.31194054248444358</c:v>
                </c:pt>
                <c:pt idx="780">
                  <c:v>0.203758438483017</c:v>
                </c:pt>
                <c:pt idx="781">
                  <c:v>0.12083076652292528</c:v>
                </c:pt>
                <c:pt idx="782">
                  <c:v>0.20778666777647145</c:v>
                </c:pt>
                <c:pt idx="783">
                  <c:v>0.31605482842014765</c:v>
                </c:pt>
                <c:pt idx="784">
                  <c:v>0.23891592322249258</c:v>
                </c:pt>
                <c:pt idx="785">
                  <c:v>8.8344774980930588E-2</c:v>
                </c:pt>
                <c:pt idx="786">
                  <c:v>0.20242279765017818</c:v>
                </c:pt>
                <c:pt idx="787">
                  <c:v>0.25679509670153555</c:v>
                </c:pt>
                <c:pt idx="788">
                  <c:v>0.30722840646050609</c:v>
                </c:pt>
                <c:pt idx="789">
                  <c:v>0.16116154221571499</c:v>
                </c:pt>
                <c:pt idx="790">
                  <c:v>0.29394087228022242</c:v>
                </c:pt>
                <c:pt idx="791">
                  <c:v>0.11978203269509573</c:v>
                </c:pt>
                <c:pt idx="792">
                  <c:v>0.14330376378333731</c:v>
                </c:pt>
                <c:pt idx="793">
                  <c:v>0.13769365343294823</c:v>
                </c:pt>
                <c:pt idx="794">
                  <c:v>0.13963337481307972</c:v>
                </c:pt>
                <c:pt idx="795">
                  <c:v>0.26596121063973494</c:v>
                </c:pt>
                <c:pt idx="796">
                  <c:v>0.23007138185024034</c:v>
                </c:pt>
                <c:pt idx="797">
                  <c:v>0.20927799717623952</c:v>
                </c:pt>
                <c:pt idx="798">
                  <c:v>9.1373989897409261E-2</c:v>
                </c:pt>
                <c:pt idx="799">
                  <c:v>0.22431788337143138</c:v>
                </c:pt>
                <c:pt idx="800">
                  <c:v>0.33360696109013294</c:v>
                </c:pt>
                <c:pt idx="801">
                  <c:v>0.29711981994237169</c:v>
                </c:pt>
                <c:pt idx="802">
                  <c:v>0.21059156925256819</c:v>
                </c:pt>
                <c:pt idx="803">
                  <c:v>0.20209598598909637</c:v>
                </c:pt>
                <c:pt idx="804">
                  <c:v>0.28127304703012423</c:v>
                </c:pt>
                <c:pt idx="805">
                  <c:v>0.2737593159627939</c:v>
                </c:pt>
                <c:pt idx="806">
                  <c:v>0.26646821496438167</c:v>
                </c:pt>
                <c:pt idx="807">
                  <c:v>0.34050394652249011</c:v>
                </c:pt>
                <c:pt idx="808">
                  <c:v>0.19728045476987954</c:v>
                </c:pt>
                <c:pt idx="809">
                  <c:v>0.21537502125970862</c:v>
                </c:pt>
                <c:pt idx="810">
                  <c:v>0.17542126120822865</c:v>
                </c:pt>
                <c:pt idx="811">
                  <c:v>0.14085077513492714</c:v>
                </c:pt>
                <c:pt idx="812">
                  <c:v>0.27555808566088397</c:v>
                </c:pt>
                <c:pt idx="813">
                  <c:v>0.17391821908861965</c:v>
                </c:pt>
                <c:pt idx="814">
                  <c:v>0.10490730263730524</c:v>
                </c:pt>
                <c:pt idx="815">
                  <c:v>0.14472134118713184</c:v>
                </c:pt>
                <c:pt idx="816">
                  <c:v>0.21266733517635175</c:v>
                </c:pt>
                <c:pt idx="817">
                  <c:v>0.29729189011953921</c:v>
                </c:pt>
                <c:pt idx="818">
                  <c:v>0.18065378380778968</c:v>
                </c:pt>
                <c:pt idx="819">
                  <c:v>0.30701602500281372</c:v>
                </c:pt>
                <c:pt idx="820">
                  <c:v>0.24733851778877289</c:v>
                </c:pt>
                <c:pt idx="821">
                  <c:v>0.25718443440387512</c:v>
                </c:pt>
                <c:pt idx="822">
                  <c:v>8.6979719227258154E-2</c:v>
                </c:pt>
                <c:pt idx="823">
                  <c:v>0.28567305704243146</c:v>
                </c:pt>
                <c:pt idx="824">
                  <c:v>0.33446453208148935</c:v>
                </c:pt>
                <c:pt idx="825">
                  <c:v>0.26953079904345673</c:v>
                </c:pt>
                <c:pt idx="826">
                  <c:v>0.14116083025595313</c:v>
                </c:pt>
                <c:pt idx="827">
                  <c:v>0.14550973671672071</c:v>
                </c:pt>
                <c:pt idx="828">
                  <c:v>0.30344882771865245</c:v>
                </c:pt>
                <c:pt idx="829">
                  <c:v>9.7227333223748727E-2</c:v>
                </c:pt>
                <c:pt idx="830">
                  <c:v>0.30575679486556134</c:v>
                </c:pt>
                <c:pt idx="831">
                  <c:v>0.20969403299046846</c:v>
                </c:pt>
                <c:pt idx="832">
                  <c:v>0.27008196295834891</c:v>
                </c:pt>
                <c:pt idx="833">
                  <c:v>8.6105257747854255E-2</c:v>
                </c:pt>
                <c:pt idx="834">
                  <c:v>0.22781279634071511</c:v>
                </c:pt>
                <c:pt idx="835">
                  <c:v>0.20543063603621439</c:v>
                </c:pt>
                <c:pt idx="836">
                  <c:v>0.2134573130677056</c:v>
                </c:pt>
                <c:pt idx="837">
                  <c:v>0.23996991742640514</c:v>
                </c:pt>
                <c:pt idx="838">
                  <c:v>0.15988090554159981</c:v>
                </c:pt>
                <c:pt idx="839">
                  <c:v>0.16027376073002861</c:v>
                </c:pt>
                <c:pt idx="840">
                  <c:v>0.16005817335660266</c:v>
                </c:pt>
                <c:pt idx="841">
                  <c:v>0.2697503885649003</c:v>
                </c:pt>
                <c:pt idx="842">
                  <c:v>0.31777545434253962</c:v>
                </c:pt>
                <c:pt idx="843">
                  <c:v>0.29603070200967785</c:v>
                </c:pt>
                <c:pt idx="844">
                  <c:v>0.24294407163746704</c:v>
                </c:pt>
                <c:pt idx="845">
                  <c:v>0.27397952736004044</c:v>
                </c:pt>
                <c:pt idx="846">
                  <c:v>0.28798195242001645</c:v>
                </c:pt>
                <c:pt idx="847">
                  <c:v>0.12053109875963244</c:v>
                </c:pt>
                <c:pt idx="848">
                  <c:v>0.14325917779763406</c:v>
                </c:pt>
                <c:pt idx="849">
                  <c:v>0.12124176276771005</c:v>
                </c:pt>
                <c:pt idx="850">
                  <c:v>0.21048512230741148</c:v>
                </c:pt>
                <c:pt idx="851">
                  <c:v>0.23485974316139016</c:v>
                </c:pt>
                <c:pt idx="852">
                  <c:v>0.34038743285039885</c:v>
                </c:pt>
                <c:pt idx="853">
                  <c:v>0.26569358937769261</c:v>
                </c:pt>
                <c:pt idx="854">
                  <c:v>0.37754334194024347</c:v>
                </c:pt>
                <c:pt idx="855">
                  <c:v>0.13948934430484891</c:v>
                </c:pt>
                <c:pt idx="856">
                  <c:v>0.32133782732693805</c:v>
                </c:pt>
                <c:pt idx="857">
                  <c:v>0.14170222854433379</c:v>
                </c:pt>
                <c:pt idx="858">
                  <c:v>0.29934765811994524</c:v>
                </c:pt>
                <c:pt idx="859">
                  <c:v>0.18712814543907641</c:v>
                </c:pt>
                <c:pt idx="860">
                  <c:v>0.10080574749918927</c:v>
                </c:pt>
                <c:pt idx="861">
                  <c:v>0.1320971103176394</c:v>
                </c:pt>
                <c:pt idx="862">
                  <c:v>0.31231984892157838</c:v>
                </c:pt>
                <c:pt idx="863">
                  <c:v>0.32032513181019329</c:v>
                </c:pt>
                <c:pt idx="864">
                  <c:v>0.20816600937614427</c:v>
                </c:pt>
                <c:pt idx="865">
                  <c:v>0.36655819644391219</c:v>
                </c:pt>
                <c:pt idx="866">
                  <c:v>0.32064485679509158</c:v>
                </c:pt>
                <c:pt idx="867">
                  <c:v>0.22382386768169121</c:v>
                </c:pt>
                <c:pt idx="868">
                  <c:v>0.20400795228628232</c:v>
                </c:pt>
                <c:pt idx="869">
                  <c:v>0.28875534008185011</c:v>
                </c:pt>
                <c:pt idx="870">
                  <c:v>0.17477003214008643</c:v>
                </c:pt>
                <c:pt idx="871">
                  <c:v>0.16391484106529208</c:v>
                </c:pt>
                <c:pt idx="872">
                  <c:v>0.28512134090638275</c:v>
                </c:pt>
                <c:pt idx="873">
                  <c:v>0.29126709722312827</c:v>
                </c:pt>
                <c:pt idx="874">
                  <c:v>0.37175198857842134</c:v>
                </c:pt>
                <c:pt idx="875">
                  <c:v>0.22509696390236861</c:v>
                </c:pt>
                <c:pt idx="876">
                  <c:v>0.10540124852981091</c:v>
                </c:pt>
                <c:pt idx="877">
                  <c:v>0.20043085428816287</c:v>
                </c:pt>
                <c:pt idx="878">
                  <c:v>0.21336624933874096</c:v>
                </c:pt>
                <c:pt idx="879">
                  <c:v>9.9204675073048018E-2</c:v>
                </c:pt>
                <c:pt idx="880">
                  <c:v>0.34417327218923804</c:v>
                </c:pt>
                <c:pt idx="881">
                  <c:v>0.23692059758134218</c:v>
                </c:pt>
                <c:pt idx="882">
                  <c:v>0.2417328308882799</c:v>
                </c:pt>
                <c:pt idx="883">
                  <c:v>0.30741397688284866</c:v>
                </c:pt>
                <c:pt idx="884">
                  <c:v>0.21722581584475553</c:v>
                </c:pt>
                <c:pt idx="885">
                  <c:v>0.32858452379519643</c:v>
                </c:pt>
                <c:pt idx="886">
                  <c:v>0.13248920977508538</c:v>
                </c:pt>
                <c:pt idx="887">
                  <c:v>0.12286690739265915</c:v>
                </c:pt>
                <c:pt idx="888">
                  <c:v>0.17170476766924295</c:v>
                </c:pt>
                <c:pt idx="889">
                  <c:v>0.29295764107169586</c:v>
                </c:pt>
                <c:pt idx="890">
                  <c:v>0.31658888881297104</c:v>
                </c:pt>
                <c:pt idx="891">
                  <c:v>0.33243157728207562</c:v>
                </c:pt>
                <c:pt idx="892">
                  <c:v>0.36658936869342545</c:v>
                </c:pt>
                <c:pt idx="893">
                  <c:v>0.33913118851215668</c:v>
                </c:pt>
                <c:pt idx="894">
                  <c:v>0.10788807426008748</c:v>
                </c:pt>
                <c:pt idx="895">
                  <c:v>8.5205625420951586E-2</c:v>
                </c:pt>
                <c:pt idx="896">
                  <c:v>0.11156259501893467</c:v>
                </c:pt>
                <c:pt idx="897">
                  <c:v>0.21801430691205459</c:v>
                </c:pt>
                <c:pt idx="898">
                  <c:v>0.11575400007637378</c:v>
                </c:pt>
                <c:pt idx="899">
                  <c:v>0.19532545605306798</c:v>
                </c:pt>
                <c:pt idx="900">
                  <c:v>0.14351804626323844</c:v>
                </c:pt>
                <c:pt idx="901">
                  <c:v>0.13301422009480063</c:v>
                </c:pt>
                <c:pt idx="902">
                  <c:v>0.22167287749354037</c:v>
                </c:pt>
                <c:pt idx="903">
                  <c:v>0.2183935293951145</c:v>
                </c:pt>
                <c:pt idx="904">
                  <c:v>0.34154082286665244</c:v>
                </c:pt>
                <c:pt idx="905">
                  <c:v>8.7118950127907616E-2</c:v>
                </c:pt>
                <c:pt idx="906">
                  <c:v>0.34907103658768635</c:v>
                </c:pt>
                <c:pt idx="907">
                  <c:v>0.24095151377190985</c:v>
                </c:pt>
                <c:pt idx="908">
                  <c:v>0.33749765346348787</c:v>
                </c:pt>
                <c:pt idx="909">
                  <c:v>0.12765118899213052</c:v>
                </c:pt>
                <c:pt idx="910">
                  <c:v>0.32313378867014864</c:v>
                </c:pt>
                <c:pt idx="911">
                  <c:v>0.13152650772272237</c:v>
                </c:pt>
                <c:pt idx="912">
                  <c:v>8.6552115876171537E-2</c:v>
                </c:pt>
                <c:pt idx="913">
                  <c:v>0.27600911358108315</c:v>
                </c:pt>
                <c:pt idx="914">
                  <c:v>0.1977919554715396</c:v>
                </c:pt>
                <c:pt idx="915">
                  <c:v>0.22508418858242463</c:v>
                </c:pt>
                <c:pt idx="916">
                  <c:v>0.11848516098753843</c:v>
                </c:pt>
                <c:pt idx="917">
                  <c:v>0.13820020027266036</c:v>
                </c:pt>
                <c:pt idx="918">
                  <c:v>0.13595416004759195</c:v>
                </c:pt>
                <c:pt idx="919">
                  <c:v>0.1693751591066131</c:v>
                </c:pt>
                <c:pt idx="920">
                  <c:v>0.18403861184930437</c:v>
                </c:pt>
                <c:pt idx="921">
                  <c:v>0.32030809286179218</c:v>
                </c:pt>
                <c:pt idx="922">
                  <c:v>0.17818830958446363</c:v>
                </c:pt>
                <c:pt idx="923">
                  <c:v>0.22201713844139609</c:v>
                </c:pt>
                <c:pt idx="924">
                  <c:v>0.26383110195674564</c:v>
                </c:pt>
                <c:pt idx="925">
                  <c:v>0.17935458692099421</c:v>
                </c:pt>
                <c:pt idx="926">
                  <c:v>0.28940932391401464</c:v>
                </c:pt>
                <c:pt idx="927">
                  <c:v>0.3160163037385797</c:v>
                </c:pt>
                <c:pt idx="928">
                  <c:v>0.25321808434391219</c:v>
                </c:pt>
                <c:pt idx="929">
                  <c:v>0.28079794318991425</c:v>
                </c:pt>
                <c:pt idx="930">
                  <c:v>0.16285998013902683</c:v>
                </c:pt>
                <c:pt idx="931">
                  <c:v>0.16382124154761299</c:v>
                </c:pt>
                <c:pt idx="932">
                  <c:v>0.21194412770809579</c:v>
                </c:pt>
                <c:pt idx="933">
                  <c:v>0.25246468722974924</c:v>
                </c:pt>
                <c:pt idx="934">
                  <c:v>0.33265103760889581</c:v>
                </c:pt>
                <c:pt idx="935">
                  <c:v>0.23477742738775806</c:v>
                </c:pt>
                <c:pt idx="936">
                  <c:v>0.2363710330539599</c:v>
                </c:pt>
                <c:pt idx="937">
                  <c:v>0.14284796786417006</c:v>
                </c:pt>
                <c:pt idx="938">
                  <c:v>0.31075154997731741</c:v>
                </c:pt>
                <c:pt idx="939">
                  <c:v>0.11819210506789345</c:v>
                </c:pt>
                <c:pt idx="940">
                  <c:v>0.25077615986706897</c:v>
                </c:pt>
                <c:pt idx="941">
                  <c:v>9.9939273011191113E-2</c:v>
                </c:pt>
                <c:pt idx="942">
                  <c:v>0.23185096351300288</c:v>
                </c:pt>
                <c:pt idx="943">
                  <c:v>0.15282793621846016</c:v>
                </c:pt>
                <c:pt idx="944">
                  <c:v>0.12642506877167803</c:v>
                </c:pt>
                <c:pt idx="945">
                  <c:v>0.30992682952895917</c:v>
                </c:pt>
                <c:pt idx="946">
                  <c:v>9.5136707466782211E-2</c:v>
                </c:pt>
                <c:pt idx="947">
                  <c:v>0.13204689382103543</c:v>
                </c:pt>
                <c:pt idx="948">
                  <c:v>0.37330147085396265</c:v>
                </c:pt>
                <c:pt idx="949">
                  <c:v>0.26728508709814469</c:v>
                </c:pt>
                <c:pt idx="950">
                  <c:v>0.17083531368821292</c:v>
                </c:pt>
                <c:pt idx="951">
                  <c:v>0.27570172858870046</c:v>
                </c:pt>
                <c:pt idx="952">
                  <c:v>0.2050917999205063</c:v>
                </c:pt>
                <c:pt idx="953">
                  <c:v>0.16310979163520298</c:v>
                </c:pt>
                <c:pt idx="954">
                  <c:v>0.10395541895269009</c:v>
                </c:pt>
                <c:pt idx="955">
                  <c:v>0.11707941509526858</c:v>
                </c:pt>
                <c:pt idx="956">
                  <c:v>0.18747222294841967</c:v>
                </c:pt>
                <c:pt idx="957">
                  <c:v>0.23765876614332368</c:v>
                </c:pt>
                <c:pt idx="958">
                  <c:v>0.21410297409657819</c:v>
                </c:pt>
                <c:pt idx="959">
                  <c:v>0.24263073271571853</c:v>
                </c:pt>
                <c:pt idx="960">
                  <c:v>0.19898475709743194</c:v>
                </c:pt>
                <c:pt idx="961">
                  <c:v>0.14402437458643202</c:v>
                </c:pt>
                <c:pt idx="962">
                  <c:v>0.24338163992551742</c:v>
                </c:pt>
                <c:pt idx="963">
                  <c:v>0.28914074164622061</c:v>
                </c:pt>
                <c:pt idx="964">
                  <c:v>0.16135558495881172</c:v>
                </c:pt>
                <c:pt idx="965">
                  <c:v>0.19675466576904377</c:v>
                </c:pt>
                <c:pt idx="966">
                  <c:v>0.10626999991773813</c:v>
                </c:pt>
                <c:pt idx="967">
                  <c:v>0.13041397094019733</c:v>
                </c:pt>
                <c:pt idx="968">
                  <c:v>0.32640108282118813</c:v>
                </c:pt>
                <c:pt idx="969">
                  <c:v>0.18820219068406072</c:v>
                </c:pt>
                <c:pt idx="970">
                  <c:v>0.32560200346753992</c:v>
                </c:pt>
                <c:pt idx="971">
                  <c:v>0.17511986598116802</c:v>
                </c:pt>
                <c:pt idx="972">
                  <c:v>0.14143985952589991</c:v>
                </c:pt>
                <c:pt idx="973">
                  <c:v>0.19216803132787469</c:v>
                </c:pt>
                <c:pt idx="974">
                  <c:v>0.23762173424477945</c:v>
                </c:pt>
                <c:pt idx="975">
                  <c:v>0.21971730978321166</c:v>
                </c:pt>
                <c:pt idx="976">
                  <c:v>0.194053323504116</c:v>
                </c:pt>
                <c:pt idx="977">
                  <c:v>0.31718418686235106</c:v>
                </c:pt>
                <c:pt idx="978">
                  <c:v>0.18786469011196971</c:v>
                </c:pt>
                <c:pt idx="979">
                  <c:v>0.23164760831051698</c:v>
                </c:pt>
                <c:pt idx="980">
                  <c:v>0.14899512021020633</c:v>
                </c:pt>
                <c:pt idx="981">
                  <c:v>0.30235745760806132</c:v>
                </c:pt>
                <c:pt idx="982">
                  <c:v>0.20506372783900337</c:v>
                </c:pt>
                <c:pt idx="983">
                  <c:v>0.20512364686835338</c:v>
                </c:pt>
                <c:pt idx="984">
                  <c:v>0.15062309072394897</c:v>
                </c:pt>
                <c:pt idx="985">
                  <c:v>0.25588040322764988</c:v>
                </c:pt>
                <c:pt idx="986">
                  <c:v>0.12176079032491671</c:v>
                </c:pt>
                <c:pt idx="987">
                  <c:v>0.32007751058455403</c:v>
                </c:pt>
                <c:pt idx="988">
                  <c:v>0.25529538426912696</c:v>
                </c:pt>
                <c:pt idx="989">
                  <c:v>0.29041410798713352</c:v>
                </c:pt>
                <c:pt idx="990">
                  <c:v>0.21493151099150315</c:v>
                </c:pt>
                <c:pt idx="991">
                  <c:v>0.20050094159617643</c:v>
                </c:pt>
                <c:pt idx="992">
                  <c:v>0.37601165425704108</c:v>
                </c:pt>
                <c:pt idx="993">
                  <c:v>0.13320677762219363</c:v>
                </c:pt>
                <c:pt idx="994">
                  <c:v>0.33124829539494388</c:v>
                </c:pt>
                <c:pt idx="995">
                  <c:v>0.33809348178542065</c:v>
                </c:pt>
                <c:pt idx="996">
                  <c:v>0.32807828514999832</c:v>
                </c:pt>
                <c:pt idx="997">
                  <c:v>0.20957316909949367</c:v>
                </c:pt>
                <c:pt idx="998">
                  <c:v>0.39937394165691792</c:v>
                </c:pt>
                <c:pt idx="999">
                  <c:v>0.38831569074098887</c:v>
                </c:pt>
                <c:pt idx="1000">
                  <c:v>0.15046337479176439</c:v>
                </c:pt>
                <c:pt idx="1001">
                  <c:v>0.28197536955940711</c:v>
                </c:pt>
                <c:pt idx="1002">
                  <c:v>0.24853431663207826</c:v>
                </c:pt>
                <c:pt idx="1003">
                  <c:v>0.20359891039617417</c:v>
                </c:pt>
                <c:pt idx="1004">
                  <c:v>0.38532110091743127</c:v>
                </c:pt>
                <c:pt idx="1005">
                  <c:v>0.37788048489755527</c:v>
                </c:pt>
                <c:pt idx="1006">
                  <c:v>0.33019834180752144</c:v>
                </c:pt>
                <c:pt idx="1007">
                  <c:v>0.21665879163624041</c:v>
                </c:pt>
                <c:pt idx="1008">
                  <c:v>0.25762392558577651</c:v>
                </c:pt>
                <c:pt idx="1009">
                  <c:v>0.36844104528170363</c:v>
                </c:pt>
                <c:pt idx="1010">
                  <c:v>0.16080657926430611</c:v>
                </c:pt>
                <c:pt idx="1011">
                  <c:v>0.18535114112749024</c:v>
                </c:pt>
                <c:pt idx="1012">
                  <c:v>0.33363840647647958</c:v>
                </c:pt>
                <c:pt idx="1013">
                  <c:v>0.24986377435844206</c:v>
                </c:pt>
                <c:pt idx="1014">
                  <c:v>0.16416458359435929</c:v>
                </c:pt>
                <c:pt idx="1015">
                  <c:v>0.3136143161122345</c:v>
                </c:pt>
                <c:pt idx="1016">
                  <c:v>0.18651984275173425</c:v>
                </c:pt>
                <c:pt idx="1017">
                  <c:v>0.35977410096409013</c:v>
                </c:pt>
                <c:pt idx="1018">
                  <c:v>0.34948972617452806</c:v>
                </c:pt>
                <c:pt idx="1019">
                  <c:v>0.25051498847040737</c:v>
                </c:pt>
                <c:pt idx="1020">
                  <c:v>0.27405331974868397</c:v>
                </c:pt>
                <c:pt idx="1021">
                  <c:v>0.14816565383749719</c:v>
                </c:pt>
                <c:pt idx="1022">
                  <c:v>0.25925285368384643</c:v>
                </c:pt>
                <c:pt idx="1023">
                  <c:v>0.16971696329137861</c:v>
                </c:pt>
                <c:pt idx="1024">
                  <c:v>0.29091850984278567</c:v>
                </c:pt>
                <c:pt idx="1025">
                  <c:v>0.10665317364904965</c:v>
                </c:pt>
                <c:pt idx="1026">
                  <c:v>0.19477754736072292</c:v>
                </c:pt>
                <c:pt idx="1027">
                  <c:v>0.33810521903164958</c:v>
                </c:pt>
                <c:pt idx="1028">
                  <c:v>0.21533845415266439</c:v>
                </c:pt>
                <c:pt idx="1029">
                  <c:v>0.29922208984511883</c:v>
                </c:pt>
                <c:pt idx="1030">
                  <c:v>9.4306397403119704E-2</c:v>
                </c:pt>
                <c:pt idx="1031">
                  <c:v>0.31970189000967514</c:v>
                </c:pt>
                <c:pt idx="1032">
                  <c:v>0.1145977584519655</c:v>
                </c:pt>
                <c:pt idx="1033">
                  <c:v>0.18021437463941942</c:v>
                </c:pt>
                <c:pt idx="1034">
                  <c:v>0.28745155238527192</c:v>
                </c:pt>
                <c:pt idx="1035">
                  <c:v>0.26294348095295961</c:v>
                </c:pt>
                <c:pt idx="1036">
                  <c:v>0.33384816841822512</c:v>
                </c:pt>
                <c:pt idx="1037">
                  <c:v>0.36741022592815842</c:v>
                </c:pt>
                <c:pt idx="1038">
                  <c:v>0.10764162290892755</c:v>
                </c:pt>
                <c:pt idx="1039">
                  <c:v>0.32366938157022446</c:v>
                </c:pt>
                <c:pt idx="1040">
                  <c:v>0.24498800548320765</c:v>
                </c:pt>
                <c:pt idx="1041">
                  <c:v>0.31234610566331156</c:v>
                </c:pt>
                <c:pt idx="1042">
                  <c:v>0.27474329720479174</c:v>
                </c:pt>
                <c:pt idx="1043">
                  <c:v>9.2105700147236277E-2</c:v>
                </c:pt>
                <c:pt idx="1044">
                  <c:v>0.18951993848181922</c:v>
                </c:pt>
                <c:pt idx="1045">
                  <c:v>0.15118317761237926</c:v>
                </c:pt>
                <c:pt idx="1046">
                  <c:v>0.35190815006468307</c:v>
                </c:pt>
                <c:pt idx="1047">
                  <c:v>0.14017437621516526</c:v>
                </c:pt>
                <c:pt idx="1048">
                  <c:v>0.20889529813792826</c:v>
                </c:pt>
                <c:pt idx="1049">
                  <c:v>0.22083147535543551</c:v>
                </c:pt>
                <c:pt idx="1050">
                  <c:v>0.24367894497498865</c:v>
                </c:pt>
                <c:pt idx="1051">
                  <c:v>0.22992490772559501</c:v>
                </c:pt>
                <c:pt idx="1052">
                  <c:v>0.34415519039999315</c:v>
                </c:pt>
                <c:pt idx="1053">
                  <c:v>9.2371854774512846E-2</c:v>
                </c:pt>
                <c:pt idx="1054">
                  <c:v>0.18213625964938038</c:v>
                </c:pt>
                <c:pt idx="1055">
                  <c:v>0.10059198184738775</c:v>
                </c:pt>
                <c:pt idx="1056">
                  <c:v>0.26506615687789292</c:v>
                </c:pt>
                <c:pt idx="1057">
                  <c:v>0.22150229975233435</c:v>
                </c:pt>
                <c:pt idx="1058">
                  <c:v>0.18442558595216799</c:v>
                </c:pt>
                <c:pt idx="1059">
                  <c:v>0.24438227206685803</c:v>
                </c:pt>
                <c:pt idx="1060">
                  <c:v>0.31128794285405836</c:v>
                </c:pt>
                <c:pt idx="1061">
                  <c:v>0.13727362979699428</c:v>
                </c:pt>
                <c:pt idx="1062">
                  <c:v>0.22417226513775521</c:v>
                </c:pt>
                <c:pt idx="1063">
                  <c:v>0.1118908196676766</c:v>
                </c:pt>
                <c:pt idx="1064">
                  <c:v>0.33061024860709093</c:v>
                </c:pt>
                <c:pt idx="1065">
                  <c:v>0.20712363132725325</c:v>
                </c:pt>
                <c:pt idx="1066">
                  <c:v>0.23188910857289166</c:v>
                </c:pt>
                <c:pt idx="1067">
                  <c:v>0.17609695965973782</c:v>
                </c:pt>
                <c:pt idx="1068">
                  <c:v>0.30071062336961407</c:v>
                </c:pt>
                <c:pt idx="1069">
                  <c:v>0.1941306224225568</c:v>
                </c:pt>
                <c:pt idx="1070">
                  <c:v>0.31881683401602207</c:v>
                </c:pt>
                <c:pt idx="1071">
                  <c:v>0.14626679904457682</c:v>
                </c:pt>
                <c:pt idx="1072">
                  <c:v>0.18561030235162373</c:v>
                </c:pt>
                <c:pt idx="1073">
                  <c:v>0.22744961740056621</c:v>
                </c:pt>
                <c:pt idx="1074">
                  <c:v>0.14083289020738293</c:v>
                </c:pt>
                <c:pt idx="1075">
                  <c:v>9.2052569562639103E-2</c:v>
                </c:pt>
                <c:pt idx="1076">
                  <c:v>0.1491940522304136</c:v>
                </c:pt>
                <c:pt idx="1077">
                  <c:v>0.18941934870001664</c:v>
                </c:pt>
                <c:pt idx="1078">
                  <c:v>0.19839371453513749</c:v>
                </c:pt>
                <c:pt idx="1079">
                  <c:v>0.25474310944607975</c:v>
                </c:pt>
                <c:pt idx="1080">
                  <c:v>0.14987215248721522</c:v>
                </c:pt>
                <c:pt idx="1081">
                  <c:v>0.33837458187782032</c:v>
                </c:pt>
                <c:pt idx="1082">
                  <c:v>0.30046125678723257</c:v>
                </c:pt>
                <c:pt idx="1083">
                  <c:v>0.21004797186793994</c:v>
                </c:pt>
                <c:pt idx="1084">
                  <c:v>0.25693021350783657</c:v>
                </c:pt>
                <c:pt idx="1085">
                  <c:v>0.25984077535479405</c:v>
                </c:pt>
                <c:pt idx="1086">
                  <c:v>0.14482294531254139</c:v>
                </c:pt>
                <c:pt idx="1087">
                  <c:v>0.308192548757596</c:v>
                </c:pt>
                <c:pt idx="1088">
                  <c:v>0.28775419449176176</c:v>
                </c:pt>
                <c:pt idx="1089">
                  <c:v>0.13655761024182075</c:v>
                </c:pt>
                <c:pt idx="1090">
                  <c:v>0.26167318995195898</c:v>
                </c:pt>
                <c:pt idx="1091">
                  <c:v>0.16641250599001256</c:v>
                </c:pt>
                <c:pt idx="1092">
                  <c:v>0.28553071356718696</c:v>
                </c:pt>
                <c:pt idx="1093">
                  <c:v>0.25066976697164234</c:v>
                </c:pt>
                <c:pt idx="1094">
                  <c:v>0.25068323540667703</c:v>
                </c:pt>
                <c:pt idx="1095">
                  <c:v>8.7423842614978653E-2</c:v>
                </c:pt>
                <c:pt idx="1096">
                  <c:v>0.29292217954189786</c:v>
                </c:pt>
                <c:pt idx="1097">
                  <c:v>0.30476593380226552</c:v>
                </c:pt>
                <c:pt idx="1098">
                  <c:v>0.23923735223885023</c:v>
                </c:pt>
                <c:pt idx="1099">
                  <c:v>0.24286026032466274</c:v>
                </c:pt>
                <c:pt idx="1100">
                  <c:v>0.22563950479446876</c:v>
                </c:pt>
                <c:pt idx="1101">
                  <c:v>8.9485818763044261E-2</c:v>
                </c:pt>
                <c:pt idx="1102">
                  <c:v>0.29723272024859332</c:v>
                </c:pt>
                <c:pt idx="1103">
                  <c:v>0.26123893608627768</c:v>
                </c:pt>
                <c:pt idx="1104">
                  <c:v>0.29114470842332618</c:v>
                </c:pt>
                <c:pt idx="1105">
                  <c:v>0.30325000156520976</c:v>
                </c:pt>
                <c:pt idx="1106">
                  <c:v>0.21865468445235697</c:v>
                </c:pt>
                <c:pt idx="1107">
                  <c:v>0.16709247154849199</c:v>
                </c:pt>
                <c:pt idx="1108">
                  <c:v>0.31305449936628649</c:v>
                </c:pt>
                <c:pt idx="1109">
                  <c:v>0.22027702363865884</c:v>
                </c:pt>
                <c:pt idx="1110">
                  <c:v>9.4042440401016572E-2</c:v>
                </c:pt>
                <c:pt idx="1111">
                  <c:v>0.3871417702257165</c:v>
                </c:pt>
                <c:pt idx="1112">
                  <c:v>0.26824127121392283</c:v>
                </c:pt>
                <c:pt idx="1113">
                  <c:v>0.23762096267437477</c:v>
                </c:pt>
                <c:pt idx="1114">
                  <c:v>0.28226262134115604</c:v>
                </c:pt>
                <c:pt idx="1115">
                  <c:v>0.19149000789649517</c:v>
                </c:pt>
                <c:pt idx="1116">
                  <c:v>0.23697381050322228</c:v>
                </c:pt>
                <c:pt idx="1117">
                  <c:v>9.390134053939489E-2</c:v>
                </c:pt>
                <c:pt idx="1118">
                  <c:v>9.5110937432156664E-2</c:v>
                </c:pt>
                <c:pt idx="1119">
                  <c:v>9.0764501800621358E-2</c:v>
                </c:pt>
                <c:pt idx="1120">
                  <c:v>0.12444105781101404</c:v>
                </c:pt>
                <c:pt idx="1121">
                  <c:v>0.28418555417185559</c:v>
                </c:pt>
                <c:pt idx="1122">
                  <c:v>0.21468848360381274</c:v>
                </c:pt>
                <c:pt idx="1123">
                  <c:v>0.21481457727609601</c:v>
                </c:pt>
                <c:pt idx="1124">
                  <c:v>0.1545005266142753</c:v>
                </c:pt>
                <c:pt idx="1125">
                  <c:v>0.1603891784869062</c:v>
                </c:pt>
                <c:pt idx="1126">
                  <c:v>0.13145775301764162</c:v>
                </c:pt>
                <c:pt idx="1127">
                  <c:v>0.27371499063370958</c:v>
                </c:pt>
                <c:pt idx="1128">
                  <c:v>0.32765458620369126</c:v>
                </c:pt>
                <c:pt idx="1129">
                  <c:v>0.36519147281798742</c:v>
                </c:pt>
                <c:pt idx="1130">
                  <c:v>0.10223946481640367</c:v>
                </c:pt>
                <c:pt idx="1131">
                  <c:v>0.29512860956078618</c:v>
                </c:pt>
                <c:pt idx="1132">
                  <c:v>0.33721451852861345</c:v>
                </c:pt>
                <c:pt idx="1133">
                  <c:v>0.1769127284845044</c:v>
                </c:pt>
                <c:pt idx="1134">
                  <c:v>0.2617245311400635</c:v>
                </c:pt>
                <c:pt idx="1135">
                  <c:v>0.2811360341802091</c:v>
                </c:pt>
                <c:pt idx="1136">
                  <c:v>0.34392353695002131</c:v>
                </c:pt>
                <c:pt idx="1137">
                  <c:v>0.21515710268015123</c:v>
                </c:pt>
                <c:pt idx="1138">
                  <c:v>0.30838300647646777</c:v>
                </c:pt>
                <c:pt idx="1139">
                  <c:v>0.26483376120004026</c:v>
                </c:pt>
                <c:pt idx="1140">
                  <c:v>0.31268257630741791</c:v>
                </c:pt>
                <c:pt idx="1141">
                  <c:v>0.33847549432057217</c:v>
                </c:pt>
                <c:pt idx="1142">
                  <c:v>0.2936241610738255</c:v>
                </c:pt>
                <c:pt idx="1143">
                  <c:v>0.20705572040883616</c:v>
                </c:pt>
                <c:pt idx="1144">
                  <c:v>0.33515710790452152</c:v>
                </c:pt>
                <c:pt idx="1145">
                  <c:v>0.1700195115387203</c:v>
                </c:pt>
                <c:pt idx="1146">
                  <c:v>0.30500894454382826</c:v>
                </c:pt>
                <c:pt idx="1147">
                  <c:v>0.19530903393966281</c:v>
                </c:pt>
                <c:pt idx="1148">
                  <c:v>0.24178876152343715</c:v>
                </c:pt>
                <c:pt idx="1149">
                  <c:v>0.17717301724994602</c:v>
                </c:pt>
                <c:pt idx="1150">
                  <c:v>0.11736998862191285</c:v>
                </c:pt>
                <c:pt idx="1151">
                  <c:v>0.2747270187912646</c:v>
                </c:pt>
                <c:pt idx="1152">
                  <c:v>0.27788707130685725</c:v>
                </c:pt>
                <c:pt idx="1153">
                  <c:v>0.36240946602273733</c:v>
                </c:pt>
                <c:pt idx="1154">
                  <c:v>0.31666666666666665</c:v>
                </c:pt>
                <c:pt idx="1155">
                  <c:v>0.31986149067268682</c:v>
                </c:pt>
                <c:pt idx="1156">
                  <c:v>0.24106108558411254</c:v>
                </c:pt>
                <c:pt idx="1157">
                  <c:v>0.13452615654497027</c:v>
                </c:pt>
                <c:pt idx="1158">
                  <c:v>0.23887372137890864</c:v>
                </c:pt>
                <c:pt idx="1159">
                  <c:v>0.21565329850176049</c:v>
                </c:pt>
                <c:pt idx="1160">
                  <c:v>0.31007418557144389</c:v>
                </c:pt>
                <c:pt idx="1161">
                  <c:v>0.30962406428885952</c:v>
                </c:pt>
                <c:pt idx="1162">
                  <c:v>0.30527592951111054</c:v>
                </c:pt>
                <c:pt idx="1163">
                  <c:v>0.11137073027090694</c:v>
                </c:pt>
                <c:pt idx="1164">
                  <c:v>0.26713622059043907</c:v>
                </c:pt>
                <c:pt idx="1165">
                  <c:v>0.21431387340909641</c:v>
                </c:pt>
                <c:pt idx="1166">
                  <c:v>0.3633010082537238</c:v>
                </c:pt>
                <c:pt idx="1167">
                  <c:v>0.13935630504484764</c:v>
                </c:pt>
                <c:pt idx="1168">
                  <c:v>0.21619253762110907</c:v>
                </c:pt>
                <c:pt idx="1169">
                  <c:v>0.23533235428653976</c:v>
                </c:pt>
                <c:pt idx="1170">
                  <c:v>0.21185437459022363</c:v>
                </c:pt>
                <c:pt idx="1171">
                  <c:v>0.25419416462215011</c:v>
                </c:pt>
                <c:pt idx="1172">
                  <c:v>0.34753944609952558</c:v>
                </c:pt>
                <c:pt idx="1173">
                  <c:v>0.36890390727838956</c:v>
                </c:pt>
                <c:pt idx="1174">
                  <c:v>0.19606142785065589</c:v>
                </c:pt>
                <c:pt idx="1175">
                  <c:v>0.30559873915793762</c:v>
                </c:pt>
                <c:pt idx="1176">
                  <c:v>0.29843952583811817</c:v>
                </c:pt>
                <c:pt idx="1177">
                  <c:v>0.23652017004618162</c:v>
                </c:pt>
                <c:pt idx="1178">
                  <c:v>0.36658068406418548</c:v>
                </c:pt>
                <c:pt idx="1179">
                  <c:v>0.18583088220971231</c:v>
                </c:pt>
                <c:pt idx="1180">
                  <c:v>0.21798155737704919</c:v>
                </c:pt>
                <c:pt idx="1181">
                  <c:v>0.1311017718322087</c:v>
                </c:pt>
                <c:pt idx="1182">
                  <c:v>9.299773602491318E-2</c:v>
                </c:pt>
                <c:pt idx="1183">
                  <c:v>0.25165852509549702</c:v>
                </c:pt>
                <c:pt idx="1184">
                  <c:v>0.19335086030264878</c:v>
                </c:pt>
                <c:pt idx="1185">
                  <c:v>0.19029932270045882</c:v>
                </c:pt>
                <c:pt idx="1186">
                  <c:v>0.35472150208186026</c:v>
                </c:pt>
                <c:pt idx="1187">
                  <c:v>0.39553467213360066</c:v>
                </c:pt>
                <c:pt idx="1188">
                  <c:v>9.9308484522239102E-2</c:v>
                </c:pt>
                <c:pt idx="1189">
                  <c:v>0.25055474881300072</c:v>
                </c:pt>
                <c:pt idx="1190">
                  <c:v>0.13534653010609471</c:v>
                </c:pt>
                <c:pt idx="1191">
                  <c:v>0.10282321594773311</c:v>
                </c:pt>
                <c:pt idx="1192">
                  <c:v>0.10638483329701461</c:v>
                </c:pt>
                <c:pt idx="1193">
                  <c:v>0.31638698984876734</c:v>
                </c:pt>
                <c:pt idx="1194">
                  <c:v>0.26382223231078539</c:v>
                </c:pt>
                <c:pt idx="1195">
                  <c:v>0.21092110992360369</c:v>
                </c:pt>
                <c:pt idx="1196">
                  <c:v>0.1148124602670057</c:v>
                </c:pt>
                <c:pt idx="1197">
                  <c:v>0.24084209183944569</c:v>
                </c:pt>
                <c:pt idx="1198">
                  <c:v>0.20809983076553706</c:v>
                </c:pt>
                <c:pt idx="1199">
                  <c:v>0.22875366791111601</c:v>
                </c:pt>
                <c:pt idx="1200">
                  <c:v>0.21039662051161698</c:v>
                </c:pt>
                <c:pt idx="1201">
                  <c:v>0.24125586247327399</c:v>
                </c:pt>
                <c:pt idx="1202">
                  <c:v>9.9889821853508351E-2</c:v>
                </c:pt>
                <c:pt idx="1203">
                  <c:v>0.27728674468716535</c:v>
                </c:pt>
                <c:pt idx="1204">
                  <c:v>0.32313093225848399</c:v>
                </c:pt>
                <c:pt idx="1205">
                  <c:v>0.1492722141452151</c:v>
                </c:pt>
                <c:pt idx="1206">
                  <c:v>0.10173938583036908</c:v>
                </c:pt>
                <c:pt idx="1207">
                  <c:v>0.35390290936530561</c:v>
                </c:pt>
                <c:pt idx="1208">
                  <c:v>0.12473371090096644</c:v>
                </c:pt>
                <c:pt idx="1209">
                  <c:v>0.10864274794145784</c:v>
                </c:pt>
                <c:pt idx="1210">
                  <c:v>0.26633447961260437</c:v>
                </c:pt>
                <c:pt idx="1211">
                  <c:v>0.22177205100956429</c:v>
                </c:pt>
                <c:pt idx="1212">
                  <c:v>0.14138133817792314</c:v>
                </c:pt>
                <c:pt idx="1213">
                  <c:v>0.23097311708509219</c:v>
                </c:pt>
                <c:pt idx="1214">
                  <c:v>0.12457833002239628</c:v>
                </c:pt>
                <c:pt idx="1215">
                  <c:v>0.24115789528086867</c:v>
                </c:pt>
                <c:pt idx="1216">
                  <c:v>0.16876141368568051</c:v>
                </c:pt>
                <c:pt idx="1217">
                  <c:v>0.18333675854805151</c:v>
                </c:pt>
                <c:pt idx="1218">
                  <c:v>0.10162798025417499</c:v>
                </c:pt>
                <c:pt idx="1219">
                  <c:v>0.38220561342132464</c:v>
                </c:pt>
                <c:pt idx="1220">
                  <c:v>0.21225995732574682</c:v>
                </c:pt>
                <c:pt idx="1221">
                  <c:v>0.14651404435834875</c:v>
                </c:pt>
                <c:pt idx="1222">
                  <c:v>0.32489969413686232</c:v>
                </c:pt>
                <c:pt idx="1223">
                  <c:v>0.39543720386437764</c:v>
                </c:pt>
                <c:pt idx="1224">
                  <c:v>0.28475191086928359</c:v>
                </c:pt>
                <c:pt idx="1225">
                  <c:v>0.25756685910499533</c:v>
                </c:pt>
                <c:pt idx="1226">
                  <c:v>0.13458027853840945</c:v>
                </c:pt>
                <c:pt idx="1227">
                  <c:v>0.15965481229044137</c:v>
                </c:pt>
                <c:pt idx="1228">
                  <c:v>0.24332127184540767</c:v>
                </c:pt>
                <c:pt idx="1229">
                  <c:v>0.3004243313946397</c:v>
                </c:pt>
                <c:pt idx="1230">
                  <c:v>0.36085241368091425</c:v>
                </c:pt>
                <c:pt idx="1231">
                  <c:v>0.37964296899467581</c:v>
                </c:pt>
                <c:pt idx="1232">
                  <c:v>0.18318936343023454</c:v>
                </c:pt>
                <c:pt idx="1233">
                  <c:v>0.3168886806345807</c:v>
                </c:pt>
                <c:pt idx="1234">
                  <c:v>0.23654823735523967</c:v>
                </c:pt>
                <c:pt idx="1235">
                  <c:v>0.10971600831748123</c:v>
                </c:pt>
                <c:pt idx="1236">
                  <c:v>0.31018667108410031</c:v>
                </c:pt>
                <c:pt idx="1237">
                  <c:v>0.15957301591635042</c:v>
                </c:pt>
                <c:pt idx="1238">
                  <c:v>0.2803616015577971</c:v>
                </c:pt>
                <c:pt idx="1239">
                  <c:v>0.24016174534511944</c:v>
                </c:pt>
                <c:pt idx="1240">
                  <c:v>0.30565474773445062</c:v>
                </c:pt>
                <c:pt idx="1241">
                  <c:v>0.16729678215046528</c:v>
                </c:pt>
                <c:pt idx="1242">
                  <c:v>0.14265252382208524</c:v>
                </c:pt>
                <c:pt idx="1243">
                  <c:v>0.15732831945563613</c:v>
                </c:pt>
                <c:pt idx="1244">
                  <c:v>0.22516784918893312</c:v>
                </c:pt>
                <c:pt idx="1245">
                  <c:v>0.22825085742283197</c:v>
                </c:pt>
                <c:pt idx="1246">
                  <c:v>0.22283219590525893</c:v>
                </c:pt>
                <c:pt idx="1247">
                  <c:v>0.26403495778403197</c:v>
                </c:pt>
                <c:pt idx="1248">
                  <c:v>0.30937670609645129</c:v>
                </c:pt>
                <c:pt idx="1249">
                  <c:v>0.35028664045382235</c:v>
                </c:pt>
                <c:pt idx="1250">
                  <c:v>0.274053322330083</c:v>
                </c:pt>
                <c:pt idx="1251">
                  <c:v>0.19255644539914543</c:v>
                </c:pt>
                <c:pt idx="1252">
                  <c:v>0.33912814004791614</c:v>
                </c:pt>
                <c:pt idx="1253">
                  <c:v>0.39240708368169031</c:v>
                </c:pt>
                <c:pt idx="1254">
                  <c:v>0.15384865903502631</c:v>
                </c:pt>
                <c:pt idx="1255">
                  <c:v>0.16851908306446833</c:v>
                </c:pt>
                <c:pt idx="1256">
                  <c:v>0.13664343946237745</c:v>
                </c:pt>
                <c:pt idx="1257">
                  <c:v>0.15716897233201582</c:v>
                </c:pt>
                <c:pt idx="1258">
                  <c:v>0.32838062225837517</c:v>
                </c:pt>
                <c:pt idx="1259">
                  <c:v>0.18590105607951657</c:v>
                </c:pt>
                <c:pt idx="1260">
                  <c:v>0.14778965714847631</c:v>
                </c:pt>
                <c:pt idx="1261">
                  <c:v>0.2087483386335631</c:v>
                </c:pt>
                <c:pt idx="1262">
                  <c:v>0.14256054694006504</c:v>
                </c:pt>
                <c:pt idx="1263">
                  <c:v>0.13585299309902102</c:v>
                </c:pt>
                <c:pt idx="1264">
                  <c:v>0.21729230980683645</c:v>
                </c:pt>
                <c:pt idx="1265">
                  <c:v>0.33664938483425955</c:v>
                </c:pt>
                <c:pt idx="1266">
                  <c:v>0.23826847824431935</c:v>
                </c:pt>
                <c:pt idx="1267">
                  <c:v>0.35921352482908475</c:v>
                </c:pt>
                <c:pt idx="1268">
                  <c:v>0.33073099339239476</c:v>
                </c:pt>
                <c:pt idx="1269">
                  <c:v>0.26188026244454032</c:v>
                </c:pt>
                <c:pt idx="1270">
                  <c:v>0.27663626090268278</c:v>
                </c:pt>
                <c:pt idx="1271">
                  <c:v>0.27056925521961472</c:v>
                </c:pt>
                <c:pt idx="1272">
                  <c:v>0.2377728717806217</c:v>
                </c:pt>
                <c:pt idx="1273">
                  <c:v>0.39308918006605931</c:v>
                </c:pt>
                <c:pt idx="1274">
                  <c:v>0.31984369711329236</c:v>
                </c:pt>
                <c:pt idx="1275">
                  <c:v>0.3515380572172303</c:v>
                </c:pt>
                <c:pt idx="1276">
                  <c:v>0.17234696000097888</c:v>
                </c:pt>
                <c:pt idx="1277">
                  <c:v>0.17861529871580123</c:v>
                </c:pt>
                <c:pt idx="1278">
                  <c:v>0.33836110697812821</c:v>
                </c:pt>
                <c:pt idx="1279">
                  <c:v>0.21309090909090911</c:v>
                </c:pt>
                <c:pt idx="1280">
                  <c:v>0.26909631476194945</c:v>
                </c:pt>
                <c:pt idx="1281">
                  <c:v>0.26637333276027564</c:v>
                </c:pt>
                <c:pt idx="1282">
                  <c:v>0.29146787039006933</c:v>
                </c:pt>
                <c:pt idx="1283">
                  <c:v>0.3089305495183477</c:v>
                </c:pt>
                <c:pt idx="1284">
                  <c:v>0.14379448988468435</c:v>
                </c:pt>
                <c:pt idx="1285">
                  <c:v>0.15791907514450867</c:v>
                </c:pt>
                <c:pt idx="1286">
                  <c:v>0.20600762277669013</c:v>
                </c:pt>
                <c:pt idx="1287">
                  <c:v>0.10425037738762673</c:v>
                </c:pt>
                <c:pt idx="1288">
                  <c:v>0.12963559795453569</c:v>
                </c:pt>
                <c:pt idx="1289">
                  <c:v>0.24975762145858019</c:v>
                </c:pt>
                <c:pt idx="1290">
                  <c:v>0.2366290898389016</c:v>
                </c:pt>
                <c:pt idx="1291">
                  <c:v>0.30280622909698995</c:v>
                </c:pt>
                <c:pt idx="1292">
                  <c:v>0.2965852828427078</c:v>
                </c:pt>
                <c:pt idx="1293">
                  <c:v>0.31300116834523867</c:v>
                </c:pt>
                <c:pt idx="1294">
                  <c:v>0.11066802465266895</c:v>
                </c:pt>
                <c:pt idx="1295">
                  <c:v>0.14606362923541483</c:v>
                </c:pt>
                <c:pt idx="1296">
                  <c:v>0.24072608796835002</c:v>
                </c:pt>
                <c:pt idx="1297">
                  <c:v>0.20948667755973663</c:v>
                </c:pt>
                <c:pt idx="1298">
                  <c:v>0.14914081023889045</c:v>
                </c:pt>
                <c:pt idx="1299">
                  <c:v>0.20040746482333308</c:v>
                </c:pt>
                <c:pt idx="1300">
                  <c:v>0.21031308694099934</c:v>
                </c:pt>
                <c:pt idx="1301">
                  <c:v>0.15541661640732848</c:v>
                </c:pt>
                <c:pt idx="1302">
                  <c:v>0.10507648410874218</c:v>
                </c:pt>
                <c:pt idx="1303">
                  <c:v>0.28788398265273596</c:v>
                </c:pt>
                <c:pt idx="1304">
                  <c:v>0.22346838423713553</c:v>
                </c:pt>
                <c:pt idx="1305">
                  <c:v>0.19165435432375519</c:v>
                </c:pt>
                <c:pt idx="1306">
                  <c:v>0.36169355577123807</c:v>
                </c:pt>
                <c:pt idx="1307">
                  <c:v>0.21987137054924938</c:v>
                </c:pt>
                <c:pt idx="1308">
                  <c:v>0.38722576079263976</c:v>
                </c:pt>
                <c:pt idx="1309">
                  <c:v>0.15073817666194009</c:v>
                </c:pt>
                <c:pt idx="1310">
                  <c:v>0.17365031034078932</c:v>
                </c:pt>
                <c:pt idx="1311">
                  <c:v>0.14476452862429068</c:v>
                </c:pt>
                <c:pt idx="1312">
                  <c:v>0.17871945773889944</c:v>
                </c:pt>
                <c:pt idx="1313">
                  <c:v>0.14154060163449836</c:v>
                </c:pt>
                <c:pt idx="1314">
                  <c:v>0.26467259498787388</c:v>
                </c:pt>
                <c:pt idx="1315">
                  <c:v>0.11047548370563363</c:v>
                </c:pt>
                <c:pt idx="1316">
                  <c:v>0.10806153655091048</c:v>
                </c:pt>
                <c:pt idx="1317">
                  <c:v>0.24149738705327037</c:v>
                </c:pt>
                <c:pt idx="1318">
                  <c:v>0.29589339158627992</c:v>
                </c:pt>
                <c:pt idx="1319">
                  <c:v>0.21943979784318615</c:v>
                </c:pt>
                <c:pt idx="1320">
                  <c:v>0.22772786815187804</c:v>
                </c:pt>
                <c:pt idx="1321">
                  <c:v>0.17979253282838675</c:v>
                </c:pt>
                <c:pt idx="1322">
                  <c:v>0.17065494329819653</c:v>
                </c:pt>
                <c:pt idx="1323">
                  <c:v>0.2517845554834523</c:v>
                </c:pt>
                <c:pt idx="1324">
                  <c:v>0.26638046265240412</c:v>
                </c:pt>
                <c:pt idx="1325">
                  <c:v>0.14928675400291122</c:v>
                </c:pt>
                <c:pt idx="1326">
                  <c:v>0.26319640954153761</c:v>
                </c:pt>
                <c:pt idx="1327">
                  <c:v>0.14314321791246509</c:v>
                </c:pt>
                <c:pt idx="1328">
                  <c:v>0.16552801093109509</c:v>
                </c:pt>
                <c:pt idx="1329">
                  <c:v>0.22555040437872725</c:v>
                </c:pt>
                <c:pt idx="1330">
                  <c:v>0.3307204180664427</c:v>
                </c:pt>
                <c:pt idx="1331">
                  <c:v>0.30385267748970196</c:v>
                </c:pt>
                <c:pt idx="1332">
                  <c:v>0.2963000817661488</c:v>
                </c:pt>
                <c:pt idx="1333">
                  <c:v>0.25680285829539556</c:v>
                </c:pt>
                <c:pt idx="1334">
                  <c:v>0.39900068501430475</c:v>
                </c:pt>
                <c:pt idx="1335">
                  <c:v>0.21525797698954799</c:v>
                </c:pt>
                <c:pt idx="1336">
                  <c:v>0.27817522995447364</c:v>
                </c:pt>
                <c:pt idx="1337">
                  <c:v>0.23898096992019643</c:v>
                </c:pt>
                <c:pt idx="1338">
                  <c:v>0.15001929573936534</c:v>
                </c:pt>
                <c:pt idx="1339">
                  <c:v>0.31272378190589578</c:v>
                </c:pt>
                <c:pt idx="1340">
                  <c:v>0.10649025314219401</c:v>
                </c:pt>
                <c:pt idx="1341">
                  <c:v>0.34516456817858943</c:v>
                </c:pt>
                <c:pt idx="1342">
                  <c:v>0.24529031473210411</c:v>
                </c:pt>
                <c:pt idx="1343">
                  <c:v>9.6283031032815339E-2</c:v>
                </c:pt>
                <c:pt idx="1344">
                  <c:v>0.13033018487123599</c:v>
                </c:pt>
                <c:pt idx="1345">
                  <c:v>0.17732558139534882</c:v>
                </c:pt>
                <c:pt idx="1346">
                  <c:v>0.10139433382068168</c:v>
                </c:pt>
                <c:pt idx="1347">
                  <c:v>0.15358085982887926</c:v>
                </c:pt>
                <c:pt idx="1348">
                  <c:v>0.2481782183551976</c:v>
                </c:pt>
                <c:pt idx="1349">
                  <c:v>0.33702570681403271</c:v>
                </c:pt>
                <c:pt idx="1350">
                  <c:v>0.16239512797581024</c:v>
                </c:pt>
                <c:pt idx="1351">
                  <c:v>0.21159382073087657</c:v>
                </c:pt>
                <c:pt idx="1352">
                  <c:v>0.39686668486047627</c:v>
                </c:pt>
                <c:pt idx="1353">
                  <c:v>0.14332105888834124</c:v>
                </c:pt>
                <c:pt idx="1354">
                  <c:v>0.28755917226730876</c:v>
                </c:pt>
                <c:pt idx="1355">
                  <c:v>0.18869876793960413</c:v>
                </c:pt>
                <c:pt idx="1356">
                  <c:v>0.27537486698268354</c:v>
                </c:pt>
                <c:pt idx="1357">
                  <c:v>0.29366185230607506</c:v>
                </c:pt>
                <c:pt idx="1358">
                  <c:v>0.15489714366637727</c:v>
                </c:pt>
                <c:pt idx="1359">
                  <c:v>9.9900303892952819E-2</c:v>
                </c:pt>
                <c:pt idx="1360">
                  <c:v>0.32100150674830891</c:v>
                </c:pt>
                <c:pt idx="1361">
                  <c:v>0.2374554547906742</c:v>
                </c:pt>
                <c:pt idx="1362">
                  <c:v>0.21483849945012423</c:v>
                </c:pt>
                <c:pt idx="1363">
                  <c:v>0.3390736095544763</c:v>
                </c:pt>
                <c:pt idx="1364">
                  <c:v>0.33644702503664337</c:v>
                </c:pt>
                <c:pt idx="1365">
                  <c:v>0.3060301021148914</c:v>
                </c:pt>
                <c:pt idx="1366">
                  <c:v>0.15535053021376871</c:v>
                </c:pt>
                <c:pt idx="1367">
                  <c:v>0.21358470003612953</c:v>
                </c:pt>
                <c:pt idx="1368">
                  <c:v>0.28780494005430196</c:v>
                </c:pt>
                <c:pt idx="1369">
                  <c:v>0.12116845539327008</c:v>
                </c:pt>
                <c:pt idx="1370">
                  <c:v>0.16292372437763031</c:v>
                </c:pt>
                <c:pt idx="1371">
                  <c:v>0.17998906879825102</c:v>
                </c:pt>
                <c:pt idx="1372">
                  <c:v>0.39220329767991391</c:v>
                </c:pt>
                <c:pt idx="1373">
                  <c:v>0.31009746023694795</c:v>
                </c:pt>
                <c:pt idx="1374">
                  <c:v>0.22915465055044262</c:v>
                </c:pt>
                <c:pt idx="1375">
                  <c:v>0.27724779202393784</c:v>
                </c:pt>
                <c:pt idx="1376">
                  <c:v>0.13654843707895445</c:v>
                </c:pt>
                <c:pt idx="1377">
                  <c:v>0.3198776861738073</c:v>
                </c:pt>
                <c:pt idx="1378">
                  <c:v>0.22754784884672011</c:v>
                </c:pt>
                <c:pt idx="1379">
                  <c:v>0.30763654388908973</c:v>
                </c:pt>
                <c:pt idx="1380">
                  <c:v>0.22843164348369005</c:v>
                </c:pt>
                <c:pt idx="1381">
                  <c:v>0.15615501782808877</c:v>
                </c:pt>
                <c:pt idx="1382">
                  <c:v>0.25876615417942189</c:v>
                </c:pt>
                <c:pt idx="1383">
                  <c:v>0.16301051270861069</c:v>
                </c:pt>
                <c:pt idx="1384">
                  <c:v>0.2451479955039341</c:v>
                </c:pt>
                <c:pt idx="1385">
                  <c:v>0.11387087723673547</c:v>
                </c:pt>
                <c:pt idx="1386">
                  <c:v>0.39308312386235589</c:v>
                </c:pt>
                <c:pt idx="1387">
                  <c:v>0.33503796900832239</c:v>
                </c:pt>
                <c:pt idx="1388">
                  <c:v>0.29109724429285688</c:v>
                </c:pt>
                <c:pt idx="1389">
                  <c:v>0.22985430508057161</c:v>
                </c:pt>
                <c:pt idx="1390">
                  <c:v>0.23368896578239137</c:v>
                </c:pt>
                <c:pt idx="1391">
                  <c:v>0.28201300115081956</c:v>
                </c:pt>
                <c:pt idx="1392">
                  <c:v>9.1905144471839756E-2</c:v>
                </c:pt>
                <c:pt idx="1393">
                  <c:v>0.13498634852801519</c:v>
                </c:pt>
                <c:pt idx="1394">
                  <c:v>0.31790082106834583</c:v>
                </c:pt>
                <c:pt idx="1395">
                  <c:v>0.1524614330502668</c:v>
                </c:pt>
                <c:pt idx="1396">
                  <c:v>0.25663510115573601</c:v>
                </c:pt>
                <c:pt idx="1397">
                  <c:v>8.9327361788106074E-2</c:v>
                </c:pt>
                <c:pt idx="1398">
                  <c:v>0.22593120293099939</c:v>
                </c:pt>
                <c:pt idx="1399">
                  <c:v>0.24957122491501263</c:v>
                </c:pt>
                <c:pt idx="1400">
                  <c:v>0.34421710885799278</c:v>
                </c:pt>
                <c:pt idx="1401">
                  <c:v>0.19675898798130137</c:v>
                </c:pt>
                <c:pt idx="1402">
                  <c:v>0.14261837312828815</c:v>
                </c:pt>
                <c:pt idx="1403">
                  <c:v>0.12649218600265527</c:v>
                </c:pt>
                <c:pt idx="1404">
                  <c:v>0.35170268038745789</c:v>
                </c:pt>
                <c:pt idx="1405">
                  <c:v>0.33892807173860923</c:v>
                </c:pt>
                <c:pt idx="1406">
                  <c:v>0.12127678361196138</c:v>
                </c:pt>
                <c:pt idx="1407">
                  <c:v>0.22309721393226409</c:v>
                </c:pt>
                <c:pt idx="1408">
                  <c:v>0.13052221040368739</c:v>
                </c:pt>
                <c:pt idx="1409">
                  <c:v>0.1931677423560858</c:v>
                </c:pt>
                <c:pt idx="1410">
                  <c:v>0.15432339628531294</c:v>
                </c:pt>
                <c:pt idx="1411">
                  <c:v>0.27249329225876973</c:v>
                </c:pt>
                <c:pt idx="1412">
                  <c:v>0.1482511588706279</c:v>
                </c:pt>
                <c:pt idx="1413">
                  <c:v>0.28278803204443936</c:v>
                </c:pt>
                <c:pt idx="1414">
                  <c:v>0.26892065170932433</c:v>
                </c:pt>
                <c:pt idx="1415">
                  <c:v>0.33474134334584899</c:v>
                </c:pt>
                <c:pt idx="1416">
                  <c:v>0.30416873763069668</c:v>
                </c:pt>
                <c:pt idx="1417">
                  <c:v>0.11389360498019241</c:v>
                </c:pt>
                <c:pt idx="1418">
                  <c:v>0.39905536363914279</c:v>
                </c:pt>
                <c:pt idx="1419">
                  <c:v>0.27333866415911939</c:v>
                </c:pt>
                <c:pt idx="1420">
                  <c:v>0.26218633954203857</c:v>
                </c:pt>
                <c:pt idx="1421">
                  <c:v>0.24582735120736926</c:v>
                </c:pt>
                <c:pt idx="1422">
                  <c:v>0.13459228217216693</c:v>
                </c:pt>
                <c:pt idx="1423">
                  <c:v>0.22411213167990574</c:v>
                </c:pt>
                <c:pt idx="1424">
                  <c:v>0.19611157915488034</c:v>
                </c:pt>
                <c:pt idx="1425">
                  <c:v>0.30377103452645587</c:v>
                </c:pt>
                <c:pt idx="1426">
                  <c:v>0.22040493306073997</c:v>
                </c:pt>
                <c:pt idx="1427">
                  <c:v>0.24483182759811256</c:v>
                </c:pt>
                <c:pt idx="1428">
                  <c:v>0.21244471557114536</c:v>
                </c:pt>
                <c:pt idx="1429">
                  <c:v>0.28642725333716779</c:v>
                </c:pt>
                <c:pt idx="1430">
                  <c:v>0.18416016859166034</c:v>
                </c:pt>
                <c:pt idx="1431">
                  <c:v>0.19283469629871131</c:v>
                </c:pt>
                <c:pt idx="1432">
                  <c:v>8.6258124419684307E-2</c:v>
                </c:pt>
                <c:pt idx="1433">
                  <c:v>0.22159548751007252</c:v>
                </c:pt>
                <c:pt idx="1434">
                  <c:v>0.32735291737476729</c:v>
                </c:pt>
                <c:pt idx="1435">
                  <c:v>0.31872206079570853</c:v>
                </c:pt>
                <c:pt idx="1436">
                  <c:v>0.34373820804159155</c:v>
                </c:pt>
                <c:pt idx="1437">
                  <c:v>0.123895840583438</c:v>
                </c:pt>
                <c:pt idx="1438">
                  <c:v>0.21238706682379108</c:v>
                </c:pt>
                <c:pt idx="1439">
                  <c:v>0.12414621107694483</c:v>
                </c:pt>
                <c:pt idx="1440">
                  <c:v>0.12182657859021941</c:v>
                </c:pt>
                <c:pt idx="1441">
                  <c:v>0.31025714727928005</c:v>
                </c:pt>
                <c:pt idx="1442">
                  <c:v>0.13622799164428531</c:v>
                </c:pt>
                <c:pt idx="1443">
                  <c:v>0.15644327115450074</c:v>
                </c:pt>
                <c:pt idx="1444">
                  <c:v>0.11492685778400064</c:v>
                </c:pt>
                <c:pt idx="1445">
                  <c:v>0.36131037940832356</c:v>
                </c:pt>
                <c:pt idx="1446">
                  <c:v>0.28821343661129328</c:v>
                </c:pt>
                <c:pt idx="1447">
                  <c:v>0.16890491798786855</c:v>
                </c:pt>
                <c:pt idx="1448">
                  <c:v>0.39864893937438151</c:v>
                </c:pt>
                <c:pt idx="1449">
                  <c:v>0.35731832676259234</c:v>
                </c:pt>
                <c:pt idx="1450">
                  <c:v>0.23413844219163835</c:v>
                </c:pt>
                <c:pt idx="1451">
                  <c:v>0.15164944603510519</c:v>
                </c:pt>
                <c:pt idx="1452">
                  <c:v>0.24965869959451475</c:v>
                </c:pt>
                <c:pt idx="1453">
                  <c:v>0.10279025393985414</c:v>
                </c:pt>
                <c:pt idx="1454">
                  <c:v>0.27761119440279858</c:v>
                </c:pt>
                <c:pt idx="1455">
                  <c:v>0.27948764552124139</c:v>
                </c:pt>
                <c:pt idx="1456">
                  <c:v>0.3099810288116393</c:v>
                </c:pt>
                <c:pt idx="1457">
                  <c:v>0.35968481135349228</c:v>
                </c:pt>
                <c:pt idx="1458">
                  <c:v>0.18484503990810128</c:v>
                </c:pt>
                <c:pt idx="1459">
                  <c:v>0.37394984624163841</c:v>
                </c:pt>
                <c:pt idx="1460">
                  <c:v>0.26834931096464948</c:v>
                </c:pt>
                <c:pt idx="1461">
                  <c:v>0.29576380909917172</c:v>
                </c:pt>
                <c:pt idx="1462">
                  <c:v>0.2071251768033946</c:v>
                </c:pt>
                <c:pt idx="1463">
                  <c:v>0.12537399700802396</c:v>
                </c:pt>
                <c:pt idx="1464">
                  <c:v>0.31138264029473528</c:v>
                </c:pt>
                <c:pt idx="1465">
                  <c:v>0.17228227548973507</c:v>
                </c:pt>
                <c:pt idx="1466">
                  <c:v>0.31757996528638732</c:v>
                </c:pt>
                <c:pt idx="1467">
                  <c:v>0.1587550367892214</c:v>
                </c:pt>
                <c:pt idx="1468">
                  <c:v>0.22131809787626963</c:v>
                </c:pt>
                <c:pt idx="1469">
                  <c:v>0.13255722950498922</c:v>
                </c:pt>
                <c:pt idx="1470">
                  <c:v>0.28553414887117629</c:v>
                </c:pt>
                <c:pt idx="1471">
                  <c:v>0.14746938225137918</c:v>
                </c:pt>
                <c:pt idx="1472">
                  <c:v>0.11765168242263142</c:v>
                </c:pt>
                <c:pt idx="1473">
                  <c:v>0.14801042770302203</c:v>
                </c:pt>
                <c:pt idx="1474">
                  <c:v>0.37366174504800098</c:v>
                </c:pt>
                <c:pt idx="1475">
                  <c:v>0.31612199933979718</c:v>
                </c:pt>
                <c:pt idx="1476">
                  <c:v>0.17647537821968884</c:v>
                </c:pt>
                <c:pt idx="1477">
                  <c:v>0.32128854063466333</c:v>
                </c:pt>
                <c:pt idx="1478">
                  <c:v>0.27933864349505189</c:v>
                </c:pt>
                <c:pt idx="1479">
                  <c:v>9.9238459361014164E-2</c:v>
                </c:pt>
                <c:pt idx="1480">
                  <c:v>0.33812726938072057</c:v>
                </c:pt>
                <c:pt idx="1481">
                  <c:v>8.5181084506102844E-2</c:v>
                </c:pt>
                <c:pt idx="1482">
                  <c:v>0.28102275392915788</c:v>
                </c:pt>
                <c:pt idx="1483">
                  <c:v>0.1783201634034125</c:v>
                </c:pt>
                <c:pt idx="1484">
                  <c:v>0.36561376962360503</c:v>
                </c:pt>
                <c:pt idx="1485">
                  <c:v>0.28025136309028742</c:v>
                </c:pt>
                <c:pt idx="1486">
                  <c:v>0.10312049235503414</c:v>
                </c:pt>
                <c:pt idx="1487">
                  <c:v>0.2400691969511719</c:v>
                </c:pt>
                <c:pt idx="1488">
                  <c:v>0.14317051524640398</c:v>
                </c:pt>
                <c:pt idx="1489">
                  <c:v>0.26376989540700319</c:v>
                </c:pt>
                <c:pt idx="1490">
                  <c:v>0.20614133160894185</c:v>
                </c:pt>
                <c:pt idx="1491">
                  <c:v>0.22467425025853152</c:v>
                </c:pt>
                <c:pt idx="1492">
                  <c:v>8.5492124638143666E-2</c:v>
                </c:pt>
                <c:pt idx="1493">
                  <c:v>0.13388437163697239</c:v>
                </c:pt>
                <c:pt idx="1494">
                  <c:v>0.20761943877686215</c:v>
                </c:pt>
                <c:pt idx="1495">
                  <c:v>0.12562448777968632</c:v>
                </c:pt>
                <c:pt idx="1496">
                  <c:v>0.30966716439477865</c:v>
                </c:pt>
                <c:pt idx="1497">
                  <c:v>0.29968639113556989</c:v>
                </c:pt>
                <c:pt idx="1498">
                  <c:v>0.15988048108414871</c:v>
                </c:pt>
                <c:pt idx="1499">
                  <c:v>0.30623754602705583</c:v>
                </c:pt>
                <c:pt idx="1500">
                  <c:v>0.2444255899517889</c:v>
                </c:pt>
                <c:pt idx="1501">
                  <c:v>9.8908979934386215E-2</c:v>
                </c:pt>
                <c:pt idx="1502">
                  <c:v>0.11906380188551005</c:v>
                </c:pt>
                <c:pt idx="1503">
                  <c:v>0.10515400506000049</c:v>
                </c:pt>
                <c:pt idx="1504">
                  <c:v>0.33227226283109329</c:v>
                </c:pt>
                <c:pt idx="1505">
                  <c:v>0.32971870788663837</c:v>
                </c:pt>
                <c:pt idx="1506">
                  <c:v>0.11918404512847847</c:v>
                </c:pt>
                <c:pt idx="1507">
                  <c:v>0.3357446677982045</c:v>
                </c:pt>
                <c:pt idx="1508">
                  <c:v>0.29670652506828848</c:v>
                </c:pt>
                <c:pt idx="1509">
                  <c:v>0.32804384044951163</c:v>
                </c:pt>
                <c:pt idx="1510">
                  <c:v>0.10165111270638909</c:v>
                </c:pt>
                <c:pt idx="1511">
                  <c:v>0.18687358865358364</c:v>
                </c:pt>
                <c:pt idx="1512">
                  <c:v>0.27040714428371704</c:v>
                </c:pt>
                <c:pt idx="1513">
                  <c:v>0.10399678804549055</c:v>
                </c:pt>
                <c:pt idx="1514">
                  <c:v>0.35752324698738014</c:v>
                </c:pt>
                <c:pt idx="1515">
                  <c:v>0.32685847873278218</c:v>
                </c:pt>
                <c:pt idx="1516">
                  <c:v>0.25719178780403273</c:v>
                </c:pt>
                <c:pt idx="1517">
                  <c:v>0.14979423868312755</c:v>
                </c:pt>
                <c:pt idx="1518">
                  <c:v>0.10467807783063036</c:v>
                </c:pt>
                <c:pt idx="1519">
                  <c:v>0.33848575735511871</c:v>
                </c:pt>
                <c:pt idx="1520">
                  <c:v>0.36122158835279933</c:v>
                </c:pt>
                <c:pt idx="1521">
                  <c:v>0.36326711468872314</c:v>
                </c:pt>
                <c:pt idx="1522">
                  <c:v>0.2975579016427406</c:v>
                </c:pt>
                <c:pt idx="1523">
                  <c:v>9.4996604705654103E-2</c:v>
                </c:pt>
                <c:pt idx="1524">
                  <c:v>0.18449428320140721</c:v>
                </c:pt>
                <c:pt idx="1525">
                  <c:v>0.12938719706334045</c:v>
                </c:pt>
                <c:pt idx="1526">
                  <c:v>0.15673987652921353</c:v>
                </c:pt>
                <c:pt idx="1527">
                  <c:v>0.29020647230129903</c:v>
                </c:pt>
                <c:pt idx="1528">
                  <c:v>0.24571989207750797</c:v>
                </c:pt>
                <c:pt idx="1529">
                  <c:v>0.18710002629964062</c:v>
                </c:pt>
                <c:pt idx="1530">
                  <c:v>0.16705164448734744</c:v>
                </c:pt>
                <c:pt idx="1531">
                  <c:v>0.20123274646732892</c:v>
                </c:pt>
                <c:pt idx="1532">
                  <c:v>0.25631478490676846</c:v>
                </c:pt>
                <c:pt idx="1533">
                  <c:v>0.3200569292208344</c:v>
                </c:pt>
                <c:pt idx="1534">
                  <c:v>0.30638399693721285</c:v>
                </c:pt>
                <c:pt idx="1535">
                  <c:v>0.22742286469262454</c:v>
                </c:pt>
                <c:pt idx="1536">
                  <c:v>0.17173692940694946</c:v>
                </c:pt>
                <c:pt idx="1537">
                  <c:v>0.24218942568400298</c:v>
                </c:pt>
                <c:pt idx="1538">
                  <c:v>8.6815336463223786E-2</c:v>
                </c:pt>
                <c:pt idx="1539">
                  <c:v>0.33278706225330829</c:v>
                </c:pt>
                <c:pt idx="1540">
                  <c:v>0.20040107057420994</c:v>
                </c:pt>
                <c:pt idx="1541">
                  <c:v>0.27992138574566</c:v>
                </c:pt>
                <c:pt idx="1542">
                  <c:v>0.18874785555660809</c:v>
                </c:pt>
                <c:pt idx="1543">
                  <c:v>0.15694471407925109</c:v>
                </c:pt>
                <c:pt idx="1544">
                  <c:v>0.33926767459099766</c:v>
                </c:pt>
                <c:pt idx="1545">
                  <c:v>0.17941571854814911</c:v>
                </c:pt>
                <c:pt idx="1546">
                  <c:v>0.22858199846366284</c:v>
                </c:pt>
                <c:pt idx="1547">
                  <c:v>0.14582392476688893</c:v>
                </c:pt>
                <c:pt idx="1548">
                  <c:v>0.10376236882260978</c:v>
                </c:pt>
                <c:pt idx="1549">
                  <c:v>0.21718848100876789</c:v>
                </c:pt>
                <c:pt idx="1550">
                  <c:v>0.30575421722494545</c:v>
                </c:pt>
                <c:pt idx="1551">
                  <c:v>0.27075119817165966</c:v>
                </c:pt>
                <c:pt idx="1552">
                  <c:v>0.2840672291873057</c:v>
                </c:pt>
                <c:pt idx="1553">
                  <c:v>0.35382572883927604</c:v>
                </c:pt>
                <c:pt idx="1554">
                  <c:v>0.13387633245171116</c:v>
                </c:pt>
                <c:pt idx="1555">
                  <c:v>0.3245069928377855</c:v>
                </c:pt>
                <c:pt idx="1556">
                  <c:v>0.13516690695353223</c:v>
                </c:pt>
                <c:pt idx="1557">
                  <c:v>0.25512916277622161</c:v>
                </c:pt>
                <c:pt idx="1558">
                  <c:v>0.24275406942135189</c:v>
                </c:pt>
                <c:pt idx="1559">
                  <c:v>0.15956618464961067</c:v>
                </c:pt>
                <c:pt idx="1560">
                  <c:v>0.23093432536843614</c:v>
                </c:pt>
                <c:pt idx="1561">
                  <c:v>9.1772091695995442E-2</c:v>
                </c:pt>
                <c:pt idx="1562">
                  <c:v>0.19569119257742837</c:v>
                </c:pt>
                <c:pt idx="1563">
                  <c:v>0.10941132131924786</c:v>
                </c:pt>
                <c:pt idx="1564">
                  <c:v>0.25938329056669424</c:v>
                </c:pt>
                <c:pt idx="1565">
                  <c:v>0.10339440039997144</c:v>
                </c:pt>
                <c:pt idx="1566">
                  <c:v>0.38922361504245856</c:v>
                </c:pt>
                <c:pt idx="1567">
                  <c:v>0.2118616841393304</c:v>
                </c:pt>
                <c:pt idx="1568">
                  <c:v>0.20253569928601431</c:v>
                </c:pt>
                <c:pt idx="1569">
                  <c:v>0.25674252952394705</c:v>
                </c:pt>
                <c:pt idx="1570">
                  <c:v>0.34588281097917067</c:v>
                </c:pt>
                <c:pt idx="1571">
                  <c:v>0.33820713213601777</c:v>
                </c:pt>
                <c:pt idx="1572">
                  <c:v>0.30165693734553412</c:v>
                </c:pt>
                <c:pt idx="1573">
                  <c:v>0.22069918078098985</c:v>
                </c:pt>
                <c:pt idx="1574">
                  <c:v>0.30312725893798809</c:v>
                </c:pt>
                <c:pt idx="1575">
                  <c:v>0.34793150684931506</c:v>
                </c:pt>
                <c:pt idx="1576">
                  <c:v>0.34046282951560308</c:v>
                </c:pt>
                <c:pt idx="1577">
                  <c:v>0.31384030418250947</c:v>
                </c:pt>
                <c:pt idx="1578">
                  <c:v>9.6784708640228603E-2</c:v>
                </c:pt>
                <c:pt idx="1579">
                  <c:v>0.23768656213798864</c:v>
                </c:pt>
                <c:pt idx="1580">
                  <c:v>0.2316113588772199</c:v>
                </c:pt>
                <c:pt idx="1581">
                  <c:v>0.13674069622385518</c:v>
                </c:pt>
                <c:pt idx="1582">
                  <c:v>0.21291439551128519</c:v>
                </c:pt>
                <c:pt idx="1583">
                  <c:v>0.19605</c:v>
                </c:pt>
                <c:pt idx="1584">
                  <c:v>0.26661647485558193</c:v>
                </c:pt>
                <c:pt idx="1585">
                  <c:v>0.1457606325675376</c:v>
                </c:pt>
                <c:pt idx="1586">
                  <c:v>0.35813215406695215</c:v>
                </c:pt>
                <c:pt idx="1587">
                  <c:v>0.37828754762382194</c:v>
                </c:pt>
                <c:pt idx="1588">
                  <c:v>0.19883610349783357</c:v>
                </c:pt>
                <c:pt idx="1589">
                  <c:v>0.24274759290080733</c:v>
                </c:pt>
                <c:pt idx="1590">
                  <c:v>0.11212440786971406</c:v>
                </c:pt>
                <c:pt idx="1591">
                  <c:v>0.24235712729649261</c:v>
                </c:pt>
                <c:pt idx="1592">
                  <c:v>0.21678700410888119</c:v>
                </c:pt>
                <c:pt idx="1593">
                  <c:v>0.27808270772147509</c:v>
                </c:pt>
                <c:pt idx="1594">
                  <c:v>0.28293873566023919</c:v>
                </c:pt>
                <c:pt idx="1595">
                  <c:v>9.3918043740648896E-2</c:v>
                </c:pt>
                <c:pt idx="1596">
                  <c:v>0.11641567091804059</c:v>
                </c:pt>
                <c:pt idx="1597">
                  <c:v>0.27802854298041818</c:v>
                </c:pt>
                <c:pt idx="1598">
                  <c:v>0.27873007870487077</c:v>
                </c:pt>
                <c:pt idx="1599">
                  <c:v>0.31320934416254398</c:v>
                </c:pt>
                <c:pt idx="1600">
                  <c:v>0.11231577164153818</c:v>
                </c:pt>
                <c:pt idx="1601">
                  <c:v>0.25799887109711533</c:v>
                </c:pt>
                <c:pt idx="1602">
                  <c:v>0.31099016711852062</c:v>
                </c:pt>
                <c:pt idx="1603">
                  <c:v>0.22406650717365684</c:v>
                </c:pt>
                <c:pt idx="1604">
                  <c:v>0.29316830497878399</c:v>
                </c:pt>
                <c:pt idx="1605">
                  <c:v>8.9633541639975889E-2</c:v>
                </c:pt>
                <c:pt idx="1606">
                  <c:v>0.21412173197948672</c:v>
                </c:pt>
                <c:pt idx="1607">
                  <c:v>0.22925425979198935</c:v>
                </c:pt>
                <c:pt idx="1608">
                  <c:v>0.10443984357027836</c:v>
                </c:pt>
                <c:pt idx="1609">
                  <c:v>0.20012773376141405</c:v>
                </c:pt>
                <c:pt idx="1610">
                  <c:v>0.17397597336807064</c:v>
                </c:pt>
                <c:pt idx="1611">
                  <c:v>0.39123399835938499</c:v>
                </c:pt>
                <c:pt idx="1612">
                  <c:v>9.5472322895210293E-2</c:v>
                </c:pt>
                <c:pt idx="1613">
                  <c:v>0.23879970117041588</c:v>
                </c:pt>
                <c:pt idx="1614">
                  <c:v>0.29386823754664226</c:v>
                </c:pt>
                <c:pt idx="1615">
                  <c:v>0.20686723605218438</c:v>
                </c:pt>
                <c:pt idx="1616">
                  <c:v>0.28027971808763524</c:v>
                </c:pt>
                <c:pt idx="1617">
                  <c:v>0.30183105468749999</c:v>
                </c:pt>
                <c:pt idx="1618">
                  <c:v>0.18687490475094801</c:v>
                </c:pt>
                <c:pt idx="1619">
                  <c:v>0.35484211637976554</c:v>
                </c:pt>
                <c:pt idx="1620">
                  <c:v>0.22446763588103999</c:v>
                </c:pt>
                <c:pt idx="1621">
                  <c:v>0.12647751736463705</c:v>
                </c:pt>
                <c:pt idx="1622">
                  <c:v>0.22511856920459072</c:v>
                </c:pt>
                <c:pt idx="1623">
                  <c:v>0.12297345132743363</c:v>
                </c:pt>
                <c:pt idx="1624">
                  <c:v>0.20752249896297367</c:v>
                </c:pt>
                <c:pt idx="1625">
                  <c:v>0.28333435837510379</c:v>
                </c:pt>
                <c:pt idx="1626">
                  <c:v>0.14016065748270271</c:v>
                </c:pt>
                <c:pt idx="1627">
                  <c:v>0.19114714874385219</c:v>
                </c:pt>
                <c:pt idx="1628">
                  <c:v>0.2431775385374596</c:v>
                </c:pt>
                <c:pt idx="1629">
                  <c:v>0.16328258555623651</c:v>
                </c:pt>
                <c:pt idx="1630">
                  <c:v>0.10393405769951293</c:v>
                </c:pt>
                <c:pt idx="1631">
                  <c:v>0.25424312773270552</c:v>
                </c:pt>
                <c:pt idx="1632">
                  <c:v>0.28444939785145973</c:v>
                </c:pt>
                <c:pt idx="1633">
                  <c:v>0.39961415646620552</c:v>
                </c:pt>
                <c:pt idx="1634">
                  <c:v>0.28917532897009901</c:v>
                </c:pt>
                <c:pt idx="1635">
                  <c:v>0.22036048830919289</c:v>
                </c:pt>
                <c:pt idx="1636">
                  <c:v>0.24010591924135821</c:v>
                </c:pt>
                <c:pt idx="1637">
                  <c:v>0.26641421905210871</c:v>
                </c:pt>
                <c:pt idx="1638">
                  <c:v>0.2761072212785351</c:v>
                </c:pt>
                <c:pt idx="1639">
                  <c:v>0.13770888377998147</c:v>
                </c:pt>
                <c:pt idx="1640">
                  <c:v>0.33623100790675625</c:v>
                </c:pt>
                <c:pt idx="1641">
                  <c:v>0.25342239425981877</c:v>
                </c:pt>
                <c:pt idx="1642">
                  <c:v>0.30749632803518184</c:v>
                </c:pt>
                <c:pt idx="1643">
                  <c:v>0.1679783020228332</c:v>
                </c:pt>
                <c:pt idx="1644">
                  <c:v>0.11144269712368235</c:v>
                </c:pt>
                <c:pt idx="1645">
                  <c:v>0.33618930026424254</c:v>
                </c:pt>
                <c:pt idx="1646">
                  <c:v>0.30334572490706319</c:v>
                </c:pt>
                <c:pt idx="1647">
                  <c:v>0.29824514991181655</c:v>
                </c:pt>
                <c:pt idx="1648">
                  <c:v>0.12202242281135409</c:v>
                </c:pt>
                <c:pt idx="1649">
                  <c:v>0.3454886396737547</c:v>
                </c:pt>
                <c:pt idx="1650">
                  <c:v>0.19673238659864883</c:v>
                </c:pt>
                <c:pt idx="1651">
                  <c:v>0.31464191858178014</c:v>
                </c:pt>
                <c:pt idx="1652">
                  <c:v>8.0593642282650327E-2</c:v>
                </c:pt>
                <c:pt idx="1653">
                  <c:v>0.106409248272891</c:v>
                </c:pt>
                <c:pt idx="1654">
                  <c:v>0.18686205599096969</c:v>
                </c:pt>
                <c:pt idx="1655">
                  <c:v>0.36249048561424874</c:v>
                </c:pt>
                <c:pt idx="1656">
                  <c:v>0.2179898776250189</c:v>
                </c:pt>
                <c:pt idx="1657">
                  <c:v>0.23825872013183189</c:v>
                </c:pt>
                <c:pt idx="1658">
                  <c:v>0.24519880559484522</c:v>
                </c:pt>
                <c:pt idx="1659">
                  <c:v>0.25213656387665201</c:v>
                </c:pt>
                <c:pt idx="1660">
                  <c:v>0.23475027522523534</c:v>
                </c:pt>
                <c:pt idx="1661">
                  <c:v>0.2653276832878621</c:v>
                </c:pt>
                <c:pt idx="1662">
                  <c:v>9.7704998027367679E-2</c:v>
                </c:pt>
                <c:pt idx="1663">
                  <c:v>0.16880153041978771</c:v>
                </c:pt>
                <c:pt idx="1664">
                  <c:v>0.35710163111668758</c:v>
                </c:pt>
                <c:pt idx="1665">
                  <c:v>0.30663870802193927</c:v>
                </c:pt>
                <c:pt idx="1666">
                  <c:v>0.2223227181845131</c:v>
                </c:pt>
                <c:pt idx="1667">
                  <c:v>0.19284759358288772</c:v>
                </c:pt>
                <c:pt idx="1668">
                  <c:v>0.23794545840754236</c:v>
                </c:pt>
                <c:pt idx="1669">
                  <c:v>0.37228250805525726</c:v>
                </c:pt>
                <c:pt idx="1670">
                  <c:v>0.11252627154266499</c:v>
                </c:pt>
                <c:pt idx="1671">
                  <c:v>0.37315268416326625</c:v>
                </c:pt>
                <c:pt idx="1672">
                  <c:v>0.34652266323958286</c:v>
                </c:pt>
                <c:pt idx="1673">
                  <c:v>0.16665937870410696</c:v>
                </c:pt>
                <c:pt idx="1674">
                  <c:v>0.19386690617381747</c:v>
                </c:pt>
                <c:pt idx="1675">
                  <c:v>0.12331464929556128</c:v>
                </c:pt>
                <c:pt idx="1676">
                  <c:v>0.35357185505937083</c:v>
                </c:pt>
                <c:pt idx="1677">
                  <c:v>8.985991851575309E-2</c:v>
                </c:pt>
                <c:pt idx="1678">
                  <c:v>0.18417429051530995</c:v>
                </c:pt>
                <c:pt idx="1679">
                  <c:v>0.23129619018233644</c:v>
                </c:pt>
                <c:pt idx="1680">
                  <c:v>0.20891786050661776</c:v>
                </c:pt>
                <c:pt idx="1681">
                  <c:v>0.33508926603482475</c:v>
                </c:pt>
                <c:pt idx="1682">
                  <c:v>0.10527840808600791</c:v>
                </c:pt>
                <c:pt idx="1683">
                  <c:v>0.11239360429672732</c:v>
                </c:pt>
                <c:pt idx="1684">
                  <c:v>9.8836337587045617E-2</c:v>
                </c:pt>
                <c:pt idx="1685">
                  <c:v>0.28475984975625346</c:v>
                </c:pt>
                <c:pt idx="1686">
                  <c:v>0.25078421113082094</c:v>
                </c:pt>
                <c:pt idx="1687">
                  <c:v>0.21549894519474064</c:v>
                </c:pt>
                <c:pt idx="1688">
                  <c:v>0.14123370482178388</c:v>
                </c:pt>
                <c:pt idx="1689">
                  <c:v>0.22691864797127956</c:v>
                </c:pt>
                <c:pt idx="1690">
                  <c:v>0.25109751058774921</c:v>
                </c:pt>
                <c:pt idx="1691">
                  <c:v>0.27792898261778132</c:v>
                </c:pt>
                <c:pt idx="1692">
                  <c:v>0.17672926139760187</c:v>
                </c:pt>
                <c:pt idx="1693">
                  <c:v>0.25393333885902886</c:v>
                </c:pt>
                <c:pt idx="1694">
                  <c:v>0.30874011000504498</c:v>
                </c:pt>
                <c:pt idx="1695">
                  <c:v>0.17205647925429862</c:v>
                </c:pt>
                <c:pt idx="1696">
                  <c:v>0.30741500404002736</c:v>
                </c:pt>
                <c:pt idx="1697">
                  <c:v>0.17126171267458876</c:v>
                </c:pt>
                <c:pt idx="1698">
                  <c:v>0.23170069504778454</c:v>
                </c:pt>
                <c:pt idx="1699">
                  <c:v>0.24725755054848991</c:v>
                </c:pt>
                <c:pt idx="1700">
                  <c:v>0.14139347503968022</c:v>
                </c:pt>
                <c:pt idx="1701">
                  <c:v>0.24480339261528897</c:v>
                </c:pt>
                <c:pt idx="1702">
                  <c:v>0.18975207810704206</c:v>
                </c:pt>
                <c:pt idx="1703">
                  <c:v>0.25883523710626516</c:v>
                </c:pt>
                <c:pt idx="1704">
                  <c:v>8.7811927931399941E-2</c:v>
                </c:pt>
                <c:pt idx="1705">
                  <c:v>0.30116706887684458</c:v>
                </c:pt>
                <c:pt idx="1706">
                  <c:v>0.1680361056825421</c:v>
                </c:pt>
                <c:pt idx="1707">
                  <c:v>0.21406382728067508</c:v>
                </c:pt>
                <c:pt idx="1708">
                  <c:v>9.2505438333843393E-2</c:v>
                </c:pt>
                <c:pt idx="1709">
                  <c:v>0.18893409057343483</c:v>
                </c:pt>
                <c:pt idx="1710">
                  <c:v>0.13746997128962324</c:v>
                </c:pt>
                <c:pt idx="1711">
                  <c:v>0.12216029132295018</c:v>
                </c:pt>
                <c:pt idx="1712">
                  <c:v>0.27762746258560922</c:v>
                </c:pt>
                <c:pt idx="1713">
                  <c:v>0.30749869707838995</c:v>
                </c:pt>
                <c:pt idx="1714">
                  <c:v>0.1420536777502977</c:v>
                </c:pt>
                <c:pt idx="1715">
                  <c:v>0.24695695553021663</c:v>
                </c:pt>
                <c:pt idx="1716">
                  <c:v>0.31239833014844426</c:v>
                </c:pt>
                <c:pt idx="1717">
                  <c:v>0.26263193125038031</c:v>
                </c:pt>
                <c:pt idx="1718">
                  <c:v>0.32749023778655878</c:v>
                </c:pt>
                <c:pt idx="1719">
                  <c:v>0.29735883424408011</c:v>
                </c:pt>
                <c:pt idx="1720">
                  <c:v>0.35757899173636815</c:v>
                </c:pt>
                <c:pt idx="1721">
                  <c:v>0.22286225986855077</c:v>
                </c:pt>
                <c:pt idx="1722">
                  <c:v>0.18937757864878801</c:v>
                </c:pt>
                <c:pt idx="1723">
                  <c:v>0.16187221503993279</c:v>
                </c:pt>
                <c:pt idx="1724">
                  <c:v>0.19965277777777776</c:v>
                </c:pt>
                <c:pt idx="1725">
                  <c:v>8.5820354943860908E-2</c:v>
                </c:pt>
                <c:pt idx="1726">
                  <c:v>0.17654759884075463</c:v>
                </c:pt>
                <c:pt idx="1727">
                  <c:v>0.10860027051100189</c:v>
                </c:pt>
                <c:pt idx="1728">
                  <c:v>0.26578141879726325</c:v>
                </c:pt>
                <c:pt idx="1729">
                  <c:v>0.20718401844026124</c:v>
                </c:pt>
                <c:pt idx="1730">
                  <c:v>0.29284172156757199</c:v>
                </c:pt>
                <c:pt idx="1731">
                  <c:v>0.35573041894353369</c:v>
                </c:pt>
                <c:pt idx="1732">
                  <c:v>0.18470337557474487</c:v>
                </c:pt>
                <c:pt idx="1733">
                  <c:v>0.28445137661445374</c:v>
                </c:pt>
                <c:pt idx="1734">
                  <c:v>0.13037586070786369</c:v>
                </c:pt>
                <c:pt idx="1735">
                  <c:v>0.26143235434404793</c:v>
                </c:pt>
                <c:pt idx="1736">
                  <c:v>0.35770584095707247</c:v>
                </c:pt>
                <c:pt idx="1737">
                  <c:v>0.37734109480078099</c:v>
                </c:pt>
                <c:pt idx="1738">
                  <c:v>0.33757873775754865</c:v>
                </c:pt>
                <c:pt idx="1739">
                  <c:v>0.26162700638303554</c:v>
                </c:pt>
                <c:pt idx="1740">
                  <c:v>0.39305984770445779</c:v>
                </c:pt>
                <c:pt idx="1741">
                  <c:v>0.16165976259268283</c:v>
                </c:pt>
                <c:pt idx="1742">
                  <c:v>0.28992973411955791</c:v>
                </c:pt>
                <c:pt idx="1743">
                  <c:v>0.22623298862157695</c:v>
                </c:pt>
                <c:pt idx="1744">
                  <c:v>0.26186579378068742</c:v>
                </c:pt>
                <c:pt idx="1745">
                  <c:v>9.4842528462827508E-2</c:v>
                </c:pt>
                <c:pt idx="1746">
                  <c:v>0.14130549404196985</c:v>
                </c:pt>
                <c:pt idx="1747">
                  <c:v>0.2306184705692568</c:v>
                </c:pt>
                <c:pt idx="1748">
                  <c:v>0.39150997910832558</c:v>
                </c:pt>
                <c:pt idx="1749">
                  <c:v>0.20160386251879028</c:v>
                </c:pt>
                <c:pt idx="1750">
                  <c:v>0.21160321270153598</c:v>
                </c:pt>
                <c:pt idx="1751">
                  <c:v>0.17717132257553259</c:v>
                </c:pt>
                <c:pt idx="1752">
                  <c:v>0.21250807533667943</c:v>
                </c:pt>
                <c:pt idx="1753">
                  <c:v>0.1202977009332845</c:v>
                </c:pt>
                <c:pt idx="1754">
                  <c:v>0.22147821468978737</c:v>
                </c:pt>
                <c:pt idx="1755">
                  <c:v>0.36585153998651104</c:v>
                </c:pt>
                <c:pt idx="1756">
                  <c:v>0.10516432070248881</c:v>
                </c:pt>
                <c:pt idx="1757">
                  <c:v>0.23426286407188279</c:v>
                </c:pt>
                <c:pt idx="1758">
                  <c:v>0.16829266865259351</c:v>
                </c:pt>
                <c:pt idx="1759">
                  <c:v>0.12218798098358528</c:v>
                </c:pt>
                <c:pt idx="1760">
                  <c:v>0.25959332261386425</c:v>
                </c:pt>
                <c:pt idx="1761">
                  <c:v>0.1625517931133019</c:v>
                </c:pt>
                <c:pt idx="1762">
                  <c:v>0.18427282067812317</c:v>
                </c:pt>
                <c:pt idx="1763">
                  <c:v>0.34551312968917469</c:v>
                </c:pt>
                <c:pt idx="1764">
                  <c:v>0.27645788336933041</c:v>
                </c:pt>
                <c:pt idx="1765">
                  <c:v>0.11057908594744459</c:v>
                </c:pt>
                <c:pt idx="1766">
                  <c:v>0.19950947027483745</c:v>
                </c:pt>
                <c:pt idx="1767">
                  <c:v>0.19060763957290885</c:v>
                </c:pt>
                <c:pt idx="1768">
                  <c:v>0.12067890569149392</c:v>
                </c:pt>
                <c:pt idx="1769">
                  <c:v>0.22964553419090161</c:v>
                </c:pt>
                <c:pt idx="1770">
                  <c:v>0.20648242275231093</c:v>
                </c:pt>
                <c:pt idx="1771">
                  <c:v>0.17787624158546345</c:v>
                </c:pt>
                <c:pt idx="1772">
                  <c:v>0.21568268385584527</c:v>
                </c:pt>
                <c:pt idx="1773">
                  <c:v>0.13827463459360337</c:v>
                </c:pt>
                <c:pt idx="1774">
                  <c:v>0.26773674489229343</c:v>
                </c:pt>
                <c:pt idx="1775">
                  <c:v>0.28603070432438765</c:v>
                </c:pt>
                <c:pt idx="1776">
                  <c:v>0.23661749209694419</c:v>
                </c:pt>
                <c:pt idx="1777">
                  <c:v>0.25740228977497037</c:v>
                </c:pt>
                <c:pt idx="1778">
                  <c:v>9.9362501879416629E-2</c:v>
                </c:pt>
                <c:pt idx="1779">
                  <c:v>0.27247045040108087</c:v>
                </c:pt>
                <c:pt idx="1780">
                  <c:v>0.25851321640933395</c:v>
                </c:pt>
                <c:pt idx="1781">
                  <c:v>0.15013137228998782</c:v>
                </c:pt>
                <c:pt idx="1782">
                  <c:v>0.28792565599340358</c:v>
                </c:pt>
                <c:pt idx="1783">
                  <c:v>0.37956214185694431</c:v>
                </c:pt>
                <c:pt idx="1784">
                  <c:v>0.11638982460216053</c:v>
                </c:pt>
                <c:pt idx="1785">
                  <c:v>0.19772451998490956</c:v>
                </c:pt>
                <c:pt idx="1786">
                  <c:v>0.12607453080696701</c:v>
                </c:pt>
                <c:pt idx="1787">
                  <c:v>0.20278914541955914</c:v>
                </c:pt>
                <c:pt idx="1788">
                  <c:v>0.14877163338881963</c:v>
                </c:pt>
                <c:pt idx="1789">
                  <c:v>0.22089587991057169</c:v>
                </c:pt>
                <c:pt idx="1790">
                  <c:v>0.20699512226023059</c:v>
                </c:pt>
                <c:pt idx="1791">
                  <c:v>0.18322896015909187</c:v>
                </c:pt>
                <c:pt idx="1792">
                  <c:v>0.32192844820183758</c:v>
                </c:pt>
                <c:pt idx="1793">
                  <c:v>0.18375587085351761</c:v>
                </c:pt>
                <c:pt idx="1794">
                  <c:v>0.16285542891421717</c:v>
                </c:pt>
                <c:pt idx="1795">
                  <c:v>0.10749638098812429</c:v>
                </c:pt>
                <c:pt idx="1796">
                  <c:v>0.16605465118958906</c:v>
                </c:pt>
                <c:pt idx="1797">
                  <c:v>0.19159334853126261</c:v>
                </c:pt>
                <c:pt idx="1798">
                  <c:v>0.11876113260856212</c:v>
                </c:pt>
                <c:pt idx="1799">
                  <c:v>0.28385346648742077</c:v>
                </c:pt>
                <c:pt idx="1800">
                  <c:v>0.26287761581835628</c:v>
                </c:pt>
                <c:pt idx="1801">
                  <c:v>0.21568196359075303</c:v>
                </c:pt>
                <c:pt idx="1802">
                  <c:v>0.15734653172785701</c:v>
                </c:pt>
                <c:pt idx="1803">
                  <c:v>0.31868560443663824</c:v>
                </c:pt>
                <c:pt idx="1804">
                  <c:v>0.29175951586448734</c:v>
                </c:pt>
                <c:pt idx="1805">
                  <c:v>0.24541681079211344</c:v>
                </c:pt>
                <c:pt idx="1806">
                  <c:v>0.30377284202237304</c:v>
                </c:pt>
                <c:pt idx="1807">
                  <c:v>0.19424567850784566</c:v>
                </c:pt>
                <c:pt idx="1808">
                  <c:v>0.17815880584900637</c:v>
                </c:pt>
                <c:pt idx="1809">
                  <c:v>0.16404613891772021</c:v>
                </c:pt>
                <c:pt idx="1810">
                  <c:v>0.33669341083684684</c:v>
                </c:pt>
                <c:pt idx="1811">
                  <c:v>0.19391245350115807</c:v>
                </c:pt>
                <c:pt idx="1812">
                  <c:v>0.18896503906770848</c:v>
                </c:pt>
                <c:pt idx="1813">
                  <c:v>0.10048611582685306</c:v>
                </c:pt>
                <c:pt idx="1814">
                  <c:v>0.31358426830739533</c:v>
                </c:pt>
                <c:pt idx="1815">
                  <c:v>0.3487544179072507</c:v>
                </c:pt>
                <c:pt idx="1816">
                  <c:v>0.2435160628895299</c:v>
                </c:pt>
                <c:pt idx="1817">
                  <c:v>0.17497952225985702</c:v>
                </c:pt>
                <c:pt idx="1818">
                  <c:v>0.17230396083912994</c:v>
                </c:pt>
                <c:pt idx="1819">
                  <c:v>0.14928478543563067</c:v>
                </c:pt>
                <c:pt idx="1820">
                  <c:v>0.21907089158621426</c:v>
                </c:pt>
                <c:pt idx="1821">
                  <c:v>0.25739978832051835</c:v>
                </c:pt>
                <c:pt idx="1822">
                  <c:v>0.30339989490278507</c:v>
                </c:pt>
                <c:pt idx="1823">
                  <c:v>0.26897459306165256</c:v>
                </c:pt>
                <c:pt idx="1824">
                  <c:v>0.35688467737996388</c:v>
                </c:pt>
                <c:pt idx="1825">
                  <c:v>9.7896366451142885E-2</c:v>
                </c:pt>
                <c:pt idx="1826">
                  <c:v>0.22250056934639037</c:v>
                </c:pt>
                <c:pt idx="1827">
                  <c:v>9.0698118874054656E-2</c:v>
                </c:pt>
                <c:pt idx="1828">
                  <c:v>0.23056594311525774</c:v>
                </c:pt>
                <c:pt idx="1829">
                  <c:v>0.31762103248278067</c:v>
                </c:pt>
                <c:pt idx="1830">
                  <c:v>0.12144004056452296</c:v>
                </c:pt>
                <c:pt idx="1831">
                  <c:v>0.10852121978797004</c:v>
                </c:pt>
                <c:pt idx="1832">
                  <c:v>0.24963180328911791</c:v>
                </c:pt>
                <c:pt idx="1833">
                  <c:v>0.28669845750292244</c:v>
                </c:pt>
                <c:pt idx="1834">
                  <c:v>0.13354370208548252</c:v>
                </c:pt>
                <c:pt idx="1835">
                  <c:v>0.27928330247249755</c:v>
                </c:pt>
                <c:pt idx="1836">
                  <c:v>0.20579287037861538</c:v>
                </c:pt>
                <c:pt idx="1837">
                  <c:v>0.18486205605143249</c:v>
                </c:pt>
                <c:pt idx="1838">
                  <c:v>0.1527276449114667</c:v>
                </c:pt>
                <c:pt idx="1839">
                  <c:v>0.3630808997691739</c:v>
                </c:pt>
                <c:pt idx="1840">
                  <c:v>0.33070913119051687</c:v>
                </c:pt>
                <c:pt idx="1841">
                  <c:v>0.28543064159427195</c:v>
                </c:pt>
                <c:pt idx="1842">
                  <c:v>0.10945315562524499</c:v>
                </c:pt>
                <c:pt idx="1843">
                  <c:v>0.33951602522847213</c:v>
                </c:pt>
                <c:pt idx="1844">
                  <c:v>0.2361695252554265</c:v>
                </c:pt>
                <c:pt idx="1845">
                  <c:v>0.12208647408093654</c:v>
                </c:pt>
                <c:pt idx="1846">
                  <c:v>0.31197651580748026</c:v>
                </c:pt>
                <c:pt idx="1847">
                  <c:v>0.13504557387506747</c:v>
                </c:pt>
                <c:pt idx="1848">
                  <c:v>0.17735951001840075</c:v>
                </c:pt>
                <c:pt idx="1849">
                  <c:v>0.20555641733627028</c:v>
                </c:pt>
                <c:pt idx="1850">
                  <c:v>0.23045718831525874</c:v>
                </c:pt>
                <c:pt idx="1851">
                  <c:v>0.1509743950829171</c:v>
                </c:pt>
                <c:pt idx="1852">
                  <c:v>9.2966409302894376E-2</c:v>
                </c:pt>
                <c:pt idx="1853">
                  <c:v>0.12597723139422282</c:v>
                </c:pt>
                <c:pt idx="1854">
                  <c:v>0.1067489750327834</c:v>
                </c:pt>
                <c:pt idx="1855">
                  <c:v>0.23430011698260356</c:v>
                </c:pt>
                <c:pt idx="1856">
                  <c:v>0.10052676667334998</c:v>
                </c:pt>
                <c:pt idx="1857">
                  <c:v>0.36660941498124716</c:v>
                </c:pt>
                <c:pt idx="1858">
                  <c:v>0.10256227250017841</c:v>
                </c:pt>
                <c:pt idx="1859">
                  <c:v>0.20905083344813333</c:v>
                </c:pt>
                <c:pt idx="1860">
                  <c:v>0.26662185946106043</c:v>
                </c:pt>
                <c:pt idx="1861">
                  <c:v>0.33056668335837086</c:v>
                </c:pt>
                <c:pt idx="1862">
                  <c:v>0.2118652407820496</c:v>
                </c:pt>
                <c:pt idx="1863">
                  <c:v>0.31270765206017004</c:v>
                </c:pt>
                <c:pt idx="1864">
                  <c:v>0.19430219644619939</c:v>
                </c:pt>
                <c:pt idx="1865">
                  <c:v>0.30812495196573675</c:v>
                </c:pt>
                <c:pt idx="1866">
                  <c:v>0.19364954035305398</c:v>
                </c:pt>
                <c:pt idx="1867">
                  <c:v>0.22145181400723776</c:v>
                </c:pt>
                <c:pt idx="1868">
                  <c:v>0.2124207619406264</c:v>
                </c:pt>
                <c:pt idx="1869">
                  <c:v>0.25225521362115738</c:v>
                </c:pt>
                <c:pt idx="1870">
                  <c:v>0.10572493452420927</c:v>
                </c:pt>
                <c:pt idx="1871">
                  <c:v>0.11364906179179247</c:v>
                </c:pt>
                <c:pt idx="1872">
                  <c:v>0.23758245360064462</c:v>
                </c:pt>
                <c:pt idx="1873">
                  <c:v>0.36775489234505621</c:v>
                </c:pt>
                <c:pt idx="1874">
                  <c:v>0.30130909940973644</c:v>
                </c:pt>
                <c:pt idx="1875">
                  <c:v>0.33708801125477816</c:v>
                </c:pt>
                <c:pt idx="1876">
                  <c:v>0.11295726976491582</c:v>
                </c:pt>
                <c:pt idx="1877">
                  <c:v>0.12939115929941619</c:v>
                </c:pt>
                <c:pt idx="1878">
                  <c:v>0.20238754241979351</c:v>
                </c:pt>
                <c:pt idx="1879">
                  <c:v>0.28441882927685935</c:v>
                </c:pt>
                <c:pt idx="1880">
                  <c:v>0.10881802237390975</c:v>
                </c:pt>
                <c:pt idx="1881">
                  <c:v>0.2824379074172626</c:v>
                </c:pt>
                <c:pt idx="1882">
                  <c:v>0.10229152340773505</c:v>
                </c:pt>
                <c:pt idx="1883">
                  <c:v>0.17420078192686</c:v>
                </c:pt>
                <c:pt idx="1884">
                  <c:v>0.16116135173726792</c:v>
                </c:pt>
                <c:pt idx="1885">
                  <c:v>0.21576320600879573</c:v>
                </c:pt>
                <c:pt idx="1886">
                  <c:v>0.1894468085106383</c:v>
                </c:pt>
                <c:pt idx="1887">
                  <c:v>0.27965942088538243</c:v>
                </c:pt>
                <c:pt idx="1888">
                  <c:v>0.18444027462617094</c:v>
                </c:pt>
                <c:pt idx="1889">
                  <c:v>0.1615629742033384</c:v>
                </c:pt>
                <c:pt idx="1890">
                  <c:v>0.32750875973176469</c:v>
                </c:pt>
                <c:pt idx="1891">
                  <c:v>0.16777952799810419</c:v>
                </c:pt>
                <c:pt idx="1892">
                  <c:v>0.22856026411904498</c:v>
                </c:pt>
                <c:pt idx="1893">
                  <c:v>0.19070251636189875</c:v>
                </c:pt>
                <c:pt idx="1894">
                  <c:v>0.19758695735176207</c:v>
                </c:pt>
                <c:pt idx="1895">
                  <c:v>0.28144107471340363</c:v>
                </c:pt>
                <c:pt idx="1896">
                  <c:v>0.3083565018873895</c:v>
                </c:pt>
                <c:pt idx="1897">
                  <c:v>0.29985343564100353</c:v>
                </c:pt>
                <c:pt idx="1898">
                  <c:v>9.4948259491124454E-2</c:v>
                </c:pt>
                <c:pt idx="1899">
                  <c:v>0.24259681093394078</c:v>
                </c:pt>
                <c:pt idx="1900">
                  <c:v>0.12628756694695778</c:v>
                </c:pt>
                <c:pt idx="1901">
                  <c:v>0.19425301871361911</c:v>
                </c:pt>
                <c:pt idx="1902">
                  <c:v>0.21606293677376667</c:v>
                </c:pt>
                <c:pt idx="1903">
                  <c:v>0.25709779179810721</c:v>
                </c:pt>
                <c:pt idx="1904">
                  <c:v>0.26337017020246833</c:v>
                </c:pt>
                <c:pt idx="1905">
                  <c:v>0.31246721323760845</c:v>
                </c:pt>
                <c:pt idx="1906">
                  <c:v>0.26608670081113533</c:v>
                </c:pt>
                <c:pt idx="1907">
                  <c:v>0.28470174103320334</c:v>
                </c:pt>
                <c:pt idx="1908">
                  <c:v>0.26088711680826748</c:v>
                </c:pt>
                <c:pt idx="1909">
                  <c:v>0.28113961312026914</c:v>
                </c:pt>
                <c:pt idx="1910">
                  <c:v>0.11379274596832291</c:v>
                </c:pt>
                <c:pt idx="1911">
                  <c:v>0.2825099285146942</c:v>
                </c:pt>
                <c:pt idx="1912">
                  <c:v>0.17216895645086208</c:v>
                </c:pt>
                <c:pt idx="1913">
                  <c:v>0.13662538206539218</c:v>
                </c:pt>
                <c:pt idx="1914">
                  <c:v>0.28995683416184986</c:v>
                </c:pt>
                <c:pt idx="1915">
                  <c:v>0.12591945659865844</c:v>
                </c:pt>
                <c:pt idx="1916">
                  <c:v>0.125090733123639</c:v>
                </c:pt>
                <c:pt idx="1917">
                  <c:v>0.28424520098990036</c:v>
                </c:pt>
                <c:pt idx="1918">
                  <c:v>0.25481146588804121</c:v>
                </c:pt>
                <c:pt idx="1919">
                  <c:v>0.19802982624161994</c:v>
                </c:pt>
                <c:pt idx="1920">
                  <c:v>0.16940673024863603</c:v>
                </c:pt>
                <c:pt idx="1921">
                  <c:v>0.21739368630542094</c:v>
                </c:pt>
                <c:pt idx="1922">
                  <c:v>0.2436108512628625</c:v>
                </c:pt>
                <c:pt idx="1923">
                  <c:v>0.21710364881816452</c:v>
                </c:pt>
                <c:pt idx="1924">
                  <c:v>0.31238783223861832</c:v>
                </c:pt>
                <c:pt idx="1925">
                  <c:v>0.26901406983888942</c:v>
                </c:pt>
                <c:pt idx="1926">
                  <c:v>0.19760041854072963</c:v>
                </c:pt>
                <c:pt idx="1927">
                  <c:v>0.31268094962362475</c:v>
                </c:pt>
                <c:pt idx="1928">
                  <c:v>9.2597840196305292E-2</c:v>
                </c:pt>
                <c:pt idx="1929">
                  <c:v>0.18940733719104144</c:v>
                </c:pt>
                <c:pt idx="1930">
                  <c:v>0.34466712001813404</c:v>
                </c:pt>
                <c:pt idx="1931">
                  <c:v>0.12775309292549433</c:v>
                </c:pt>
                <c:pt idx="1932">
                  <c:v>0.24501112078135576</c:v>
                </c:pt>
                <c:pt idx="1933">
                  <c:v>0.17360685263819628</c:v>
                </c:pt>
                <c:pt idx="1934">
                  <c:v>0.1250773837348865</c:v>
                </c:pt>
                <c:pt idx="1935">
                  <c:v>0.15562544822997765</c:v>
                </c:pt>
                <c:pt idx="1936">
                  <c:v>0.33880852929042904</c:v>
                </c:pt>
                <c:pt idx="1937">
                  <c:v>0.29026057846433179</c:v>
                </c:pt>
                <c:pt idx="1938">
                  <c:v>0.31447742158088987</c:v>
                </c:pt>
                <c:pt idx="1939">
                  <c:v>0.25633100936773756</c:v>
                </c:pt>
                <c:pt idx="1940">
                  <c:v>0.21205424804265713</c:v>
                </c:pt>
                <c:pt idx="1941">
                  <c:v>0.34087907399910328</c:v>
                </c:pt>
                <c:pt idx="1942">
                  <c:v>0.35503887911080645</c:v>
                </c:pt>
                <c:pt idx="1943">
                  <c:v>0.10258344717900618</c:v>
                </c:pt>
                <c:pt idx="1944">
                  <c:v>0.33690939615888421</c:v>
                </c:pt>
                <c:pt idx="1945">
                  <c:v>0.10221335003786192</c:v>
                </c:pt>
                <c:pt idx="1946">
                  <c:v>0.10218808684826874</c:v>
                </c:pt>
                <c:pt idx="1947">
                  <c:v>0.19031143323187652</c:v>
                </c:pt>
                <c:pt idx="1948">
                  <c:v>0.12154046048447181</c:v>
                </c:pt>
                <c:pt idx="1949">
                  <c:v>0.10596571372433441</c:v>
                </c:pt>
                <c:pt idx="1950">
                  <c:v>0.28317602691382321</c:v>
                </c:pt>
                <c:pt idx="1951">
                  <c:v>0.33850476272627572</c:v>
                </c:pt>
                <c:pt idx="1952">
                  <c:v>0.18624770209046984</c:v>
                </c:pt>
                <c:pt idx="1953">
                  <c:v>0.22877989374657651</c:v>
                </c:pt>
                <c:pt idx="1954">
                  <c:v>0.30122382777941614</c:v>
                </c:pt>
                <c:pt idx="1955">
                  <c:v>0.14617015939616446</c:v>
                </c:pt>
                <c:pt idx="1956">
                  <c:v>0.11510983508045669</c:v>
                </c:pt>
                <c:pt idx="1957">
                  <c:v>9.8080851024501148E-2</c:v>
                </c:pt>
                <c:pt idx="1958">
                  <c:v>0.24216430221049157</c:v>
                </c:pt>
                <c:pt idx="1959">
                  <c:v>0.18508029197080292</c:v>
                </c:pt>
                <c:pt idx="1960">
                  <c:v>0.186084430214633</c:v>
                </c:pt>
                <c:pt idx="1961">
                  <c:v>0.19128987719731494</c:v>
                </c:pt>
                <c:pt idx="1962">
                  <c:v>0.14447564595560952</c:v>
                </c:pt>
                <c:pt idx="1963">
                  <c:v>0.20827591995467548</c:v>
                </c:pt>
                <c:pt idx="1964">
                  <c:v>0.34848261366569561</c:v>
                </c:pt>
                <c:pt idx="1965">
                  <c:v>0.15517593924544681</c:v>
                </c:pt>
                <c:pt idx="1966">
                  <c:v>9.1668479769523345E-2</c:v>
                </c:pt>
                <c:pt idx="1967">
                  <c:v>0.16565208508634333</c:v>
                </c:pt>
                <c:pt idx="1968">
                  <c:v>9.5747501259312293E-2</c:v>
                </c:pt>
                <c:pt idx="1969">
                  <c:v>0.29155282757588236</c:v>
                </c:pt>
                <c:pt idx="1970">
                  <c:v>0.38820375892198528</c:v>
                </c:pt>
                <c:pt idx="1971">
                  <c:v>0.37812660613328769</c:v>
                </c:pt>
                <c:pt idx="1972">
                  <c:v>0.2006725981627426</c:v>
                </c:pt>
                <c:pt idx="1973">
                  <c:v>0.2471264367816092</c:v>
                </c:pt>
                <c:pt idx="1974">
                  <c:v>0.31142354244258613</c:v>
                </c:pt>
                <c:pt idx="1975">
                  <c:v>0.29246734940452218</c:v>
                </c:pt>
                <c:pt idx="1976">
                  <c:v>0.15464004678712689</c:v>
                </c:pt>
                <c:pt idx="1977">
                  <c:v>0.20332865332865335</c:v>
                </c:pt>
                <c:pt idx="1978">
                  <c:v>0.12831555359171823</c:v>
                </c:pt>
                <c:pt idx="1979">
                  <c:v>0.30103452016161836</c:v>
                </c:pt>
                <c:pt idx="1980">
                  <c:v>0.17478000986316347</c:v>
                </c:pt>
                <c:pt idx="1981">
                  <c:v>0.23260963232477977</c:v>
                </c:pt>
                <c:pt idx="1982">
                  <c:v>0.27747951178072611</c:v>
                </c:pt>
                <c:pt idx="1983">
                  <c:v>0.16021882618778616</c:v>
                </c:pt>
                <c:pt idx="1984">
                  <c:v>0.16115833616683667</c:v>
                </c:pt>
                <c:pt idx="1985">
                  <c:v>0.37477609770363668</c:v>
                </c:pt>
                <c:pt idx="1986">
                  <c:v>9.8630136986301367E-2</c:v>
                </c:pt>
                <c:pt idx="1987">
                  <c:v>0.1335611969363889</c:v>
                </c:pt>
                <c:pt idx="1988">
                  <c:v>0.17568494870207033</c:v>
                </c:pt>
                <c:pt idx="1989">
                  <c:v>0.15760777862144604</c:v>
                </c:pt>
                <c:pt idx="1990">
                  <c:v>0.31794365717206713</c:v>
                </c:pt>
                <c:pt idx="1991">
                  <c:v>0.28517826004748004</c:v>
                </c:pt>
                <c:pt idx="1992">
                  <c:v>9.1749266513361363E-2</c:v>
                </c:pt>
                <c:pt idx="1993">
                  <c:v>0.15102776160748341</c:v>
                </c:pt>
                <c:pt idx="1994">
                  <c:v>0.28647798975301958</c:v>
                </c:pt>
                <c:pt idx="1995">
                  <c:v>9.5886083751433038E-2</c:v>
                </c:pt>
                <c:pt idx="1996">
                  <c:v>0.28371830926575453</c:v>
                </c:pt>
                <c:pt idx="1997">
                  <c:v>0.25965551255785718</c:v>
                </c:pt>
                <c:pt idx="1998">
                  <c:v>0.10395571321079221</c:v>
                </c:pt>
                <c:pt idx="1999">
                  <c:v>8.8398290624103412E-2</c:v>
                </c:pt>
              </c:numCache>
            </c:numRef>
          </c:yVal>
          <c:smooth val="0"/>
          <c:extLst>
            <c:ext xmlns:c16="http://schemas.microsoft.com/office/drawing/2014/chart" uri="{C3380CC4-5D6E-409C-BE32-E72D297353CC}">
              <c16:uniqueId val="{00000002-C615-4104-8FF8-E31B6AFB1DBD}"/>
            </c:ext>
          </c:extLst>
        </c:ser>
        <c:dLbls>
          <c:showLegendKey val="0"/>
          <c:showVal val="0"/>
          <c:showCatName val="0"/>
          <c:showSerName val="0"/>
          <c:showPercent val="0"/>
          <c:showBubbleSize val="0"/>
        </c:dLbls>
        <c:axId val="1429187728"/>
        <c:axId val="1429188208"/>
      </c:scatterChart>
      <c:valAx>
        <c:axId val="1429187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188208"/>
        <c:crosses val="autoZero"/>
        <c:crossBetween val="midCat"/>
      </c:valAx>
      <c:valAx>
        <c:axId val="1429188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1877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[retail_data.xlsx]Customer &amp; Regional Data!PivotTable1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'Customer &amp; Regional Data'!$G$4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57-430C-B3B2-0B17210EC8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57-430C-B3B2-0B17210EC8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57-430C-B3B2-0B17210EC8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57-430C-B3B2-0B17210EC88E}"/>
              </c:ext>
            </c:extLst>
          </c:dPt>
          <c:cat>
            <c:strRef>
              <c:f>'Customer &amp; Regional Data'!$F$5:$F$9</c:f>
              <c:strCache>
                <c:ptCount val="4"/>
                <c:pt idx="0">
                  <c:v>Corporate</c:v>
                </c:pt>
                <c:pt idx="1">
                  <c:v>Enterprise</c:v>
                </c:pt>
                <c:pt idx="2">
                  <c:v>Small Business</c:v>
                </c:pt>
                <c:pt idx="3">
                  <c:v>Retail</c:v>
                </c:pt>
              </c:strCache>
            </c:strRef>
          </c:cat>
          <c:val>
            <c:numRef>
              <c:f>'Customer &amp; Regional Data'!$G$5:$G$9</c:f>
              <c:numCache>
                <c:formatCode>General</c:formatCode>
                <c:ptCount val="4"/>
                <c:pt idx="0">
                  <c:v>2787490.6099999994</c:v>
                </c:pt>
                <c:pt idx="1">
                  <c:v>2613788.9400000023</c:v>
                </c:pt>
                <c:pt idx="2">
                  <c:v>2591181.0299999993</c:v>
                </c:pt>
                <c:pt idx="3">
                  <c:v>2409612.0100000012</c:v>
                </c:pt>
              </c:numCache>
            </c:numRef>
          </c:val>
          <c:extLst>
            <c:ext xmlns:c16="http://schemas.microsoft.com/office/drawing/2014/chart" uri="{C3380CC4-5D6E-409C-BE32-E72D297353CC}">
              <c16:uniqueId val="{00000000-2D04-4C0B-A503-5DAD67BFCB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[retail_data.xlsx]Customer &amp; Regional Data!PivotTable3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&amp; Regional Data'!$F$15</c:f>
              <c:strCache>
                <c:ptCount val="1"/>
                <c:pt idx="0">
                  <c:v>Total</c:v>
                </c:pt>
              </c:strCache>
            </c:strRef>
          </c:tx>
          <c:spPr>
            <a:solidFill>
              <a:schemeClr val="accent1"/>
            </a:solidFill>
            <a:ln>
              <a:noFill/>
            </a:ln>
            <a:effectLst/>
          </c:spPr>
          <c:invertIfNegative val="0"/>
          <c:cat>
            <c:strRef>
              <c:f>'Customer &amp; Regional Data'!$E$16:$E$20</c:f>
              <c:strCache>
                <c:ptCount val="4"/>
                <c:pt idx="0">
                  <c:v>East</c:v>
                </c:pt>
                <c:pt idx="1">
                  <c:v>North</c:v>
                </c:pt>
                <c:pt idx="2">
                  <c:v>South</c:v>
                </c:pt>
                <c:pt idx="3">
                  <c:v>West</c:v>
                </c:pt>
              </c:strCache>
            </c:strRef>
          </c:cat>
          <c:val>
            <c:numRef>
              <c:f>'Customer &amp; Regional Data'!$F$16:$F$20</c:f>
              <c:numCache>
                <c:formatCode>0.00</c:formatCode>
                <c:ptCount val="4"/>
                <c:pt idx="0">
                  <c:v>3.056795131845842</c:v>
                </c:pt>
                <c:pt idx="1">
                  <c:v>3.0295358649789028</c:v>
                </c:pt>
                <c:pt idx="2">
                  <c:v>2.9540229885057472</c:v>
                </c:pt>
                <c:pt idx="3">
                  <c:v>2.9608610567514675</c:v>
                </c:pt>
              </c:numCache>
            </c:numRef>
          </c:val>
          <c:extLst>
            <c:ext xmlns:c16="http://schemas.microsoft.com/office/drawing/2014/chart" uri="{C3380CC4-5D6E-409C-BE32-E72D297353CC}">
              <c16:uniqueId val="{00000000-2605-4E23-BC85-AAFFEBA59D48}"/>
            </c:ext>
          </c:extLst>
        </c:ser>
        <c:dLbls>
          <c:showLegendKey val="0"/>
          <c:showVal val="0"/>
          <c:showCatName val="0"/>
          <c:showSerName val="0"/>
          <c:showPercent val="0"/>
          <c:showBubbleSize val="0"/>
        </c:dLbls>
        <c:gapWidth val="219"/>
        <c:overlap val="-27"/>
        <c:axId val="878858064"/>
        <c:axId val="878859024"/>
      </c:barChart>
      <c:catAx>
        <c:axId val="87885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859024"/>
        <c:crosses val="autoZero"/>
        <c:auto val="1"/>
        <c:lblAlgn val="ctr"/>
        <c:lblOffset val="100"/>
        <c:noMultiLvlLbl val="0"/>
      </c:catAx>
      <c:valAx>
        <c:axId val="87885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85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[retail_data.xlsx]Customer &amp; Regional Data!PivotTable4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&amp; Regional Data'!$I$15</c:f>
              <c:strCache>
                <c:ptCount val="1"/>
                <c:pt idx="0">
                  <c:v>Total</c:v>
                </c:pt>
              </c:strCache>
            </c:strRef>
          </c:tx>
          <c:spPr>
            <a:solidFill>
              <a:schemeClr val="accent1"/>
            </a:solidFill>
            <a:ln>
              <a:noFill/>
            </a:ln>
            <a:effectLst/>
          </c:spPr>
          <c:invertIfNegative val="0"/>
          <c:cat>
            <c:strRef>
              <c:f>'Customer &amp; Regional Data'!$H$16:$H$26</c:f>
              <c:strCache>
                <c:ptCount val="10"/>
                <c:pt idx="0">
                  <c:v>Berlin</c:v>
                </c:pt>
                <c:pt idx="1">
                  <c:v>Chicago</c:v>
                </c:pt>
                <c:pt idx="2">
                  <c:v>Delhi</c:v>
                </c:pt>
                <c:pt idx="3">
                  <c:v>Houston</c:v>
                </c:pt>
                <c:pt idx="4">
                  <c:v>London</c:v>
                </c:pt>
                <c:pt idx="5">
                  <c:v>Los Angeles</c:v>
                </c:pt>
                <c:pt idx="6">
                  <c:v>Miami</c:v>
                </c:pt>
                <c:pt idx="7">
                  <c:v>Mumbai</c:v>
                </c:pt>
                <c:pt idx="8">
                  <c:v>New York</c:v>
                </c:pt>
                <c:pt idx="9">
                  <c:v>Tokyo</c:v>
                </c:pt>
              </c:strCache>
            </c:strRef>
          </c:cat>
          <c:val>
            <c:numRef>
              <c:f>'Customer &amp; Regional Data'!$I$16:$I$26</c:f>
              <c:numCache>
                <c:formatCode>0.00</c:formatCode>
                <c:ptCount val="10"/>
                <c:pt idx="0">
                  <c:v>2.8854166666666665</c:v>
                </c:pt>
                <c:pt idx="1">
                  <c:v>2.9556650246305418</c:v>
                </c:pt>
                <c:pt idx="2">
                  <c:v>2.9105263157894736</c:v>
                </c:pt>
                <c:pt idx="3">
                  <c:v>2.9447236180904524</c:v>
                </c:pt>
                <c:pt idx="4">
                  <c:v>2.9082568807339451</c:v>
                </c:pt>
                <c:pt idx="5">
                  <c:v>3.2376237623762378</c:v>
                </c:pt>
                <c:pt idx="6">
                  <c:v>3.0425531914893615</c:v>
                </c:pt>
                <c:pt idx="7">
                  <c:v>3.0476190476190474</c:v>
                </c:pt>
                <c:pt idx="8">
                  <c:v>3.1326530612244898</c:v>
                </c:pt>
                <c:pt idx="9">
                  <c:v>2.9257425742574257</c:v>
                </c:pt>
              </c:numCache>
            </c:numRef>
          </c:val>
          <c:extLst>
            <c:ext xmlns:c16="http://schemas.microsoft.com/office/drawing/2014/chart" uri="{C3380CC4-5D6E-409C-BE32-E72D297353CC}">
              <c16:uniqueId val="{00000000-BDFC-4C0E-98D5-8A28F3E51301}"/>
            </c:ext>
          </c:extLst>
        </c:ser>
        <c:dLbls>
          <c:showLegendKey val="0"/>
          <c:showVal val="0"/>
          <c:showCatName val="0"/>
          <c:showSerName val="0"/>
          <c:showPercent val="0"/>
          <c:showBubbleSize val="0"/>
        </c:dLbls>
        <c:gapWidth val="182"/>
        <c:axId val="174225920"/>
        <c:axId val="291643616"/>
      </c:barChart>
      <c:catAx>
        <c:axId val="17422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643616"/>
        <c:crosses val="autoZero"/>
        <c:auto val="1"/>
        <c:lblAlgn val="ctr"/>
        <c:lblOffset val="100"/>
        <c:noMultiLvlLbl val="0"/>
      </c:catAx>
      <c:valAx>
        <c:axId val="2916436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AC-49ED-8D16-6C47E295EC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AC-49ED-8D16-6C47E295EC7B}"/>
              </c:ext>
            </c:extLst>
          </c:dPt>
          <c:cat>
            <c:strRef>
              <c:f>'Operations &amp; Logistics Data'!$B$10:$B$11</c:f>
              <c:strCache>
                <c:ptCount val="2"/>
                <c:pt idx="0">
                  <c:v>on time</c:v>
                </c:pt>
                <c:pt idx="1">
                  <c:v>late</c:v>
                </c:pt>
              </c:strCache>
            </c:strRef>
          </c:cat>
          <c:val>
            <c:numRef>
              <c:f>'Operations &amp; Logistics Data'!$C$10:$C$11</c:f>
              <c:numCache>
                <c:formatCode>0.00%</c:formatCode>
                <c:ptCount val="2"/>
                <c:pt idx="0">
                  <c:v>0.50700000000000001</c:v>
                </c:pt>
                <c:pt idx="1">
                  <c:v>0.49299999999999999</c:v>
                </c:pt>
              </c:numCache>
            </c:numRef>
          </c:val>
          <c:extLst>
            <c:ext xmlns:c16="http://schemas.microsoft.com/office/drawing/2014/chart" uri="{C3380CC4-5D6E-409C-BE32-E72D297353CC}">
              <c16:uniqueId val="{00000000-C3A3-49E1-8A62-C06678C12D1F}"/>
            </c:ext>
          </c:extLst>
        </c:ser>
        <c:dLbls>
          <c:showLegendKey val="0"/>
          <c:showVal val="0"/>
          <c:showCatName val="0"/>
          <c:showSerName val="0"/>
          <c:showPercent val="0"/>
          <c:showBubbleSize val="0"/>
          <c:showLeaderLines val="1"/>
        </c:dLbls>
        <c:firstSliceAng val="27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'Operations &amp; Logistics Data'!$F$10:$F$11</c:f>
              <c:strCache>
                <c:ptCount val="2"/>
                <c:pt idx="0">
                  <c:v>on time</c:v>
                </c:pt>
                <c:pt idx="1">
                  <c:v>late</c:v>
                </c:pt>
              </c:strCache>
            </c:strRef>
          </c:cat>
          <c:val>
            <c:numRef>
              <c:f>'Operations &amp; Logistics Data'!$G$10:$G$11</c:f>
              <c:numCache>
                <c:formatCode>General</c:formatCode>
                <c:ptCount val="2"/>
                <c:pt idx="0">
                  <c:v>1014</c:v>
                </c:pt>
                <c:pt idx="1">
                  <c:v>986</c:v>
                </c:pt>
              </c:numCache>
            </c:numRef>
          </c:val>
          <c:extLst>
            <c:ext xmlns:c16="http://schemas.microsoft.com/office/drawing/2014/chart" uri="{C3380CC4-5D6E-409C-BE32-E72D297353CC}">
              <c16:uniqueId val="{00000000-0410-4985-A6D7-ABADC6379007}"/>
            </c:ext>
          </c:extLst>
        </c:ser>
        <c:dLbls>
          <c:showLegendKey val="0"/>
          <c:showVal val="0"/>
          <c:showCatName val="0"/>
          <c:showSerName val="0"/>
          <c:showPercent val="0"/>
          <c:showBubbleSize val="0"/>
        </c:dLbls>
        <c:gapWidth val="219"/>
        <c:overlap val="-27"/>
        <c:axId val="291314416"/>
        <c:axId val="291314896"/>
      </c:barChart>
      <c:catAx>
        <c:axId val="29131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14896"/>
        <c:crosses val="autoZero"/>
        <c:auto val="1"/>
        <c:lblAlgn val="ctr"/>
        <c:lblOffset val="100"/>
        <c:noMultiLvlLbl val="0"/>
      </c:catAx>
      <c:valAx>
        <c:axId val="29131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14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[retail_data.xlsx]Operations &amp; Logistics Data!PivotTable16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'Operations &amp; Logistics Data'!$J$10</c:f>
              <c:strCache>
                <c:ptCount val="1"/>
                <c:pt idx="0">
                  <c:v>Total</c:v>
                </c:pt>
              </c:strCache>
            </c:strRef>
          </c:tx>
          <c:spPr>
            <a:solidFill>
              <a:schemeClr val="accent1"/>
            </a:solidFill>
            <a:ln>
              <a:noFill/>
            </a:ln>
            <a:effectLst/>
          </c:spPr>
          <c:cat>
            <c:strRef>
              <c:f>'Operations &amp; Logistics Data'!$I$11:$I$23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'Operations &amp; Logistics Data'!$J$11:$J$23</c:f>
              <c:numCache>
                <c:formatCode>0</c:formatCode>
                <c:ptCount val="12"/>
                <c:pt idx="0">
                  <c:v>5.2530120481927707</c:v>
                </c:pt>
                <c:pt idx="1">
                  <c:v>5.53125</c:v>
                </c:pt>
                <c:pt idx="2">
                  <c:v>5.6184971098265892</c:v>
                </c:pt>
                <c:pt idx="3">
                  <c:v>5.0726256983240221</c:v>
                </c:pt>
                <c:pt idx="4">
                  <c:v>5.415730337078652</c:v>
                </c:pt>
                <c:pt idx="5">
                  <c:v>5.25</c:v>
                </c:pt>
                <c:pt idx="6">
                  <c:v>5.7037037037037033</c:v>
                </c:pt>
                <c:pt idx="7">
                  <c:v>5.4825581395348841</c:v>
                </c:pt>
                <c:pt idx="8">
                  <c:v>5.2216216216216216</c:v>
                </c:pt>
                <c:pt idx="9">
                  <c:v>5.8741721854304636</c:v>
                </c:pt>
                <c:pt idx="10">
                  <c:v>5.4589041095890414</c:v>
                </c:pt>
                <c:pt idx="11">
                  <c:v>5.5</c:v>
                </c:pt>
              </c:numCache>
            </c:numRef>
          </c:val>
          <c:extLst>
            <c:ext xmlns:c16="http://schemas.microsoft.com/office/drawing/2014/chart" uri="{C3380CC4-5D6E-409C-BE32-E72D297353CC}">
              <c16:uniqueId val="{00000000-AF3C-42EE-9214-505B4478C7D1}"/>
            </c:ext>
          </c:extLst>
        </c:ser>
        <c:dLbls>
          <c:showLegendKey val="0"/>
          <c:showVal val="0"/>
          <c:showCatName val="0"/>
          <c:showSerName val="0"/>
          <c:showPercent val="0"/>
          <c:showBubbleSize val="0"/>
        </c:dLbls>
        <c:axId val="402782864"/>
        <c:axId val="402786704"/>
      </c:areaChart>
      <c:catAx>
        <c:axId val="402782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86704"/>
        <c:crosses val="autoZero"/>
        <c:auto val="1"/>
        <c:lblAlgn val="ctr"/>
        <c:lblOffset val="100"/>
        <c:noMultiLvlLbl val="0"/>
      </c:catAx>
      <c:valAx>
        <c:axId val="402786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82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65-48D8-9D8E-039AF4EB22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65-48D8-9D8E-039AF4EB229C}"/>
              </c:ext>
            </c:extLst>
          </c:dPt>
          <c:cat>
            <c:strRef>
              <c:f>'Operations &amp; Logistics Data'!$L$10:$L$11</c:f>
              <c:strCache>
                <c:ptCount val="2"/>
                <c:pt idx="0">
                  <c:v>returned</c:v>
                </c:pt>
                <c:pt idx="1">
                  <c:v>not returned</c:v>
                </c:pt>
              </c:strCache>
            </c:strRef>
          </c:cat>
          <c:val>
            <c:numRef>
              <c:f>'Operations &amp; Logistics Data'!$M$10:$M$11</c:f>
              <c:numCache>
                <c:formatCode>0.00%</c:formatCode>
                <c:ptCount val="2"/>
                <c:pt idx="0">
                  <c:v>0.499</c:v>
                </c:pt>
                <c:pt idx="1">
                  <c:v>0.501</c:v>
                </c:pt>
              </c:numCache>
            </c:numRef>
          </c:val>
          <c:extLst>
            <c:ext xmlns:c16="http://schemas.microsoft.com/office/drawing/2014/chart" uri="{C3380CC4-5D6E-409C-BE32-E72D297353CC}">
              <c16:uniqueId val="{00000000-DD81-490A-B0EB-777DD009DA2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hyperlink" Target="#Home!A1"/><Relationship Id="rId7" Type="http://schemas.openxmlformats.org/officeDocument/2006/relationships/hyperlink" Target="#'Customer &amp; Regional Analysis'!A1"/><Relationship Id="rId12" Type="http://schemas.openxmlformats.org/officeDocument/2006/relationships/image" Target="../media/image6.png"/><Relationship Id="rId17" Type="http://schemas.openxmlformats.org/officeDocument/2006/relationships/image" Target="../media/image11.svg"/><Relationship Id="rId2" Type="http://schemas.microsoft.com/office/2007/relationships/hdphoto" Target="../media/hdphoto1.wdp"/><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hyperlink" Target="#'Sales Performance Overview'!A1"/><Relationship Id="rId11" Type="http://schemas.openxmlformats.org/officeDocument/2006/relationships/image" Target="../media/image5.svg"/><Relationship Id="rId5" Type="http://schemas.openxmlformats.org/officeDocument/2006/relationships/hyperlink" Target="#'Product &amp; Category Insights'!A1"/><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hyperlink" Target="#'Operations &amp; Logistics'!A1"/><Relationship Id="rId9" Type="http://schemas.openxmlformats.org/officeDocument/2006/relationships/image" Target="../media/image3.svg"/><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hyperlink" Target="#'Product &amp; Category Insights'!A1"/><Relationship Id="rId13" Type="http://schemas.openxmlformats.org/officeDocument/2006/relationships/image" Target="../media/image4.png"/><Relationship Id="rId18" Type="http://schemas.openxmlformats.org/officeDocument/2006/relationships/image" Target="../media/image9.svg"/><Relationship Id="rId3" Type="http://schemas.openxmlformats.org/officeDocument/2006/relationships/chart" Target="../charts/chart2.xml"/><Relationship Id="rId7" Type="http://schemas.openxmlformats.org/officeDocument/2006/relationships/hyperlink" Target="#'Operations &amp; Logistics'!A1"/><Relationship Id="rId12" Type="http://schemas.openxmlformats.org/officeDocument/2006/relationships/image" Target="../media/image14.svg"/><Relationship Id="rId17" Type="http://schemas.openxmlformats.org/officeDocument/2006/relationships/image" Target="../media/image8.png"/><Relationship Id="rId2" Type="http://schemas.openxmlformats.org/officeDocument/2006/relationships/chart" Target="../charts/chart1.xml"/><Relationship Id="rId16" Type="http://schemas.openxmlformats.org/officeDocument/2006/relationships/image" Target="../media/image7.svg"/><Relationship Id="rId20" Type="http://schemas.openxmlformats.org/officeDocument/2006/relationships/image" Target="../media/image16.svg"/><Relationship Id="rId1" Type="http://schemas.openxmlformats.org/officeDocument/2006/relationships/image" Target="../media/image12.png"/><Relationship Id="rId6" Type="http://schemas.openxmlformats.org/officeDocument/2006/relationships/hyperlink" Target="#Home!A1"/><Relationship Id="rId11" Type="http://schemas.openxmlformats.org/officeDocument/2006/relationships/image" Target="../media/image13.png"/><Relationship Id="rId5" Type="http://schemas.openxmlformats.org/officeDocument/2006/relationships/chart" Target="../charts/chart4.xml"/><Relationship Id="rId15" Type="http://schemas.openxmlformats.org/officeDocument/2006/relationships/image" Target="../media/image6.png"/><Relationship Id="rId10" Type="http://schemas.openxmlformats.org/officeDocument/2006/relationships/hyperlink" Target="#'Customer &amp; Regional Analysis'!A1"/><Relationship Id="rId19" Type="http://schemas.openxmlformats.org/officeDocument/2006/relationships/image" Target="../media/image15.png"/><Relationship Id="rId4" Type="http://schemas.openxmlformats.org/officeDocument/2006/relationships/chart" Target="../charts/chart3.xml"/><Relationship Id="rId9" Type="http://schemas.openxmlformats.org/officeDocument/2006/relationships/hyperlink" Target="#'Sales Performance Overview'!A1"/><Relationship Id="rId14" Type="http://schemas.openxmlformats.org/officeDocument/2006/relationships/image" Target="../media/image5.svg"/></Relationships>
</file>

<file path=xl/drawings/_rels/drawing3.xml.rels><?xml version="1.0" encoding="UTF-8" standalone="yes"?>
<Relationships xmlns="http://schemas.openxmlformats.org/package/2006/relationships"><Relationship Id="rId8" Type="http://schemas.openxmlformats.org/officeDocument/2006/relationships/hyperlink" Target="#'Customer &amp; Regional Analysis'!A1"/><Relationship Id="rId13" Type="http://schemas.openxmlformats.org/officeDocument/2006/relationships/image" Target="../media/image17.png"/><Relationship Id="rId18" Type="http://schemas.openxmlformats.org/officeDocument/2006/relationships/chart" Target="../charts/chart6.xml"/><Relationship Id="rId3" Type="http://schemas.openxmlformats.org/officeDocument/2006/relationships/image" Target="../media/image13.png"/><Relationship Id="rId7" Type="http://schemas.openxmlformats.org/officeDocument/2006/relationships/hyperlink" Target="#'Sales Performance Overview'!A1"/><Relationship Id="rId12" Type="http://schemas.openxmlformats.org/officeDocument/2006/relationships/image" Target="../media/image7.svg"/><Relationship Id="rId17" Type="http://schemas.openxmlformats.org/officeDocument/2006/relationships/chart" Target="../charts/chart5.xml"/><Relationship Id="rId2" Type="http://schemas.openxmlformats.org/officeDocument/2006/relationships/hyperlink" Target="#Home!A1"/><Relationship Id="rId16" Type="http://schemas.openxmlformats.org/officeDocument/2006/relationships/image" Target="../media/image11.svg"/><Relationship Id="rId1" Type="http://schemas.openxmlformats.org/officeDocument/2006/relationships/image" Target="../media/image12.png"/><Relationship Id="rId6" Type="http://schemas.openxmlformats.org/officeDocument/2006/relationships/hyperlink" Target="#'Product &amp; Category Insights'!A1"/><Relationship Id="rId11" Type="http://schemas.openxmlformats.org/officeDocument/2006/relationships/image" Target="../media/image6.png"/><Relationship Id="rId5" Type="http://schemas.openxmlformats.org/officeDocument/2006/relationships/hyperlink" Target="#'Operations &amp; Logistics'!A1"/><Relationship Id="rId15" Type="http://schemas.openxmlformats.org/officeDocument/2006/relationships/image" Target="../media/image10.png"/><Relationship Id="rId10" Type="http://schemas.openxmlformats.org/officeDocument/2006/relationships/image" Target="../media/image5.svg"/><Relationship Id="rId19" Type="http://schemas.openxmlformats.org/officeDocument/2006/relationships/chart" Target="../charts/chart7.xml"/><Relationship Id="rId4" Type="http://schemas.openxmlformats.org/officeDocument/2006/relationships/image" Target="../media/image14.svg"/><Relationship Id="rId9" Type="http://schemas.openxmlformats.org/officeDocument/2006/relationships/image" Target="../media/image4.png"/><Relationship Id="rId14" Type="http://schemas.openxmlformats.org/officeDocument/2006/relationships/image" Target="../media/image18.svg"/></Relationships>
</file>

<file path=xl/drawings/_rels/drawing4.xml.rels><?xml version="1.0" encoding="UTF-8" standalone="yes"?>
<Relationships xmlns="http://schemas.openxmlformats.org/package/2006/relationships"><Relationship Id="rId8" Type="http://schemas.openxmlformats.org/officeDocument/2006/relationships/hyperlink" Target="#'Customer &amp; Regional Analysis'!A1"/><Relationship Id="rId13" Type="http://schemas.openxmlformats.org/officeDocument/2006/relationships/image" Target="../media/image8.png"/><Relationship Id="rId18" Type="http://schemas.openxmlformats.org/officeDocument/2006/relationships/chart" Target="../charts/chart9.xml"/><Relationship Id="rId3" Type="http://schemas.openxmlformats.org/officeDocument/2006/relationships/image" Target="../media/image13.png"/><Relationship Id="rId7" Type="http://schemas.openxmlformats.org/officeDocument/2006/relationships/hyperlink" Target="#'Sales Performance Overview'!A1"/><Relationship Id="rId12" Type="http://schemas.openxmlformats.org/officeDocument/2006/relationships/image" Target="../media/image20.svg"/><Relationship Id="rId17" Type="http://schemas.openxmlformats.org/officeDocument/2006/relationships/chart" Target="../charts/chart8.xml"/><Relationship Id="rId2" Type="http://schemas.openxmlformats.org/officeDocument/2006/relationships/hyperlink" Target="#Home!A1"/><Relationship Id="rId16" Type="http://schemas.openxmlformats.org/officeDocument/2006/relationships/image" Target="../media/image11.svg"/><Relationship Id="rId1" Type="http://schemas.openxmlformats.org/officeDocument/2006/relationships/image" Target="../media/image12.png"/><Relationship Id="rId6" Type="http://schemas.openxmlformats.org/officeDocument/2006/relationships/hyperlink" Target="#'Product &amp; Category Insights'!A1"/><Relationship Id="rId11" Type="http://schemas.openxmlformats.org/officeDocument/2006/relationships/image" Target="../media/image19.png"/><Relationship Id="rId5" Type="http://schemas.openxmlformats.org/officeDocument/2006/relationships/hyperlink" Target="#'Operations &amp; Logistics'!A1"/><Relationship Id="rId15" Type="http://schemas.openxmlformats.org/officeDocument/2006/relationships/image" Target="../media/image10.png"/><Relationship Id="rId10" Type="http://schemas.openxmlformats.org/officeDocument/2006/relationships/image" Target="../media/image5.svg"/><Relationship Id="rId19" Type="http://schemas.openxmlformats.org/officeDocument/2006/relationships/chart" Target="../charts/chart10.xml"/><Relationship Id="rId4" Type="http://schemas.openxmlformats.org/officeDocument/2006/relationships/image" Target="../media/image14.svg"/><Relationship Id="rId9" Type="http://schemas.openxmlformats.org/officeDocument/2006/relationships/image" Target="../media/image4.png"/><Relationship Id="rId14" Type="http://schemas.openxmlformats.org/officeDocument/2006/relationships/image" Target="../media/image9.svg"/></Relationships>
</file>

<file path=xl/drawings/_rels/drawing5.xml.rels><?xml version="1.0" encoding="UTF-8" standalone="yes"?>
<Relationships xmlns="http://schemas.openxmlformats.org/package/2006/relationships"><Relationship Id="rId8" Type="http://schemas.openxmlformats.org/officeDocument/2006/relationships/hyperlink" Target="#'Customer &amp; Regional Analysis'!A1"/><Relationship Id="rId13" Type="http://schemas.openxmlformats.org/officeDocument/2006/relationships/image" Target="../media/image8.png"/><Relationship Id="rId18" Type="http://schemas.openxmlformats.org/officeDocument/2006/relationships/chart" Target="../charts/chart12.xml"/><Relationship Id="rId3" Type="http://schemas.openxmlformats.org/officeDocument/2006/relationships/image" Target="../media/image13.png"/><Relationship Id="rId7" Type="http://schemas.openxmlformats.org/officeDocument/2006/relationships/hyperlink" Target="#'Sales Performance Overview'!A1"/><Relationship Id="rId12" Type="http://schemas.openxmlformats.org/officeDocument/2006/relationships/image" Target="../media/image7.svg"/><Relationship Id="rId17" Type="http://schemas.openxmlformats.org/officeDocument/2006/relationships/chart" Target="../charts/chart11.xml"/><Relationship Id="rId2" Type="http://schemas.openxmlformats.org/officeDocument/2006/relationships/hyperlink" Target="#Home!A1"/><Relationship Id="rId16" Type="http://schemas.openxmlformats.org/officeDocument/2006/relationships/image" Target="../media/image11.svg"/><Relationship Id="rId20" Type="http://schemas.openxmlformats.org/officeDocument/2006/relationships/chart" Target="../charts/chart14.xml"/><Relationship Id="rId1" Type="http://schemas.openxmlformats.org/officeDocument/2006/relationships/image" Target="../media/image12.png"/><Relationship Id="rId6" Type="http://schemas.openxmlformats.org/officeDocument/2006/relationships/hyperlink" Target="#'Product &amp; Category Insights'!A1"/><Relationship Id="rId11" Type="http://schemas.openxmlformats.org/officeDocument/2006/relationships/image" Target="../media/image6.png"/><Relationship Id="rId5" Type="http://schemas.openxmlformats.org/officeDocument/2006/relationships/hyperlink" Target="#'Operations &amp; Logistics'!A1"/><Relationship Id="rId15" Type="http://schemas.openxmlformats.org/officeDocument/2006/relationships/image" Target="../media/image10.png"/><Relationship Id="rId10" Type="http://schemas.openxmlformats.org/officeDocument/2006/relationships/image" Target="../media/image22.svg"/><Relationship Id="rId19" Type="http://schemas.openxmlformats.org/officeDocument/2006/relationships/chart" Target="../charts/chart13.xml"/><Relationship Id="rId4" Type="http://schemas.openxmlformats.org/officeDocument/2006/relationships/image" Target="../media/image14.svg"/><Relationship Id="rId9" Type="http://schemas.openxmlformats.org/officeDocument/2006/relationships/image" Target="../media/image21.png"/><Relationship Id="rId14" Type="http://schemas.openxmlformats.org/officeDocument/2006/relationships/image" Target="../media/image9.svg"/></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oneCell">
    <xdr:from>
      <xdr:col>0</xdr:col>
      <xdr:colOff>611273</xdr:colOff>
      <xdr:row>0</xdr:row>
      <xdr:rowOff>0</xdr:rowOff>
    </xdr:from>
    <xdr:to>
      <xdr:col>15</xdr:col>
      <xdr:colOff>16747</xdr:colOff>
      <xdr:row>26</xdr:row>
      <xdr:rowOff>175846</xdr:rowOff>
    </xdr:to>
    <xdr:pic>
      <xdr:nvPicPr>
        <xdr:cNvPr id="55" name="Picture 54">
          <a:extLst>
            <a:ext uri="{FF2B5EF4-FFF2-40B4-BE49-F238E27FC236}">
              <a16:creationId xmlns:a16="http://schemas.microsoft.com/office/drawing/2014/main" id="{4044EAEC-D294-98C8-AB07-FF5A718C3F8B}"/>
            </a:ext>
          </a:extLst>
        </xdr:cNvPr>
        <xdr:cNvPicPr>
          <a:picLocks noChangeAspect="1"/>
        </xdr:cNvPicPr>
      </xdr:nvPicPr>
      <xdr:blipFill>
        <a:blip xmlns:r="http://schemas.openxmlformats.org/officeDocument/2006/relationships" r:embed="rId1">
          <a:alphaModFix amt="85000"/>
          <a:extLst>
            <a:ext uri="{BEBA8EAE-BF5A-486C-A8C5-ECC9F3942E4B}">
              <a14:imgProps xmlns:a14="http://schemas.microsoft.com/office/drawing/2010/main">
                <a14:imgLayer r:embed="rId2">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611273" y="0"/>
          <a:ext cx="8574595" cy="4965560"/>
        </a:xfrm>
        <a:prstGeom prst="rect">
          <a:avLst/>
        </a:prstGeom>
      </xdr:spPr>
    </xdr:pic>
    <xdr:clientData/>
  </xdr:twoCellAnchor>
  <xdr:twoCellAnchor>
    <xdr:from>
      <xdr:col>0</xdr:col>
      <xdr:colOff>7620</xdr:colOff>
      <xdr:row>0</xdr:row>
      <xdr:rowOff>0</xdr:rowOff>
    </xdr:from>
    <xdr:to>
      <xdr:col>1</xdr:col>
      <xdr:colOff>7620</xdr:colOff>
      <xdr:row>26</xdr:row>
      <xdr:rowOff>175846</xdr:rowOff>
    </xdr:to>
    <xdr:sp macro="" textlink="">
      <xdr:nvSpPr>
        <xdr:cNvPr id="3" name="Rectangle 2">
          <a:extLst>
            <a:ext uri="{FF2B5EF4-FFF2-40B4-BE49-F238E27FC236}">
              <a16:creationId xmlns:a16="http://schemas.microsoft.com/office/drawing/2014/main" id="{2695B8C3-3626-4452-B6C6-6798D6555220}"/>
            </a:ext>
          </a:extLst>
        </xdr:cNvPr>
        <xdr:cNvSpPr/>
      </xdr:nvSpPr>
      <xdr:spPr>
        <a:xfrm>
          <a:off x="7620" y="0"/>
          <a:ext cx="611275" cy="4965560"/>
        </a:xfrm>
        <a:prstGeom prst="rect">
          <a:avLst/>
        </a:prstGeom>
        <a:solidFill>
          <a:srgbClr val="1E8445">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34877</xdr:colOff>
      <xdr:row>0</xdr:row>
      <xdr:rowOff>53001</xdr:rowOff>
    </xdr:from>
    <xdr:to>
      <xdr:col>0</xdr:col>
      <xdr:colOff>568233</xdr:colOff>
      <xdr:row>3</xdr:row>
      <xdr:rowOff>76971</xdr:rowOff>
    </xdr:to>
    <xdr:sp macro="" textlink="">
      <xdr:nvSpPr>
        <xdr:cNvPr id="24" name="Rectangle: Rounded Corners 23">
          <a:hlinkClick xmlns:r="http://schemas.openxmlformats.org/officeDocument/2006/relationships" r:id="rId3" tooltip="Home"/>
          <a:extLst>
            <a:ext uri="{FF2B5EF4-FFF2-40B4-BE49-F238E27FC236}">
              <a16:creationId xmlns:a16="http://schemas.microsoft.com/office/drawing/2014/main" id="{5C3A4B67-BB6B-4AAF-B03E-0A0CD5D38C9A}"/>
            </a:ext>
          </a:extLst>
        </xdr:cNvPr>
        <xdr:cNvSpPr/>
      </xdr:nvSpPr>
      <xdr:spPr>
        <a:xfrm>
          <a:off x="34877" y="53001"/>
          <a:ext cx="533356" cy="572610"/>
        </a:xfrm>
        <a:prstGeom prst="roundRect">
          <a:avLst>
            <a:gd name="adj" fmla="val 6685"/>
          </a:avLst>
        </a:prstGeom>
        <a:solidFill>
          <a:srgbClr val="7BE1A2">
            <a:alpha val="25098"/>
          </a:srgbClr>
        </a:solidFill>
        <a:ln>
          <a:solidFill>
            <a:srgbClr val="7BE1A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34877</xdr:colOff>
      <xdr:row>22</xdr:row>
      <xdr:rowOff>33848</xdr:rowOff>
    </xdr:from>
    <xdr:to>
      <xdr:col>0</xdr:col>
      <xdr:colOff>568233</xdr:colOff>
      <xdr:row>25</xdr:row>
      <xdr:rowOff>57818</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4DAE8B5F-4E51-4DC2-8702-C43FCF73FC83}"/>
            </a:ext>
          </a:extLst>
        </xdr:cNvPr>
        <xdr:cNvSpPr/>
      </xdr:nvSpPr>
      <xdr:spPr>
        <a:xfrm>
          <a:off x="34877" y="4057208"/>
          <a:ext cx="533356" cy="572610"/>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34877</xdr:colOff>
      <xdr:row>11</xdr:row>
      <xdr:rowOff>7267</xdr:rowOff>
    </xdr:from>
    <xdr:to>
      <xdr:col>0</xdr:col>
      <xdr:colOff>568233</xdr:colOff>
      <xdr:row>14</xdr:row>
      <xdr:rowOff>31235</xdr:rowOff>
    </xdr:to>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063FF95C-80AB-4DEA-8036-37DBDBEFD62B}"/>
            </a:ext>
          </a:extLst>
        </xdr:cNvPr>
        <xdr:cNvSpPr/>
      </xdr:nvSpPr>
      <xdr:spPr>
        <a:xfrm>
          <a:off x="34877" y="2018947"/>
          <a:ext cx="533356" cy="572608"/>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34877</xdr:colOff>
      <xdr:row>5</xdr:row>
      <xdr:rowOff>65575</xdr:rowOff>
    </xdr:from>
    <xdr:to>
      <xdr:col>0</xdr:col>
      <xdr:colOff>568233</xdr:colOff>
      <xdr:row>8</xdr:row>
      <xdr:rowOff>84185</xdr:rowOff>
    </xdr:to>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12C0C2AD-9B27-45C3-A92B-96D61FC715D0}"/>
            </a:ext>
          </a:extLst>
        </xdr:cNvPr>
        <xdr:cNvSpPr/>
      </xdr:nvSpPr>
      <xdr:spPr>
        <a:xfrm>
          <a:off x="34877" y="979975"/>
          <a:ext cx="533356" cy="567250"/>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34877</xdr:colOff>
      <xdr:row>16</xdr:row>
      <xdr:rowOff>138833</xdr:rowOff>
    </xdr:from>
    <xdr:to>
      <xdr:col>0</xdr:col>
      <xdr:colOff>568233</xdr:colOff>
      <xdr:row>19</xdr:row>
      <xdr:rowOff>162801</xdr:rowOff>
    </xdr:to>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4723F416-4B4B-49AB-9F97-59FF62F7C377}"/>
            </a:ext>
          </a:extLst>
        </xdr:cNvPr>
        <xdr:cNvSpPr/>
      </xdr:nvSpPr>
      <xdr:spPr>
        <a:xfrm>
          <a:off x="34877" y="3064913"/>
          <a:ext cx="533356" cy="572608"/>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79415</xdr:colOff>
      <xdr:row>0</xdr:row>
      <xdr:rowOff>114086</xdr:rowOff>
    </xdr:from>
    <xdr:to>
      <xdr:col>0</xdr:col>
      <xdr:colOff>533209</xdr:colOff>
      <xdr:row>3</xdr:row>
      <xdr:rowOff>16211</xdr:rowOff>
    </xdr:to>
    <xdr:pic>
      <xdr:nvPicPr>
        <xdr:cNvPr id="29" name="Graphic 28" descr="Home outline">
          <a:hlinkClick xmlns:r="http://schemas.openxmlformats.org/officeDocument/2006/relationships" r:id="rId3" tooltip="Home"/>
          <a:extLst>
            <a:ext uri="{FF2B5EF4-FFF2-40B4-BE49-F238E27FC236}">
              <a16:creationId xmlns:a16="http://schemas.microsoft.com/office/drawing/2014/main" id="{EF1296CE-34A0-4F92-A8BE-847C5D6BE8C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9415" y="114086"/>
          <a:ext cx="453794" cy="450765"/>
        </a:xfrm>
        <a:prstGeom prst="rect">
          <a:avLst/>
        </a:prstGeom>
      </xdr:spPr>
    </xdr:pic>
    <xdr:clientData/>
  </xdr:twoCellAnchor>
  <xdr:twoCellAnchor editAs="oneCell">
    <xdr:from>
      <xdr:col>0</xdr:col>
      <xdr:colOff>72589</xdr:colOff>
      <xdr:row>22</xdr:row>
      <xdr:rowOff>103709</xdr:rowOff>
    </xdr:from>
    <xdr:to>
      <xdr:col>0</xdr:col>
      <xdr:colOff>527353</xdr:colOff>
      <xdr:row>25</xdr:row>
      <xdr:rowOff>905</xdr:rowOff>
    </xdr:to>
    <xdr:pic>
      <xdr:nvPicPr>
        <xdr:cNvPr id="30" name="Graphic 29" descr="Branching diagram outline">
          <a:hlinkClick xmlns:r="http://schemas.openxmlformats.org/officeDocument/2006/relationships" r:id="rId4"/>
          <a:extLst>
            <a:ext uri="{FF2B5EF4-FFF2-40B4-BE49-F238E27FC236}">
              <a16:creationId xmlns:a16="http://schemas.microsoft.com/office/drawing/2014/main" id="{90002A30-39BB-4915-BF1A-4F86BC6871F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589" y="4127069"/>
          <a:ext cx="454764" cy="445836"/>
        </a:xfrm>
        <a:prstGeom prst="rect">
          <a:avLst/>
        </a:prstGeom>
      </xdr:spPr>
    </xdr:pic>
    <xdr:clientData/>
  </xdr:twoCellAnchor>
  <xdr:twoCellAnchor editAs="oneCell">
    <xdr:from>
      <xdr:col>0</xdr:col>
      <xdr:colOff>71648</xdr:colOff>
      <xdr:row>17</xdr:row>
      <xdr:rowOff>17554</xdr:rowOff>
    </xdr:from>
    <xdr:to>
      <xdr:col>0</xdr:col>
      <xdr:colOff>524680</xdr:colOff>
      <xdr:row>19</xdr:row>
      <xdr:rowOff>99159</xdr:rowOff>
    </xdr:to>
    <xdr:pic>
      <xdr:nvPicPr>
        <xdr:cNvPr id="31" name="Graphic 30" descr="Target Audience outline">
          <a:hlinkClick xmlns:r="http://schemas.openxmlformats.org/officeDocument/2006/relationships" r:id="rId7"/>
          <a:extLst>
            <a:ext uri="{FF2B5EF4-FFF2-40B4-BE49-F238E27FC236}">
              <a16:creationId xmlns:a16="http://schemas.microsoft.com/office/drawing/2014/main" id="{3D1076B4-7AC5-4698-ACEA-83D7255E9B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1648" y="3126514"/>
          <a:ext cx="453032" cy="447365"/>
        </a:xfrm>
        <a:prstGeom prst="rect">
          <a:avLst/>
        </a:prstGeom>
      </xdr:spPr>
    </xdr:pic>
    <xdr:clientData/>
  </xdr:twoCellAnchor>
  <xdr:twoCellAnchor editAs="oneCell">
    <xdr:from>
      <xdr:col>0</xdr:col>
      <xdr:colOff>88032</xdr:colOff>
      <xdr:row>11</xdr:row>
      <xdr:rowOff>67860</xdr:rowOff>
    </xdr:from>
    <xdr:to>
      <xdr:col>0</xdr:col>
      <xdr:colOff>540203</xdr:colOff>
      <xdr:row>13</xdr:row>
      <xdr:rowOff>155756</xdr:rowOff>
    </xdr:to>
    <xdr:pic>
      <xdr:nvPicPr>
        <xdr:cNvPr id="32" name="Graphic 31" descr="Inventory outline">
          <a:hlinkClick xmlns:r="http://schemas.openxmlformats.org/officeDocument/2006/relationships" r:id="rId5"/>
          <a:extLst>
            <a:ext uri="{FF2B5EF4-FFF2-40B4-BE49-F238E27FC236}">
              <a16:creationId xmlns:a16="http://schemas.microsoft.com/office/drawing/2014/main" id="{591E340F-F645-4279-AB8F-C22E3DDE789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8032" y="2079540"/>
          <a:ext cx="452171" cy="453656"/>
        </a:xfrm>
        <a:prstGeom prst="rect">
          <a:avLst/>
        </a:prstGeom>
      </xdr:spPr>
    </xdr:pic>
    <xdr:clientData/>
  </xdr:twoCellAnchor>
  <xdr:twoCellAnchor editAs="oneCell">
    <xdr:from>
      <xdr:col>0</xdr:col>
      <xdr:colOff>81619</xdr:colOff>
      <xdr:row>5</xdr:row>
      <xdr:rowOff>115848</xdr:rowOff>
    </xdr:from>
    <xdr:to>
      <xdr:col>0</xdr:col>
      <xdr:colOff>534850</xdr:colOff>
      <xdr:row>8</xdr:row>
      <xdr:rowOff>22296</xdr:rowOff>
    </xdr:to>
    <xdr:pic>
      <xdr:nvPicPr>
        <xdr:cNvPr id="33" name="Graphic 32" descr="Projector screen outline">
          <a:hlinkClick xmlns:r="http://schemas.openxmlformats.org/officeDocument/2006/relationships" r:id="rId6"/>
          <a:extLst>
            <a:ext uri="{FF2B5EF4-FFF2-40B4-BE49-F238E27FC236}">
              <a16:creationId xmlns:a16="http://schemas.microsoft.com/office/drawing/2014/main" id="{51D55DA4-4DBF-40CF-8DC4-4036B2BA3AD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1619" y="1030248"/>
          <a:ext cx="453231" cy="455088"/>
        </a:xfrm>
        <a:prstGeom prst="rect">
          <a:avLst/>
        </a:prstGeom>
      </xdr:spPr>
    </xdr:pic>
    <xdr:clientData/>
  </xdr:twoCellAnchor>
  <xdr:oneCellAnchor>
    <xdr:from>
      <xdr:col>13</xdr:col>
      <xdr:colOff>64850</xdr:colOff>
      <xdr:row>2</xdr:row>
      <xdr:rowOff>138735</xdr:rowOff>
    </xdr:from>
    <xdr:ext cx="1150183" cy="153096"/>
    <xdr:sp macro="" textlink="">
      <xdr:nvSpPr>
        <xdr:cNvPr id="42" name="Rectangle 41">
          <a:extLst>
            <a:ext uri="{FF2B5EF4-FFF2-40B4-BE49-F238E27FC236}">
              <a16:creationId xmlns:a16="http://schemas.microsoft.com/office/drawing/2014/main" id="{00102DDC-9C8D-47A4-9EA1-A943ABEFEA43}"/>
            </a:ext>
          </a:extLst>
        </xdr:cNvPr>
        <xdr:cNvSpPr/>
      </xdr:nvSpPr>
      <xdr:spPr>
        <a:xfrm>
          <a:off x="7989650" y="504495"/>
          <a:ext cx="1150183" cy="153096"/>
        </a:xfrm>
        <a:prstGeom prst="rect">
          <a:avLst/>
        </a:prstGeom>
        <a:noFill/>
      </xdr:spPr>
      <xdr:txBody>
        <a:bodyPr wrap="square" lIns="91440" tIns="45720" rIns="91440" bIns="45720" anchor="ctr">
          <a:noAutofit/>
        </a:bodyPr>
        <a:lstStyle/>
        <a:p>
          <a:pPr algn="r"/>
          <a:endParaRPr lang="en-US" sz="1000" b="1" cap="none" spc="50">
            <a:ln w="0"/>
            <a:solidFill>
              <a:srgbClr val="CCF4DB"/>
            </a:solidFill>
            <a:effectLst>
              <a:innerShdw blurRad="63500" dist="50800" dir="13500000">
                <a:srgbClr val="000000">
                  <a:alpha val="50000"/>
                </a:srgbClr>
              </a:inn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3</xdr:row>
      <xdr:rowOff>140368</xdr:rowOff>
    </xdr:to>
    <xdr:sp macro="" textlink="">
      <xdr:nvSpPr>
        <xdr:cNvPr id="2" name="Rectangle 1">
          <a:extLst>
            <a:ext uri="{FF2B5EF4-FFF2-40B4-BE49-F238E27FC236}">
              <a16:creationId xmlns:a16="http://schemas.microsoft.com/office/drawing/2014/main" id="{DD17F632-938B-071A-4BCE-6D03A3DC8685}"/>
            </a:ext>
          </a:extLst>
        </xdr:cNvPr>
        <xdr:cNvSpPr/>
      </xdr:nvSpPr>
      <xdr:spPr>
        <a:xfrm>
          <a:off x="0" y="0"/>
          <a:ext cx="9170581" cy="698577"/>
        </a:xfrm>
        <a:prstGeom prst="rect">
          <a:avLst/>
        </a:prstGeom>
        <a:solidFill>
          <a:srgbClr val="1E8445">
            <a:alpha val="8470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0</xdr:rowOff>
    </xdr:from>
    <xdr:to>
      <xdr:col>1</xdr:col>
      <xdr:colOff>7620</xdr:colOff>
      <xdr:row>26</xdr:row>
      <xdr:rowOff>160020</xdr:rowOff>
    </xdr:to>
    <xdr:sp macro="" textlink="">
      <xdr:nvSpPr>
        <xdr:cNvPr id="3" name="Rectangle 2">
          <a:extLst>
            <a:ext uri="{FF2B5EF4-FFF2-40B4-BE49-F238E27FC236}">
              <a16:creationId xmlns:a16="http://schemas.microsoft.com/office/drawing/2014/main" id="{65105E5D-7E83-4801-9B50-B1DE1A381738}"/>
            </a:ext>
          </a:extLst>
        </xdr:cNvPr>
        <xdr:cNvSpPr/>
      </xdr:nvSpPr>
      <xdr:spPr>
        <a:xfrm>
          <a:off x="7620" y="0"/>
          <a:ext cx="609600" cy="4914900"/>
        </a:xfrm>
        <a:prstGeom prst="rect">
          <a:avLst/>
        </a:prstGeom>
        <a:solidFill>
          <a:srgbClr val="1E8445">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91204</xdr:colOff>
      <xdr:row>4</xdr:row>
      <xdr:rowOff>65048</xdr:rowOff>
    </xdr:from>
    <xdr:to>
      <xdr:col>4</xdr:col>
      <xdr:colOff>30244</xdr:colOff>
      <xdr:row>15</xdr:row>
      <xdr:rowOff>83112</xdr:rowOff>
    </xdr:to>
    <xdr:sp macro="" textlink="">
      <xdr:nvSpPr>
        <xdr:cNvPr id="4" name="Rectangle: Rounded Corners 3">
          <a:extLst>
            <a:ext uri="{FF2B5EF4-FFF2-40B4-BE49-F238E27FC236}">
              <a16:creationId xmlns:a16="http://schemas.microsoft.com/office/drawing/2014/main" id="{E727F270-2F8A-CFCA-8A25-52D7208B4081}"/>
            </a:ext>
          </a:extLst>
        </xdr:cNvPr>
        <xdr:cNvSpPr/>
      </xdr:nvSpPr>
      <xdr:spPr>
        <a:xfrm>
          <a:off x="704521" y="808463"/>
          <a:ext cx="1778991" cy="2062454"/>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121683</xdr:colOff>
      <xdr:row>4</xdr:row>
      <xdr:rowOff>65048</xdr:rowOff>
    </xdr:from>
    <xdr:to>
      <xdr:col>7</xdr:col>
      <xdr:colOff>483218</xdr:colOff>
      <xdr:row>15</xdr:row>
      <xdr:rowOff>83112</xdr:rowOff>
    </xdr:to>
    <xdr:sp macro="" textlink="">
      <xdr:nvSpPr>
        <xdr:cNvPr id="6" name="Rectangle: Rounded Corners 5">
          <a:extLst>
            <a:ext uri="{FF2B5EF4-FFF2-40B4-BE49-F238E27FC236}">
              <a16:creationId xmlns:a16="http://schemas.microsoft.com/office/drawing/2014/main" id="{9F51A281-C7C7-FCB0-3AA7-EF1A0F00DD63}"/>
            </a:ext>
          </a:extLst>
        </xdr:cNvPr>
        <xdr:cNvSpPr/>
      </xdr:nvSpPr>
      <xdr:spPr>
        <a:xfrm>
          <a:off x="2574951" y="808463"/>
          <a:ext cx="2201487" cy="2062454"/>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99060</xdr:colOff>
      <xdr:row>15</xdr:row>
      <xdr:rowOff>172825</xdr:rowOff>
    </xdr:from>
    <xdr:to>
      <xdr:col>5</xdr:col>
      <xdr:colOff>381000</xdr:colOff>
      <xdr:row>26</xdr:row>
      <xdr:rowOff>83820</xdr:rowOff>
    </xdr:to>
    <xdr:sp macro="" textlink="">
      <xdr:nvSpPr>
        <xdr:cNvPr id="7" name="Rectangle: Rounded Corners 6">
          <a:extLst>
            <a:ext uri="{FF2B5EF4-FFF2-40B4-BE49-F238E27FC236}">
              <a16:creationId xmlns:a16="http://schemas.microsoft.com/office/drawing/2014/main" id="{0CEA7563-041B-934E-CA5C-78A876801DB3}"/>
            </a:ext>
          </a:extLst>
        </xdr:cNvPr>
        <xdr:cNvSpPr/>
      </xdr:nvSpPr>
      <xdr:spPr>
        <a:xfrm>
          <a:off x="711802" y="2883031"/>
          <a:ext cx="2732909" cy="1898480"/>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480060</xdr:colOff>
      <xdr:row>15</xdr:row>
      <xdr:rowOff>172825</xdr:rowOff>
    </xdr:from>
    <xdr:to>
      <xdr:col>10</xdr:col>
      <xdr:colOff>22860</xdr:colOff>
      <xdr:row>26</xdr:row>
      <xdr:rowOff>83820</xdr:rowOff>
    </xdr:to>
    <xdr:sp macro="" textlink="">
      <xdr:nvSpPr>
        <xdr:cNvPr id="9" name="Rectangle: Rounded Corners 8">
          <a:extLst>
            <a:ext uri="{FF2B5EF4-FFF2-40B4-BE49-F238E27FC236}">
              <a16:creationId xmlns:a16="http://schemas.microsoft.com/office/drawing/2014/main" id="{470FD37E-A28E-E3EC-AB42-1FEBA5D9DB76}"/>
            </a:ext>
          </a:extLst>
        </xdr:cNvPr>
        <xdr:cNvSpPr/>
      </xdr:nvSpPr>
      <xdr:spPr>
        <a:xfrm>
          <a:off x="3543771" y="2883031"/>
          <a:ext cx="2606512" cy="1898480"/>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594731</xdr:colOff>
      <xdr:row>4</xdr:row>
      <xdr:rowOff>65048</xdr:rowOff>
    </xdr:from>
    <xdr:to>
      <xdr:col>10</xdr:col>
      <xdr:colOff>15004</xdr:colOff>
      <xdr:row>15</xdr:row>
      <xdr:rowOff>83112</xdr:rowOff>
    </xdr:to>
    <xdr:sp macro="" textlink="">
      <xdr:nvSpPr>
        <xdr:cNvPr id="10" name="Rectangle: Rounded Corners 9">
          <a:extLst>
            <a:ext uri="{FF2B5EF4-FFF2-40B4-BE49-F238E27FC236}">
              <a16:creationId xmlns:a16="http://schemas.microsoft.com/office/drawing/2014/main" id="{1F9A0FF4-8331-CCA2-849C-275AB32B619F}"/>
            </a:ext>
          </a:extLst>
        </xdr:cNvPr>
        <xdr:cNvSpPr/>
      </xdr:nvSpPr>
      <xdr:spPr>
        <a:xfrm>
          <a:off x="4887951" y="808463"/>
          <a:ext cx="1260224" cy="2062454"/>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350768</xdr:colOff>
      <xdr:row>11</xdr:row>
      <xdr:rowOff>168000</xdr:rowOff>
    </xdr:from>
    <xdr:to>
      <xdr:col>13</xdr:col>
      <xdr:colOff>577111</xdr:colOff>
      <xdr:row>15</xdr:row>
      <xdr:rowOff>48129</xdr:rowOff>
    </xdr:to>
    <xdr:sp macro="" textlink="'Overview Data'!C5">
      <xdr:nvSpPr>
        <xdr:cNvPr id="12" name="Rectangle: Rounded Corners 11">
          <a:extLst>
            <a:ext uri="{FF2B5EF4-FFF2-40B4-BE49-F238E27FC236}">
              <a16:creationId xmlns:a16="http://schemas.microsoft.com/office/drawing/2014/main" id="{313ECEEC-FAF3-EE58-4D84-36BF6D4C5C12}"/>
            </a:ext>
          </a:extLst>
        </xdr:cNvPr>
        <xdr:cNvSpPr/>
      </xdr:nvSpPr>
      <xdr:spPr>
        <a:xfrm>
          <a:off x="6415666" y="2220735"/>
          <a:ext cx="2045812" cy="626578"/>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3075F51-99EA-4913-A99D-57A4BBA5A2E5}" type="TxLink">
            <a:rPr lang="en-US" sz="1600" b="1">
              <a:solidFill>
                <a:srgbClr val="289C41"/>
              </a:solidFill>
              <a:latin typeface="+mn-lt"/>
              <a:ea typeface="+mn-ea"/>
              <a:cs typeface="+mn-cs"/>
            </a:rPr>
            <a:pPr marL="0" indent="0" algn="ctr"/>
            <a:t>₹ 5,201.04</a:t>
          </a:fld>
          <a:endParaRPr lang="en-IN" sz="1600" b="1">
            <a:solidFill>
              <a:srgbClr val="289C41"/>
            </a:solidFill>
            <a:latin typeface="+mn-lt"/>
            <a:ea typeface="+mn-ea"/>
            <a:cs typeface="+mn-cs"/>
          </a:endParaRPr>
        </a:p>
      </xdr:txBody>
    </xdr:sp>
    <xdr:clientData/>
  </xdr:twoCellAnchor>
  <xdr:twoCellAnchor>
    <xdr:from>
      <xdr:col>11</xdr:col>
      <xdr:colOff>289417</xdr:colOff>
      <xdr:row>8</xdr:row>
      <xdr:rowOff>36000</xdr:rowOff>
    </xdr:from>
    <xdr:to>
      <xdr:col>14</xdr:col>
      <xdr:colOff>516197</xdr:colOff>
      <xdr:row>11</xdr:row>
      <xdr:rowOff>84000</xdr:rowOff>
    </xdr:to>
    <xdr:sp macro="" textlink="'Overview Data'!C4">
      <xdr:nvSpPr>
        <xdr:cNvPr id="15" name="Rectangle: Rounded Corners 14">
          <a:extLst>
            <a:ext uri="{FF2B5EF4-FFF2-40B4-BE49-F238E27FC236}">
              <a16:creationId xmlns:a16="http://schemas.microsoft.com/office/drawing/2014/main" id="{6CD97364-50EB-4431-0877-E7ABF5436882}"/>
            </a:ext>
          </a:extLst>
        </xdr:cNvPr>
        <xdr:cNvSpPr/>
      </xdr:nvSpPr>
      <xdr:spPr>
        <a:xfrm>
          <a:off x="6960805" y="1528898"/>
          <a:ext cx="2046249" cy="607837"/>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9ACAFDA-A301-488F-92E8-928ABAB9D7F0}" type="TxLink">
            <a:rPr lang="en-US" sz="1600" b="1">
              <a:solidFill>
                <a:srgbClr val="289C41"/>
              </a:solidFill>
              <a:latin typeface="+mn-lt"/>
              <a:ea typeface="+mn-ea"/>
              <a:cs typeface="+mn-cs"/>
            </a:rPr>
            <a:pPr marL="0" indent="0" algn="ctr"/>
            <a:t>2000</a:t>
          </a:fld>
          <a:endParaRPr lang="en-IN" sz="1600" b="1">
            <a:solidFill>
              <a:srgbClr val="289C41"/>
            </a:solidFill>
            <a:latin typeface="+mn-lt"/>
            <a:ea typeface="+mn-ea"/>
            <a:cs typeface="+mn-cs"/>
          </a:endParaRPr>
        </a:p>
      </xdr:txBody>
    </xdr:sp>
    <xdr:clientData/>
  </xdr:twoCellAnchor>
  <xdr:twoCellAnchor>
    <xdr:from>
      <xdr:col>10</xdr:col>
      <xdr:colOff>350768</xdr:colOff>
      <xdr:row>4</xdr:row>
      <xdr:rowOff>58467</xdr:rowOff>
    </xdr:from>
    <xdr:to>
      <xdr:col>13</xdr:col>
      <xdr:colOff>577111</xdr:colOff>
      <xdr:row>7</xdr:row>
      <xdr:rowOff>126001</xdr:rowOff>
    </xdr:to>
    <xdr:sp macro="" textlink="'Overview Data'!C3">
      <xdr:nvSpPr>
        <xdr:cNvPr id="16" name="Rectangle: Rounded Corners 15">
          <a:extLst>
            <a:ext uri="{FF2B5EF4-FFF2-40B4-BE49-F238E27FC236}">
              <a16:creationId xmlns:a16="http://schemas.microsoft.com/office/drawing/2014/main" id="{135B3239-15C9-1CE7-0B85-194FFE08B331}"/>
            </a:ext>
          </a:extLst>
        </xdr:cNvPr>
        <xdr:cNvSpPr/>
      </xdr:nvSpPr>
      <xdr:spPr>
        <a:xfrm>
          <a:off x="6415666" y="804916"/>
          <a:ext cx="2045812" cy="627371"/>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4124243-B0E5-4C95-9DA2-584099AF413B}" type="TxLink">
            <a:rPr lang="en-US" sz="1600" b="1">
              <a:solidFill>
                <a:srgbClr val="289C41"/>
              </a:solidFill>
              <a:latin typeface="+mn-lt"/>
              <a:ea typeface="+mn-ea"/>
              <a:cs typeface="+mn-cs"/>
            </a:rPr>
            <a:pPr marL="0" indent="0" algn="ctr"/>
            <a:t>₹ 1,04,02,072.59</a:t>
          </a:fld>
          <a:endParaRPr lang="en-IN" sz="1600" b="1">
            <a:solidFill>
              <a:srgbClr val="289C41"/>
            </a:solidFill>
            <a:latin typeface="+mn-lt"/>
            <a:ea typeface="+mn-ea"/>
            <a:cs typeface="+mn-cs"/>
          </a:endParaRPr>
        </a:p>
      </xdr:txBody>
    </xdr:sp>
    <xdr:clientData/>
  </xdr:twoCellAnchor>
  <xdr:twoCellAnchor>
    <xdr:from>
      <xdr:col>11</xdr:col>
      <xdr:colOff>287695</xdr:colOff>
      <xdr:row>15</xdr:row>
      <xdr:rowOff>179010</xdr:rowOff>
    </xdr:from>
    <xdr:to>
      <xdr:col>14</xdr:col>
      <xdr:colOff>514474</xdr:colOff>
      <xdr:row>19</xdr:row>
      <xdr:rowOff>25931</xdr:rowOff>
    </xdr:to>
    <xdr:sp macro="" textlink="'Overview Data'!C6">
      <xdr:nvSpPr>
        <xdr:cNvPr id="17" name="Rectangle: Rounded Corners 16">
          <a:extLst>
            <a:ext uri="{FF2B5EF4-FFF2-40B4-BE49-F238E27FC236}">
              <a16:creationId xmlns:a16="http://schemas.microsoft.com/office/drawing/2014/main" id="{E5BA39EA-102B-A964-D79E-B4907795AC76}"/>
            </a:ext>
          </a:extLst>
        </xdr:cNvPr>
        <xdr:cNvSpPr/>
      </xdr:nvSpPr>
      <xdr:spPr>
        <a:xfrm>
          <a:off x="6959083" y="2978194"/>
          <a:ext cx="2046248" cy="593370"/>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05E1C29-717C-415B-929B-E6EBF02610C9}" type="TxLink">
            <a:rPr lang="en-US" sz="1600" b="1">
              <a:solidFill>
                <a:srgbClr val="289C41"/>
              </a:solidFill>
              <a:latin typeface="+mn-lt"/>
              <a:ea typeface="+mn-ea"/>
              <a:cs typeface="+mn-cs"/>
            </a:rPr>
            <a:pPr marL="0" indent="0" algn="ctr"/>
            <a:t>₹ 26,04,396.85</a:t>
          </a:fld>
          <a:endParaRPr lang="en-IN" sz="1600" b="1">
            <a:solidFill>
              <a:srgbClr val="289C41"/>
            </a:solidFill>
            <a:latin typeface="+mn-lt"/>
            <a:ea typeface="+mn-ea"/>
            <a:cs typeface="+mn-cs"/>
          </a:endParaRPr>
        </a:p>
      </xdr:txBody>
    </xdr:sp>
    <xdr:clientData/>
  </xdr:twoCellAnchor>
  <xdr:twoCellAnchor>
    <xdr:from>
      <xdr:col>10</xdr:col>
      <xdr:colOff>349043</xdr:colOff>
      <xdr:row>19</xdr:row>
      <xdr:rowOff>113612</xdr:rowOff>
    </xdr:from>
    <xdr:to>
      <xdr:col>13</xdr:col>
      <xdr:colOff>575387</xdr:colOff>
      <xdr:row>22</xdr:row>
      <xdr:rowOff>146387</xdr:rowOff>
    </xdr:to>
    <xdr:sp macro="" textlink="'Overview Data'!C7">
      <xdr:nvSpPr>
        <xdr:cNvPr id="18" name="Rectangle: Rounded Corners 17">
          <a:extLst>
            <a:ext uri="{FF2B5EF4-FFF2-40B4-BE49-F238E27FC236}">
              <a16:creationId xmlns:a16="http://schemas.microsoft.com/office/drawing/2014/main" id="{296F74A2-07EE-5A9F-ED35-DA32125223AC}"/>
            </a:ext>
          </a:extLst>
        </xdr:cNvPr>
        <xdr:cNvSpPr/>
      </xdr:nvSpPr>
      <xdr:spPr>
        <a:xfrm>
          <a:off x="6413941" y="3659245"/>
          <a:ext cx="2045813" cy="592611"/>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FF3336AA-C54C-4E61-8370-AA72522F812D}" type="TxLink">
            <a:rPr lang="en-US" sz="1600" b="1">
              <a:solidFill>
                <a:srgbClr val="289C41"/>
              </a:solidFill>
              <a:latin typeface="+mn-lt"/>
              <a:ea typeface="+mn-ea"/>
              <a:cs typeface="+mn-cs"/>
            </a:rPr>
            <a:pPr marL="0" indent="0" algn="ctr"/>
            <a:t>25.04%</a:t>
          </a:fld>
          <a:endParaRPr lang="en-IN" sz="1600" b="1">
            <a:solidFill>
              <a:srgbClr val="289C41"/>
            </a:solidFill>
            <a:latin typeface="+mn-lt"/>
            <a:ea typeface="+mn-ea"/>
            <a:cs typeface="+mn-cs"/>
          </a:endParaRPr>
        </a:p>
      </xdr:txBody>
    </xdr:sp>
    <xdr:clientData/>
  </xdr:twoCellAnchor>
  <xdr:twoCellAnchor>
    <xdr:from>
      <xdr:col>11</xdr:col>
      <xdr:colOff>287695</xdr:colOff>
      <xdr:row>23</xdr:row>
      <xdr:rowOff>49162</xdr:rowOff>
    </xdr:from>
    <xdr:to>
      <xdr:col>14</xdr:col>
      <xdr:colOff>514474</xdr:colOff>
      <xdr:row>26</xdr:row>
      <xdr:rowOff>81936</xdr:rowOff>
    </xdr:to>
    <xdr:sp macro="" textlink="'Overview Data'!C8">
      <xdr:nvSpPr>
        <xdr:cNvPr id="19" name="Rectangle: Rounded Corners 18">
          <a:extLst>
            <a:ext uri="{FF2B5EF4-FFF2-40B4-BE49-F238E27FC236}">
              <a16:creationId xmlns:a16="http://schemas.microsoft.com/office/drawing/2014/main" id="{1560C480-4D44-D06D-6506-ADA500F1723A}"/>
            </a:ext>
          </a:extLst>
        </xdr:cNvPr>
        <xdr:cNvSpPr/>
      </xdr:nvSpPr>
      <xdr:spPr>
        <a:xfrm>
          <a:off x="6959083" y="4341244"/>
          <a:ext cx="2046248" cy="592610"/>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7902BF51-DEDD-4271-9673-6A28B4F2A55C}" type="TxLink">
            <a:rPr lang="en-US" sz="1600" b="1">
              <a:solidFill>
                <a:srgbClr val="289C41"/>
              </a:solidFill>
              <a:latin typeface="+mn-lt"/>
              <a:ea typeface="+mn-ea"/>
              <a:cs typeface="+mn-cs"/>
            </a:rPr>
            <a:pPr marL="0" indent="0" algn="ctr"/>
            <a:t>-₹ 21.48</a:t>
          </a:fld>
          <a:endParaRPr lang="en-IN" sz="1600" b="1">
            <a:solidFill>
              <a:srgbClr val="289C41"/>
            </a:solidFill>
            <a:latin typeface="+mn-lt"/>
            <a:ea typeface="+mn-ea"/>
            <a:cs typeface="+mn-cs"/>
          </a:endParaRPr>
        </a:p>
      </xdr:txBody>
    </xdr:sp>
    <xdr:clientData/>
  </xdr:twoCellAnchor>
  <xdr:twoCellAnchor editAs="oneCell">
    <xdr:from>
      <xdr:col>10</xdr:col>
      <xdr:colOff>152400</xdr:colOff>
      <xdr:row>3</xdr:row>
      <xdr:rowOff>158114</xdr:rowOff>
    </xdr:from>
    <xdr:to>
      <xdr:col>10</xdr:col>
      <xdr:colOff>229538</xdr:colOff>
      <xdr:row>10</xdr:row>
      <xdr:rowOff>19537</xdr:rowOff>
    </xdr:to>
    <xdr:pic>
      <xdr:nvPicPr>
        <xdr:cNvPr id="21" name="Picture 20">
          <a:extLst>
            <a:ext uri="{FF2B5EF4-FFF2-40B4-BE49-F238E27FC236}">
              <a16:creationId xmlns:a16="http://schemas.microsoft.com/office/drawing/2014/main" id="{1A419783-4D54-334D-604A-A9497A582B7D}"/>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524" t="6882" r="47089"/>
        <a:stretch>
          <a:fillRect/>
        </a:stretch>
      </xdr:blipFill>
      <xdr:spPr>
        <a:xfrm>
          <a:off x="6248400" y="706754"/>
          <a:ext cx="77138" cy="1141583"/>
        </a:xfrm>
        <a:prstGeom prst="rect">
          <a:avLst/>
        </a:prstGeom>
      </xdr:spPr>
    </xdr:pic>
    <xdr:clientData/>
  </xdr:twoCellAnchor>
  <xdr:twoCellAnchor editAs="oneCell">
    <xdr:from>
      <xdr:col>10</xdr:col>
      <xdr:colOff>155502</xdr:colOff>
      <xdr:row>10</xdr:row>
      <xdr:rowOff>41317</xdr:rowOff>
    </xdr:from>
    <xdr:to>
      <xdr:col>10</xdr:col>
      <xdr:colOff>229538</xdr:colOff>
      <xdr:row>16</xdr:row>
      <xdr:rowOff>170858</xdr:rowOff>
    </xdr:to>
    <xdr:pic>
      <xdr:nvPicPr>
        <xdr:cNvPr id="23" name="Picture 22">
          <a:extLst>
            <a:ext uri="{FF2B5EF4-FFF2-40B4-BE49-F238E27FC236}">
              <a16:creationId xmlns:a16="http://schemas.microsoft.com/office/drawing/2014/main" id="{BAAB0048-A9EE-05BC-815A-BAE2B65FF254}"/>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7089"/>
        <a:stretch>
          <a:fillRect/>
        </a:stretch>
      </xdr:blipFill>
      <xdr:spPr>
        <a:xfrm>
          <a:off x="6262311" y="1878764"/>
          <a:ext cx="74036" cy="1232009"/>
        </a:xfrm>
        <a:prstGeom prst="rect">
          <a:avLst/>
        </a:prstGeom>
      </xdr:spPr>
    </xdr:pic>
    <xdr:clientData/>
  </xdr:twoCellAnchor>
  <xdr:twoCellAnchor editAs="oneCell">
    <xdr:from>
      <xdr:col>10</xdr:col>
      <xdr:colOff>155502</xdr:colOff>
      <xdr:row>17</xdr:row>
      <xdr:rowOff>14296</xdr:rowOff>
    </xdr:from>
    <xdr:to>
      <xdr:col>10</xdr:col>
      <xdr:colOff>229538</xdr:colOff>
      <xdr:row>23</xdr:row>
      <xdr:rowOff>143837</xdr:rowOff>
    </xdr:to>
    <xdr:pic>
      <xdr:nvPicPr>
        <xdr:cNvPr id="24" name="Picture 23">
          <a:extLst>
            <a:ext uri="{FF2B5EF4-FFF2-40B4-BE49-F238E27FC236}">
              <a16:creationId xmlns:a16="http://schemas.microsoft.com/office/drawing/2014/main" id="{AC3F4CB5-9FF7-C4E4-D49E-4DABD58D94E2}"/>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7089"/>
        <a:stretch>
          <a:fillRect/>
        </a:stretch>
      </xdr:blipFill>
      <xdr:spPr>
        <a:xfrm>
          <a:off x="6262311" y="3137956"/>
          <a:ext cx="74036" cy="1232009"/>
        </a:xfrm>
        <a:prstGeom prst="rect">
          <a:avLst/>
        </a:prstGeom>
      </xdr:spPr>
    </xdr:pic>
    <xdr:clientData/>
  </xdr:twoCellAnchor>
  <xdr:twoCellAnchor editAs="oneCell">
    <xdr:from>
      <xdr:col>10</xdr:col>
      <xdr:colOff>155501</xdr:colOff>
      <xdr:row>23</xdr:row>
      <xdr:rowOff>171020</xdr:rowOff>
    </xdr:from>
    <xdr:to>
      <xdr:col>10</xdr:col>
      <xdr:colOff>236620</xdr:colOff>
      <xdr:row>26</xdr:row>
      <xdr:rowOff>172453</xdr:rowOff>
    </xdr:to>
    <xdr:pic>
      <xdr:nvPicPr>
        <xdr:cNvPr id="25" name="Picture 24">
          <a:extLst>
            <a:ext uri="{FF2B5EF4-FFF2-40B4-BE49-F238E27FC236}">
              <a16:creationId xmlns:a16="http://schemas.microsoft.com/office/drawing/2014/main" id="{D019BD12-0C82-E38C-A1AC-404ED0B46D1D}"/>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6503" b="55126"/>
        <a:stretch>
          <a:fillRect/>
        </a:stretch>
      </xdr:blipFill>
      <xdr:spPr>
        <a:xfrm>
          <a:off x="6251501" y="4368036"/>
          <a:ext cx="81119" cy="548870"/>
        </a:xfrm>
        <a:prstGeom prst="rect">
          <a:avLst/>
        </a:prstGeom>
      </xdr:spPr>
    </xdr:pic>
    <xdr:clientData/>
  </xdr:twoCellAnchor>
  <xdr:twoCellAnchor>
    <xdr:from>
      <xdr:col>1</xdr:col>
      <xdr:colOff>119575</xdr:colOff>
      <xdr:row>16</xdr:row>
      <xdr:rowOff>20053</xdr:rowOff>
    </xdr:from>
    <xdr:to>
      <xdr:col>5</xdr:col>
      <xdr:colOff>358727</xdr:colOff>
      <xdr:row>26</xdr:row>
      <xdr:rowOff>53926</xdr:rowOff>
    </xdr:to>
    <xdr:graphicFrame macro="">
      <xdr:nvGraphicFramePr>
        <xdr:cNvPr id="5" name="Chart 4">
          <a:extLst>
            <a:ext uri="{FF2B5EF4-FFF2-40B4-BE49-F238E27FC236}">
              <a16:creationId xmlns:a16="http://schemas.microsoft.com/office/drawing/2014/main" id="{2FC25495-454C-4EF9-97F6-35F209618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155864</xdr:colOff>
      <xdr:row>4</xdr:row>
      <xdr:rowOff>91025</xdr:rowOff>
    </xdr:from>
    <xdr:to>
      <xdr:col>7</xdr:col>
      <xdr:colOff>460188</xdr:colOff>
      <xdr:row>15</xdr:row>
      <xdr:rowOff>53789</xdr:rowOff>
    </xdr:to>
    <xdr:graphicFrame macro="">
      <xdr:nvGraphicFramePr>
        <xdr:cNvPr id="26" name="Chart 25">
          <a:extLst>
            <a:ext uri="{FF2B5EF4-FFF2-40B4-BE49-F238E27FC236}">
              <a16:creationId xmlns:a16="http://schemas.microsoft.com/office/drawing/2014/main" id="{FE980ECF-62F1-4061-A704-72B9BE4B2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117031</xdr:colOff>
      <xdr:row>4</xdr:row>
      <xdr:rowOff>98826</xdr:rowOff>
    </xdr:from>
    <xdr:to>
      <xdr:col>4</xdr:col>
      <xdr:colOff>5202</xdr:colOff>
      <xdr:row>15</xdr:row>
      <xdr:rowOff>49414</xdr:rowOff>
    </xdr:to>
    <xdr:graphicFrame macro="">
      <xdr:nvGraphicFramePr>
        <xdr:cNvPr id="27" name="Chart 26">
          <a:extLst>
            <a:ext uri="{FF2B5EF4-FFF2-40B4-BE49-F238E27FC236}">
              <a16:creationId xmlns:a16="http://schemas.microsoft.com/office/drawing/2014/main" id="{1AA88AAA-D8B1-4251-9FF0-C31AA4490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508681</xdr:colOff>
      <xdr:row>16</xdr:row>
      <xdr:rowOff>20428</xdr:rowOff>
    </xdr:from>
    <xdr:to>
      <xdr:col>9</xdr:col>
      <xdr:colOff>602654</xdr:colOff>
      <xdr:row>26</xdr:row>
      <xdr:rowOff>51073</xdr:rowOff>
    </xdr:to>
    <xdr:graphicFrame macro="">
      <xdr:nvGraphicFramePr>
        <xdr:cNvPr id="28" name="Chart 27">
          <a:extLst>
            <a:ext uri="{FF2B5EF4-FFF2-40B4-BE49-F238E27FC236}">
              <a16:creationId xmlns:a16="http://schemas.microsoft.com/office/drawing/2014/main" id="{D2E26F6F-3B6B-4D3E-A6E4-F2640FBEE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4</xdr:row>
      <xdr:rowOff>83633</xdr:rowOff>
    </xdr:from>
    <xdr:to>
      <xdr:col>10</xdr:col>
      <xdr:colOff>0</xdr:colOff>
      <xdr:row>15</xdr:row>
      <xdr:rowOff>65049</xdr:rowOff>
    </xdr:to>
    <mc:AlternateContent xmlns:mc="http://schemas.openxmlformats.org/markup-compatibility/2006" xmlns:a14="http://schemas.microsoft.com/office/drawing/2010/main">
      <mc:Choice Requires="a14">
        <xdr:graphicFrame macro="">
          <xdr:nvGraphicFramePr>
            <xdr:cNvPr id="29" name="Customer_Segment 1">
              <a:extLst>
                <a:ext uri="{FF2B5EF4-FFF2-40B4-BE49-F238E27FC236}">
                  <a16:creationId xmlns:a16="http://schemas.microsoft.com/office/drawing/2014/main" id="{A9B7E6BE-EAE0-4761-9F2F-8122A7BB6518}"/>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4865077" y="816325"/>
              <a:ext cx="1216269" cy="199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34877</xdr:colOff>
      <xdr:row>0</xdr:row>
      <xdr:rowOff>53001</xdr:rowOff>
    </xdr:from>
    <xdr:to>
      <xdr:col>0</xdr:col>
      <xdr:colOff>568233</xdr:colOff>
      <xdr:row>3</xdr:row>
      <xdr:rowOff>76971</xdr:rowOff>
    </xdr:to>
    <xdr:sp macro="" textlink="">
      <xdr:nvSpPr>
        <xdr:cNvPr id="38" name="Rectangle: Rounded Corners 37">
          <a:hlinkClick xmlns:r="http://schemas.openxmlformats.org/officeDocument/2006/relationships" r:id="rId6"/>
          <a:extLst>
            <a:ext uri="{FF2B5EF4-FFF2-40B4-BE49-F238E27FC236}">
              <a16:creationId xmlns:a16="http://schemas.microsoft.com/office/drawing/2014/main" id="{E177EE3B-F2B1-353A-2290-881783A8542E}"/>
            </a:ext>
          </a:extLst>
        </xdr:cNvPr>
        <xdr:cNvSpPr/>
      </xdr:nvSpPr>
      <xdr:spPr>
        <a:xfrm>
          <a:off x="34877" y="53001"/>
          <a:ext cx="533356" cy="564744"/>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34877</xdr:colOff>
      <xdr:row>22</xdr:row>
      <xdr:rowOff>33848</xdr:rowOff>
    </xdr:from>
    <xdr:to>
      <xdr:col>0</xdr:col>
      <xdr:colOff>568233</xdr:colOff>
      <xdr:row>25</xdr:row>
      <xdr:rowOff>57818</xdr:rowOff>
    </xdr:to>
    <xdr:sp macro="" textlink="">
      <xdr:nvSpPr>
        <xdr:cNvPr id="39" name="Rectangle: Rounded Corners 38">
          <a:hlinkClick xmlns:r="http://schemas.openxmlformats.org/officeDocument/2006/relationships" r:id="rId7"/>
          <a:extLst>
            <a:ext uri="{FF2B5EF4-FFF2-40B4-BE49-F238E27FC236}">
              <a16:creationId xmlns:a16="http://schemas.microsoft.com/office/drawing/2014/main" id="{8B429437-8FFB-DCF0-FB1A-2870EC0FC4FE}"/>
            </a:ext>
          </a:extLst>
        </xdr:cNvPr>
        <xdr:cNvSpPr/>
      </xdr:nvSpPr>
      <xdr:spPr>
        <a:xfrm>
          <a:off x="34877" y="3999525"/>
          <a:ext cx="533356" cy="564745"/>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34877</xdr:colOff>
      <xdr:row>11</xdr:row>
      <xdr:rowOff>7267</xdr:rowOff>
    </xdr:from>
    <xdr:to>
      <xdr:col>0</xdr:col>
      <xdr:colOff>568233</xdr:colOff>
      <xdr:row>14</xdr:row>
      <xdr:rowOff>31235</xdr:rowOff>
    </xdr:to>
    <xdr:sp macro="" textlink="">
      <xdr:nvSpPr>
        <xdr:cNvPr id="40" name="Rectangle: Rounded Corners 39">
          <a:hlinkClick xmlns:r="http://schemas.openxmlformats.org/officeDocument/2006/relationships" r:id="rId8"/>
          <a:extLst>
            <a:ext uri="{FF2B5EF4-FFF2-40B4-BE49-F238E27FC236}">
              <a16:creationId xmlns:a16="http://schemas.microsoft.com/office/drawing/2014/main" id="{5E139552-1145-75C8-F5D8-B7E8259B1838}"/>
            </a:ext>
          </a:extLst>
        </xdr:cNvPr>
        <xdr:cNvSpPr/>
      </xdr:nvSpPr>
      <xdr:spPr>
        <a:xfrm>
          <a:off x="34877" y="1990106"/>
          <a:ext cx="533356" cy="564742"/>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34877</xdr:colOff>
      <xdr:row>5</xdr:row>
      <xdr:rowOff>65575</xdr:rowOff>
    </xdr:from>
    <xdr:to>
      <xdr:col>0</xdr:col>
      <xdr:colOff>568233</xdr:colOff>
      <xdr:row>8</xdr:row>
      <xdr:rowOff>84185</xdr:rowOff>
    </xdr:to>
    <xdr:sp macro="" textlink="">
      <xdr:nvSpPr>
        <xdr:cNvPr id="41" name="Rectangle: Rounded Corners 40">
          <a:hlinkClick xmlns:r="http://schemas.openxmlformats.org/officeDocument/2006/relationships" r:id="rId9"/>
          <a:extLst>
            <a:ext uri="{FF2B5EF4-FFF2-40B4-BE49-F238E27FC236}">
              <a16:creationId xmlns:a16="http://schemas.microsoft.com/office/drawing/2014/main" id="{E24366A6-FD0C-CB9F-A9CA-E45FE9256FEF}"/>
            </a:ext>
          </a:extLst>
        </xdr:cNvPr>
        <xdr:cNvSpPr/>
      </xdr:nvSpPr>
      <xdr:spPr>
        <a:xfrm>
          <a:off x="34877" y="966865"/>
          <a:ext cx="533356" cy="559385"/>
        </a:xfrm>
        <a:prstGeom prst="roundRect">
          <a:avLst>
            <a:gd name="adj" fmla="val 6685"/>
          </a:avLst>
        </a:prstGeom>
        <a:solidFill>
          <a:srgbClr val="7BE1A2">
            <a:alpha val="25098"/>
          </a:srgbClr>
        </a:solidFill>
        <a:ln>
          <a:solidFill>
            <a:srgbClr val="7BE1A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34877</xdr:colOff>
      <xdr:row>16</xdr:row>
      <xdr:rowOff>138833</xdr:rowOff>
    </xdr:from>
    <xdr:to>
      <xdr:col>0</xdr:col>
      <xdr:colOff>568233</xdr:colOff>
      <xdr:row>19</xdr:row>
      <xdr:rowOff>162801</xdr:rowOff>
    </xdr:to>
    <xdr:sp macro="" textlink="">
      <xdr:nvSpPr>
        <xdr:cNvPr id="42" name="Rectangle: Rounded Corners 41">
          <a:hlinkClick xmlns:r="http://schemas.openxmlformats.org/officeDocument/2006/relationships" r:id="rId10"/>
          <a:extLst>
            <a:ext uri="{FF2B5EF4-FFF2-40B4-BE49-F238E27FC236}">
              <a16:creationId xmlns:a16="http://schemas.microsoft.com/office/drawing/2014/main" id="{0B2F5F55-7EE7-1175-4573-EB988F79C213}"/>
            </a:ext>
          </a:extLst>
        </xdr:cNvPr>
        <xdr:cNvSpPr/>
      </xdr:nvSpPr>
      <xdr:spPr>
        <a:xfrm>
          <a:off x="34877" y="3022962"/>
          <a:ext cx="533356" cy="564742"/>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79415</xdr:colOff>
      <xdr:row>0</xdr:row>
      <xdr:rowOff>114086</xdr:rowOff>
    </xdr:from>
    <xdr:to>
      <xdr:col>0</xdr:col>
      <xdr:colOff>533209</xdr:colOff>
      <xdr:row>3</xdr:row>
      <xdr:rowOff>16211</xdr:rowOff>
    </xdr:to>
    <xdr:pic>
      <xdr:nvPicPr>
        <xdr:cNvPr id="37" name="Graphic 36" descr="Home outline">
          <a:hlinkClick xmlns:r="http://schemas.openxmlformats.org/officeDocument/2006/relationships" r:id="rId6"/>
          <a:extLst>
            <a:ext uri="{FF2B5EF4-FFF2-40B4-BE49-F238E27FC236}">
              <a16:creationId xmlns:a16="http://schemas.microsoft.com/office/drawing/2014/main" id="{3815DE4C-B11E-37B0-5AB6-D8A9D55DCB6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9415" y="114086"/>
          <a:ext cx="453794" cy="442899"/>
        </a:xfrm>
        <a:prstGeom prst="rect">
          <a:avLst/>
        </a:prstGeom>
      </xdr:spPr>
    </xdr:pic>
    <xdr:clientData/>
  </xdr:twoCellAnchor>
  <xdr:twoCellAnchor editAs="oneCell">
    <xdr:from>
      <xdr:col>0</xdr:col>
      <xdr:colOff>72589</xdr:colOff>
      <xdr:row>22</xdr:row>
      <xdr:rowOff>103709</xdr:rowOff>
    </xdr:from>
    <xdr:to>
      <xdr:col>0</xdr:col>
      <xdr:colOff>527353</xdr:colOff>
      <xdr:row>25</xdr:row>
      <xdr:rowOff>905</xdr:rowOff>
    </xdr:to>
    <xdr:pic>
      <xdr:nvPicPr>
        <xdr:cNvPr id="31" name="Graphic 30" descr="Branching diagram outline">
          <a:hlinkClick xmlns:r="http://schemas.openxmlformats.org/officeDocument/2006/relationships" r:id="rId7"/>
          <a:extLst>
            <a:ext uri="{FF2B5EF4-FFF2-40B4-BE49-F238E27FC236}">
              <a16:creationId xmlns:a16="http://schemas.microsoft.com/office/drawing/2014/main" id="{AF2DF42B-78FD-77B4-F307-A903D0465E5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589" y="4167709"/>
          <a:ext cx="454764" cy="451378"/>
        </a:xfrm>
        <a:prstGeom prst="rect">
          <a:avLst/>
        </a:prstGeom>
      </xdr:spPr>
    </xdr:pic>
    <xdr:clientData/>
  </xdr:twoCellAnchor>
  <xdr:twoCellAnchor editAs="oneCell">
    <xdr:from>
      <xdr:col>0</xdr:col>
      <xdr:colOff>71648</xdr:colOff>
      <xdr:row>17</xdr:row>
      <xdr:rowOff>17554</xdr:rowOff>
    </xdr:from>
    <xdr:to>
      <xdr:col>0</xdr:col>
      <xdr:colOff>524680</xdr:colOff>
      <xdr:row>19</xdr:row>
      <xdr:rowOff>99159</xdr:rowOff>
    </xdr:to>
    <xdr:pic>
      <xdr:nvPicPr>
        <xdr:cNvPr id="33" name="Graphic 32" descr="Target Audience outline">
          <a:hlinkClick xmlns:r="http://schemas.openxmlformats.org/officeDocument/2006/relationships" r:id="rId10"/>
          <a:extLst>
            <a:ext uri="{FF2B5EF4-FFF2-40B4-BE49-F238E27FC236}">
              <a16:creationId xmlns:a16="http://schemas.microsoft.com/office/drawing/2014/main" id="{01453F2C-9649-9823-7CBA-4CD727712E6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1648" y="3157918"/>
          <a:ext cx="453032" cy="451059"/>
        </a:xfrm>
        <a:prstGeom prst="rect">
          <a:avLst/>
        </a:prstGeom>
      </xdr:spPr>
    </xdr:pic>
    <xdr:clientData/>
  </xdr:twoCellAnchor>
  <xdr:twoCellAnchor editAs="oneCell">
    <xdr:from>
      <xdr:col>0</xdr:col>
      <xdr:colOff>88032</xdr:colOff>
      <xdr:row>11</xdr:row>
      <xdr:rowOff>67860</xdr:rowOff>
    </xdr:from>
    <xdr:to>
      <xdr:col>0</xdr:col>
      <xdr:colOff>540203</xdr:colOff>
      <xdr:row>13</xdr:row>
      <xdr:rowOff>155756</xdr:rowOff>
    </xdr:to>
    <xdr:pic>
      <xdr:nvPicPr>
        <xdr:cNvPr id="35" name="Graphic 34" descr="Inventory outline">
          <a:hlinkClick xmlns:r="http://schemas.openxmlformats.org/officeDocument/2006/relationships" r:id="rId8"/>
          <a:extLst>
            <a:ext uri="{FF2B5EF4-FFF2-40B4-BE49-F238E27FC236}">
              <a16:creationId xmlns:a16="http://schemas.microsoft.com/office/drawing/2014/main" id="{902AA31A-279D-D442-B2D9-3B526101A8D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8032" y="2050699"/>
          <a:ext cx="452171" cy="448412"/>
        </a:xfrm>
        <a:prstGeom prst="rect">
          <a:avLst/>
        </a:prstGeom>
      </xdr:spPr>
    </xdr:pic>
    <xdr:clientData/>
  </xdr:twoCellAnchor>
  <xdr:twoCellAnchor editAs="oneCell">
    <xdr:from>
      <xdr:col>0</xdr:col>
      <xdr:colOff>81619</xdr:colOff>
      <xdr:row>5</xdr:row>
      <xdr:rowOff>115848</xdr:rowOff>
    </xdr:from>
    <xdr:to>
      <xdr:col>0</xdr:col>
      <xdr:colOff>534850</xdr:colOff>
      <xdr:row>8</xdr:row>
      <xdr:rowOff>22296</xdr:rowOff>
    </xdr:to>
    <xdr:pic>
      <xdr:nvPicPr>
        <xdr:cNvPr id="44" name="Graphic 43" descr="Projector screen outline">
          <a:hlinkClick xmlns:r="http://schemas.openxmlformats.org/officeDocument/2006/relationships" r:id="rId9"/>
          <a:extLst>
            <a:ext uri="{FF2B5EF4-FFF2-40B4-BE49-F238E27FC236}">
              <a16:creationId xmlns:a16="http://schemas.microsoft.com/office/drawing/2014/main" id="{A8DF6072-A0D5-3E53-91E9-76571F8CC5E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1619" y="1017138"/>
          <a:ext cx="453231" cy="447223"/>
        </a:xfrm>
        <a:prstGeom prst="rect">
          <a:avLst/>
        </a:prstGeom>
      </xdr:spPr>
    </xdr:pic>
    <xdr:clientData/>
  </xdr:twoCellAnchor>
  <xdr:oneCellAnchor>
    <xdr:from>
      <xdr:col>1</xdr:col>
      <xdr:colOff>70698</xdr:colOff>
      <xdr:row>0</xdr:row>
      <xdr:rowOff>14443</xdr:rowOff>
    </xdr:from>
    <xdr:ext cx="5624660" cy="453451"/>
    <xdr:sp macro="" textlink="">
      <xdr:nvSpPr>
        <xdr:cNvPr id="45" name="Rectangle 44">
          <a:extLst>
            <a:ext uri="{FF2B5EF4-FFF2-40B4-BE49-F238E27FC236}">
              <a16:creationId xmlns:a16="http://schemas.microsoft.com/office/drawing/2014/main" id="{A4DC8E39-A139-0C85-782E-8E75E2FA604F}"/>
            </a:ext>
          </a:extLst>
        </xdr:cNvPr>
        <xdr:cNvSpPr/>
      </xdr:nvSpPr>
      <xdr:spPr>
        <a:xfrm>
          <a:off x="678961" y="14443"/>
          <a:ext cx="5624660" cy="453451"/>
        </a:xfrm>
        <a:prstGeom prst="rect">
          <a:avLst/>
        </a:prstGeom>
        <a:noFill/>
      </xdr:spPr>
      <xdr:txBody>
        <a:bodyPr wrap="square" lIns="91440" tIns="45720" rIns="91440" bIns="45720" anchor="ctr">
          <a:noAutofit/>
        </a:bodyPr>
        <a:lstStyle/>
        <a:p>
          <a:pPr algn="ctr"/>
          <a:r>
            <a:rPr lang="en-US" sz="3000" b="1" cap="none" spc="50">
              <a:ln w="0"/>
              <a:solidFill>
                <a:srgbClr val="CCF4DB"/>
              </a:solidFill>
              <a:effectLst>
                <a:innerShdw blurRad="63500" dist="50800" dir="13500000">
                  <a:srgbClr val="000000">
                    <a:alpha val="50000"/>
                  </a:srgbClr>
                </a:innerShdw>
              </a:effectLst>
            </a:rPr>
            <a:t>RETAIL</a:t>
          </a:r>
          <a:r>
            <a:rPr lang="en-US" sz="3000" b="1" cap="none" spc="50" baseline="0">
              <a:ln w="0"/>
              <a:solidFill>
                <a:srgbClr val="CCF4DB"/>
              </a:solidFill>
              <a:effectLst>
                <a:innerShdw blurRad="63500" dist="50800" dir="13500000">
                  <a:srgbClr val="000000">
                    <a:alpha val="50000"/>
                  </a:srgbClr>
                </a:innerShdw>
              </a:effectLst>
            </a:rPr>
            <a:t> INVENTORY DASHBOARD</a:t>
          </a:r>
          <a:endParaRPr lang="en-US" sz="3000" b="1" cap="none" spc="50">
            <a:ln w="0"/>
            <a:solidFill>
              <a:srgbClr val="CCF4DB"/>
            </a:solidFill>
            <a:effectLst>
              <a:innerShdw blurRad="63500" dist="50800" dir="13500000">
                <a:srgbClr val="000000">
                  <a:alpha val="50000"/>
                </a:srgbClr>
              </a:innerShdw>
            </a:effectLst>
          </a:endParaRPr>
        </a:p>
      </xdr:txBody>
    </xdr:sp>
    <xdr:clientData/>
  </xdr:oneCellAnchor>
  <xdr:oneCellAnchor>
    <xdr:from>
      <xdr:col>1</xdr:col>
      <xdr:colOff>188534</xdr:colOff>
      <xdr:row>1</xdr:row>
      <xdr:rowOff>171697</xdr:rowOff>
    </xdr:from>
    <xdr:ext cx="5624660" cy="259238"/>
    <xdr:sp macro="" textlink="">
      <xdr:nvSpPr>
        <xdr:cNvPr id="48" name="Rectangle 47">
          <a:extLst>
            <a:ext uri="{FF2B5EF4-FFF2-40B4-BE49-F238E27FC236}">
              <a16:creationId xmlns:a16="http://schemas.microsoft.com/office/drawing/2014/main" id="{85307D01-3C8D-91CC-5387-06D9FE73C71D}"/>
            </a:ext>
          </a:extLst>
        </xdr:cNvPr>
        <xdr:cNvSpPr/>
      </xdr:nvSpPr>
      <xdr:spPr>
        <a:xfrm>
          <a:off x="796797" y="352171"/>
          <a:ext cx="5624660" cy="259238"/>
        </a:xfrm>
        <a:prstGeom prst="rect">
          <a:avLst/>
        </a:prstGeom>
        <a:noFill/>
      </xdr:spPr>
      <xdr:txBody>
        <a:bodyPr wrap="square" lIns="91440" tIns="45720" rIns="91440" bIns="45720" anchor="ctr">
          <a:noAutofit/>
        </a:bodyPr>
        <a:lstStyle/>
        <a:p>
          <a:pPr algn="l"/>
          <a:r>
            <a:rPr lang="en-US" sz="1500" b="1" cap="none" spc="50">
              <a:ln w="0"/>
              <a:solidFill>
                <a:srgbClr val="CCF4DB"/>
              </a:solidFill>
              <a:effectLst>
                <a:innerShdw blurRad="63500" dist="50800" dir="13500000">
                  <a:srgbClr val="000000">
                    <a:alpha val="50000"/>
                  </a:srgbClr>
                </a:innerShdw>
              </a:effectLst>
            </a:rPr>
            <a:t>Sales Performance Overview</a:t>
          </a:r>
        </a:p>
      </xdr:txBody>
    </xdr:sp>
    <xdr:clientData/>
  </xdr:oneCellAnchor>
  <xdr:twoCellAnchor>
    <xdr:from>
      <xdr:col>10</xdr:col>
      <xdr:colOff>334346</xdr:colOff>
      <xdr:row>4</xdr:row>
      <xdr:rowOff>43816</xdr:rowOff>
    </xdr:from>
    <xdr:to>
      <xdr:col>13</xdr:col>
      <xdr:colOff>593772</xdr:colOff>
      <xdr:row>5</xdr:row>
      <xdr:rowOff>98324</xdr:rowOff>
    </xdr:to>
    <xdr:sp macro="" textlink="">
      <xdr:nvSpPr>
        <xdr:cNvPr id="54" name="TextBox 53">
          <a:extLst>
            <a:ext uri="{FF2B5EF4-FFF2-40B4-BE49-F238E27FC236}">
              <a16:creationId xmlns:a16="http://schemas.microsoft.com/office/drawing/2014/main" id="{BDC3E226-7E96-8CF2-84F1-5E7F8E5D8FC6}"/>
            </a:ext>
          </a:extLst>
        </xdr:cNvPr>
        <xdr:cNvSpPr txBox="1"/>
      </xdr:nvSpPr>
      <xdr:spPr>
        <a:xfrm>
          <a:off x="6399244" y="790265"/>
          <a:ext cx="2078895" cy="241120"/>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rgbClr val="CCF4DB"/>
              </a:solidFill>
              <a:effectLst/>
              <a:latin typeface="+mn-lt"/>
              <a:ea typeface="+mn-ea"/>
              <a:cs typeface="+mn-cs"/>
            </a:rPr>
            <a:t>TOTAL SALES</a:t>
          </a:r>
        </a:p>
      </xdr:txBody>
    </xdr:sp>
    <xdr:clientData/>
  </xdr:twoCellAnchor>
  <xdr:twoCellAnchor>
    <xdr:from>
      <xdr:col>11</xdr:col>
      <xdr:colOff>267693</xdr:colOff>
      <xdr:row>8</xdr:row>
      <xdr:rowOff>18584</xdr:rowOff>
    </xdr:from>
    <xdr:to>
      <xdr:col>14</xdr:col>
      <xdr:colOff>534772</xdr:colOff>
      <xdr:row>9</xdr:row>
      <xdr:rowOff>51838</xdr:rowOff>
    </xdr:to>
    <xdr:sp macro="" textlink="">
      <xdr:nvSpPr>
        <xdr:cNvPr id="55" name="TextBox 54">
          <a:extLst>
            <a:ext uri="{FF2B5EF4-FFF2-40B4-BE49-F238E27FC236}">
              <a16:creationId xmlns:a16="http://schemas.microsoft.com/office/drawing/2014/main" id="{1785EAEF-36AF-60E8-14DD-F44809A1E0E6}"/>
            </a:ext>
          </a:extLst>
        </xdr:cNvPr>
        <xdr:cNvSpPr txBox="1"/>
      </xdr:nvSpPr>
      <xdr:spPr>
        <a:xfrm>
          <a:off x="6939081" y="1511482"/>
          <a:ext cx="2086548" cy="219866"/>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rgbClr val="CCF4DB"/>
              </a:solidFill>
              <a:effectLst/>
              <a:latin typeface="+mn-lt"/>
              <a:ea typeface="+mn-ea"/>
              <a:cs typeface="+mn-cs"/>
            </a:rPr>
            <a:t>TOTAL ORDERS</a:t>
          </a:r>
        </a:p>
      </xdr:txBody>
    </xdr:sp>
    <xdr:clientData/>
  </xdr:twoCellAnchor>
  <xdr:twoCellAnchor>
    <xdr:from>
      <xdr:col>10</xdr:col>
      <xdr:colOff>334346</xdr:colOff>
      <xdr:row>11</xdr:row>
      <xdr:rowOff>143208</xdr:rowOff>
    </xdr:from>
    <xdr:to>
      <xdr:col>13</xdr:col>
      <xdr:colOff>593772</xdr:colOff>
      <xdr:row>13</xdr:row>
      <xdr:rowOff>15498</xdr:rowOff>
    </xdr:to>
    <xdr:sp macro="" textlink="">
      <xdr:nvSpPr>
        <xdr:cNvPr id="56" name="TextBox 55">
          <a:extLst>
            <a:ext uri="{FF2B5EF4-FFF2-40B4-BE49-F238E27FC236}">
              <a16:creationId xmlns:a16="http://schemas.microsoft.com/office/drawing/2014/main" id="{73B803CB-010D-8DE1-ED5C-9D5F4F70E3CB}"/>
            </a:ext>
          </a:extLst>
        </xdr:cNvPr>
        <xdr:cNvSpPr txBox="1"/>
      </xdr:nvSpPr>
      <xdr:spPr>
        <a:xfrm>
          <a:off x="6399244" y="2195943"/>
          <a:ext cx="2078895" cy="245514"/>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rgbClr val="CCF4DB"/>
              </a:solidFill>
              <a:effectLst/>
              <a:latin typeface="+mn-lt"/>
              <a:ea typeface="+mn-ea"/>
              <a:cs typeface="+mn-cs"/>
            </a:rPr>
            <a:t>AVERAGE</a:t>
          </a:r>
          <a:r>
            <a:rPr lang="en-IN" sz="1400" b="1" i="0" u="none" strike="noStrike" baseline="0">
              <a:solidFill>
                <a:srgbClr val="CCF4DB"/>
              </a:solidFill>
              <a:effectLst/>
              <a:latin typeface="+mn-lt"/>
              <a:ea typeface="+mn-ea"/>
              <a:cs typeface="+mn-cs"/>
            </a:rPr>
            <a:t> ORDER VALUE</a:t>
          </a:r>
          <a:endParaRPr lang="en-IN" sz="1400" b="1" i="0" u="none" strike="noStrike">
            <a:solidFill>
              <a:srgbClr val="CCF4DB"/>
            </a:solidFill>
            <a:effectLst/>
            <a:latin typeface="+mn-lt"/>
            <a:ea typeface="+mn-ea"/>
            <a:cs typeface="+mn-cs"/>
          </a:endParaRPr>
        </a:p>
      </xdr:txBody>
    </xdr:sp>
    <xdr:clientData/>
  </xdr:twoCellAnchor>
  <xdr:twoCellAnchor>
    <xdr:from>
      <xdr:col>10</xdr:col>
      <xdr:colOff>334346</xdr:colOff>
      <xdr:row>19</xdr:row>
      <xdr:rowOff>99034</xdr:rowOff>
    </xdr:from>
    <xdr:to>
      <xdr:col>13</xdr:col>
      <xdr:colOff>593772</xdr:colOff>
      <xdr:row>20</xdr:row>
      <xdr:rowOff>153541</xdr:rowOff>
    </xdr:to>
    <xdr:sp macro="" textlink="">
      <xdr:nvSpPr>
        <xdr:cNvPr id="57" name="TextBox 56">
          <a:extLst>
            <a:ext uri="{FF2B5EF4-FFF2-40B4-BE49-F238E27FC236}">
              <a16:creationId xmlns:a16="http://schemas.microsoft.com/office/drawing/2014/main" id="{C80FB8B1-F471-B127-FA68-8DC4470045D4}"/>
            </a:ext>
          </a:extLst>
        </xdr:cNvPr>
        <xdr:cNvSpPr txBox="1"/>
      </xdr:nvSpPr>
      <xdr:spPr>
        <a:xfrm>
          <a:off x="6399244" y="3644667"/>
          <a:ext cx="2078895" cy="241119"/>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rgbClr val="CCF4DB"/>
              </a:solidFill>
              <a:effectLst/>
              <a:latin typeface="+mn-lt"/>
              <a:ea typeface="+mn-ea"/>
              <a:cs typeface="+mn-cs"/>
            </a:rPr>
            <a:t>PROFIT MARGIN</a:t>
          </a:r>
        </a:p>
      </xdr:txBody>
    </xdr:sp>
    <xdr:clientData/>
  </xdr:twoCellAnchor>
  <xdr:twoCellAnchor>
    <xdr:from>
      <xdr:col>11</xdr:col>
      <xdr:colOff>267693</xdr:colOff>
      <xdr:row>15</xdr:row>
      <xdr:rowOff>162149</xdr:rowOff>
    </xdr:from>
    <xdr:to>
      <xdr:col>14</xdr:col>
      <xdr:colOff>534772</xdr:colOff>
      <xdr:row>17</xdr:row>
      <xdr:rowOff>13186</xdr:rowOff>
    </xdr:to>
    <xdr:sp macro="" textlink="">
      <xdr:nvSpPr>
        <xdr:cNvPr id="58" name="TextBox 57">
          <a:extLst>
            <a:ext uri="{FF2B5EF4-FFF2-40B4-BE49-F238E27FC236}">
              <a16:creationId xmlns:a16="http://schemas.microsoft.com/office/drawing/2014/main" id="{328B5B3D-6FA3-CDF2-548B-9104CD8D143A}"/>
            </a:ext>
          </a:extLst>
        </xdr:cNvPr>
        <xdr:cNvSpPr txBox="1"/>
      </xdr:nvSpPr>
      <xdr:spPr>
        <a:xfrm>
          <a:off x="6939081" y="2961333"/>
          <a:ext cx="2086548" cy="224261"/>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rgbClr val="CCF4DB"/>
              </a:solidFill>
              <a:effectLst/>
              <a:latin typeface="+mn-lt"/>
              <a:ea typeface="+mn-ea"/>
              <a:cs typeface="+mn-cs"/>
            </a:rPr>
            <a:t>TOTAL PROFIT</a:t>
          </a:r>
        </a:p>
      </xdr:txBody>
    </xdr:sp>
    <xdr:clientData/>
  </xdr:twoCellAnchor>
  <xdr:twoCellAnchor>
    <xdr:from>
      <xdr:col>11</xdr:col>
      <xdr:colOff>267693</xdr:colOff>
      <xdr:row>23</xdr:row>
      <xdr:rowOff>29628</xdr:rowOff>
    </xdr:from>
    <xdr:to>
      <xdr:col>14</xdr:col>
      <xdr:colOff>534772</xdr:colOff>
      <xdr:row>24</xdr:row>
      <xdr:rowOff>62883</xdr:rowOff>
    </xdr:to>
    <xdr:sp macro="" textlink="">
      <xdr:nvSpPr>
        <xdr:cNvPr id="59" name="TextBox 58">
          <a:extLst>
            <a:ext uri="{FF2B5EF4-FFF2-40B4-BE49-F238E27FC236}">
              <a16:creationId xmlns:a16="http://schemas.microsoft.com/office/drawing/2014/main" id="{7BA4A196-D1EC-CF32-20EC-E6E76893D426}"/>
            </a:ext>
          </a:extLst>
        </xdr:cNvPr>
        <xdr:cNvSpPr txBox="1"/>
      </xdr:nvSpPr>
      <xdr:spPr>
        <a:xfrm>
          <a:off x="6939081" y="4321710"/>
          <a:ext cx="2086548" cy="219867"/>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rgbClr val="CCF4DB"/>
              </a:solidFill>
              <a:effectLst/>
              <a:latin typeface="+mn-lt"/>
              <a:ea typeface="+mn-ea"/>
              <a:cs typeface="+mn-cs"/>
            </a:rPr>
            <a:t>MONTH /</a:t>
          </a:r>
          <a:r>
            <a:rPr lang="en-IN" sz="1400" b="1" i="0" u="none" strike="noStrike" baseline="0">
              <a:solidFill>
                <a:srgbClr val="CCF4DB"/>
              </a:solidFill>
              <a:effectLst/>
              <a:latin typeface="+mn-lt"/>
              <a:ea typeface="+mn-ea"/>
              <a:cs typeface="+mn-cs"/>
            </a:rPr>
            <a:t> </a:t>
          </a:r>
          <a:r>
            <a:rPr lang="en-IN" sz="1400" b="1" i="0" u="none" strike="noStrike">
              <a:solidFill>
                <a:srgbClr val="CCF4DB"/>
              </a:solidFill>
              <a:effectLst/>
              <a:latin typeface="+mn-lt"/>
              <a:ea typeface="+mn-ea"/>
              <a:cs typeface="+mn-cs"/>
            </a:rPr>
            <a:t>MONTH SALES</a:t>
          </a:r>
        </a:p>
      </xdr:txBody>
    </xdr:sp>
    <xdr:clientData/>
  </xdr:twoCellAnchor>
  <xdr:oneCellAnchor>
    <xdr:from>
      <xdr:col>13</xdr:col>
      <xdr:colOff>64850</xdr:colOff>
      <xdr:row>2</xdr:row>
      <xdr:rowOff>138735</xdr:rowOff>
    </xdr:from>
    <xdr:ext cx="1150183" cy="153096"/>
    <xdr:sp macro="" textlink="">
      <xdr:nvSpPr>
        <xdr:cNvPr id="60" name="Rectangle 59">
          <a:extLst>
            <a:ext uri="{FF2B5EF4-FFF2-40B4-BE49-F238E27FC236}">
              <a16:creationId xmlns:a16="http://schemas.microsoft.com/office/drawing/2014/main" id="{D2C38BA4-03F4-49F1-80CD-6F33DD65C5B5}"/>
            </a:ext>
          </a:extLst>
        </xdr:cNvPr>
        <xdr:cNvSpPr/>
      </xdr:nvSpPr>
      <xdr:spPr>
        <a:xfrm>
          <a:off x="7968573" y="503522"/>
          <a:ext cx="1150183" cy="153096"/>
        </a:xfrm>
        <a:prstGeom prst="rect">
          <a:avLst/>
        </a:prstGeom>
        <a:noFill/>
      </xdr:spPr>
      <xdr:txBody>
        <a:bodyPr wrap="square" lIns="91440" tIns="45720" rIns="91440" bIns="45720" anchor="ctr">
          <a:noAutofit/>
        </a:bodyPr>
        <a:lstStyle/>
        <a:p>
          <a:pPr algn="r"/>
          <a:r>
            <a:rPr lang="en-US" sz="1000" b="1" cap="none" spc="50" baseline="0">
              <a:ln w="0"/>
              <a:solidFill>
                <a:srgbClr val="CCF4DB"/>
              </a:solidFill>
              <a:effectLst>
                <a:innerShdw blurRad="63500" dist="50800" dir="13500000">
                  <a:srgbClr val="000000">
                    <a:alpha val="50000"/>
                  </a:srgbClr>
                </a:innerShdw>
              </a:effectLst>
            </a:rPr>
            <a:t>~ Rohit Chavda</a:t>
          </a:r>
          <a:endParaRPr lang="en-US" sz="1000" b="1" cap="none" spc="50">
            <a:ln w="0"/>
            <a:solidFill>
              <a:srgbClr val="CCF4DB"/>
            </a:solidFill>
            <a:effectLst>
              <a:innerShdw blurRad="63500" dist="50800" dir="13500000">
                <a:srgbClr val="000000">
                  <a:alpha val="50000"/>
                </a:srgbClr>
              </a:innerShdw>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3</xdr:row>
      <xdr:rowOff>140368</xdr:rowOff>
    </xdr:to>
    <xdr:sp macro="" textlink="">
      <xdr:nvSpPr>
        <xdr:cNvPr id="2" name="Rectangle 1">
          <a:extLst>
            <a:ext uri="{FF2B5EF4-FFF2-40B4-BE49-F238E27FC236}">
              <a16:creationId xmlns:a16="http://schemas.microsoft.com/office/drawing/2014/main" id="{F8A54D97-C57C-4F8A-8B61-F79FB9FBB9DD}"/>
            </a:ext>
          </a:extLst>
        </xdr:cNvPr>
        <xdr:cNvSpPr/>
      </xdr:nvSpPr>
      <xdr:spPr>
        <a:xfrm>
          <a:off x="0" y="0"/>
          <a:ext cx="9144000" cy="689008"/>
        </a:xfrm>
        <a:prstGeom prst="rect">
          <a:avLst/>
        </a:prstGeom>
        <a:solidFill>
          <a:srgbClr val="1E8445">
            <a:alpha val="8470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0</xdr:rowOff>
    </xdr:from>
    <xdr:to>
      <xdr:col>1</xdr:col>
      <xdr:colOff>7620</xdr:colOff>
      <xdr:row>26</xdr:row>
      <xdr:rowOff>160020</xdr:rowOff>
    </xdr:to>
    <xdr:sp macro="" textlink="">
      <xdr:nvSpPr>
        <xdr:cNvPr id="3" name="Rectangle 2">
          <a:extLst>
            <a:ext uri="{FF2B5EF4-FFF2-40B4-BE49-F238E27FC236}">
              <a16:creationId xmlns:a16="http://schemas.microsoft.com/office/drawing/2014/main" id="{B187FF49-18CD-47E5-B750-4C88E348015F}"/>
            </a:ext>
          </a:extLst>
        </xdr:cNvPr>
        <xdr:cNvSpPr/>
      </xdr:nvSpPr>
      <xdr:spPr>
        <a:xfrm>
          <a:off x="7620" y="0"/>
          <a:ext cx="609600" cy="4914900"/>
        </a:xfrm>
        <a:prstGeom prst="rect">
          <a:avLst/>
        </a:prstGeom>
        <a:solidFill>
          <a:srgbClr val="1E8445">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91203</xdr:colOff>
      <xdr:row>4</xdr:row>
      <xdr:rowOff>65048</xdr:rowOff>
    </xdr:from>
    <xdr:to>
      <xdr:col>5</xdr:col>
      <xdr:colOff>98078</xdr:colOff>
      <xdr:row>15</xdr:row>
      <xdr:rowOff>83112</xdr:rowOff>
    </xdr:to>
    <xdr:sp macro="" textlink="">
      <xdr:nvSpPr>
        <xdr:cNvPr id="4" name="Rectangle: Rounded Corners 3">
          <a:extLst>
            <a:ext uri="{FF2B5EF4-FFF2-40B4-BE49-F238E27FC236}">
              <a16:creationId xmlns:a16="http://schemas.microsoft.com/office/drawing/2014/main" id="{8E8C2BC4-6B0B-4690-8937-9892CC3A0178}"/>
            </a:ext>
          </a:extLst>
        </xdr:cNvPr>
        <xdr:cNvSpPr/>
      </xdr:nvSpPr>
      <xdr:spPr>
        <a:xfrm>
          <a:off x="702312" y="789325"/>
          <a:ext cx="2451311" cy="2009827"/>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99060</xdr:colOff>
      <xdr:row>15</xdr:row>
      <xdr:rowOff>172825</xdr:rowOff>
    </xdr:from>
    <xdr:to>
      <xdr:col>5</xdr:col>
      <xdr:colOff>381000</xdr:colOff>
      <xdr:row>26</xdr:row>
      <xdr:rowOff>83820</xdr:rowOff>
    </xdr:to>
    <xdr:sp macro="" textlink="">
      <xdr:nvSpPr>
        <xdr:cNvPr id="6" name="Rectangle: Rounded Corners 5">
          <a:extLst>
            <a:ext uri="{FF2B5EF4-FFF2-40B4-BE49-F238E27FC236}">
              <a16:creationId xmlns:a16="http://schemas.microsoft.com/office/drawing/2014/main" id="{802BD03B-12E8-4A09-859C-A00E28013AC3}"/>
            </a:ext>
          </a:extLst>
        </xdr:cNvPr>
        <xdr:cNvSpPr/>
      </xdr:nvSpPr>
      <xdr:spPr>
        <a:xfrm>
          <a:off x="708660" y="2916025"/>
          <a:ext cx="2720340" cy="1922675"/>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480060</xdr:colOff>
      <xdr:row>15</xdr:row>
      <xdr:rowOff>172825</xdr:rowOff>
    </xdr:from>
    <xdr:to>
      <xdr:col>10</xdr:col>
      <xdr:colOff>22860</xdr:colOff>
      <xdr:row>26</xdr:row>
      <xdr:rowOff>83820</xdr:rowOff>
    </xdr:to>
    <xdr:sp macro="" textlink="">
      <xdr:nvSpPr>
        <xdr:cNvPr id="7" name="Rectangle: Rounded Corners 6">
          <a:extLst>
            <a:ext uri="{FF2B5EF4-FFF2-40B4-BE49-F238E27FC236}">
              <a16:creationId xmlns:a16="http://schemas.microsoft.com/office/drawing/2014/main" id="{396B24AA-ECBA-46B9-B240-89C47323D9CE}"/>
            </a:ext>
          </a:extLst>
        </xdr:cNvPr>
        <xdr:cNvSpPr/>
      </xdr:nvSpPr>
      <xdr:spPr>
        <a:xfrm>
          <a:off x="3528060" y="2916025"/>
          <a:ext cx="2590800" cy="1922675"/>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452674</xdr:colOff>
      <xdr:row>4</xdr:row>
      <xdr:rowOff>65048</xdr:rowOff>
    </xdr:from>
    <xdr:to>
      <xdr:col>10</xdr:col>
      <xdr:colOff>15004</xdr:colOff>
      <xdr:row>15</xdr:row>
      <xdr:rowOff>83112</xdr:rowOff>
    </xdr:to>
    <xdr:sp macro="" textlink="">
      <xdr:nvSpPr>
        <xdr:cNvPr id="8" name="Rectangle: Rounded Corners 7">
          <a:extLst>
            <a:ext uri="{FF2B5EF4-FFF2-40B4-BE49-F238E27FC236}">
              <a16:creationId xmlns:a16="http://schemas.microsoft.com/office/drawing/2014/main" id="{74714830-9A71-4F80-A21D-1C9E7648A794}"/>
            </a:ext>
          </a:extLst>
        </xdr:cNvPr>
        <xdr:cNvSpPr/>
      </xdr:nvSpPr>
      <xdr:spPr>
        <a:xfrm>
          <a:off x="4730436" y="789325"/>
          <a:ext cx="1395657" cy="2009827"/>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152400</xdr:colOff>
      <xdr:row>3</xdr:row>
      <xdr:rowOff>158114</xdr:rowOff>
    </xdr:from>
    <xdr:to>
      <xdr:col>10</xdr:col>
      <xdr:colOff>229538</xdr:colOff>
      <xdr:row>10</xdr:row>
      <xdr:rowOff>19537</xdr:rowOff>
    </xdr:to>
    <xdr:pic>
      <xdr:nvPicPr>
        <xdr:cNvPr id="15" name="Picture 14">
          <a:extLst>
            <a:ext uri="{FF2B5EF4-FFF2-40B4-BE49-F238E27FC236}">
              <a16:creationId xmlns:a16="http://schemas.microsoft.com/office/drawing/2014/main" id="{0C997001-7144-491A-A6A2-8EDFB7F34197}"/>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524" t="6882" r="47089"/>
        <a:stretch>
          <a:fillRect/>
        </a:stretch>
      </xdr:blipFill>
      <xdr:spPr>
        <a:xfrm>
          <a:off x="6248400" y="706754"/>
          <a:ext cx="77138" cy="1141583"/>
        </a:xfrm>
        <a:prstGeom prst="rect">
          <a:avLst/>
        </a:prstGeom>
      </xdr:spPr>
    </xdr:pic>
    <xdr:clientData/>
  </xdr:twoCellAnchor>
  <xdr:twoCellAnchor editAs="oneCell">
    <xdr:from>
      <xdr:col>10</xdr:col>
      <xdr:colOff>155502</xdr:colOff>
      <xdr:row>10</xdr:row>
      <xdr:rowOff>41317</xdr:rowOff>
    </xdr:from>
    <xdr:to>
      <xdr:col>10</xdr:col>
      <xdr:colOff>229538</xdr:colOff>
      <xdr:row>16</xdr:row>
      <xdr:rowOff>170858</xdr:rowOff>
    </xdr:to>
    <xdr:pic>
      <xdr:nvPicPr>
        <xdr:cNvPr id="16" name="Picture 15">
          <a:extLst>
            <a:ext uri="{FF2B5EF4-FFF2-40B4-BE49-F238E27FC236}">
              <a16:creationId xmlns:a16="http://schemas.microsoft.com/office/drawing/2014/main" id="{FEF1271D-B745-4A9A-A2DC-FED40C199C12}"/>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7089"/>
        <a:stretch>
          <a:fillRect/>
        </a:stretch>
      </xdr:blipFill>
      <xdr:spPr>
        <a:xfrm>
          <a:off x="6251502" y="1870117"/>
          <a:ext cx="74036" cy="1226821"/>
        </a:xfrm>
        <a:prstGeom prst="rect">
          <a:avLst/>
        </a:prstGeom>
      </xdr:spPr>
    </xdr:pic>
    <xdr:clientData/>
  </xdr:twoCellAnchor>
  <xdr:twoCellAnchor editAs="oneCell">
    <xdr:from>
      <xdr:col>10</xdr:col>
      <xdr:colOff>155502</xdr:colOff>
      <xdr:row>17</xdr:row>
      <xdr:rowOff>14296</xdr:rowOff>
    </xdr:from>
    <xdr:to>
      <xdr:col>10</xdr:col>
      <xdr:colOff>229538</xdr:colOff>
      <xdr:row>23</xdr:row>
      <xdr:rowOff>143837</xdr:rowOff>
    </xdr:to>
    <xdr:pic>
      <xdr:nvPicPr>
        <xdr:cNvPr id="17" name="Picture 16">
          <a:extLst>
            <a:ext uri="{FF2B5EF4-FFF2-40B4-BE49-F238E27FC236}">
              <a16:creationId xmlns:a16="http://schemas.microsoft.com/office/drawing/2014/main" id="{B4ACB2CD-3680-43D6-8455-5DA512659785}"/>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7089"/>
        <a:stretch>
          <a:fillRect/>
        </a:stretch>
      </xdr:blipFill>
      <xdr:spPr>
        <a:xfrm>
          <a:off x="6251502" y="3123256"/>
          <a:ext cx="74036" cy="1226821"/>
        </a:xfrm>
        <a:prstGeom prst="rect">
          <a:avLst/>
        </a:prstGeom>
      </xdr:spPr>
    </xdr:pic>
    <xdr:clientData/>
  </xdr:twoCellAnchor>
  <xdr:twoCellAnchor editAs="oneCell">
    <xdr:from>
      <xdr:col>10</xdr:col>
      <xdr:colOff>155501</xdr:colOff>
      <xdr:row>23</xdr:row>
      <xdr:rowOff>171020</xdr:rowOff>
    </xdr:from>
    <xdr:to>
      <xdr:col>10</xdr:col>
      <xdr:colOff>236620</xdr:colOff>
      <xdr:row>26</xdr:row>
      <xdr:rowOff>172453</xdr:rowOff>
    </xdr:to>
    <xdr:pic>
      <xdr:nvPicPr>
        <xdr:cNvPr id="18" name="Picture 17">
          <a:extLst>
            <a:ext uri="{FF2B5EF4-FFF2-40B4-BE49-F238E27FC236}">
              <a16:creationId xmlns:a16="http://schemas.microsoft.com/office/drawing/2014/main" id="{64472FE9-C0DA-4F91-BBB2-DF819B98E625}"/>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6503" b="55126"/>
        <a:stretch>
          <a:fillRect/>
        </a:stretch>
      </xdr:blipFill>
      <xdr:spPr>
        <a:xfrm>
          <a:off x="6251501" y="4377260"/>
          <a:ext cx="81119" cy="550073"/>
        </a:xfrm>
        <a:prstGeom prst="rect">
          <a:avLst/>
        </a:prstGeom>
      </xdr:spPr>
    </xdr:pic>
    <xdr:clientData/>
  </xdr:twoCellAnchor>
  <xdr:twoCellAnchor>
    <xdr:from>
      <xdr:col>0</xdr:col>
      <xdr:colOff>34877</xdr:colOff>
      <xdr:row>0</xdr:row>
      <xdr:rowOff>53001</xdr:rowOff>
    </xdr:from>
    <xdr:to>
      <xdr:col>0</xdr:col>
      <xdr:colOff>568233</xdr:colOff>
      <xdr:row>3</xdr:row>
      <xdr:rowOff>76971</xdr:rowOff>
    </xdr:to>
    <xdr:sp macro="" textlink="">
      <xdr:nvSpPr>
        <xdr:cNvPr id="24" name="Rectangle: Rounded Corners 23">
          <a:hlinkClick xmlns:r="http://schemas.openxmlformats.org/officeDocument/2006/relationships" r:id="rId2"/>
          <a:extLst>
            <a:ext uri="{FF2B5EF4-FFF2-40B4-BE49-F238E27FC236}">
              <a16:creationId xmlns:a16="http://schemas.microsoft.com/office/drawing/2014/main" id="{4C94AE0E-2FDD-43B8-8501-21D1A43B8E93}"/>
            </a:ext>
          </a:extLst>
        </xdr:cNvPr>
        <xdr:cNvSpPr/>
      </xdr:nvSpPr>
      <xdr:spPr>
        <a:xfrm>
          <a:off x="34877" y="53001"/>
          <a:ext cx="533356" cy="572610"/>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79415</xdr:colOff>
      <xdr:row>0</xdr:row>
      <xdr:rowOff>114086</xdr:rowOff>
    </xdr:from>
    <xdr:to>
      <xdr:col>0</xdr:col>
      <xdr:colOff>533209</xdr:colOff>
      <xdr:row>3</xdr:row>
      <xdr:rowOff>16211</xdr:rowOff>
    </xdr:to>
    <xdr:pic>
      <xdr:nvPicPr>
        <xdr:cNvPr id="29" name="Graphic 28" descr="Home outline">
          <a:hlinkClick xmlns:r="http://schemas.openxmlformats.org/officeDocument/2006/relationships" r:id="rId2"/>
          <a:extLst>
            <a:ext uri="{FF2B5EF4-FFF2-40B4-BE49-F238E27FC236}">
              <a16:creationId xmlns:a16="http://schemas.microsoft.com/office/drawing/2014/main" id="{A9BCBF1F-AD26-498D-A893-11C2BE9BB1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415" y="114086"/>
          <a:ext cx="453794" cy="450765"/>
        </a:xfrm>
        <a:prstGeom prst="rect">
          <a:avLst/>
        </a:prstGeom>
      </xdr:spPr>
    </xdr:pic>
    <xdr:clientData/>
  </xdr:twoCellAnchor>
  <xdr:oneCellAnchor>
    <xdr:from>
      <xdr:col>1</xdr:col>
      <xdr:colOff>70698</xdr:colOff>
      <xdr:row>0</xdr:row>
      <xdr:rowOff>14443</xdr:rowOff>
    </xdr:from>
    <xdr:ext cx="5624660" cy="453451"/>
    <xdr:sp macro="" textlink="">
      <xdr:nvSpPr>
        <xdr:cNvPr id="34" name="Rectangle 33">
          <a:extLst>
            <a:ext uri="{FF2B5EF4-FFF2-40B4-BE49-F238E27FC236}">
              <a16:creationId xmlns:a16="http://schemas.microsoft.com/office/drawing/2014/main" id="{256654E7-476F-4187-B58B-A74CAF9582FC}"/>
            </a:ext>
          </a:extLst>
        </xdr:cNvPr>
        <xdr:cNvSpPr/>
      </xdr:nvSpPr>
      <xdr:spPr>
        <a:xfrm>
          <a:off x="680298" y="14443"/>
          <a:ext cx="5624660" cy="453451"/>
        </a:xfrm>
        <a:prstGeom prst="rect">
          <a:avLst/>
        </a:prstGeom>
        <a:noFill/>
      </xdr:spPr>
      <xdr:txBody>
        <a:bodyPr wrap="square" lIns="91440" tIns="45720" rIns="91440" bIns="45720" anchor="ctr">
          <a:noAutofit/>
        </a:bodyPr>
        <a:lstStyle/>
        <a:p>
          <a:pPr algn="ctr"/>
          <a:r>
            <a:rPr lang="en-US" sz="3000" b="1" cap="none" spc="50">
              <a:ln w="0"/>
              <a:solidFill>
                <a:srgbClr val="CCF4DB"/>
              </a:solidFill>
              <a:effectLst>
                <a:innerShdw blurRad="63500" dist="50800" dir="13500000">
                  <a:srgbClr val="000000">
                    <a:alpha val="50000"/>
                  </a:srgbClr>
                </a:innerShdw>
              </a:effectLst>
            </a:rPr>
            <a:t>RETAIL</a:t>
          </a:r>
          <a:r>
            <a:rPr lang="en-US" sz="3000" b="1" cap="none" spc="50" baseline="0">
              <a:ln w="0"/>
              <a:solidFill>
                <a:srgbClr val="CCF4DB"/>
              </a:solidFill>
              <a:effectLst>
                <a:innerShdw blurRad="63500" dist="50800" dir="13500000">
                  <a:srgbClr val="000000">
                    <a:alpha val="50000"/>
                  </a:srgbClr>
                </a:innerShdw>
              </a:effectLst>
            </a:rPr>
            <a:t> INVENTORY DASHBOARD</a:t>
          </a:r>
          <a:endParaRPr lang="en-US" sz="3000" b="1" cap="none" spc="50">
            <a:ln w="0"/>
            <a:solidFill>
              <a:srgbClr val="CCF4DB"/>
            </a:solidFill>
            <a:effectLst>
              <a:innerShdw blurRad="63500" dist="50800" dir="13500000">
                <a:srgbClr val="000000">
                  <a:alpha val="50000"/>
                </a:srgbClr>
              </a:innerShdw>
            </a:effectLst>
          </a:endParaRPr>
        </a:p>
      </xdr:txBody>
    </xdr:sp>
    <xdr:clientData/>
  </xdr:oneCellAnchor>
  <xdr:oneCellAnchor>
    <xdr:from>
      <xdr:col>1</xdr:col>
      <xdr:colOff>188534</xdr:colOff>
      <xdr:row>1</xdr:row>
      <xdr:rowOff>171697</xdr:rowOff>
    </xdr:from>
    <xdr:ext cx="5624660" cy="259238"/>
    <xdr:sp macro="" textlink="">
      <xdr:nvSpPr>
        <xdr:cNvPr id="35" name="Rectangle 34">
          <a:extLst>
            <a:ext uri="{FF2B5EF4-FFF2-40B4-BE49-F238E27FC236}">
              <a16:creationId xmlns:a16="http://schemas.microsoft.com/office/drawing/2014/main" id="{007FA082-D140-4946-A206-635206E2C443}"/>
            </a:ext>
          </a:extLst>
        </xdr:cNvPr>
        <xdr:cNvSpPr/>
      </xdr:nvSpPr>
      <xdr:spPr>
        <a:xfrm>
          <a:off x="798134" y="354577"/>
          <a:ext cx="5624660" cy="259238"/>
        </a:xfrm>
        <a:prstGeom prst="rect">
          <a:avLst/>
        </a:prstGeom>
        <a:noFill/>
      </xdr:spPr>
      <xdr:txBody>
        <a:bodyPr wrap="square" lIns="91440" tIns="45720" rIns="91440" bIns="45720" anchor="ctr">
          <a:noAutofit/>
        </a:bodyPr>
        <a:lstStyle/>
        <a:p>
          <a:pPr algn="l"/>
          <a:r>
            <a:rPr lang="en-US" sz="1500" b="1" cap="none" spc="50">
              <a:ln w="0"/>
              <a:solidFill>
                <a:srgbClr val="CCF4DB"/>
              </a:solidFill>
              <a:effectLst>
                <a:innerShdw blurRad="63500" dist="50800" dir="13500000">
                  <a:srgbClr val="000000">
                    <a:alpha val="50000"/>
                  </a:srgbClr>
                </a:innerShdw>
              </a:effectLst>
            </a:rPr>
            <a:t>Product &amp; Category Insights</a:t>
          </a:r>
        </a:p>
      </xdr:txBody>
    </xdr:sp>
    <xdr:clientData/>
  </xdr:oneCellAnchor>
  <xdr:twoCellAnchor>
    <xdr:from>
      <xdr:col>10</xdr:col>
      <xdr:colOff>349562</xdr:colOff>
      <xdr:row>4</xdr:row>
      <xdr:rowOff>58292</xdr:rowOff>
    </xdr:from>
    <xdr:to>
      <xdr:col>12</xdr:col>
      <xdr:colOff>388379</xdr:colOff>
      <xdr:row>13</xdr:row>
      <xdr:rowOff>37723</xdr:rowOff>
    </xdr:to>
    <xdr:sp macro="" textlink="'Product &amp; Category Insight Data'!C3">
      <xdr:nvSpPr>
        <xdr:cNvPr id="11" name="Rectangle: Rounded Corners 10">
          <a:extLst>
            <a:ext uri="{FF2B5EF4-FFF2-40B4-BE49-F238E27FC236}">
              <a16:creationId xmlns:a16="http://schemas.microsoft.com/office/drawing/2014/main" id="{15C2B866-E400-4921-8EFD-A0C389C0353D}"/>
            </a:ext>
          </a:extLst>
        </xdr:cNvPr>
        <xdr:cNvSpPr/>
      </xdr:nvSpPr>
      <xdr:spPr>
        <a:xfrm>
          <a:off x="6452159" y="784006"/>
          <a:ext cx="1259337" cy="1612288"/>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7C5DD8-36BE-40BC-8B4C-A3ABF29B1742}" type="TxLink">
            <a:rPr lang="en-US" sz="1600" b="1">
              <a:solidFill>
                <a:srgbClr val="289C41"/>
              </a:solidFill>
              <a:latin typeface="+mn-lt"/>
              <a:ea typeface="+mn-ea"/>
              <a:cs typeface="+mn-cs"/>
            </a:rPr>
            <a:pPr marL="0" indent="0" algn="ctr"/>
            <a:t>Monitor</a:t>
          </a:fld>
          <a:endParaRPr lang="en-IN" sz="1600" b="1">
            <a:solidFill>
              <a:srgbClr val="289C41"/>
            </a:solidFill>
            <a:latin typeface="+mn-lt"/>
            <a:ea typeface="+mn-ea"/>
            <a:cs typeface="+mn-cs"/>
          </a:endParaRPr>
        </a:p>
      </xdr:txBody>
    </xdr:sp>
    <xdr:clientData/>
  </xdr:twoCellAnchor>
  <xdr:twoCellAnchor>
    <xdr:from>
      <xdr:col>10</xdr:col>
      <xdr:colOff>334345</xdr:colOff>
      <xdr:row>4</xdr:row>
      <xdr:rowOff>43814</xdr:rowOff>
    </xdr:from>
    <xdr:to>
      <xdr:col>12</xdr:col>
      <xdr:colOff>403950</xdr:colOff>
      <xdr:row>7</xdr:row>
      <xdr:rowOff>6597</xdr:rowOff>
    </xdr:to>
    <xdr:sp macro="" textlink="">
      <xdr:nvSpPr>
        <xdr:cNvPr id="36" name="TextBox 35">
          <a:extLst>
            <a:ext uri="{FF2B5EF4-FFF2-40B4-BE49-F238E27FC236}">
              <a16:creationId xmlns:a16="http://schemas.microsoft.com/office/drawing/2014/main" id="{497057A7-7E81-47A9-B3C7-6ECB0E9D76D4}"/>
            </a:ext>
          </a:extLst>
        </xdr:cNvPr>
        <xdr:cNvSpPr txBox="1"/>
      </xdr:nvSpPr>
      <xdr:spPr>
        <a:xfrm>
          <a:off x="6436942" y="769528"/>
          <a:ext cx="1290125" cy="507069"/>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en-IN" sz="1050" b="1" i="0" u="none" strike="noStrike">
              <a:solidFill>
                <a:srgbClr val="CCF4DB"/>
              </a:solidFill>
              <a:effectLst/>
              <a:latin typeface="+mn-lt"/>
              <a:ea typeface="+mn-ea"/>
              <a:cs typeface="+mn-cs"/>
            </a:rPr>
            <a:t>BEST SELLING PRODUCT</a:t>
          </a:r>
        </a:p>
      </xdr:txBody>
    </xdr:sp>
    <xdr:clientData/>
  </xdr:twoCellAnchor>
  <xdr:oneCellAnchor>
    <xdr:from>
      <xdr:col>13</xdr:col>
      <xdr:colOff>64850</xdr:colOff>
      <xdr:row>2</xdr:row>
      <xdr:rowOff>138735</xdr:rowOff>
    </xdr:from>
    <xdr:ext cx="1150183" cy="153096"/>
    <xdr:sp macro="" textlink="">
      <xdr:nvSpPr>
        <xdr:cNvPr id="42" name="Rectangle 41">
          <a:extLst>
            <a:ext uri="{FF2B5EF4-FFF2-40B4-BE49-F238E27FC236}">
              <a16:creationId xmlns:a16="http://schemas.microsoft.com/office/drawing/2014/main" id="{8F8CF644-F234-4EF9-B5DC-73CA03D113F8}"/>
            </a:ext>
          </a:extLst>
        </xdr:cNvPr>
        <xdr:cNvSpPr/>
      </xdr:nvSpPr>
      <xdr:spPr>
        <a:xfrm>
          <a:off x="7989650" y="504495"/>
          <a:ext cx="1150183" cy="153096"/>
        </a:xfrm>
        <a:prstGeom prst="rect">
          <a:avLst/>
        </a:prstGeom>
        <a:noFill/>
      </xdr:spPr>
      <xdr:txBody>
        <a:bodyPr wrap="square" lIns="91440" tIns="45720" rIns="91440" bIns="45720" anchor="ctr">
          <a:noAutofit/>
        </a:bodyPr>
        <a:lstStyle/>
        <a:p>
          <a:pPr algn="r"/>
          <a:r>
            <a:rPr lang="en-US" sz="1000" b="1" cap="none" spc="50" baseline="0">
              <a:ln w="0"/>
              <a:solidFill>
                <a:srgbClr val="CCF4DB"/>
              </a:solidFill>
              <a:effectLst>
                <a:innerShdw blurRad="63500" dist="50800" dir="13500000">
                  <a:srgbClr val="000000">
                    <a:alpha val="50000"/>
                  </a:srgbClr>
                </a:innerShdw>
              </a:effectLst>
            </a:rPr>
            <a:t>~ Rohit Chavda</a:t>
          </a:r>
          <a:endParaRPr lang="en-US" sz="1000" b="1" cap="none" spc="50">
            <a:ln w="0"/>
            <a:solidFill>
              <a:srgbClr val="CCF4DB"/>
            </a:solidFill>
            <a:effectLst>
              <a:innerShdw blurRad="63500" dist="50800" dir="13500000">
                <a:srgbClr val="000000">
                  <a:alpha val="50000"/>
                </a:srgbClr>
              </a:innerShdw>
            </a:effectLst>
          </a:endParaRPr>
        </a:p>
      </xdr:txBody>
    </xdr:sp>
    <xdr:clientData/>
  </xdr:oneCellAnchor>
  <xdr:twoCellAnchor>
    <xdr:from>
      <xdr:col>0</xdr:col>
      <xdr:colOff>38485</xdr:colOff>
      <xdr:row>22</xdr:row>
      <xdr:rowOff>37547</xdr:rowOff>
    </xdr:from>
    <xdr:to>
      <xdr:col>0</xdr:col>
      <xdr:colOff>571841</xdr:colOff>
      <xdr:row>25</xdr:row>
      <xdr:rowOff>61517</xdr:rowOff>
    </xdr:to>
    <xdr:sp macro="" textlink="">
      <xdr:nvSpPr>
        <xdr:cNvPr id="43" name="Rectangle: Rounded Corners 42">
          <a:hlinkClick xmlns:r="http://schemas.openxmlformats.org/officeDocument/2006/relationships" r:id="rId5"/>
          <a:extLst>
            <a:ext uri="{FF2B5EF4-FFF2-40B4-BE49-F238E27FC236}">
              <a16:creationId xmlns:a16="http://schemas.microsoft.com/office/drawing/2014/main" id="{BB896076-01A8-42CB-88EF-C3C52D4FCF8D}"/>
            </a:ext>
          </a:extLst>
        </xdr:cNvPr>
        <xdr:cNvSpPr/>
      </xdr:nvSpPr>
      <xdr:spPr>
        <a:xfrm>
          <a:off x="38485" y="4101547"/>
          <a:ext cx="533356" cy="578152"/>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38485</xdr:colOff>
      <xdr:row>11</xdr:row>
      <xdr:rowOff>10966</xdr:rowOff>
    </xdr:from>
    <xdr:to>
      <xdr:col>0</xdr:col>
      <xdr:colOff>571841</xdr:colOff>
      <xdr:row>14</xdr:row>
      <xdr:rowOff>34934</xdr:rowOff>
    </xdr:to>
    <xdr:sp macro="" textlink="">
      <xdr:nvSpPr>
        <xdr:cNvPr id="44" name="Rectangle: Rounded Corners 43">
          <a:hlinkClick xmlns:r="http://schemas.openxmlformats.org/officeDocument/2006/relationships" r:id="rId6"/>
          <a:extLst>
            <a:ext uri="{FF2B5EF4-FFF2-40B4-BE49-F238E27FC236}">
              <a16:creationId xmlns:a16="http://schemas.microsoft.com/office/drawing/2014/main" id="{D454DC44-5AA3-486F-89FE-BCB7273C1456}"/>
            </a:ext>
          </a:extLst>
        </xdr:cNvPr>
        <xdr:cNvSpPr/>
      </xdr:nvSpPr>
      <xdr:spPr>
        <a:xfrm>
          <a:off x="38485" y="2042966"/>
          <a:ext cx="533356" cy="578150"/>
        </a:xfrm>
        <a:prstGeom prst="roundRect">
          <a:avLst>
            <a:gd name="adj" fmla="val 6685"/>
          </a:avLst>
        </a:prstGeom>
        <a:solidFill>
          <a:srgbClr val="7BE1A2">
            <a:alpha val="25098"/>
          </a:srgbClr>
        </a:solidFill>
        <a:ln>
          <a:solidFill>
            <a:srgbClr val="7BE1A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38485</xdr:colOff>
      <xdr:row>5</xdr:row>
      <xdr:rowOff>69274</xdr:rowOff>
    </xdr:from>
    <xdr:to>
      <xdr:col>0</xdr:col>
      <xdr:colOff>571841</xdr:colOff>
      <xdr:row>8</xdr:row>
      <xdr:rowOff>87884</xdr:rowOff>
    </xdr:to>
    <xdr:sp macro="" textlink="">
      <xdr:nvSpPr>
        <xdr:cNvPr id="45" name="Rectangle: Rounded Corners 44">
          <a:hlinkClick xmlns:r="http://schemas.openxmlformats.org/officeDocument/2006/relationships" r:id="rId7"/>
          <a:extLst>
            <a:ext uri="{FF2B5EF4-FFF2-40B4-BE49-F238E27FC236}">
              <a16:creationId xmlns:a16="http://schemas.microsoft.com/office/drawing/2014/main" id="{57BCA178-1C2A-4DD8-8EB7-47C5B98D1718}"/>
            </a:ext>
          </a:extLst>
        </xdr:cNvPr>
        <xdr:cNvSpPr/>
      </xdr:nvSpPr>
      <xdr:spPr>
        <a:xfrm>
          <a:off x="38485" y="992910"/>
          <a:ext cx="533356" cy="572792"/>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38485</xdr:colOff>
      <xdr:row>16</xdr:row>
      <xdr:rowOff>142532</xdr:rowOff>
    </xdr:from>
    <xdr:to>
      <xdr:col>0</xdr:col>
      <xdr:colOff>571841</xdr:colOff>
      <xdr:row>19</xdr:row>
      <xdr:rowOff>166500</xdr:rowOff>
    </xdr:to>
    <xdr:sp macro="" textlink="">
      <xdr:nvSpPr>
        <xdr:cNvPr id="46" name="Rectangle: Rounded Corners 45">
          <a:hlinkClick xmlns:r="http://schemas.openxmlformats.org/officeDocument/2006/relationships" r:id="rId8"/>
          <a:extLst>
            <a:ext uri="{FF2B5EF4-FFF2-40B4-BE49-F238E27FC236}">
              <a16:creationId xmlns:a16="http://schemas.microsoft.com/office/drawing/2014/main" id="{1C357EF1-A949-43DB-98CD-F21F07B1F500}"/>
            </a:ext>
          </a:extLst>
        </xdr:cNvPr>
        <xdr:cNvSpPr/>
      </xdr:nvSpPr>
      <xdr:spPr>
        <a:xfrm>
          <a:off x="38485" y="3098168"/>
          <a:ext cx="533356" cy="578150"/>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76197</xdr:colOff>
      <xdr:row>22</xdr:row>
      <xdr:rowOff>107408</xdr:rowOff>
    </xdr:from>
    <xdr:to>
      <xdr:col>0</xdr:col>
      <xdr:colOff>530961</xdr:colOff>
      <xdr:row>25</xdr:row>
      <xdr:rowOff>4604</xdr:rowOff>
    </xdr:to>
    <xdr:pic>
      <xdr:nvPicPr>
        <xdr:cNvPr id="47" name="Graphic 46" descr="Branching diagram outline">
          <a:hlinkClick xmlns:r="http://schemas.openxmlformats.org/officeDocument/2006/relationships" r:id="rId5"/>
          <a:extLst>
            <a:ext uri="{FF2B5EF4-FFF2-40B4-BE49-F238E27FC236}">
              <a16:creationId xmlns:a16="http://schemas.microsoft.com/office/drawing/2014/main" id="{A458E0E2-B8C9-460F-9F4B-6E7C8BE18F6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197" y="4171408"/>
          <a:ext cx="454764" cy="451378"/>
        </a:xfrm>
        <a:prstGeom prst="rect">
          <a:avLst/>
        </a:prstGeom>
      </xdr:spPr>
    </xdr:pic>
    <xdr:clientData/>
  </xdr:twoCellAnchor>
  <xdr:twoCellAnchor editAs="oneCell">
    <xdr:from>
      <xdr:col>0</xdr:col>
      <xdr:colOff>75256</xdr:colOff>
      <xdr:row>17</xdr:row>
      <xdr:rowOff>21253</xdr:rowOff>
    </xdr:from>
    <xdr:to>
      <xdr:col>0</xdr:col>
      <xdr:colOff>528288</xdr:colOff>
      <xdr:row>19</xdr:row>
      <xdr:rowOff>102858</xdr:rowOff>
    </xdr:to>
    <xdr:pic>
      <xdr:nvPicPr>
        <xdr:cNvPr id="48" name="Graphic 47" descr="Target Audience outline">
          <a:hlinkClick xmlns:r="http://schemas.openxmlformats.org/officeDocument/2006/relationships" r:id="rId8"/>
          <a:extLst>
            <a:ext uri="{FF2B5EF4-FFF2-40B4-BE49-F238E27FC236}">
              <a16:creationId xmlns:a16="http://schemas.microsoft.com/office/drawing/2014/main" id="{CEB3D45C-F4EE-43CF-B986-622D41C5164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5256" y="3161617"/>
          <a:ext cx="453032" cy="451059"/>
        </a:xfrm>
        <a:prstGeom prst="rect">
          <a:avLst/>
        </a:prstGeom>
      </xdr:spPr>
    </xdr:pic>
    <xdr:clientData/>
  </xdr:twoCellAnchor>
  <xdr:twoCellAnchor editAs="oneCell">
    <xdr:from>
      <xdr:col>0</xdr:col>
      <xdr:colOff>91640</xdr:colOff>
      <xdr:row>11</xdr:row>
      <xdr:rowOff>71559</xdr:rowOff>
    </xdr:from>
    <xdr:to>
      <xdr:col>0</xdr:col>
      <xdr:colOff>543811</xdr:colOff>
      <xdr:row>13</xdr:row>
      <xdr:rowOff>159455</xdr:rowOff>
    </xdr:to>
    <xdr:pic>
      <xdr:nvPicPr>
        <xdr:cNvPr id="49" name="Graphic 48" descr="Inventory outline">
          <a:hlinkClick xmlns:r="http://schemas.openxmlformats.org/officeDocument/2006/relationships" r:id="rId6"/>
          <a:extLst>
            <a:ext uri="{FF2B5EF4-FFF2-40B4-BE49-F238E27FC236}">
              <a16:creationId xmlns:a16="http://schemas.microsoft.com/office/drawing/2014/main" id="{A6AEF234-574E-4F19-94C3-3A31A34549D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1640" y="2103559"/>
          <a:ext cx="452171" cy="457351"/>
        </a:xfrm>
        <a:prstGeom prst="rect">
          <a:avLst/>
        </a:prstGeom>
      </xdr:spPr>
    </xdr:pic>
    <xdr:clientData/>
  </xdr:twoCellAnchor>
  <xdr:twoCellAnchor editAs="oneCell">
    <xdr:from>
      <xdr:col>0</xdr:col>
      <xdr:colOff>85227</xdr:colOff>
      <xdr:row>5</xdr:row>
      <xdr:rowOff>119547</xdr:rowOff>
    </xdr:from>
    <xdr:to>
      <xdr:col>0</xdr:col>
      <xdr:colOff>538458</xdr:colOff>
      <xdr:row>8</xdr:row>
      <xdr:rowOff>25995</xdr:rowOff>
    </xdr:to>
    <xdr:pic>
      <xdr:nvPicPr>
        <xdr:cNvPr id="50" name="Graphic 49" descr="Projector screen outline">
          <a:hlinkClick xmlns:r="http://schemas.openxmlformats.org/officeDocument/2006/relationships" r:id="rId7"/>
          <a:extLst>
            <a:ext uri="{FF2B5EF4-FFF2-40B4-BE49-F238E27FC236}">
              <a16:creationId xmlns:a16="http://schemas.microsoft.com/office/drawing/2014/main" id="{ACB07A97-C8F5-425A-B964-247513832D2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5227" y="1043183"/>
          <a:ext cx="453231" cy="460630"/>
        </a:xfrm>
        <a:prstGeom prst="rect">
          <a:avLst/>
        </a:prstGeom>
      </xdr:spPr>
    </xdr:pic>
    <xdr:clientData/>
  </xdr:twoCellAnchor>
  <xdr:twoCellAnchor>
    <xdr:from>
      <xdr:col>5</xdr:col>
      <xdr:colOff>188613</xdr:colOff>
      <xdr:row>4</xdr:row>
      <xdr:rowOff>65048</xdr:rowOff>
    </xdr:from>
    <xdr:to>
      <xdr:col>7</xdr:col>
      <xdr:colOff>362053</xdr:colOff>
      <xdr:row>15</xdr:row>
      <xdr:rowOff>83112</xdr:rowOff>
    </xdr:to>
    <xdr:sp macro="" textlink="">
      <xdr:nvSpPr>
        <xdr:cNvPr id="20" name="Rectangle: Rounded Corners 19">
          <a:extLst>
            <a:ext uri="{FF2B5EF4-FFF2-40B4-BE49-F238E27FC236}">
              <a16:creationId xmlns:a16="http://schemas.microsoft.com/office/drawing/2014/main" id="{6F56ECA8-AD87-CD2A-95B1-4EE3C12B9EFD}"/>
            </a:ext>
          </a:extLst>
        </xdr:cNvPr>
        <xdr:cNvSpPr/>
      </xdr:nvSpPr>
      <xdr:spPr>
        <a:xfrm>
          <a:off x="3244158" y="789325"/>
          <a:ext cx="1395657" cy="2009827"/>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483161</xdr:colOff>
      <xdr:row>8</xdr:row>
      <xdr:rowOff>5393</xdr:rowOff>
    </xdr:from>
    <xdr:to>
      <xdr:col>14</xdr:col>
      <xdr:colOff>499452</xdr:colOff>
      <xdr:row>16</xdr:row>
      <xdr:rowOff>166253</xdr:rowOff>
    </xdr:to>
    <xdr:sp macro="" textlink="'Product &amp; Category Insight Data'!F3">
      <xdr:nvSpPr>
        <xdr:cNvPr id="27" name="Rectangle: Rounded Corners 26">
          <a:extLst>
            <a:ext uri="{FF2B5EF4-FFF2-40B4-BE49-F238E27FC236}">
              <a16:creationId xmlns:a16="http://schemas.microsoft.com/office/drawing/2014/main" id="{1850C611-4493-CC05-A1F9-6C7D3F421ADB}"/>
            </a:ext>
          </a:extLst>
        </xdr:cNvPr>
        <xdr:cNvSpPr/>
      </xdr:nvSpPr>
      <xdr:spPr>
        <a:xfrm>
          <a:off x="7806278" y="1456822"/>
          <a:ext cx="1236810" cy="1612288"/>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F7C9AD4-0A32-4C39-9B1A-8105A4CCBE56}" type="TxLink">
            <a:rPr lang="en-US" sz="1600" b="1">
              <a:solidFill>
                <a:srgbClr val="289C41"/>
              </a:solidFill>
              <a:latin typeface="+mn-lt"/>
              <a:ea typeface="+mn-ea"/>
              <a:cs typeface="+mn-cs"/>
            </a:rPr>
            <a:pPr marL="0" indent="0" algn="ctr"/>
            <a:t>Computers</a:t>
          </a:fld>
          <a:endParaRPr lang="en-IN" sz="1600" b="1">
            <a:solidFill>
              <a:srgbClr val="289C41"/>
            </a:solidFill>
            <a:latin typeface="+mn-lt"/>
            <a:ea typeface="+mn-ea"/>
            <a:cs typeface="+mn-cs"/>
          </a:endParaRPr>
        </a:p>
      </xdr:txBody>
    </xdr:sp>
    <xdr:clientData/>
  </xdr:twoCellAnchor>
  <xdr:twoCellAnchor>
    <xdr:from>
      <xdr:col>12</xdr:col>
      <xdr:colOff>468216</xdr:colOff>
      <xdr:row>7</xdr:row>
      <xdr:rowOff>172347</xdr:rowOff>
    </xdr:from>
    <xdr:to>
      <xdr:col>14</xdr:col>
      <xdr:colOff>514744</xdr:colOff>
      <xdr:row>10</xdr:row>
      <xdr:rowOff>164935</xdr:rowOff>
    </xdr:to>
    <xdr:sp macro="" textlink="">
      <xdr:nvSpPr>
        <xdr:cNvPr id="28" name="TextBox 27">
          <a:extLst>
            <a:ext uri="{FF2B5EF4-FFF2-40B4-BE49-F238E27FC236}">
              <a16:creationId xmlns:a16="http://schemas.microsoft.com/office/drawing/2014/main" id="{57B2DF97-87F7-FECC-E20C-7CEDE6DF17B9}"/>
            </a:ext>
          </a:extLst>
        </xdr:cNvPr>
        <xdr:cNvSpPr txBox="1"/>
      </xdr:nvSpPr>
      <xdr:spPr>
        <a:xfrm>
          <a:off x="7791333" y="1442347"/>
          <a:ext cx="1267047" cy="536874"/>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i="0" u="none" strike="noStrike">
              <a:solidFill>
                <a:srgbClr val="CCF4DB"/>
              </a:solidFill>
              <a:effectLst/>
              <a:latin typeface="+mn-lt"/>
              <a:ea typeface="+mn-ea"/>
              <a:cs typeface="+mn-cs"/>
            </a:rPr>
            <a:t>MOST PROFITABLE</a:t>
          </a:r>
          <a:r>
            <a:rPr lang="en-IN" sz="1050" b="1" i="0" u="none" strike="noStrike" baseline="0">
              <a:solidFill>
                <a:srgbClr val="CCF4DB"/>
              </a:solidFill>
              <a:effectLst/>
              <a:latin typeface="+mn-lt"/>
              <a:ea typeface="+mn-ea"/>
              <a:cs typeface="+mn-cs"/>
            </a:rPr>
            <a:t> CATEGORY</a:t>
          </a:r>
        </a:p>
      </xdr:txBody>
    </xdr:sp>
    <xdr:clientData/>
  </xdr:twoCellAnchor>
  <xdr:twoCellAnchor>
    <xdr:from>
      <xdr:col>12</xdr:col>
      <xdr:colOff>483161</xdr:colOff>
      <xdr:row>17</xdr:row>
      <xdr:rowOff>85834</xdr:rowOff>
    </xdr:from>
    <xdr:to>
      <xdr:col>14</xdr:col>
      <xdr:colOff>499452</xdr:colOff>
      <xdr:row>26</xdr:row>
      <xdr:rowOff>65265</xdr:rowOff>
    </xdr:to>
    <xdr:sp macro="" textlink="'Product &amp; Category Insight Data'!K4">
      <xdr:nvSpPr>
        <xdr:cNvPr id="31" name="Rectangle: Rounded Corners 30">
          <a:extLst>
            <a:ext uri="{FF2B5EF4-FFF2-40B4-BE49-F238E27FC236}">
              <a16:creationId xmlns:a16="http://schemas.microsoft.com/office/drawing/2014/main" id="{5B1E8E23-3749-3607-47BE-1191C0C00A81}"/>
            </a:ext>
          </a:extLst>
        </xdr:cNvPr>
        <xdr:cNvSpPr/>
      </xdr:nvSpPr>
      <xdr:spPr>
        <a:xfrm>
          <a:off x="7806278" y="3170120"/>
          <a:ext cx="1236810" cy="1612288"/>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239AD1E-4EC5-4760-8B10-7CD399FA16CC}" type="TxLink">
            <a:rPr lang="en-US" sz="1600" b="1">
              <a:solidFill>
                <a:srgbClr val="289C41"/>
              </a:solidFill>
              <a:latin typeface="+mn-lt"/>
              <a:ea typeface="+mn-ea"/>
              <a:cs typeface="+mn-cs"/>
            </a:rPr>
            <a:pPr marL="0" indent="0" algn="ctr"/>
            <a:t>-0.09</a:t>
          </a:fld>
          <a:endParaRPr lang="en-IN" sz="1600" b="1">
            <a:solidFill>
              <a:srgbClr val="289C41"/>
            </a:solidFill>
            <a:latin typeface="+mn-lt"/>
            <a:ea typeface="+mn-ea"/>
            <a:cs typeface="+mn-cs"/>
          </a:endParaRPr>
        </a:p>
      </xdr:txBody>
    </xdr:sp>
    <xdr:clientData/>
  </xdr:twoCellAnchor>
  <xdr:twoCellAnchor>
    <xdr:from>
      <xdr:col>12</xdr:col>
      <xdr:colOff>468216</xdr:colOff>
      <xdr:row>17</xdr:row>
      <xdr:rowOff>71357</xdr:rowOff>
    </xdr:from>
    <xdr:to>
      <xdr:col>14</xdr:col>
      <xdr:colOff>514744</xdr:colOff>
      <xdr:row>20</xdr:row>
      <xdr:rowOff>56078</xdr:rowOff>
    </xdr:to>
    <xdr:sp macro="" textlink="">
      <xdr:nvSpPr>
        <xdr:cNvPr id="32" name="TextBox 31">
          <a:extLst>
            <a:ext uri="{FF2B5EF4-FFF2-40B4-BE49-F238E27FC236}">
              <a16:creationId xmlns:a16="http://schemas.microsoft.com/office/drawing/2014/main" id="{E2B6B8E9-C985-5613-5D9D-CC090C1FFFF5}"/>
            </a:ext>
          </a:extLst>
        </xdr:cNvPr>
        <xdr:cNvSpPr txBox="1"/>
      </xdr:nvSpPr>
      <xdr:spPr>
        <a:xfrm>
          <a:off x="7791333" y="3155643"/>
          <a:ext cx="1267047" cy="529006"/>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i="0" u="none" strike="noStrike">
              <a:solidFill>
                <a:srgbClr val="CCF4DB"/>
              </a:solidFill>
              <a:effectLst/>
              <a:latin typeface="+mn-lt"/>
              <a:ea typeface="+mn-ea"/>
              <a:cs typeface="+mn-cs"/>
            </a:rPr>
            <a:t>DISCOUNT</a:t>
          </a:r>
          <a:r>
            <a:rPr lang="en-IN" sz="1050" b="1" i="0" u="none" strike="noStrike" baseline="0">
              <a:solidFill>
                <a:srgbClr val="CCF4DB"/>
              </a:solidFill>
              <a:effectLst/>
              <a:latin typeface="+mn-lt"/>
              <a:ea typeface="+mn-ea"/>
              <a:cs typeface="+mn-cs"/>
            </a:rPr>
            <a:t> IMPACT ON SALES</a:t>
          </a:r>
          <a:endParaRPr lang="en-IN" sz="1050" b="1" i="0" u="none" strike="noStrike">
            <a:solidFill>
              <a:srgbClr val="CCF4DB"/>
            </a:solidFill>
            <a:effectLst/>
            <a:latin typeface="+mn-lt"/>
            <a:ea typeface="+mn-ea"/>
            <a:cs typeface="+mn-cs"/>
          </a:endParaRPr>
        </a:p>
      </xdr:txBody>
    </xdr:sp>
    <xdr:clientData/>
  </xdr:twoCellAnchor>
  <xdr:twoCellAnchor>
    <xdr:from>
      <xdr:col>10</xdr:col>
      <xdr:colOff>349562</xdr:colOff>
      <xdr:row>13</xdr:row>
      <xdr:rowOff>150099</xdr:rowOff>
    </xdr:from>
    <xdr:to>
      <xdr:col>12</xdr:col>
      <xdr:colOff>388379</xdr:colOff>
      <xdr:row>22</xdr:row>
      <xdr:rowOff>129530</xdr:rowOff>
    </xdr:to>
    <xdr:sp macro="" textlink="'Product &amp; Category Insight Data'!H4">
      <xdr:nvSpPr>
        <xdr:cNvPr id="51" name="Rectangle: Rounded Corners 50">
          <a:extLst>
            <a:ext uri="{FF2B5EF4-FFF2-40B4-BE49-F238E27FC236}">
              <a16:creationId xmlns:a16="http://schemas.microsoft.com/office/drawing/2014/main" id="{58AA32E8-1C0E-4780-7E93-E3738E968E75}"/>
            </a:ext>
          </a:extLst>
        </xdr:cNvPr>
        <xdr:cNvSpPr/>
      </xdr:nvSpPr>
      <xdr:spPr>
        <a:xfrm>
          <a:off x="6406485" y="2563099"/>
          <a:ext cx="1250202" cy="1649969"/>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EBAD0FC-0543-4612-B6AD-7E441D325107}" type="TxLink">
            <a:rPr lang="en-US" sz="1600" b="1">
              <a:solidFill>
                <a:srgbClr val="289C41"/>
              </a:solidFill>
              <a:latin typeface="+mn-lt"/>
              <a:ea typeface="+mn-ea"/>
              <a:cs typeface="+mn-cs"/>
            </a:rPr>
            <a:pPr marL="0" indent="0" algn="ctr"/>
            <a:t>5</a:t>
          </a:fld>
          <a:endParaRPr lang="en-IN" sz="1600" b="1">
            <a:solidFill>
              <a:srgbClr val="289C41"/>
            </a:solidFill>
            <a:latin typeface="+mn-lt"/>
            <a:ea typeface="+mn-ea"/>
            <a:cs typeface="+mn-cs"/>
          </a:endParaRPr>
        </a:p>
      </xdr:txBody>
    </xdr:sp>
    <xdr:clientData/>
  </xdr:twoCellAnchor>
  <xdr:twoCellAnchor>
    <xdr:from>
      <xdr:col>10</xdr:col>
      <xdr:colOff>334345</xdr:colOff>
      <xdr:row>13</xdr:row>
      <xdr:rowOff>135623</xdr:rowOff>
    </xdr:from>
    <xdr:to>
      <xdr:col>12</xdr:col>
      <xdr:colOff>403950</xdr:colOff>
      <xdr:row>16</xdr:row>
      <xdr:rowOff>118753</xdr:rowOff>
    </xdr:to>
    <xdr:sp macro="" textlink="">
      <xdr:nvSpPr>
        <xdr:cNvPr id="52" name="TextBox 51">
          <a:extLst>
            <a:ext uri="{FF2B5EF4-FFF2-40B4-BE49-F238E27FC236}">
              <a16:creationId xmlns:a16="http://schemas.microsoft.com/office/drawing/2014/main" id="{D3BCA4A2-8EC0-4004-D75E-C14364E761EF}"/>
            </a:ext>
          </a:extLst>
        </xdr:cNvPr>
        <xdr:cNvSpPr txBox="1"/>
      </xdr:nvSpPr>
      <xdr:spPr>
        <a:xfrm>
          <a:off x="6436942" y="2494194"/>
          <a:ext cx="1290125" cy="527416"/>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i="0" u="none" strike="noStrike">
              <a:solidFill>
                <a:srgbClr val="CCF4DB"/>
              </a:solidFill>
              <a:effectLst/>
              <a:latin typeface="+mn-lt"/>
              <a:ea typeface="+mn-ea"/>
              <a:cs typeface="+mn-cs"/>
            </a:rPr>
            <a:t>AVERAGE ORDER QUANTITY</a:t>
          </a:r>
        </a:p>
      </xdr:txBody>
    </xdr:sp>
    <xdr:clientData/>
  </xdr:twoCellAnchor>
  <xdr:twoCellAnchor>
    <xdr:from>
      <xdr:col>1</xdr:col>
      <xdr:colOff>117834</xdr:colOff>
      <xdr:row>16</xdr:row>
      <xdr:rowOff>15711</xdr:rowOff>
    </xdr:from>
    <xdr:to>
      <xdr:col>5</xdr:col>
      <xdr:colOff>353504</xdr:colOff>
      <xdr:row>26</xdr:row>
      <xdr:rowOff>62845</xdr:rowOff>
    </xdr:to>
    <xdr:graphicFrame macro="">
      <xdr:nvGraphicFramePr>
        <xdr:cNvPr id="5" name="Chart 4">
          <a:extLst>
            <a:ext uri="{FF2B5EF4-FFF2-40B4-BE49-F238E27FC236}">
              <a16:creationId xmlns:a16="http://schemas.microsoft.com/office/drawing/2014/main" id="{6B06BA6B-0555-40FD-906C-6D01BC66D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121606</xdr:colOff>
      <xdr:row>4</xdr:row>
      <xdr:rowOff>101886</xdr:rowOff>
    </xdr:from>
    <xdr:to>
      <xdr:col>5</xdr:col>
      <xdr:colOff>70701</xdr:colOff>
      <xdr:row>15</xdr:row>
      <xdr:rowOff>54989</xdr:rowOff>
    </xdr:to>
    <xdr:graphicFrame macro="">
      <xdr:nvGraphicFramePr>
        <xdr:cNvPr id="9" name="Chart 8">
          <a:extLst>
            <a:ext uri="{FF2B5EF4-FFF2-40B4-BE49-F238E27FC236}">
              <a16:creationId xmlns:a16="http://schemas.microsoft.com/office/drawing/2014/main" id="{44523908-47C7-49F6-B4E9-AC00D7043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504675</xdr:colOff>
      <xdr:row>16</xdr:row>
      <xdr:rowOff>12234</xdr:rowOff>
    </xdr:from>
    <xdr:to>
      <xdr:col>9</xdr:col>
      <xdr:colOff>597737</xdr:colOff>
      <xdr:row>26</xdr:row>
      <xdr:rowOff>50192</xdr:rowOff>
    </xdr:to>
    <xdr:graphicFrame macro="">
      <xdr:nvGraphicFramePr>
        <xdr:cNvPr id="10" name="Chart 9">
          <a:extLst>
            <a:ext uri="{FF2B5EF4-FFF2-40B4-BE49-F238E27FC236}">
              <a16:creationId xmlns:a16="http://schemas.microsoft.com/office/drawing/2014/main" id="{C97AAF1C-E039-4920-8C77-FF9211419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5</xdr:col>
      <xdr:colOff>198123</xdr:colOff>
      <xdr:row>4</xdr:row>
      <xdr:rowOff>73674</xdr:rowOff>
    </xdr:from>
    <xdr:to>
      <xdr:col>7</xdr:col>
      <xdr:colOff>348627</xdr:colOff>
      <xdr:row>15</xdr:row>
      <xdr:rowOff>64746</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D559F69E-B30E-40CF-9B66-9275ABBE75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37052" y="799388"/>
              <a:ext cx="1366075" cy="1986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463262</xdr:colOff>
      <xdr:row>4</xdr:row>
      <xdr:rowOff>69818</xdr:rowOff>
    </xdr:from>
    <xdr:to>
      <xdr:col>10</xdr:col>
      <xdr:colOff>0</xdr:colOff>
      <xdr:row>15</xdr:row>
      <xdr:rowOff>73602</xdr:rowOff>
    </xdr:to>
    <mc:AlternateContent xmlns:mc="http://schemas.openxmlformats.org/markup-compatibility/2006" xmlns:tsle="http://schemas.microsoft.com/office/drawing/2012/timeslicer">
      <mc:Choice Requires="tsle">
        <xdr:graphicFrame macro="">
          <xdr:nvGraphicFramePr>
            <xdr:cNvPr id="22" name="Order_Date">
              <a:extLst>
                <a:ext uri="{FF2B5EF4-FFF2-40B4-BE49-F238E27FC236}">
                  <a16:creationId xmlns:a16="http://schemas.microsoft.com/office/drawing/2014/main" id="{01416589-508F-4A8D-B7DF-6A837F63CE1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4727975" y="821888"/>
              <a:ext cx="1326543" cy="1973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3</xdr:row>
      <xdr:rowOff>140368</xdr:rowOff>
    </xdr:to>
    <xdr:sp macro="" textlink="">
      <xdr:nvSpPr>
        <xdr:cNvPr id="2" name="Rectangle 1">
          <a:extLst>
            <a:ext uri="{FF2B5EF4-FFF2-40B4-BE49-F238E27FC236}">
              <a16:creationId xmlns:a16="http://schemas.microsoft.com/office/drawing/2014/main" id="{AD3C1998-1887-491E-88D6-72EFC0818491}"/>
            </a:ext>
          </a:extLst>
        </xdr:cNvPr>
        <xdr:cNvSpPr/>
      </xdr:nvSpPr>
      <xdr:spPr>
        <a:xfrm>
          <a:off x="0" y="0"/>
          <a:ext cx="9144000" cy="689008"/>
        </a:xfrm>
        <a:prstGeom prst="rect">
          <a:avLst/>
        </a:prstGeom>
        <a:solidFill>
          <a:srgbClr val="1E8445">
            <a:alpha val="8470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0</xdr:rowOff>
    </xdr:from>
    <xdr:to>
      <xdr:col>1</xdr:col>
      <xdr:colOff>7620</xdr:colOff>
      <xdr:row>26</xdr:row>
      <xdr:rowOff>160020</xdr:rowOff>
    </xdr:to>
    <xdr:sp macro="" textlink="">
      <xdr:nvSpPr>
        <xdr:cNvPr id="3" name="Rectangle 2">
          <a:extLst>
            <a:ext uri="{FF2B5EF4-FFF2-40B4-BE49-F238E27FC236}">
              <a16:creationId xmlns:a16="http://schemas.microsoft.com/office/drawing/2014/main" id="{E8A86B68-B65F-48DB-B510-C633117497AC}"/>
            </a:ext>
          </a:extLst>
        </xdr:cNvPr>
        <xdr:cNvSpPr/>
      </xdr:nvSpPr>
      <xdr:spPr>
        <a:xfrm>
          <a:off x="7620" y="0"/>
          <a:ext cx="608061" cy="4962929"/>
        </a:xfrm>
        <a:prstGeom prst="rect">
          <a:avLst/>
        </a:prstGeom>
        <a:solidFill>
          <a:srgbClr val="1E8445">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91204</xdr:colOff>
      <xdr:row>4</xdr:row>
      <xdr:rowOff>65048</xdr:rowOff>
    </xdr:from>
    <xdr:to>
      <xdr:col>4</xdr:col>
      <xdr:colOff>423334</xdr:colOff>
      <xdr:row>15</xdr:row>
      <xdr:rowOff>83112</xdr:rowOff>
    </xdr:to>
    <xdr:sp macro="" textlink="">
      <xdr:nvSpPr>
        <xdr:cNvPr id="4" name="Rectangle: Rounded Corners 3">
          <a:extLst>
            <a:ext uri="{FF2B5EF4-FFF2-40B4-BE49-F238E27FC236}">
              <a16:creationId xmlns:a16="http://schemas.microsoft.com/office/drawing/2014/main" id="{A3331851-6D7E-45E2-90A5-9ECCFB71141A}"/>
            </a:ext>
          </a:extLst>
        </xdr:cNvPr>
        <xdr:cNvSpPr/>
      </xdr:nvSpPr>
      <xdr:spPr>
        <a:xfrm>
          <a:off x="699265" y="803957"/>
          <a:ext cx="2156311" cy="2050064"/>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500305</xdr:colOff>
      <xdr:row>4</xdr:row>
      <xdr:rowOff>65048</xdr:rowOff>
    </xdr:from>
    <xdr:to>
      <xdr:col>7</xdr:col>
      <xdr:colOff>207819</xdr:colOff>
      <xdr:row>15</xdr:row>
      <xdr:rowOff>83112</xdr:rowOff>
    </xdr:to>
    <xdr:sp macro="" textlink="">
      <xdr:nvSpPr>
        <xdr:cNvPr id="5" name="Rectangle: Rounded Corners 4">
          <a:extLst>
            <a:ext uri="{FF2B5EF4-FFF2-40B4-BE49-F238E27FC236}">
              <a16:creationId xmlns:a16="http://schemas.microsoft.com/office/drawing/2014/main" id="{27150F28-9259-4818-9478-DF54E658A50A}"/>
            </a:ext>
          </a:extLst>
        </xdr:cNvPr>
        <xdr:cNvSpPr/>
      </xdr:nvSpPr>
      <xdr:spPr>
        <a:xfrm>
          <a:off x="2932547" y="803957"/>
          <a:ext cx="1531696" cy="2050064"/>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99060</xdr:colOff>
      <xdr:row>15</xdr:row>
      <xdr:rowOff>172825</xdr:rowOff>
    </xdr:from>
    <xdr:to>
      <xdr:col>5</xdr:col>
      <xdr:colOff>381000</xdr:colOff>
      <xdr:row>26</xdr:row>
      <xdr:rowOff>83820</xdr:rowOff>
    </xdr:to>
    <xdr:sp macro="" textlink="">
      <xdr:nvSpPr>
        <xdr:cNvPr id="6" name="Rectangle: Rounded Corners 5">
          <a:extLst>
            <a:ext uri="{FF2B5EF4-FFF2-40B4-BE49-F238E27FC236}">
              <a16:creationId xmlns:a16="http://schemas.microsoft.com/office/drawing/2014/main" id="{3D2F1411-30E1-4772-9042-A76D848A666E}"/>
            </a:ext>
          </a:extLst>
        </xdr:cNvPr>
        <xdr:cNvSpPr/>
      </xdr:nvSpPr>
      <xdr:spPr>
        <a:xfrm>
          <a:off x="708660" y="2916025"/>
          <a:ext cx="2720340" cy="1922675"/>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480060</xdr:colOff>
      <xdr:row>15</xdr:row>
      <xdr:rowOff>172825</xdr:rowOff>
    </xdr:from>
    <xdr:to>
      <xdr:col>10</xdr:col>
      <xdr:colOff>22860</xdr:colOff>
      <xdr:row>26</xdr:row>
      <xdr:rowOff>83820</xdr:rowOff>
    </xdr:to>
    <xdr:sp macro="" textlink="">
      <xdr:nvSpPr>
        <xdr:cNvPr id="7" name="Rectangle: Rounded Corners 6">
          <a:extLst>
            <a:ext uri="{FF2B5EF4-FFF2-40B4-BE49-F238E27FC236}">
              <a16:creationId xmlns:a16="http://schemas.microsoft.com/office/drawing/2014/main" id="{126F91C8-4BAD-47A6-A9FD-E01CE3C60D98}"/>
            </a:ext>
          </a:extLst>
        </xdr:cNvPr>
        <xdr:cNvSpPr/>
      </xdr:nvSpPr>
      <xdr:spPr>
        <a:xfrm>
          <a:off x="3528060" y="2916025"/>
          <a:ext cx="2590800" cy="1922675"/>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277091</xdr:colOff>
      <xdr:row>4</xdr:row>
      <xdr:rowOff>65048</xdr:rowOff>
    </xdr:from>
    <xdr:to>
      <xdr:col>10</xdr:col>
      <xdr:colOff>15005</xdr:colOff>
      <xdr:row>15</xdr:row>
      <xdr:rowOff>83112</xdr:rowOff>
    </xdr:to>
    <xdr:sp macro="" textlink="">
      <xdr:nvSpPr>
        <xdr:cNvPr id="8" name="Rectangle: Rounded Corners 7">
          <a:extLst>
            <a:ext uri="{FF2B5EF4-FFF2-40B4-BE49-F238E27FC236}">
              <a16:creationId xmlns:a16="http://schemas.microsoft.com/office/drawing/2014/main" id="{76F0FA37-3436-43EA-9834-4E4178CCE8A7}"/>
            </a:ext>
          </a:extLst>
        </xdr:cNvPr>
        <xdr:cNvSpPr/>
      </xdr:nvSpPr>
      <xdr:spPr>
        <a:xfrm>
          <a:off x="4533515" y="803957"/>
          <a:ext cx="1562096" cy="2050064"/>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152400</xdr:colOff>
      <xdr:row>3</xdr:row>
      <xdr:rowOff>158114</xdr:rowOff>
    </xdr:from>
    <xdr:to>
      <xdr:col>10</xdr:col>
      <xdr:colOff>229538</xdr:colOff>
      <xdr:row>10</xdr:row>
      <xdr:rowOff>19537</xdr:rowOff>
    </xdr:to>
    <xdr:pic>
      <xdr:nvPicPr>
        <xdr:cNvPr id="15" name="Picture 14">
          <a:extLst>
            <a:ext uri="{FF2B5EF4-FFF2-40B4-BE49-F238E27FC236}">
              <a16:creationId xmlns:a16="http://schemas.microsoft.com/office/drawing/2014/main" id="{A9F3A151-2E35-48D7-A3B9-FAC8A26B0792}"/>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524" t="6882" r="47089"/>
        <a:stretch>
          <a:fillRect/>
        </a:stretch>
      </xdr:blipFill>
      <xdr:spPr>
        <a:xfrm>
          <a:off x="6248400" y="706754"/>
          <a:ext cx="77138" cy="1141583"/>
        </a:xfrm>
        <a:prstGeom prst="rect">
          <a:avLst/>
        </a:prstGeom>
      </xdr:spPr>
    </xdr:pic>
    <xdr:clientData/>
  </xdr:twoCellAnchor>
  <xdr:twoCellAnchor editAs="oneCell">
    <xdr:from>
      <xdr:col>10</xdr:col>
      <xdr:colOff>155502</xdr:colOff>
      <xdr:row>10</xdr:row>
      <xdr:rowOff>41317</xdr:rowOff>
    </xdr:from>
    <xdr:to>
      <xdr:col>10</xdr:col>
      <xdr:colOff>229538</xdr:colOff>
      <xdr:row>16</xdr:row>
      <xdr:rowOff>170858</xdr:rowOff>
    </xdr:to>
    <xdr:pic>
      <xdr:nvPicPr>
        <xdr:cNvPr id="16" name="Picture 15">
          <a:extLst>
            <a:ext uri="{FF2B5EF4-FFF2-40B4-BE49-F238E27FC236}">
              <a16:creationId xmlns:a16="http://schemas.microsoft.com/office/drawing/2014/main" id="{3A8170A2-25AA-4626-AF0E-71FA3F659B68}"/>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7089"/>
        <a:stretch>
          <a:fillRect/>
        </a:stretch>
      </xdr:blipFill>
      <xdr:spPr>
        <a:xfrm>
          <a:off x="6251502" y="1870117"/>
          <a:ext cx="74036" cy="1226821"/>
        </a:xfrm>
        <a:prstGeom prst="rect">
          <a:avLst/>
        </a:prstGeom>
      </xdr:spPr>
    </xdr:pic>
    <xdr:clientData/>
  </xdr:twoCellAnchor>
  <xdr:twoCellAnchor editAs="oneCell">
    <xdr:from>
      <xdr:col>10</xdr:col>
      <xdr:colOff>155502</xdr:colOff>
      <xdr:row>17</xdr:row>
      <xdr:rowOff>14296</xdr:rowOff>
    </xdr:from>
    <xdr:to>
      <xdr:col>10</xdr:col>
      <xdr:colOff>229538</xdr:colOff>
      <xdr:row>23</xdr:row>
      <xdr:rowOff>143837</xdr:rowOff>
    </xdr:to>
    <xdr:pic>
      <xdr:nvPicPr>
        <xdr:cNvPr id="17" name="Picture 16">
          <a:extLst>
            <a:ext uri="{FF2B5EF4-FFF2-40B4-BE49-F238E27FC236}">
              <a16:creationId xmlns:a16="http://schemas.microsoft.com/office/drawing/2014/main" id="{C3385A26-F641-42D0-BFEC-FACE6C5629D7}"/>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7089"/>
        <a:stretch>
          <a:fillRect/>
        </a:stretch>
      </xdr:blipFill>
      <xdr:spPr>
        <a:xfrm>
          <a:off x="6251502" y="3123256"/>
          <a:ext cx="74036" cy="1226821"/>
        </a:xfrm>
        <a:prstGeom prst="rect">
          <a:avLst/>
        </a:prstGeom>
      </xdr:spPr>
    </xdr:pic>
    <xdr:clientData/>
  </xdr:twoCellAnchor>
  <xdr:twoCellAnchor editAs="oneCell">
    <xdr:from>
      <xdr:col>10</xdr:col>
      <xdr:colOff>155501</xdr:colOff>
      <xdr:row>23</xdr:row>
      <xdr:rowOff>171020</xdr:rowOff>
    </xdr:from>
    <xdr:to>
      <xdr:col>10</xdr:col>
      <xdr:colOff>236620</xdr:colOff>
      <xdr:row>26</xdr:row>
      <xdr:rowOff>172453</xdr:rowOff>
    </xdr:to>
    <xdr:pic>
      <xdr:nvPicPr>
        <xdr:cNvPr id="18" name="Picture 17">
          <a:extLst>
            <a:ext uri="{FF2B5EF4-FFF2-40B4-BE49-F238E27FC236}">
              <a16:creationId xmlns:a16="http://schemas.microsoft.com/office/drawing/2014/main" id="{23B08ABA-FCE3-496F-A47E-59E938E55F5D}"/>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6503" b="55126"/>
        <a:stretch>
          <a:fillRect/>
        </a:stretch>
      </xdr:blipFill>
      <xdr:spPr>
        <a:xfrm>
          <a:off x="6251501" y="4377260"/>
          <a:ext cx="81119" cy="550073"/>
        </a:xfrm>
        <a:prstGeom prst="rect">
          <a:avLst/>
        </a:prstGeom>
      </xdr:spPr>
    </xdr:pic>
    <xdr:clientData/>
  </xdr:twoCellAnchor>
  <xdr:twoCellAnchor>
    <xdr:from>
      <xdr:col>0</xdr:col>
      <xdr:colOff>34877</xdr:colOff>
      <xdr:row>0</xdr:row>
      <xdr:rowOff>53001</xdr:rowOff>
    </xdr:from>
    <xdr:to>
      <xdr:col>0</xdr:col>
      <xdr:colOff>568233</xdr:colOff>
      <xdr:row>3</xdr:row>
      <xdr:rowOff>76971</xdr:rowOff>
    </xdr:to>
    <xdr:sp macro="" textlink="">
      <xdr:nvSpPr>
        <xdr:cNvPr id="24" name="Rectangle: Rounded Corners 23">
          <a:hlinkClick xmlns:r="http://schemas.openxmlformats.org/officeDocument/2006/relationships" r:id="rId2"/>
          <a:extLst>
            <a:ext uri="{FF2B5EF4-FFF2-40B4-BE49-F238E27FC236}">
              <a16:creationId xmlns:a16="http://schemas.microsoft.com/office/drawing/2014/main" id="{4C9486E2-C3BA-44CF-9EFB-1BB63C7AF002}"/>
            </a:ext>
          </a:extLst>
        </xdr:cNvPr>
        <xdr:cNvSpPr/>
      </xdr:nvSpPr>
      <xdr:spPr>
        <a:xfrm>
          <a:off x="34877" y="53001"/>
          <a:ext cx="533356" cy="572610"/>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79415</xdr:colOff>
      <xdr:row>0</xdr:row>
      <xdr:rowOff>114086</xdr:rowOff>
    </xdr:from>
    <xdr:to>
      <xdr:col>0</xdr:col>
      <xdr:colOff>533209</xdr:colOff>
      <xdr:row>3</xdr:row>
      <xdr:rowOff>16211</xdr:rowOff>
    </xdr:to>
    <xdr:pic>
      <xdr:nvPicPr>
        <xdr:cNvPr id="29" name="Graphic 28" descr="Home outline">
          <a:hlinkClick xmlns:r="http://schemas.openxmlformats.org/officeDocument/2006/relationships" r:id="rId2"/>
          <a:extLst>
            <a:ext uri="{FF2B5EF4-FFF2-40B4-BE49-F238E27FC236}">
              <a16:creationId xmlns:a16="http://schemas.microsoft.com/office/drawing/2014/main" id="{40FD3257-F5E5-430C-9A31-06D428266E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415" y="114086"/>
          <a:ext cx="453794" cy="450765"/>
        </a:xfrm>
        <a:prstGeom prst="rect">
          <a:avLst/>
        </a:prstGeom>
      </xdr:spPr>
    </xdr:pic>
    <xdr:clientData/>
  </xdr:twoCellAnchor>
  <xdr:oneCellAnchor>
    <xdr:from>
      <xdr:col>1</xdr:col>
      <xdr:colOff>70698</xdr:colOff>
      <xdr:row>0</xdr:row>
      <xdr:rowOff>14443</xdr:rowOff>
    </xdr:from>
    <xdr:ext cx="5624660" cy="453451"/>
    <xdr:sp macro="" textlink="">
      <xdr:nvSpPr>
        <xdr:cNvPr id="34" name="Rectangle 33">
          <a:extLst>
            <a:ext uri="{FF2B5EF4-FFF2-40B4-BE49-F238E27FC236}">
              <a16:creationId xmlns:a16="http://schemas.microsoft.com/office/drawing/2014/main" id="{34084D8E-C70A-4A94-A596-A2AA678657C4}"/>
            </a:ext>
          </a:extLst>
        </xdr:cNvPr>
        <xdr:cNvSpPr/>
      </xdr:nvSpPr>
      <xdr:spPr>
        <a:xfrm>
          <a:off x="680298" y="14443"/>
          <a:ext cx="5624660" cy="453451"/>
        </a:xfrm>
        <a:prstGeom prst="rect">
          <a:avLst/>
        </a:prstGeom>
        <a:noFill/>
      </xdr:spPr>
      <xdr:txBody>
        <a:bodyPr wrap="square" lIns="91440" tIns="45720" rIns="91440" bIns="45720" anchor="ctr">
          <a:noAutofit/>
        </a:bodyPr>
        <a:lstStyle/>
        <a:p>
          <a:pPr algn="ctr"/>
          <a:r>
            <a:rPr lang="en-US" sz="3000" b="1" cap="none" spc="50">
              <a:ln w="0"/>
              <a:solidFill>
                <a:srgbClr val="CCF4DB"/>
              </a:solidFill>
              <a:effectLst>
                <a:innerShdw blurRad="63500" dist="50800" dir="13500000">
                  <a:srgbClr val="000000">
                    <a:alpha val="50000"/>
                  </a:srgbClr>
                </a:innerShdw>
              </a:effectLst>
            </a:rPr>
            <a:t>RETAIL</a:t>
          </a:r>
          <a:r>
            <a:rPr lang="en-US" sz="3000" b="1" cap="none" spc="50" baseline="0">
              <a:ln w="0"/>
              <a:solidFill>
                <a:srgbClr val="CCF4DB"/>
              </a:solidFill>
              <a:effectLst>
                <a:innerShdw blurRad="63500" dist="50800" dir="13500000">
                  <a:srgbClr val="000000">
                    <a:alpha val="50000"/>
                  </a:srgbClr>
                </a:innerShdw>
              </a:effectLst>
            </a:rPr>
            <a:t> INVENTORY DASHBOARD</a:t>
          </a:r>
          <a:endParaRPr lang="en-US" sz="3000" b="1" cap="none" spc="50">
            <a:ln w="0"/>
            <a:solidFill>
              <a:srgbClr val="CCF4DB"/>
            </a:solidFill>
            <a:effectLst>
              <a:innerShdw blurRad="63500" dist="50800" dir="13500000">
                <a:srgbClr val="000000">
                  <a:alpha val="50000"/>
                </a:srgbClr>
              </a:innerShdw>
            </a:effectLst>
          </a:endParaRPr>
        </a:p>
      </xdr:txBody>
    </xdr:sp>
    <xdr:clientData/>
  </xdr:oneCellAnchor>
  <xdr:oneCellAnchor>
    <xdr:from>
      <xdr:col>1</xdr:col>
      <xdr:colOff>188534</xdr:colOff>
      <xdr:row>1</xdr:row>
      <xdr:rowOff>171697</xdr:rowOff>
    </xdr:from>
    <xdr:ext cx="5624660" cy="259238"/>
    <xdr:sp macro="" textlink="">
      <xdr:nvSpPr>
        <xdr:cNvPr id="35" name="Rectangle 34">
          <a:extLst>
            <a:ext uri="{FF2B5EF4-FFF2-40B4-BE49-F238E27FC236}">
              <a16:creationId xmlns:a16="http://schemas.microsoft.com/office/drawing/2014/main" id="{2DEEAC33-70E9-452C-A25A-2B8156A0CAFA}"/>
            </a:ext>
          </a:extLst>
        </xdr:cNvPr>
        <xdr:cNvSpPr/>
      </xdr:nvSpPr>
      <xdr:spPr>
        <a:xfrm>
          <a:off x="798134" y="354577"/>
          <a:ext cx="5624660" cy="259238"/>
        </a:xfrm>
        <a:prstGeom prst="rect">
          <a:avLst/>
        </a:prstGeom>
        <a:noFill/>
      </xdr:spPr>
      <xdr:txBody>
        <a:bodyPr wrap="square" lIns="91440" tIns="45720" rIns="91440" bIns="45720" anchor="ctr">
          <a:noAutofit/>
        </a:bodyPr>
        <a:lstStyle/>
        <a:p>
          <a:pPr algn="l"/>
          <a:r>
            <a:rPr lang="en-US" sz="1500" b="1" cap="none" spc="50">
              <a:ln w="0"/>
              <a:solidFill>
                <a:srgbClr val="CCF4DB"/>
              </a:solidFill>
              <a:effectLst>
                <a:innerShdw blurRad="63500" dist="50800" dir="13500000">
                  <a:srgbClr val="000000">
                    <a:alpha val="50000"/>
                  </a:srgbClr>
                </a:innerShdw>
              </a:effectLst>
            </a:rPr>
            <a:t>Customer &amp; Regional Analysis</a:t>
          </a:r>
        </a:p>
      </xdr:txBody>
    </xdr:sp>
    <xdr:clientData/>
  </xdr:oneCellAnchor>
  <xdr:oneCellAnchor>
    <xdr:from>
      <xdr:col>13</xdr:col>
      <xdr:colOff>64850</xdr:colOff>
      <xdr:row>2</xdr:row>
      <xdr:rowOff>138735</xdr:rowOff>
    </xdr:from>
    <xdr:ext cx="1150183" cy="153096"/>
    <xdr:sp macro="" textlink="">
      <xdr:nvSpPr>
        <xdr:cNvPr id="42" name="Rectangle 41">
          <a:extLst>
            <a:ext uri="{FF2B5EF4-FFF2-40B4-BE49-F238E27FC236}">
              <a16:creationId xmlns:a16="http://schemas.microsoft.com/office/drawing/2014/main" id="{51421DF9-F4BE-471A-8830-D26DA1620515}"/>
            </a:ext>
          </a:extLst>
        </xdr:cNvPr>
        <xdr:cNvSpPr/>
      </xdr:nvSpPr>
      <xdr:spPr>
        <a:xfrm>
          <a:off x="7989650" y="504495"/>
          <a:ext cx="1150183" cy="153096"/>
        </a:xfrm>
        <a:prstGeom prst="rect">
          <a:avLst/>
        </a:prstGeom>
        <a:noFill/>
      </xdr:spPr>
      <xdr:txBody>
        <a:bodyPr wrap="square" lIns="91440" tIns="45720" rIns="91440" bIns="45720" anchor="ctr">
          <a:noAutofit/>
        </a:bodyPr>
        <a:lstStyle/>
        <a:p>
          <a:pPr algn="r"/>
          <a:r>
            <a:rPr lang="en-US" sz="1000" b="1" cap="none" spc="50" baseline="0">
              <a:ln w="0"/>
              <a:solidFill>
                <a:srgbClr val="CCF4DB"/>
              </a:solidFill>
              <a:effectLst>
                <a:innerShdw blurRad="63500" dist="50800" dir="13500000">
                  <a:srgbClr val="000000">
                    <a:alpha val="50000"/>
                  </a:srgbClr>
                </a:innerShdw>
              </a:effectLst>
            </a:rPr>
            <a:t>~ Rohit Chavda</a:t>
          </a:r>
          <a:endParaRPr lang="en-US" sz="1000" b="1" cap="none" spc="50">
            <a:ln w="0"/>
            <a:solidFill>
              <a:srgbClr val="CCF4DB"/>
            </a:solidFill>
            <a:effectLst>
              <a:innerShdw blurRad="63500" dist="50800" dir="13500000">
                <a:srgbClr val="000000">
                  <a:alpha val="50000"/>
                </a:srgbClr>
              </a:innerShdw>
            </a:effectLst>
          </a:endParaRPr>
        </a:p>
      </xdr:txBody>
    </xdr:sp>
    <xdr:clientData/>
  </xdr:oneCellAnchor>
  <xdr:twoCellAnchor>
    <xdr:from>
      <xdr:col>0</xdr:col>
      <xdr:colOff>38485</xdr:colOff>
      <xdr:row>22</xdr:row>
      <xdr:rowOff>37546</xdr:rowOff>
    </xdr:from>
    <xdr:to>
      <xdr:col>0</xdr:col>
      <xdr:colOff>571841</xdr:colOff>
      <xdr:row>25</xdr:row>
      <xdr:rowOff>61516</xdr:rowOff>
    </xdr:to>
    <xdr:sp macro="" textlink="">
      <xdr:nvSpPr>
        <xdr:cNvPr id="67" name="Rectangle: Rounded Corners 66">
          <a:hlinkClick xmlns:r="http://schemas.openxmlformats.org/officeDocument/2006/relationships" r:id="rId5"/>
          <a:extLst>
            <a:ext uri="{FF2B5EF4-FFF2-40B4-BE49-F238E27FC236}">
              <a16:creationId xmlns:a16="http://schemas.microsoft.com/office/drawing/2014/main" id="{403E41F7-3F5D-4C8C-8AD2-31A5BF1A28AE}"/>
            </a:ext>
          </a:extLst>
        </xdr:cNvPr>
        <xdr:cNvSpPr/>
      </xdr:nvSpPr>
      <xdr:spPr>
        <a:xfrm>
          <a:off x="38485" y="4101546"/>
          <a:ext cx="533356" cy="578152"/>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38485</xdr:colOff>
      <xdr:row>11</xdr:row>
      <xdr:rowOff>10965</xdr:rowOff>
    </xdr:from>
    <xdr:to>
      <xdr:col>0</xdr:col>
      <xdr:colOff>571841</xdr:colOff>
      <xdr:row>14</xdr:row>
      <xdr:rowOff>34933</xdr:rowOff>
    </xdr:to>
    <xdr:sp macro="" textlink="">
      <xdr:nvSpPr>
        <xdr:cNvPr id="68" name="Rectangle: Rounded Corners 67">
          <a:hlinkClick xmlns:r="http://schemas.openxmlformats.org/officeDocument/2006/relationships" r:id="rId6"/>
          <a:extLst>
            <a:ext uri="{FF2B5EF4-FFF2-40B4-BE49-F238E27FC236}">
              <a16:creationId xmlns:a16="http://schemas.microsoft.com/office/drawing/2014/main" id="{F26ADC34-6C71-4285-8432-480CEDD84171}"/>
            </a:ext>
          </a:extLst>
        </xdr:cNvPr>
        <xdr:cNvSpPr/>
      </xdr:nvSpPr>
      <xdr:spPr>
        <a:xfrm>
          <a:off x="38485" y="2042965"/>
          <a:ext cx="533356" cy="578150"/>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38485</xdr:colOff>
      <xdr:row>5</xdr:row>
      <xdr:rowOff>69273</xdr:rowOff>
    </xdr:from>
    <xdr:to>
      <xdr:col>0</xdr:col>
      <xdr:colOff>571841</xdr:colOff>
      <xdr:row>8</xdr:row>
      <xdr:rowOff>87883</xdr:rowOff>
    </xdr:to>
    <xdr:sp macro="" textlink="">
      <xdr:nvSpPr>
        <xdr:cNvPr id="69" name="Rectangle: Rounded Corners 68">
          <a:hlinkClick xmlns:r="http://schemas.openxmlformats.org/officeDocument/2006/relationships" r:id="rId7"/>
          <a:extLst>
            <a:ext uri="{FF2B5EF4-FFF2-40B4-BE49-F238E27FC236}">
              <a16:creationId xmlns:a16="http://schemas.microsoft.com/office/drawing/2014/main" id="{0848AEA5-9421-4CF8-8C9A-F6094C1C50B0}"/>
            </a:ext>
          </a:extLst>
        </xdr:cNvPr>
        <xdr:cNvSpPr/>
      </xdr:nvSpPr>
      <xdr:spPr>
        <a:xfrm>
          <a:off x="38485" y="992909"/>
          <a:ext cx="533356" cy="572792"/>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38485</xdr:colOff>
      <xdr:row>16</xdr:row>
      <xdr:rowOff>142531</xdr:rowOff>
    </xdr:from>
    <xdr:to>
      <xdr:col>0</xdr:col>
      <xdr:colOff>571841</xdr:colOff>
      <xdr:row>19</xdr:row>
      <xdr:rowOff>166499</xdr:rowOff>
    </xdr:to>
    <xdr:sp macro="" textlink="">
      <xdr:nvSpPr>
        <xdr:cNvPr id="70" name="Rectangle: Rounded Corners 69">
          <a:hlinkClick xmlns:r="http://schemas.openxmlformats.org/officeDocument/2006/relationships" r:id="rId8"/>
          <a:extLst>
            <a:ext uri="{FF2B5EF4-FFF2-40B4-BE49-F238E27FC236}">
              <a16:creationId xmlns:a16="http://schemas.microsoft.com/office/drawing/2014/main" id="{61BBE2EA-DD4E-431B-8C74-921BFCE8DBB3}"/>
            </a:ext>
          </a:extLst>
        </xdr:cNvPr>
        <xdr:cNvSpPr/>
      </xdr:nvSpPr>
      <xdr:spPr>
        <a:xfrm>
          <a:off x="38485" y="3098167"/>
          <a:ext cx="533356" cy="578150"/>
        </a:xfrm>
        <a:prstGeom prst="roundRect">
          <a:avLst>
            <a:gd name="adj" fmla="val 6685"/>
          </a:avLst>
        </a:prstGeom>
        <a:solidFill>
          <a:srgbClr val="7BE1A2">
            <a:alpha val="25098"/>
          </a:srgbClr>
        </a:solidFill>
        <a:ln>
          <a:solidFill>
            <a:srgbClr val="7BE1A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76197</xdr:colOff>
      <xdr:row>22</xdr:row>
      <xdr:rowOff>107407</xdr:rowOff>
    </xdr:from>
    <xdr:to>
      <xdr:col>0</xdr:col>
      <xdr:colOff>530961</xdr:colOff>
      <xdr:row>25</xdr:row>
      <xdr:rowOff>4603</xdr:rowOff>
    </xdr:to>
    <xdr:pic>
      <xdr:nvPicPr>
        <xdr:cNvPr id="71" name="Graphic 70" descr="Branching diagram outline">
          <a:hlinkClick xmlns:r="http://schemas.openxmlformats.org/officeDocument/2006/relationships" r:id="rId5"/>
          <a:extLst>
            <a:ext uri="{FF2B5EF4-FFF2-40B4-BE49-F238E27FC236}">
              <a16:creationId xmlns:a16="http://schemas.microsoft.com/office/drawing/2014/main" id="{4B02DD79-A744-4076-BB6F-2604216A1EF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197" y="4171407"/>
          <a:ext cx="454764" cy="451378"/>
        </a:xfrm>
        <a:prstGeom prst="rect">
          <a:avLst/>
        </a:prstGeom>
      </xdr:spPr>
    </xdr:pic>
    <xdr:clientData/>
  </xdr:twoCellAnchor>
  <xdr:twoCellAnchor editAs="oneCell">
    <xdr:from>
      <xdr:col>0</xdr:col>
      <xdr:colOff>75256</xdr:colOff>
      <xdr:row>17</xdr:row>
      <xdr:rowOff>21252</xdr:rowOff>
    </xdr:from>
    <xdr:to>
      <xdr:col>0</xdr:col>
      <xdr:colOff>528288</xdr:colOff>
      <xdr:row>19</xdr:row>
      <xdr:rowOff>102857</xdr:rowOff>
    </xdr:to>
    <xdr:pic>
      <xdr:nvPicPr>
        <xdr:cNvPr id="72" name="Graphic 71" descr="Target Audience outline">
          <a:hlinkClick xmlns:r="http://schemas.openxmlformats.org/officeDocument/2006/relationships" r:id="rId8"/>
          <a:extLst>
            <a:ext uri="{FF2B5EF4-FFF2-40B4-BE49-F238E27FC236}">
              <a16:creationId xmlns:a16="http://schemas.microsoft.com/office/drawing/2014/main" id="{4813B3C4-F81A-4D43-AEBF-FAC5A215905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5256" y="3161616"/>
          <a:ext cx="453032" cy="451059"/>
        </a:xfrm>
        <a:prstGeom prst="rect">
          <a:avLst/>
        </a:prstGeom>
      </xdr:spPr>
    </xdr:pic>
    <xdr:clientData/>
  </xdr:twoCellAnchor>
  <xdr:twoCellAnchor editAs="oneCell">
    <xdr:from>
      <xdr:col>0</xdr:col>
      <xdr:colOff>91640</xdr:colOff>
      <xdr:row>11</xdr:row>
      <xdr:rowOff>71558</xdr:rowOff>
    </xdr:from>
    <xdr:to>
      <xdr:col>0</xdr:col>
      <xdr:colOff>543811</xdr:colOff>
      <xdr:row>13</xdr:row>
      <xdr:rowOff>159454</xdr:rowOff>
    </xdr:to>
    <xdr:pic>
      <xdr:nvPicPr>
        <xdr:cNvPr id="73" name="Graphic 72" descr="Inventory outline">
          <a:hlinkClick xmlns:r="http://schemas.openxmlformats.org/officeDocument/2006/relationships" r:id="rId6"/>
          <a:extLst>
            <a:ext uri="{FF2B5EF4-FFF2-40B4-BE49-F238E27FC236}">
              <a16:creationId xmlns:a16="http://schemas.microsoft.com/office/drawing/2014/main" id="{657A92DB-37C3-4F1E-B408-5EC5068AD94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1640" y="2103558"/>
          <a:ext cx="452171" cy="457351"/>
        </a:xfrm>
        <a:prstGeom prst="rect">
          <a:avLst/>
        </a:prstGeom>
      </xdr:spPr>
    </xdr:pic>
    <xdr:clientData/>
  </xdr:twoCellAnchor>
  <xdr:twoCellAnchor editAs="oneCell">
    <xdr:from>
      <xdr:col>0</xdr:col>
      <xdr:colOff>85227</xdr:colOff>
      <xdr:row>5</xdr:row>
      <xdr:rowOff>119546</xdr:rowOff>
    </xdr:from>
    <xdr:to>
      <xdr:col>0</xdr:col>
      <xdr:colOff>538458</xdr:colOff>
      <xdr:row>8</xdr:row>
      <xdr:rowOff>25994</xdr:rowOff>
    </xdr:to>
    <xdr:pic>
      <xdr:nvPicPr>
        <xdr:cNvPr id="74" name="Graphic 73" descr="Projector screen outline">
          <a:hlinkClick xmlns:r="http://schemas.openxmlformats.org/officeDocument/2006/relationships" r:id="rId7"/>
          <a:extLst>
            <a:ext uri="{FF2B5EF4-FFF2-40B4-BE49-F238E27FC236}">
              <a16:creationId xmlns:a16="http://schemas.microsoft.com/office/drawing/2014/main" id="{ECEA1A0E-0815-4978-8DBF-2BE6A201C2C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5227" y="1043182"/>
          <a:ext cx="453231" cy="460630"/>
        </a:xfrm>
        <a:prstGeom prst="rect">
          <a:avLst/>
        </a:prstGeom>
      </xdr:spPr>
    </xdr:pic>
    <xdr:clientData/>
  </xdr:twoCellAnchor>
  <xdr:twoCellAnchor>
    <xdr:from>
      <xdr:col>1</xdr:col>
      <xdr:colOff>115993</xdr:colOff>
      <xdr:row>4</xdr:row>
      <xdr:rowOff>91236</xdr:rowOff>
    </xdr:from>
    <xdr:to>
      <xdr:col>4</xdr:col>
      <xdr:colOff>390912</xdr:colOff>
      <xdr:row>15</xdr:row>
      <xdr:rowOff>61575</xdr:rowOff>
    </xdr:to>
    <xdr:graphicFrame macro="">
      <xdr:nvGraphicFramePr>
        <xdr:cNvPr id="19" name="Chart 18">
          <a:extLst>
            <a:ext uri="{FF2B5EF4-FFF2-40B4-BE49-F238E27FC236}">
              <a16:creationId xmlns:a16="http://schemas.microsoft.com/office/drawing/2014/main" id="{AD0C75C2-D1FF-4B8A-820E-1B66D4C73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123152</xdr:colOff>
      <xdr:row>16</xdr:row>
      <xdr:rowOff>17549</xdr:rowOff>
    </xdr:from>
    <xdr:to>
      <xdr:col>5</xdr:col>
      <xdr:colOff>338667</xdr:colOff>
      <xdr:row>26</xdr:row>
      <xdr:rowOff>30787</xdr:rowOff>
    </xdr:to>
    <xdr:graphicFrame macro="">
      <xdr:nvGraphicFramePr>
        <xdr:cNvPr id="21" name="Chart 20">
          <a:extLst>
            <a:ext uri="{FF2B5EF4-FFF2-40B4-BE49-F238E27FC236}">
              <a16:creationId xmlns:a16="http://schemas.microsoft.com/office/drawing/2014/main" id="{CB76E21D-1511-4FA8-9314-E2D420A4F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519162</xdr:colOff>
      <xdr:row>16</xdr:row>
      <xdr:rowOff>7697</xdr:rowOff>
    </xdr:from>
    <xdr:to>
      <xdr:col>9</xdr:col>
      <xdr:colOff>600364</xdr:colOff>
      <xdr:row>26</xdr:row>
      <xdr:rowOff>46181</xdr:rowOff>
    </xdr:to>
    <xdr:graphicFrame macro="">
      <xdr:nvGraphicFramePr>
        <xdr:cNvPr id="22" name="Chart 21">
          <a:extLst>
            <a:ext uri="{FF2B5EF4-FFF2-40B4-BE49-F238E27FC236}">
              <a16:creationId xmlns:a16="http://schemas.microsoft.com/office/drawing/2014/main" id="{4B5BEAED-6C47-4949-8ECA-AA687803C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7</xdr:col>
      <xdr:colOff>300182</xdr:colOff>
      <xdr:row>4</xdr:row>
      <xdr:rowOff>84666</xdr:rowOff>
    </xdr:from>
    <xdr:to>
      <xdr:col>10</xdr:col>
      <xdr:colOff>15394</xdr:colOff>
      <xdr:row>15</xdr:row>
      <xdr:rowOff>76970</xdr:rowOff>
    </xdr:to>
    <mc:AlternateContent xmlns:mc="http://schemas.openxmlformats.org/markup-compatibility/2006" xmlns:tsle="http://schemas.microsoft.com/office/drawing/2012/timeslicer">
      <mc:Choice Requires="tsle">
        <xdr:graphicFrame macro="">
          <xdr:nvGraphicFramePr>
            <xdr:cNvPr id="23" name="Order_Date 1">
              <a:extLst>
                <a:ext uri="{FF2B5EF4-FFF2-40B4-BE49-F238E27FC236}">
                  <a16:creationId xmlns:a16="http://schemas.microsoft.com/office/drawing/2014/main" id="{49B366D9-9564-41D1-BA15-8C61D0FF6914}"/>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4588300" y="801842"/>
              <a:ext cx="1552976" cy="19645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538787</xdr:colOff>
      <xdr:row>4</xdr:row>
      <xdr:rowOff>84666</xdr:rowOff>
    </xdr:from>
    <xdr:to>
      <xdr:col>7</xdr:col>
      <xdr:colOff>177030</xdr:colOff>
      <xdr:row>15</xdr:row>
      <xdr:rowOff>85507</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D4594EA7-B671-49D7-8FAB-4F3512FF9C8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89140" y="801842"/>
              <a:ext cx="1476008" cy="1973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477886</xdr:colOff>
      <xdr:row>6</xdr:row>
      <xdr:rowOff>8635</xdr:rowOff>
    </xdr:from>
    <xdr:to>
      <xdr:col>14</xdr:col>
      <xdr:colOff>482350</xdr:colOff>
      <xdr:row>15</xdr:row>
      <xdr:rowOff>30155</xdr:rowOff>
    </xdr:to>
    <xdr:sp macro="" textlink="'Customer &amp; Regional Data'!B4">
      <xdr:nvSpPr>
        <xdr:cNvPr id="26" name="Rectangle: Rounded Corners 25">
          <a:extLst>
            <a:ext uri="{FF2B5EF4-FFF2-40B4-BE49-F238E27FC236}">
              <a16:creationId xmlns:a16="http://schemas.microsoft.com/office/drawing/2014/main" id="{73E03C23-1436-4F49-AAF2-897A132D3141}"/>
            </a:ext>
          </a:extLst>
        </xdr:cNvPr>
        <xdr:cNvSpPr/>
      </xdr:nvSpPr>
      <xdr:spPr>
        <a:xfrm>
          <a:off x="7817149" y="1091477"/>
          <a:ext cx="1227675" cy="1645783"/>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903A402-E08B-4AC8-9050-C39BBD25FB39}" type="TxLink">
            <a:rPr lang="en-US" sz="1600" b="1">
              <a:solidFill>
                <a:srgbClr val="289C41"/>
              </a:solidFill>
              <a:latin typeface="+mn-lt"/>
              <a:ea typeface="+mn-ea"/>
              <a:cs typeface="+mn-cs"/>
            </a:rPr>
            <a:pPr marL="0" indent="0" algn="ctr"/>
            <a:t>3</a:t>
          </a:fld>
          <a:endParaRPr lang="en-IN" sz="1600" b="1">
            <a:solidFill>
              <a:srgbClr val="289C41"/>
            </a:solidFill>
            <a:latin typeface="+mn-lt"/>
            <a:ea typeface="+mn-ea"/>
            <a:cs typeface="+mn-cs"/>
          </a:endParaRPr>
        </a:p>
      </xdr:txBody>
    </xdr:sp>
    <xdr:clientData/>
  </xdr:twoCellAnchor>
  <xdr:twoCellAnchor>
    <xdr:from>
      <xdr:col>12</xdr:col>
      <xdr:colOff>462941</xdr:colOff>
      <xdr:row>5</xdr:row>
      <xdr:rowOff>170447</xdr:rowOff>
    </xdr:from>
    <xdr:to>
      <xdr:col>14</xdr:col>
      <xdr:colOff>497642</xdr:colOff>
      <xdr:row>9</xdr:row>
      <xdr:rowOff>110289</xdr:rowOff>
    </xdr:to>
    <xdr:sp macro="" textlink="">
      <xdr:nvSpPr>
        <xdr:cNvPr id="27" name="TextBox 26">
          <a:extLst>
            <a:ext uri="{FF2B5EF4-FFF2-40B4-BE49-F238E27FC236}">
              <a16:creationId xmlns:a16="http://schemas.microsoft.com/office/drawing/2014/main" id="{D0CE0695-144E-49F2-8E74-C87E77E259F7}"/>
            </a:ext>
          </a:extLst>
        </xdr:cNvPr>
        <xdr:cNvSpPr txBox="1"/>
      </xdr:nvSpPr>
      <xdr:spPr>
        <a:xfrm>
          <a:off x="7802204" y="1072815"/>
          <a:ext cx="1257912" cy="661737"/>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i="0" u="none" strike="noStrike">
              <a:solidFill>
                <a:srgbClr val="CCF4DB"/>
              </a:solidFill>
              <a:effectLst/>
              <a:latin typeface="+mn-lt"/>
              <a:ea typeface="+mn-ea"/>
              <a:cs typeface="+mn-cs"/>
            </a:rPr>
            <a:t>AVERAGE CUSTOMER SATISFACTION</a:t>
          </a:r>
          <a:endParaRPr lang="en-IN" sz="1050" b="1" i="0" u="none" strike="noStrike" baseline="0">
            <a:solidFill>
              <a:srgbClr val="CCF4DB"/>
            </a:solidFill>
            <a:effectLst/>
            <a:latin typeface="+mn-lt"/>
            <a:ea typeface="+mn-ea"/>
            <a:cs typeface="+mn-cs"/>
          </a:endParaRPr>
        </a:p>
      </xdr:txBody>
    </xdr:sp>
    <xdr:clientData/>
  </xdr:twoCellAnchor>
  <xdr:twoCellAnchor>
    <xdr:from>
      <xdr:col>12</xdr:col>
      <xdr:colOff>477886</xdr:colOff>
      <xdr:row>15</xdr:row>
      <xdr:rowOff>135352</xdr:rowOff>
    </xdr:from>
    <xdr:to>
      <xdr:col>14</xdr:col>
      <xdr:colOff>482350</xdr:colOff>
      <xdr:row>24</xdr:row>
      <xdr:rowOff>161058</xdr:rowOff>
    </xdr:to>
    <xdr:sp macro="" textlink="'Customer &amp; Regional Data'!J3">
      <xdr:nvSpPr>
        <xdr:cNvPr id="28" name="Rectangle: Rounded Corners 27">
          <a:extLst>
            <a:ext uri="{FF2B5EF4-FFF2-40B4-BE49-F238E27FC236}">
              <a16:creationId xmlns:a16="http://schemas.microsoft.com/office/drawing/2014/main" id="{B060925D-9FEC-4CB7-8E80-EBCCC01798CE}"/>
            </a:ext>
          </a:extLst>
        </xdr:cNvPr>
        <xdr:cNvSpPr/>
      </xdr:nvSpPr>
      <xdr:spPr>
        <a:xfrm>
          <a:off x="7817149" y="2842457"/>
          <a:ext cx="1227675" cy="1649969"/>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B520DBA-84E8-4B0B-99DD-990422F36306}" type="TxLink">
            <a:rPr lang="en-US" sz="1600" b="1">
              <a:solidFill>
                <a:srgbClr val="289C41"/>
              </a:solidFill>
              <a:latin typeface="+mn-lt"/>
              <a:ea typeface="+mn-ea"/>
              <a:cs typeface="+mn-cs"/>
            </a:rPr>
            <a:pPr marL="0" indent="0" algn="ctr"/>
            <a:t>West</a:t>
          </a:fld>
          <a:endParaRPr lang="en-US" sz="1600" b="1">
            <a:solidFill>
              <a:srgbClr val="289C41"/>
            </a:solidFill>
            <a:latin typeface="+mn-lt"/>
            <a:ea typeface="+mn-ea"/>
            <a:cs typeface="+mn-cs"/>
          </a:endParaRPr>
        </a:p>
      </xdr:txBody>
    </xdr:sp>
    <xdr:clientData/>
  </xdr:twoCellAnchor>
  <xdr:twoCellAnchor>
    <xdr:from>
      <xdr:col>12</xdr:col>
      <xdr:colOff>462941</xdr:colOff>
      <xdr:row>15</xdr:row>
      <xdr:rowOff>120875</xdr:rowOff>
    </xdr:from>
    <xdr:to>
      <xdr:col>14</xdr:col>
      <xdr:colOff>497642</xdr:colOff>
      <xdr:row>19</xdr:row>
      <xdr:rowOff>70184</xdr:rowOff>
    </xdr:to>
    <xdr:sp macro="" textlink="">
      <xdr:nvSpPr>
        <xdr:cNvPr id="30" name="TextBox 29">
          <a:extLst>
            <a:ext uri="{FF2B5EF4-FFF2-40B4-BE49-F238E27FC236}">
              <a16:creationId xmlns:a16="http://schemas.microsoft.com/office/drawing/2014/main" id="{12825305-E610-4BE1-81FE-7280AD639049}"/>
            </a:ext>
          </a:extLst>
        </xdr:cNvPr>
        <xdr:cNvSpPr txBox="1"/>
      </xdr:nvSpPr>
      <xdr:spPr>
        <a:xfrm>
          <a:off x="7802204" y="2827980"/>
          <a:ext cx="1257912" cy="671204"/>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i="0" u="none" strike="noStrike">
              <a:solidFill>
                <a:srgbClr val="CCF4DB"/>
              </a:solidFill>
              <a:effectLst/>
              <a:latin typeface="+mn-lt"/>
              <a:ea typeface="+mn-ea"/>
              <a:cs typeface="+mn-cs"/>
            </a:rPr>
            <a:t>HIGHES</a:t>
          </a:r>
          <a:r>
            <a:rPr lang="en-IN" sz="1050" b="1" i="0" u="none" strike="noStrike" baseline="0">
              <a:solidFill>
                <a:srgbClr val="CCF4DB"/>
              </a:solidFill>
              <a:effectLst/>
              <a:latin typeface="+mn-lt"/>
              <a:ea typeface="+mn-ea"/>
              <a:cs typeface="+mn-cs"/>
            </a:rPr>
            <a:t>T SPENDING REGION</a:t>
          </a:r>
          <a:endParaRPr lang="en-IN" sz="1050" b="1" i="0" u="none" strike="noStrike">
            <a:solidFill>
              <a:srgbClr val="CCF4DB"/>
            </a:solidFill>
            <a:effectLst/>
            <a:latin typeface="+mn-lt"/>
            <a:ea typeface="+mn-ea"/>
            <a:cs typeface="+mn-cs"/>
          </a:endParaRPr>
        </a:p>
      </xdr:txBody>
    </xdr:sp>
    <xdr:clientData/>
  </xdr:twoCellAnchor>
  <xdr:twoCellAnchor>
    <xdr:from>
      <xdr:col>10</xdr:col>
      <xdr:colOff>356112</xdr:colOff>
      <xdr:row>11</xdr:row>
      <xdr:rowOff>179049</xdr:rowOff>
    </xdr:from>
    <xdr:to>
      <xdr:col>12</xdr:col>
      <xdr:colOff>383104</xdr:colOff>
      <xdr:row>21</xdr:row>
      <xdr:rowOff>24282</xdr:rowOff>
    </xdr:to>
    <xdr:sp macro="" textlink="'Customer &amp; Regional Data'!G3">
      <xdr:nvSpPr>
        <xdr:cNvPr id="31" name="Rectangle: Rounded Corners 30">
          <a:extLst>
            <a:ext uri="{FF2B5EF4-FFF2-40B4-BE49-F238E27FC236}">
              <a16:creationId xmlns:a16="http://schemas.microsoft.com/office/drawing/2014/main" id="{A194E5EC-A7DA-4105-8052-57A4F090836B}"/>
            </a:ext>
          </a:extLst>
        </xdr:cNvPr>
        <xdr:cNvSpPr/>
      </xdr:nvSpPr>
      <xdr:spPr>
        <a:xfrm>
          <a:off x="6472165" y="2164260"/>
          <a:ext cx="1250202" cy="1649969"/>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C9A4F1-FCBF-4A06-903E-DCCFF7321314}" type="TxLink">
            <a:rPr lang="en-US" sz="1600" b="1">
              <a:solidFill>
                <a:srgbClr val="289C41"/>
              </a:solidFill>
              <a:latin typeface="+mn-lt"/>
              <a:ea typeface="+mn-ea"/>
              <a:cs typeface="+mn-cs"/>
            </a:rPr>
            <a:pPr marL="0" indent="0" algn="ctr"/>
            <a:t>Corporate</a:t>
          </a:fld>
          <a:endParaRPr lang="en-IN" sz="1600" b="1">
            <a:solidFill>
              <a:srgbClr val="289C41"/>
            </a:solidFill>
            <a:latin typeface="+mn-lt"/>
            <a:ea typeface="+mn-ea"/>
            <a:cs typeface="+mn-cs"/>
          </a:endParaRPr>
        </a:p>
      </xdr:txBody>
    </xdr:sp>
    <xdr:clientData/>
  </xdr:twoCellAnchor>
  <xdr:twoCellAnchor>
    <xdr:from>
      <xdr:col>10</xdr:col>
      <xdr:colOff>340895</xdr:colOff>
      <xdr:row>11</xdr:row>
      <xdr:rowOff>164573</xdr:rowOff>
    </xdr:from>
    <xdr:to>
      <xdr:col>12</xdr:col>
      <xdr:colOff>398675</xdr:colOff>
      <xdr:row>14</xdr:row>
      <xdr:rowOff>163128</xdr:rowOff>
    </xdr:to>
    <xdr:sp macro="" textlink="">
      <xdr:nvSpPr>
        <xdr:cNvPr id="32" name="TextBox 31">
          <a:extLst>
            <a:ext uri="{FF2B5EF4-FFF2-40B4-BE49-F238E27FC236}">
              <a16:creationId xmlns:a16="http://schemas.microsoft.com/office/drawing/2014/main" id="{B095FB95-F168-4450-BB38-4BC8F630B5EF}"/>
            </a:ext>
          </a:extLst>
        </xdr:cNvPr>
        <xdr:cNvSpPr txBox="1"/>
      </xdr:nvSpPr>
      <xdr:spPr>
        <a:xfrm>
          <a:off x="6456948" y="2149784"/>
          <a:ext cx="1280990" cy="539976"/>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i="0" u="none" strike="noStrike">
              <a:solidFill>
                <a:srgbClr val="CCF4DB"/>
              </a:solidFill>
              <a:effectLst/>
              <a:latin typeface="+mn-lt"/>
              <a:ea typeface="+mn-ea"/>
              <a:cs typeface="+mn-cs"/>
            </a:rPr>
            <a:t>TOP CUSTOMER SEGMENT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3</xdr:row>
      <xdr:rowOff>140368</xdr:rowOff>
    </xdr:to>
    <xdr:sp macro="" textlink="">
      <xdr:nvSpPr>
        <xdr:cNvPr id="2" name="Rectangle 1">
          <a:extLst>
            <a:ext uri="{FF2B5EF4-FFF2-40B4-BE49-F238E27FC236}">
              <a16:creationId xmlns:a16="http://schemas.microsoft.com/office/drawing/2014/main" id="{F3129C86-7B3F-42F4-9AA3-54C1F7EF45F8}"/>
            </a:ext>
          </a:extLst>
        </xdr:cNvPr>
        <xdr:cNvSpPr/>
      </xdr:nvSpPr>
      <xdr:spPr>
        <a:xfrm>
          <a:off x="0" y="0"/>
          <a:ext cx="9144000" cy="689008"/>
        </a:xfrm>
        <a:prstGeom prst="rect">
          <a:avLst/>
        </a:prstGeom>
        <a:solidFill>
          <a:srgbClr val="1E8445">
            <a:alpha val="8470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0</xdr:rowOff>
    </xdr:from>
    <xdr:to>
      <xdr:col>1</xdr:col>
      <xdr:colOff>7620</xdr:colOff>
      <xdr:row>26</xdr:row>
      <xdr:rowOff>160020</xdr:rowOff>
    </xdr:to>
    <xdr:sp macro="" textlink="">
      <xdr:nvSpPr>
        <xdr:cNvPr id="3" name="Rectangle 2">
          <a:extLst>
            <a:ext uri="{FF2B5EF4-FFF2-40B4-BE49-F238E27FC236}">
              <a16:creationId xmlns:a16="http://schemas.microsoft.com/office/drawing/2014/main" id="{E4DE11F5-E49E-42EA-9CAF-506E0392F03C}"/>
            </a:ext>
          </a:extLst>
        </xdr:cNvPr>
        <xdr:cNvSpPr/>
      </xdr:nvSpPr>
      <xdr:spPr>
        <a:xfrm>
          <a:off x="7620" y="0"/>
          <a:ext cx="609600" cy="4914900"/>
        </a:xfrm>
        <a:prstGeom prst="rect">
          <a:avLst/>
        </a:prstGeom>
        <a:solidFill>
          <a:srgbClr val="1E8445">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91204</xdr:colOff>
      <xdr:row>4</xdr:row>
      <xdr:rowOff>65048</xdr:rowOff>
    </xdr:from>
    <xdr:to>
      <xdr:col>4</xdr:col>
      <xdr:colOff>354061</xdr:colOff>
      <xdr:row>15</xdr:row>
      <xdr:rowOff>83112</xdr:rowOff>
    </xdr:to>
    <xdr:sp macro="" textlink="">
      <xdr:nvSpPr>
        <xdr:cNvPr id="4" name="Rectangle: Rounded Corners 3">
          <a:extLst>
            <a:ext uri="{FF2B5EF4-FFF2-40B4-BE49-F238E27FC236}">
              <a16:creationId xmlns:a16="http://schemas.microsoft.com/office/drawing/2014/main" id="{2F7664FF-6A4F-4CF3-99B5-A5E442D6F084}"/>
            </a:ext>
          </a:extLst>
        </xdr:cNvPr>
        <xdr:cNvSpPr/>
      </xdr:nvSpPr>
      <xdr:spPr>
        <a:xfrm>
          <a:off x="699265" y="803957"/>
          <a:ext cx="2087038" cy="2050064"/>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469517</xdr:colOff>
      <xdr:row>4</xdr:row>
      <xdr:rowOff>65048</xdr:rowOff>
    </xdr:from>
    <xdr:to>
      <xdr:col>7</xdr:col>
      <xdr:colOff>483219</xdr:colOff>
      <xdr:row>15</xdr:row>
      <xdr:rowOff>83112</xdr:rowOff>
    </xdr:to>
    <xdr:sp macro="" textlink="">
      <xdr:nvSpPr>
        <xdr:cNvPr id="5" name="Rectangle: Rounded Corners 4">
          <a:extLst>
            <a:ext uri="{FF2B5EF4-FFF2-40B4-BE49-F238E27FC236}">
              <a16:creationId xmlns:a16="http://schemas.microsoft.com/office/drawing/2014/main" id="{EED91C5D-B7CD-4588-8B1E-8FBCC5F42E12}"/>
            </a:ext>
          </a:extLst>
        </xdr:cNvPr>
        <xdr:cNvSpPr/>
      </xdr:nvSpPr>
      <xdr:spPr>
        <a:xfrm>
          <a:off x="2901759" y="803957"/>
          <a:ext cx="1837884" cy="2050064"/>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99060</xdr:colOff>
      <xdr:row>15</xdr:row>
      <xdr:rowOff>172825</xdr:rowOff>
    </xdr:from>
    <xdr:to>
      <xdr:col>5</xdr:col>
      <xdr:colOff>381000</xdr:colOff>
      <xdr:row>26</xdr:row>
      <xdr:rowOff>83820</xdr:rowOff>
    </xdr:to>
    <xdr:sp macro="" textlink="">
      <xdr:nvSpPr>
        <xdr:cNvPr id="6" name="Rectangle: Rounded Corners 5">
          <a:extLst>
            <a:ext uri="{FF2B5EF4-FFF2-40B4-BE49-F238E27FC236}">
              <a16:creationId xmlns:a16="http://schemas.microsoft.com/office/drawing/2014/main" id="{DABF0415-0841-41E7-A0BA-D4820A946D89}"/>
            </a:ext>
          </a:extLst>
        </xdr:cNvPr>
        <xdr:cNvSpPr/>
      </xdr:nvSpPr>
      <xdr:spPr>
        <a:xfrm>
          <a:off x="708660" y="2916025"/>
          <a:ext cx="2720340" cy="1922675"/>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480060</xdr:colOff>
      <xdr:row>15</xdr:row>
      <xdr:rowOff>172825</xdr:rowOff>
    </xdr:from>
    <xdr:to>
      <xdr:col>10</xdr:col>
      <xdr:colOff>22860</xdr:colOff>
      <xdr:row>26</xdr:row>
      <xdr:rowOff>83820</xdr:rowOff>
    </xdr:to>
    <xdr:sp macro="" textlink="">
      <xdr:nvSpPr>
        <xdr:cNvPr id="7" name="Rectangle: Rounded Corners 6">
          <a:extLst>
            <a:ext uri="{FF2B5EF4-FFF2-40B4-BE49-F238E27FC236}">
              <a16:creationId xmlns:a16="http://schemas.microsoft.com/office/drawing/2014/main" id="{419EFDED-C83A-4D95-A1FB-C32905E91799}"/>
            </a:ext>
          </a:extLst>
        </xdr:cNvPr>
        <xdr:cNvSpPr/>
      </xdr:nvSpPr>
      <xdr:spPr>
        <a:xfrm>
          <a:off x="3528060" y="2916025"/>
          <a:ext cx="2590800" cy="1922675"/>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594731</xdr:colOff>
      <xdr:row>4</xdr:row>
      <xdr:rowOff>65048</xdr:rowOff>
    </xdr:from>
    <xdr:to>
      <xdr:col>10</xdr:col>
      <xdr:colOff>15004</xdr:colOff>
      <xdr:row>15</xdr:row>
      <xdr:rowOff>83112</xdr:rowOff>
    </xdr:to>
    <xdr:sp macro="" textlink="">
      <xdr:nvSpPr>
        <xdr:cNvPr id="8" name="Rectangle: Rounded Corners 7">
          <a:extLst>
            <a:ext uri="{FF2B5EF4-FFF2-40B4-BE49-F238E27FC236}">
              <a16:creationId xmlns:a16="http://schemas.microsoft.com/office/drawing/2014/main" id="{7202005A-64C7-46F2-B7A6-C8FA241C9C23}"/>
            </a:ext>
          </a:extLst>
        </xdr:cNvPr>
        <xdr:cNvSpPr/>
      </xdr:nvSpPr>
      <xdr:spPr>
        <a:xfrm>
          <a:off x="4861931" y="796568"/>
          <a:ext cx="1249073" cy="2029744"/>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152400</xdr:colOff>
      <xdr:row>3</xdr:row>
      <xdr:rowOff>158114</xdr:rowOff>
    </xdr:from>
    <xdr:to>
      <xdr:col>10</xdr:col>
      <xdr:colOff>229538</xdr:colOff>
      <xdr:row>10</xdr:row>
      <xdr:rowOff>19537</xdr:rowOff>
    </xdr:to>
    <xdr:pic>
      <xdr:nvPicPr>
        <xdr:cNvPr id="15" name="Picture 14">
          <a:extLst>
            <a:ext uri="{FF2B5EF4-FFF2-40B4-BE49-F238E27FC236}">
              <a16:creationId xmlns:a16="http://schemas.microsoft.com/office/drawing/2014/main" id="{F12BBFDF-57C5-4967-9316-81F1C66087B9}"/>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524" t="6882" r="47089"/>
        <a:stretch>
          <a:fillRect/>
        </a:stretch>
      </xdr:blipFill>
      <xdr:spPr>
        <a:xfrm>
          <a:off x="6248400" y="706754"/>
          <a:ext cx="77138" cy="1141583"/>
        </a:xfrm>
        <a:prstGeom prst="rect">
          <a:avLst/>
        </a:prstGeom>
      </xdr:spPr>
    </xdr:pic>
    <xdr:clientData/>
  </xdr:twoCellAnchor>
  <xdr:twoCellAnchor editAs="oneCell">
    <xdr:from>
      <xdr:col>10</xdr:col>
      <xdr:colOff>155502</xdr:colOff>
      <xdr:row>10</xdr:row>
      <xdr:rowOff>41317</xdr:rowOff>
    </xdr:from>
    <xdr:to>
      <xdr:col>10</xdr:col>
      <xdr:colOff>229538</xdr:colOff>
      <xdr:row>16</xdr:row>
      <xdr:rowOff>170858</xdr:rowOff>
    </xdr:to>
    <xdr:pic>
      <xdr:nvPicPr>
        <xdr:cNvPr id="16" name="Picture 15">
          <a:extLst>
            <a:ext uri="{FF2B5EF4-FFF2-40B4-BE49-F238E27FC236}">
              <a16:creationId xmlns:a16="http://schemas.microsoft.com/office/drawing/2014/main" id="{CF9E08DD-B468-41D5-8691-20D408B5CEDE}"/>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7089"/>
        <a:stretch>
          <a:fillRect/>
        </a:stretch>
      </xdr:blipFill>
      <xdr:spPr>
        <a:xfrm>
          <a:off x="6251502" y="1870117"/>
          <a:ext cx="74036" cy="1226821"/>
        </a:xfrm>
        <a:prstGeom prst="rect">
          <a:avLst/>
        </a:prstGeom>
      </xdr:spPr>
    </xdr:pic>
    <xdr:clientData/>
  </xdr:twoCellAnchor>
  <xdr:twoCellAnchor editAs="oneCell">
    <xdr:from>
      <xdr:col>10</xdr:col>
      <xdr:colOff>155502</xdr:colOff>
      <xdr:row>17</xdr:row>
      <xdr:rowOff>14296</xdr:rowOff>
    </xdr:from>
    <xdr:to>
      <xdr:col>10</xdr:col>
      <xdr:colOff>229538</xdr:colOff>
      <xdr:row>23</xdr:row>
      <xdr:rowOff>143837</xdr:rowOff>
    </xdr:to>
    <xdr:pic>
      <xdr:nvPicPr>
        <xdr:cNvPr id="17" name="Picture 16">
          <a:extLst>
            <a:ext uri="{FF2B5EF4-FFF2-40B4-BE49-F238E27FC236}">
              <a16:creationId xmlns:a16="http://schemas.microsoft.com/office/drawing/2014/main" id="{5E6C140E-DA98-4B2F-94C4-AA6E924CEC70}"/>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7089"/>
        <a:stretch>
          <a:fillRect/>
        </a:stretch>
      </xdr:blipFill>
      <xdr:spPr>
        <a:xfrm>
          <a:off x="6251502" y="3123256"/>
          <a:ext cx="74036" cy="1226821"/>
        </a:xfrm>
        <a:prstGeom prst="rect">
          <a:avLst/>
        </a:prstGeom>
      </xdr:spPr>
    </xdr:pic>
    <xdr:clientData/>
  </xdr:twoCellAnchor>
  <xdr:twoCellAnchor editAs="oneCell">
    <xdr:from>
      <xdr:col>10</xdr:col>
      <xdr:colOff>155501</xdr:colOff>
      <xdr:row>23</xdr:row>
      <xdr:rowOff>171020</xdr:rowOff>
    </xdr:from>
    <xdr:to>
      <xdr:col>10</xdr:col>
      <xdr:colOff>236620</xdr:colOff>
      <xdr:row>26</xdr:row>
      <xdr:rowOff>172453</xdr:rowOff>
    </xdr:to>
    <xdr:pic>
      <xdr:nvPicPr>
        <xdr:cNvPr id="18" name="Picture 17">
          <a:extLst>
            <a:ext uri="{FF2B5EF4-FFF2-40B4-BE49-F238E27FC236}">
              <a16:creationId xmlns:a16="http://schemas.microsoft.com/office/drawing/2014/main" id="{0ED4A417-F9FE-49CE-8FF7-942CAA62E270}"/>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alphaModFix amt="35000"/>
          <a:extLst>
            <a:ext uri="{28A0092B-C50C-407E-A947-70E740481C1C}">
              <a14:useLocalDpi xmlns:a14="http://schemas.microsoft.com/office/drawing/2010/main" val="0"/>
            </a:ext>
          </a:extLst>
        </a:blip>
        <a:srcRect l="46781" r="46503" b="55126"/>
        <a:stretch>
          <a:fillRect/>
        </a:stretch>
      </xdr:blipFill>
      <xdr:spPr>
        <a:xfrm>
          <a:off x="6251501" y="4377260"/>
          <a:ext cx="81119" cy="550073"/>
        </a:xfrm>
        <a:prstGeom prst="rect">
          <a:avLst/>
        </a:prstGeom>
      </xdr:spPr>
    </xdr:pic>
    <xdr:clientData/>
  </xdr:twoCellAnchor>
  <xdr:twoCellAnchor>
    <xdr:from>
      <xdr:col>0</xdr:col>
      <xdr:colOff>34877</xdr:colOff>
      <xdr:row>0</xdr:row>
      <xdr:rowOff>53001</xdr:rowOff>
    </xdr:from>
    <xdr:to>
      <xdr:col>0</xdr:col>
      <xdr:colOff>568233</xdr:colOff>
      <xdr:row>3</xdr:row>
      <xdr:rowOff>76971</xdr:rowOff>
    </xdr:to>
    <xdr:sp macro="" textlink="">
      <xdr:nvSpPr>
        <xdr:cNvPr id="24" name="Rectangle: Rounded Corners 23">
          <a:hlinkClick xmlns:r="http://schemas.openxmlformats.org/officeDocument/2006/relationships" r:id="rId2"/>
          <a:extLst>
            <a:ext uri="{FF2B5EF4-FFF2-40B4-BE49-F238E27FC236}">
              <a16:creationId xmlns:a16="http://schemas.microsoft.com/office/drawing/2014/main" id="{E4D1351E-7FF0-4E10-B326-6B30F3568205}"/>
            </a:ext>
          </a:extLst>
        </xdr:cNvPr>
        <xdr:cNvSpPr/>
      </xdr:nvSpPr>
      <xdr:spPr>
        <a:xfrm>
          <a:off x="34877" y="53001"/>
          <a:ext cx="533356" cy="572610"/>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79415</xdr:colOff>
      <xdr:row>0</xdr:row>
      <xdr:rowOff>114086</xdr:rowOff>
    </xdr:from>
    <xdr:to>
      <xdr:col>0</xdr:col>
      <xdr:colOff>533209</xdr:colOff>
      <xdr:row>3</xdr:row>
      <xdr:rowOff>16211</xdr:rowOff>
    </xdr:to>
    <xdr:pic>
      <xdr:nvPicPr>
        <xdr:cNvPr id="29" name="Graphic 28" descr="Home outline">
          <a:hlinkClick xmlns:r="http://schemas.openxmlformats.org/officeDocument/2006/relationships" r:id="rId2"/>
          <a:extLst>
            <a:ext uri="{FF2B5EF4-FFF2-40B4-BE49-F238E27FC236}">
              <a16:creationId xmlns:a16="http://schemas.microsoft.com/office/drawing/2014/main" id="{CB6D1741-3C66-44F4-B368-4EF2F628AC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415" y="114086"/>
          <a:ext cx="453794" cy="450765"/>
        </a:xfrm>
        <a:prstGeom prst="rect">
          <a:avLst/>
        </a:prstGeom>
      </xdr:spPr>
    </xdr:pic>
    <xdr:clientData/>
  </xdr:twoCellAnchor>
  <xdr:oneCellAnchor>
    <xdr:from>
      <xdr:col>1</xdr:col>
      <xdr:colOff>70698</xdr:colOff>
      <xdr:row>0</xdr:row>
      <xdr:rowOff>14443</xdr:rowOff>
    </xdr:from>
    <xdr:ext cx="5624660" cy="453451"/>
    <xdr:sp macro="" textlink="">
      <xdr:nvSpPr>
        <xdr:cNvPr id="34" name="Rectangle 33">
          <a:extLst>
            <a:ext uri="{FF2B5EF4-FFF2-40B4-BE49-F238E27FC236}">
              <a16:creationId xmlns:a16="http://schemas.microsoft.com/office/drawing/2014/main" id="{F3102F1D-2369-453D-A278-AABDA81A2B30}"/>
            </a:ext>
          </a:extLst>
        </xdr:cNvPr>
        <xdr:cNvSpPr/>
      </xdr:nvSpPr>
      <xdr:spPr>
        <a:xfrm>
          <a:off x="680298" y="14443"/>
          <a:ext cx="5624660" cy="453451"/>
        </a:xfrm>
        <a:prstGeom prst="rect">
          <a:avLst/>
        </a:prstGeom>
        <a:noFill/>
      </xdr:spPr>
      <xdr:txBody>
        <a:bodyPr wrap="square" lIns="91440" tIns="45720" rIns="91440" bIns="45720" anchor="ctr">
          <a:noAutofit/>
        </a:bodyPr>
        <a:lstStyle/>
        <a:p>
          <a:pPr algn="ctr"/>
          <a:r>
            <a:rPr lang="en-US" sz="3000" b="1" cap="none" spc="50">
              <a:ln w="0"/>
              <a:solidFill>
                <a:srgbClr val="CCF4DB"/>
              </a:solidFill>
              <a:effectLst>
                <a:innerShdw blurRad="63500" dist="50800" dir="13500000">
                  <a:srgbClr val="000000">
                    <a:alpha val="50000"/>
                  </a:srgbClr>
                </a:innerShdw>
              </a:effectLst>
            </a:rPr>
            <a:t>RETAIL</a:t>
          </a:r>
          <a:r>
            <a:rPr lang="en-US" sz="3000" b="1" cap="none" spc="50" baseline="0">
              <a:ln w="0"/>
              <a:solidFill>
                <a:srgbClr val="CCF4DB"/>
              </a:solidFill>
              <a:effectLst>
                <a:innerShdw blurRad="63500" dist="50800" dir="13500000">
                  <a:srgbClr val="000000">
                    <a:alpha val="50000"/>
                  </a:srgbClr>
                </a:innerShdw>
              </a:effectLst>
            </a:rPr>
            <a:t> INVENTORY DASHBOARD</a:t>
          </a:r>
          <a:endParaRPr lang="en-US" sz="3000" b="1" cap="none" spc="50">
            <a:ln w="0"/>
            <a:solidFill>
              <a:srgbClr val="CCF4DB"/>
            </a:solidFill>
            <a:effectLst>
              <a:innerShdw blurRad="63500" dist="50800" dir="13500000">
                <a:srgbClr val="000000">
                  <a:alpha val="50000"/>
                </a:srgbClr>
              </a:innerShdw>
            </a:effectLst>
          </a:endParaRPr>
        </a:p>
      </xdr:txBody>
    </xdr:sp>
    <xdr:clientData/>
  </xdr:oneCellAnchor>
  <xdr:oneCellAnchor>
    <xdr:from>
      <xdr:col>1</xdr:col>
      <xdr:colOff>188534</xdr:colOff>
      <xdr:row>1</xdr:row>
      <xdr:rowOff>171697</xdr:rowOff>
    </xdr:from>
    <xdr:ext cx="5624660" cy="259238"/>
    <xdr:sp macro="" textlink="">
      <xdr:nvSpPr>
        <xdr:cNvPr id="35" name="Rectangle 34">
          <a:extLst>
            <a:ext uri="{FF2B5EF4-FFF2-40B4-BE49-F238E27FC236}">
              <a16:creationId xmlns:a16="http://schemas.microsoft.com/office/drawing/2014/main" id="{DA9BAF8E-5C51-471F-9838-F2958B96F2BB}"/>
            </a:ext>
          </a:extLst>
        </xdr:cNvPr>
        <xdr:cNvSpPr/>
      </xdr:nvSpPr>
      <xdr:spPr>
        <a:xfrm>
          <a:off x="798134" y="354577"/>
          <a:ext cx="5624660" cy="259238"/>
        </a:xfrm>
        <a:prstGeom prst="rect">
          <a:avLst/>
        </a:prstGeom>
        <a:noFill/>
      </xdr:spPr>
      <xdr:txBody>
        <a:bodyPr wrap="square" lIns="91440" tIns="45720" rIns="91440" bIns="45720" anchor="ctr">
          <a:noAutofit/>
        </a:bodyPr>
        <a:lstStyle/>
        <a:p>
          <a:pPr algn="l"/>
          <a:r>
            <a:rPr lang="en-US" sz="1500" b="1" cap="none" spc="50">
              <a:ln w="0"/>
              <a:solidFill>
                <a:srgbClr val="CCF4DB"/>
              </a:solidFill>
              <a:effectLst>
                <a:innerShdw blurRad="63500" dist="50800" dir="13500000">
                  <a:srgbClr val="000000">
                    <a:alpha val="50000"/>
                  </a:srgbClr>
                </a:innerShdw>
              </a:effectLst>
            </a:rPr>
            <a:t>Operations &amp; Logistics</a:t>
          </a:r>
        </a:p>
      </xdr:txBody>
    </xdr:sp>
    <xdr:clientData/>
  </xdr:oneCellAnchor>
  <xdr:oneCellAnchor>
    <xdr:from>
      <xdr:col>13</xdr:col>
      <xdr:colOff>64850</xdr:colOff>
      <xdr:row>2</xdr:row>
      <xdr:rowOff>138735</xdr:rowOff>
    </xdr:from>
    <xdr:ext cx="1150183" cy="153096"/>
    <xdr:sp macro="" textlink="">
      <xdr:nvSpPr>
        <xdr:cNvPr id="42" name="Rectangle 41">
          <a:extLst>
            <a:ext uri="{FF2B5EF4-FFF2-40B4-BE49-F238E27FC236}">
              <a16:creationId xmlns:a16="http://schemas.microsoft.com/office/drawing/2014/main" id="{6B9A4567-1744-4FA8-A3A3-A6D001D872A8}"/>
            </a:ext>
          </a:extLst>
        </xdr:cNvPr>
        <xdr:cNvSpPr/>
      </xdr:nvSpPr>
      <xdr:spPr>
        <a:xfrm>
          <a:off x="7989650" y="504495"/>
          <a:ext cx="1150183" cy="153096"/>
        </a:xfrm>
        <a:prstGeom prst="rect">
          <a:avLst/>
        </a:prstGeom>
        <a:noFill/>
      </xdr:spPr>
      <xdr:txBody>
        <a:bodyPr wrap="square" lIns="91440" tIns="45720" rIns="91440" bIns="45720" anchor="ctr">
          <a:noAutofit/>
        </a:bodyPr>
        <a:lstStyle/>
        <a:p>
          <a:pPr algn="r"/>
          <a:r>
            <a:rPr lang="en-US" sz="1000" b="1" cap="none" spc="50" baseline="0">
              <a:ln w="0"/>
              <a:solidFill>
                <a:srgbClr val="CCF4DB"/>
              </a:solidFill>
              <a:effectLst>
                <a:innerShdw blurRad="63500" dist="50800" dir="13500000">
                  <a:srgbClr val="000000">
                    <a:alpha val="50000"/>
                  </a:srgbClr>
                </a:innerShdw>
              </a:effectLst>
            </a:rPr>
            <a:t>~ Rohit Chavda</a:t>
          </a:r>
          <a:endParaRPr lang="en-US" sz="1000" b="1" cap="none" spc="50">
            <a:ln w="0"/>
            <a:solidFill>
              <a:srgbClr val="CCF4DB"/>
            </a:solidFill>
            <a:effectLst>
              <a:innerShdw blurRad="63500" dist="50800" dir="13500000">
                <a:srgbClr val="000000">
                  <a:alpha val="50000"/>
                </a:srgbClr>
              </a:innerShdw>
            </a:effectLst>
          </a:endParaRPr>
        </a:p>
      </xdr:txBody>
    </xdr:sp>
    <xdr:clientData/>
  </xdr:oneCellAnchor>
  <xdr:twoCellAnchor>
    <xdr:from>
      <xdr:col>0</xdr:col>
      <xdr:colOff>38485</xdr:colOff>
      <xdr:row>22</xdr:row>
      <xdr:rowOff>37546</xdr:rowOff>
    </xdr:from>
    <xdr:to>
      <xdr:col>0</xdr:col>
      <xdr:colOff>571841</xdr:colOff>
      <xdr:row>25</xdr:row>
      <xdr:rowOff>61516</xdr:rowOff>
    </xdr:to>
    <xdr:sp macro="" textlink="">
      <xdr:nvSpPr>
        <xdr:cNvPr id="64" name="Rectangle: Rounded Corners 63">
          <a:hlinkClick xmlns:r="http://schemas.openxmlformats.org/officeDocument/2006/relationships" r:id="rId5"/>
          <a:extLst>
            <a:ext uri="{FF2B5EF4-FFF2-40B4-BE49-F238E27FC236}">
              <a16:creationId xmlns:a16="http://schemas.microsoft.com/office/drawing/2014/main" id="{F00E9E62-E0F6-41E2-857F-7C5EBADF3383}"/>
            </a:ext>
          </a:extLst>
        </xdr:cNvPr>
        <xdr:cNvSpPr/>
      </xdr:nvSpPr>
      <xdr:spPr>
        <a:xfrm>
          <a:off x="38485" y="4101546"/>
          <a:ext cx="533356" cy="578152"/>
        </a:xfrm>
        <a:prstGeom prst="roundRect">
          <a:avLst>
            <a:gd name="adj" fmla="val 6685"/>
          </a:avLst>
        </a:prstGeom>
        <a:solidFill>
          <a:srgbClr val="7BE1A2">
            <a:alpha val="25098"/>
          </a:srgbClr>
        </a:solidFill>
        <a:ln>
          <a:solidFill>
            <a:srgbClr val="7BE1A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38485</xdr:colOff>
      <xdr:row>11</xdr:row>
      <xdr:rowOff>10965</xdr:rowOff>
    </xdr:from>
    <xdr:to>
      <xdr:col>0</xdr:col>
      <xdr:colOff>571841</xdr:colOff>
      <xdr:row>14</xdr:row>
      <xdr:rowOff>34933</xdr:rowOff>
    </xdr:to>
    <xdr:sp macro="" textlink="">
      <xdr:nvSpPr>
        <xdr:cNvPr id="65" name="Rectangle: Rounded Corners 64">
          <a:hlinkClick xmlns:r="http://schemas.openxmlformats.org/officeDocument/2006/relationships" r:id="rId6"/>
          <a:extLst>
            <a:ext uri="{FF2B5EF4-FFF2-40B4-BE49-F238E27FC236}">
              <a16:creationId xmlns:a16="http://schemas.microsoft.com/office/drawing/2014/main" id="{EECF5FFA-78B1-43AA-97F0-7480191F7706}"/>
            </a:ext>
          </a:extLst>
        </xdr:cNvPr>
        <xdr:cNvSpPr/>
      </xdr:nvSpPr>
      <xdr:spPr>
        <a:xfrm>
          <a:off x="38485" y="2042965"/>
          <a:ext cx="533356" cy="578150"/>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38485</xdr:colOff>
      <xdr:row>5</xdr:row>
      <xdr:rowOff>69273</xdr:rowOff>
    </xdr:from>
    <xdr:to>
      <xdr:col>0</xdr:col>
      <xdr:colOff>571841</xdr:colOff>
      <xdr:row>8</xdr:row>
      <xdr:rowOff>87883</xdr:rowOff>
    </xdr:to>
    <xdr:sp macro="" textlink="">
      <xdr:nvSpPr>
        <xdr:cNvPr id="66" name="Rectangle: Rounded Corners 65">
          <a:hlinkClick xmlns:r="http://schemas.openxmlformats.org/officeDocument/2006/relationships" r:id="rId7"/>
          <a:extLst>
            <a:ext uri="{FF2B5EF4-FFF2-40B4-BE49-F238E27FC236}">
              <a16:creationId xmlns:a16="http://schemas.microsoft.com/office/drawing/2014/main" id="{92B98588-E483-43EB-9FE1-362F281061F6}"/>
            </a:ext>
          </a:extLst>
        </xdr:cNvPr>
        <xdr:cNvSpPr/>
      </xdr:nvSpPr>
      <xdr:spPr>
        <a:xfrm>
          <a:off x="38485" y="992909"/>
          <a:ext cx="533356" cy="572792"/>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38485</xdr:colOff>
      <xdr:row>16</xdr:row>
      <xdr:rowOff>142531</xdr:rowOff>
    </xdr:from>
    <xdr:to>
      <xdr:col>0</xdr:col>
      <xdr:colOff>571841</xdr:colOff>
      <xdr:row>19</xdr:row>
      <xdr:rowOff>166499</xdr:rowOff>
    </xdr:to>
    <xdr:sp macro="" textlink="">
      <xdr:nvSpPr>
        <xdr:cNvPr id="67" name="Rectangle: Rounded Corners 66">
          <a:hlinkClick xmlns:r="http://schemas.openxmlformats.org/officeDocument/2006/relationships" r:id="rId8"/>
          <a:extLst>
            <a:ext uri="{FF2B5EF4-FFF2-40B4-BE49-F238E27FC236}">
              <a16:creationId xmlns:a16="http://schemas.microsoft.com/office/drawing/2014/main" id="{D180AE76-1A17-424F-9A0C-30AFDD17F619}"/>
            </a:ext>
          </a:extLst>
        </xdr:cNvPr>
        <xdr:cNvSpPr/>
      </xdr:nvSpPr>
      <xdr:spPr>
        <a:xfrm>
          <a:off x="38485" y="3098167"/>
          <a:ext cx="533356" cy="578150"/>
        </a:xfrm>
        <a:prstGeom prst="roundRect">
          <a:avLst>
            <a:gd name="adj" fmla="val 6685"/>
          </a:avLst>
        </a:prstGeom>
        <a:solidFill>
          <a:srgbClr val="7BE1A2">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76197</xdr:colOff>
      <xdr:row>22</xdr:row>
      <xdr:rowOff>107407</xdr:rowOff>
    </xdr:from>
    <xdr:to>
      <xdr:col>0</xdr:col>
      <xdr:colOff>530961</xdr:colOff>
      <xdr:row>25</xdr:row>
      <xdr:rowOff>4603</xdr:rowOff>
    </xdr:to>
    <xdr:pic>
      <xdr:nvPicPr>
        <xdr:cNvPr id="68" name="Graphic 67" descr="Branching diagram outline">
          <a:hlinkClick xmlns:r="http://schemas.openxmlformats.org/officeDocument/2006/relationships" r:id="rId5"/>
          <a:extLst>
            <a:ext uri="{FF2B5EF4-FFF2-40B4-BE49-F238E27FC236}">
              <a16:creationId xmlns:a16="http://schemas.microsoft.com/office/drawing/2014/main" id="{69FA868A-D50A-4A77-900F-DE76D200B2E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197" y="4171407"/>
          <a:ext cx="454764" cy="451378"/>
        </a:xfrm>
        <a:prstGeom prst="rect">
          <a:avLst/>
        </a:prstGeom>
      </xdr:spPr>
    </xdr:pic>
    <xdr:clientData/>
  </xdr:twoCellAnchor>
  <xdr:twoCellAnchor editAs="oneCell">
    <xdr:from>
      <xdr:col>0</xdr:col>
      <xdr:colOff>75256</xdr:colOff>
      <xdr:row>17</xdr:row>
      <xdr:rowOff>21252</xdr:rowOff>
    </xdr:from>
    <xdr:to>
      <xdr:col>0</xdr:col>
      <xdr:colOff>528288</xdr:colOff>
      <xdr:row>19</xdr:row>
      <xdr:rowOff>102857</xdr:rowOff>
    </xdr:to>
    <xdr:pic>
      <xdr:nvPicPr>
        <xdr:cNvPr id="69" name="Graphic 68" descr="Target Audience outline">
          <a:hlinkClick xmlns:r="http://schemas.openxmlformats.org/officeDocument/2006/relationships" r:id="rId8"/>
          <a:extLst>
            <a:ext uri="{FF2B5EF4-FFF2-40B4-BE49-F238E27FC236}">
              <a16:creationId xmlns:a16="http://schemas.microsoft.com/office/drawing/2014/main" id="{5B86D0AD-504E-4121-A718-E5E3293AB84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5256" y="3161616"/>
          <a:ext cx="453032" cy="451059"/>
        </a:xfrm>
        <a:prstGeom prst="rect">
          <a:avLst/>
        </a:prstGeom>
      </xdr:spPr>
    </xdr:pic>
    <xdr:clientData/>
  </xdr:twoCellAnchor>
  <xdr:twoCellAnchor editAs="oneCell">
    <xdr:from>
      <xdr:col>0</xdr:col>
      <xdr:colOff>91640</xdr:colOff>
      <xdr:row>11</xdr:row>
      <xdr:rowOff>71558</xdr:rowOff>
    </xdr:from>
    <xdr:to>
      <xdr:col>0</xdr:col>
      <xdr:colOff>543811</xdr:colOff>
      <xdr:row>13</xdr:row>
      <xdr:rowOff>159454</xdr:rowOff>
    </xdr:to>
    <xdr:pic>
      <xdr:nvPicPr>
        <xdr:cNvPr id="70" name="Graphic 69" descr="Inventory outline">
          <a:hlinkClick xmlns:r="http://schemas.openxmlformats.org/officeDocument/2006/relationships" r:id="rId6"/>
          <a:extLst>
            <a:ext uri="{FF2B5EF4-FFF2-40B4-BE49-F238E27FC236}">
              <a16:creationId xmlns:a16="http://schemas.microsoft.com/office/drawing/2014/main" id="{F4DFB476-E566-4C48-961E-0098C5F687A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1640" y="2103558"/>
          <a:ext cx="452171" cy="457351"/>
        </a:xfrm>
        <a:prstGeom prst="rect">
          <a:avLst/>
        </a:prstGeom>
      </xdr:spPr>
    </xdr:pic>
    <xdr:clientData/>
  </xdr:twoCellAnchor>
  <xdr:twoCellAnchor editAs="oneCell">
    <xdr:from>
      <xdr:col>0</xdr:col>
      <xdr:colOff>85227</xdr:colOff>
      <xdr:row>5</xdr:row>
      <xdr:rowOff>119546</xdr:rowOff>
    </xdr:from>
    <xdr:to>
      <xdr:col>0</xdr:col>
      <xdr:colOff>538458</xdr:colOff>
      <xdr:row>8</xdr:row>
      <xdr:rowOff>25994</xdr:rowOff>
    </xdr:to>
    <xdr:pic>
      <xdr:nvPicPr>
        <xdr:cNvPr id="71" name="Graphic 70" descr="Projector screen outline">
          <a:hlinkClick xmlns:r="http://schemas.openxmlformats.org/officeDocument/2006/relationships" r:id="rId7"/>
          <a:extLst>
            <a:ext uri="{FF2B5EF4-FFF2-40B4-BE49-F238E27FC236}">
              <a16:creationId xmlns:a16="http://schemas.microsoft.com/office/drawing/2014/main" id="{8D53AD4C-1B78-4F4A-B07F-9AD4C20BC46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5227" y="1043182"/>
          <a:ext cx="453231" cy="460630"/>
        </a:xfrm>
        <a:prstGeom prst="rect">
          <a:avLst/>
        </a:prstGeom>
      </xdr:spPr>
    </xdr:pic>
    <xdr:clientData/>
  </xdr:twoCellAnchor>
  <xdr:twoCellAnchor>
    <xdr:from>
      <xdr:col>1</xdr:col>
      <xdr:colOff>108296</xdr:colOff>
      <xdr:row>4</xdr:row>
      <xdr:rowOff>81229</xdr:rowOff>
    </xdr:from>
    <xdr:to>
      <xdr:col>4</xdr:col>
      <xdr:colOff>323272</xdr:colOff>
      <xdr:row>15</xdr:row>
      <xdr:rowOff>38484</xdr:rowOff>
    </xdr:to>
    <xdr:graphicFrame macro="">
      <xdr:nvGraphicFramePr>
        <xdr:cNvPr id="19" name="Chart 18">
          <a:extLst>
            <a:ext uri="{FF2B5EF4-FFF2-40B4-BE49-F238E27FC236}">
              <a16:creationId xmlns:a16="http://schemas.microsoft.com/office/drawing/2014/main" id="{BF393C4C-F0DF-492B-8E13-CCA2059F0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130848</xdr:colOff>
      <xdr:row>16</xdr:row>
      <xdr:rowOff>30788</xdr:rowOff>
    </xdr:from>
    <xdr:to>
      <xdr:col>5</xdr:col>
      <xdr:colOff>346364</xdr:colOff>
      <xdr:row>26</xdr:row>
      <xdr:rowOff>38485</xdr:rowOff>
    </xdr:to>
    <xdr:graphicFrame macro="">
      <xdr:nvGraphicFramePr>
        <xdr:cNvPr id="20" name="Chart 19">
          <a:extLst>
            <a:ext uri="{FF2B5EF4-FFF2-40B4-BE49-F238E27FC236}">
              <a16:creationId xmlns:a16="http://schemas.microsoft.com/office/drawing/2014/main" id="{64940FC6-7DFE-42EE-BC64-1AF5D8E2E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505075</xdr:colOff>
      <xdr:row>16</xdr:row>
      <xdr:rowOff>21965</xdr:rowOff>
    </xdr:from>
    <xdr:to>
      <xdr:col>9</xdr:col>
      <xdr:colOff>608060</xdr:colOff>
      <xdr:row>26</xdr:row>
      <xdr:rowOff>61576</xdr:rowOff>
    </xdr:to>
    <xdr:graphicFrame macro="">
      <xdr:nvGraphicFramePr>
        <xdr:cNvPr id="21" name="Chart 20">
          <a:extLst>
            <a:ext uri="{FF2B5EF4-FFF2-40B4-BE49-F238E27FC236}">
              <a16:creationId xmlns:a16="http://schemas.microsoft.com/office/drawing/2014/main" id="{BDB44E2D-449A-4E2F-986F-D8C31ACAA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500151</xdr:colOff>
      <xdr:row>4</xdr:row>
      <xdr:rowOff>81537</xdr:rowOff>
    </xdr:from>
    <xdr:to>
      <xdr:col>7</xdr:col>
      <xdr:colOff>469515</xdr:colOff>
      <xdr:row>15</xdr:row>
      <xdr:rowOff>38484</xdr:rowOff>
    </xdr:to>
    <xdr:graphicFrame macro="">
      <xdr:nvGraphicFramePr>
        <xdr:cNvPr id="22" name="Chart 21">
          <a:extLst>
            <a:ext uri="{FF2B5EF4-FFF2-40B4-BE49-F238E27FC236}">
              <a16:creationId xmlns:a16="http://schemas.microsoft.com/office/drawing/2014/main" id="{98225CFC-85C1-4667-B67A-FE6C25821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475051</xdr:colOff>
      <xdr:row>6</xdr:row>
      <xdr:rowOff>34055</xdr:rowOff>
    </xdr:from>
    <xdr:to>
      <xdr:col>14</xdr:col>
      <xdr:colOff>486605</xdr:colOff>
      <xdr:row>15</xdr:row>
      <xdr:rowOff>17293</xdr:rowOff>
    </xdr:to>
    <xdr:sp macro="" textlink="'Operations &amp; Logistics Data'!B4">
      <xdr:nvSpPr>
        <xdr:cNvPr id="23" name="Rectangle: Rounded Corners 22">
          <a:extLst>
            <a:ext uri="{FF2B5EF4-FFF2-40B4-BE49-F238E27FC236}">
              <a16:creationId xmlns:a16="http://schemas.microsoft.com/office/drawing/2014/main" id="{0BE71E6C-1FA5-43C4-8B73-5C4025B29E3C}"/>
            </a:ext>
          </a:extLst>
        </xdr:cNvPr>
        <xdr:cNvSpPr/>
      </xdr:nvSpPr>
      <xdr:spPr>
        <a:xfrm>
          <a:off x="7771778" y="1142419"/>
          <a:ext cx="1227675" cy="1645783"/>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B70DC3-0B4E-4AD8-994D-2989F34A42A7}" type="TxLink">
            <a:rPr lang="en-US" sz="1600" b="1">
              <a:solidFill>
                <a:srgbClr val="289C41"/>
              </a:solidFill>
              <a:latin typeface="+mn-lt"/>
              <a:ea typeface="+mn-ea"/>
              <a:cs typeface="+mn-cs"/>
            </a:rPr>
            <a:pPr marL="0" indent="0" algn="ctr"/>
            <a:t>5</a:t>
          </a:fld>
          <a:endParaRPr lang="en-IN" sz="1600" b="1">
            <a:solidFill>
              <a:srgbClr val="289C41"/>
            </a:solidFill>
            <a:latin typeface="+mn-lt"/>
            <a:ea typeface="+mn-ea"/>
            <a:cs typeface="+mn-cs"/>
          </a:endParaRPr>
        </a:p>
      </xdr:txBody>
    </xdr:sp>
    <xdr:clientData/>
  </xdr:twoCellAnchor>
  <xdr:twoCellAnchor>
    <xdr:from>
      <xdr:col>12</xdr:col>
      <xdr:colOff>460106</xdr:colOff>
      <xdr:row>6</xdr:row>
      <xdr:rowOff>15394</xdr:rowOff>
    </xdr:from>
    <xdr:to>
      <xdr:col>14</xdr:col>
      <xdr:colOff>501897</xdr:colOff>
      <xdr:row>9</xdr:row>
      <xdr:rowOff>1</xdr:rowOff>
    </xdr:to>
    <xdr:sp macro="" textlink="">
      <xdr:nvSpPr>
        <xdr:cNvPr id="25" name="TextBox 24">
          <a:extLst>
            <a:ext uri="{FF2B5EF4-FFF2-40B4-BE49-F238E27FC236}">
              <a16:creationId xmlns:a16="http://schemas.microsoft.com/office/drawing/2014/main" id="{C624EC33-6860-4DED-A943-F9669A018626}"/>
            </a:ext>
          </a:extLst>
        </xdr:cNvPr>
        <xdr:cNvSpPr txBox="1"/>
      </xdr:nvSpPr>
      <xdr:spPr>
        <a:xfrm>
          <a:off x="7756833" y="1123758"/>
          <a:ext cx="1257912" cy="538788"/>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i="0" u="none" strike="noStrike">
              <a:solidFill>
                <a:srgbClr val="CCF4DB"/>
              </a:solidFill>
              <a:effectLst/>
              <a:latin typeface="+mn-lt"/>
              <a:ea typeface="+mn-ea"/>
              <a:cs typeface="+mn-cs"/>
            </a:rPr>
            <a:t>AVERAGE</a:t>
          </a:r>
          <a:r>
            <a:rPr lang="en-IN" sz="1050" b="1" i="0" u="none" strike="noStrike" baseline="0">
              <a:solidFill>
                <a:srgbClr val="CCF4DB"/>
              </a:solidFill>
              <a:effectLst/>
              <a:latin typeface="+mn-lt"/>
              <a:ea typeface="+mn-ea"/>
              <a:cs typeface="+mn-cs"/>
            </a:rPr>
            <a:t> DELIVERY TIME</a:t>
          </a:r>
        </a:p>
      </xdr:txBody>
    </xdr:sp>
    <xdr:clientData/>
  </xdr:twoCellAnchor>
  <xdr:twoCellAnchor>
    <xdr:from>
      <xdr:col>12</xdr:col>
      <xdr:colOff>475051</xdr:colOff>
      <xdr:row>15</xdr:row>
      <xdr:rowOff>122490</xdr:rowOff>
    </xdr:from>
    <xdr:to>
      <xdr:col>14</xdr:col>
      <xdr:colOff>486605</xdr:colOff>
      <xdr:row>24</xdr:row>
      <xdr:rowOff>109913</xdr:rowOff>
    </xdr:to>
    <xdr:sp macro="" textlink="'Operations &amp; Logistics Data'!I4">
      <xdr:nvSpPr>
        <xdr:cNvPr id="26" name="Rectangle: Rounded Corners 25">
          <a:extLst>
            <a:ext uri="{FF2B5EF4-FFF2-40B4-BE49-F238E27FC236}">
              <a16:creationId xmlns:a16="http://schemas.microsoft.com/office/drawing/2014/main" id="{3755B2C5-A587-4C15-9C86-1EB314D2BBBE}"/>
            </a:ext>
          </a:extLst>
        </xdr:cNvPr>
        <xdr:cNvSpPr/>
      </xdr:nvSpPr>
      <xdr:spPr>
        <a:xfrm>
          <a:off x="7771778" y="2893399"/>
          <a:ext cx="1227675" cy="1649969"/>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4809826-4A9E-4F09-99A6-FAA520EE162D}" type="TxLink">
            <a:rPr lang="en-US" sz="1600" b="1">
              <a:solidFill>
                <a:srgbClr val="289C41"/>
              </a:solidFill>
              <a:latin typeface="+mn-lt"/>
              <a:ea typeface="+mn-ea"/>
              <a:cs typeface="+mn-cs"/>
            </a:rPr>
            <a:pPr marL="0" indent="0" algn="ctr"/>
            <a:t>49.90%</a:t>
          </a:fld>
          <a:endParaRPr lang="en-IN" sz="1600" b="1">
            <a:solidFill>
              <a:srgbClr val="289C41"/>
            </a:solidFill>
            <a:latin typeface="+mn-lt"/>
            <a:ea typeface="+mn-ea"/>
            <a:cs typeface="+mn-cs"/>
          </a:endParaRPr>
        </a:p>
      </xdr:txBody>
    </xdr:sp>
    <xdr:clientData/>
  </xdr:twoCellAnchor>
  <xdr:twoCellAnchor>
    <xdr:from>
      <xdr:col>12</xdr:col>
      <xdr:colOff>460106</xdr:colOff>
      <xdr:row>15</xdr:row>
      <xdr:rowOff>108013</xdr:rowOff>
    </xdr:from>
    <xdr:to>
      <xdr:col>14</xdr:col>
      <xdr:colOff>501897</xdr:colOff>
      <xdr:row>18</xdr:row>
      <xdr:rowOff>100061</xdr:rowOff>
    </xdr:to>
    <xdr:sp macro="" textlink="">
      <xdr:nvSpPr>
        <xdr:cNvPr id="27" name="TextBox 26">
          <a:extLst>
            <a:ext uri="{FF2B5EF4-FFF2-40B4-BE49-F238E27FC236}">
              <a16:creationId xmlns:a16="http://schemas.microsoft.com/office/drawing/2014/main" id="{8EA04E51-64E4-43AC-BC14-9B80E71BB7DA}"/>
            </a:ext>
          </a:extLst>
        </xdr:cNvPr>
        <xdr:cNvSpPr txBox="1"/>
      </xdr:nvSpPr>
      <xdr:spPr>
        <a:xfrm>
          <a:off x="7756833" y="2878922"/>
          <a:ext cx="1257912" cy="546230"/>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i="0" u="none" strike="noStrike">
              <a:solidFill>
                <a:srgbClr val="CCF4DB"/>
              </a:solidFill>
              <a:effectLst/>
              <a:latin typeface="+mn-lt"/>
              <a:ea typeface="+mn-ea"/>
              <a:cs typeface="+mn-cs"/>
            </a:rPr>
            <a:t>RETURN</a:t>
          </a:r>
          <a:r>
            <a:rPr lang="en-IN" sz="1050" b="1" i="0" u="none" strike="noStrike" baseline="0">
              <a:solidFill>
                <a:srgbClr val="CCF4DB"/>
              </a:solidFill>
              <a:effectLst/>
              <a:latin typeface="+mn-lt"/>
              <a:ea typeface="+mn-ea"/>
              <a:cs typeface="+mn-cs"/>
            </a:rPr>
            <a:t> RATE AFTER DELIVERY</a:t>
          </a:r>
          <a:endParaRPr lang="en-IN" sz="1050" b="1" i="0" u="none" strike="noStrike">
            <a:solidFill>
              <a:srgbClr val="CCF4DB"/>
            </a:solidFill>
            <a:effectLst/>
            <a:latin typeface="+mn-lt"/>
            <a:ea typeface="+mn-ea"/>
            <a:cs typeface="+mn-cs"/>
          </a:endParaRPr>
        </a:p>
      </xdr:txBody>
    </xdr:sp>
    <xdr:clientData/>
  </xdr:twoCellAnchor>
  <xdr:twoCellAnchor>
    <xdr:from>
      <xdr:col>10</xdr:col>
      <xdr:colOff>346188</xdr:colOff>
      <xdr:row>11</xdr:row>
      <xdr:rowOff>183202</xdr:rowOff>
    </xdr:from>
    <xdr:to>
      <xdr:col>12</xdr:col>
      <xdr:colOff>380269</xdr:colOff>
      <xdr:row>20</xdr:row>
      <xdr:rowOff>170626</xdr:rowOff>
    </xdr:to>
    <xdr:sp macro="" textlink="'Operations &amp; Logistics Data'!F4">
      <xdr:nvSpPr>
        <xdr:cNvPr id="28" name="Rectangle: Rounded Corners 27">
          <a:extLst>
            <a:ext uri="{FF2B5EF4-FFF2-40B4-BE49-F238E27FC236}">
              <a16:creationId xmlns:a16="http://schemas.microsoft.com/office/drawing/2014/main" id="{C0AFE61D-B7E1-46CE-BB96-B9C7A129F03F}"/>
            </a:ext>
          </a:extLst>
        </xdr:cNvPr>
        <xdr:cNvSpPr/>
      </xdr:nvSpPr>
      <xdr:spPr>
        <a:xfrm>
          <a:off x="6426794" y="2215202"/>
          <a:ext cx="1250202" cy="1649969"/>
        </a:xfrm>
        <a:prstGeom prst="roundRect">
          <a:avLst>
            <a:gd name="adj" fmla="val 4598"/>
          </a:avLst>
        </a:prstGeom>
        <a:solidFill>
          <a:srgbClr val="B7EFCC">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79D3A57-4FE2-404D-A846-B777B4278E36}" type="TxLink">
            <a:rPr lang="en-US" sz="1600" b="1">
              <a:solidFill>
                <a:srgbClr val="289C41"/>
              </a:solidFill>
              <a:latin typeface="+mn-lt"/>
              <a:ea typeface="+mn-ea"/>
              <a:cs typeface="+mn-cs"/>
            </a:rPr>
            <a:pPr marL="0" indent="0" algn="ctr"/>
            <a:t>50.70%</a:t>
          </a:fld>
          <a:endParaRPr lang="en-IN" sz="1600" b="1">
            <a:solidFill>
              <a:srgbClr val="289C41"/>
            </a:solidFill>
            <a:latin typeface="+mn-lt"/>
            <a:ea typeface="+mn-ea"/>
            <a:cs typeface="+mn-cs"/>
          </a:endParaRPr>
        </a:p>
      </xdr:txBody>
    </xdr:sp>
    <xdr:clientData/>
  </xdr:twoCellAnchor>
  <xdr:twoCellAnchor>
    <xdr:from>
      <xdr:col>10</xdr:col>
      <xdr:colOff>330971</xdr:colOff>
      <xdr:row>11</xdr:row>
      <xdr:rowOff>168726</xdr:rowOff>
    </xdr:from>
    <xdr:to>
      <xdr:col>12</xdr:col>
      <xdr:colOff>395840</xdr:colOff>
      <xdr:row>15</xdr:row>
      <xdr:rowOff>84667</xdr:rowOff>
    </xdr:to>
    <xdr:sp macro="" textlink="">
      <xdr:nvSpPr>
        <xdr:cNvPr id="30" name="TextBox 29">
          <a:extLst>
            <a:ext uri="{FF2B5EF4-FFF2-40B4-BE49-F238E27FC236}">
              <a16:creationId xmlns:a16="http://schemas.microsoft.com/office/drawing/2014/main" id="{2FD3F46F-62E6-446C-B7EE-252CFBB18D09}"/>
            </a:ext>
          </a:extLst>
        </xdr:cNvPr>
        <xdr:cNvSpPr txBox="1"/>
      </xdr:nvSpPr>
      <xdr:spPr>
        <a:xfrm>
          <a:off x="6411577" y="2200726"/>
          <a:ext cx="1280990" cy="654850"/>
        </a:xfrm>
        <a:prstGeom prst="roundRect">
          <a:avLst/>
        </a:prstGeom>
        <a:solidFill>
          <a:srgbClr val="2AA244">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i="0" u="none" strike="noStrike">
              <a:solidFill>
                <a:srgbClr val="CCF4DB"/>
              </a:solidFill>
              <a:effectLst/>
              <a:latin typeface="+mn-lt"/>
              <a:ea typeface="+mn-ea"/>
              <a:cs typeface="+mn-cs"/>
            </a:rPr>
            <a:t>% ORDERS DELIVERED ON TIME</a:t>
          </a:r>
        </a:p>
      </xdr:txBody>
    </xdr:sp>
    <xdr:clientData/>
  </xdr:twoCellAnchor>
  <xdr:twoCellAnchor editAs="oneCell">
    <xdr:from>
      <xdr:col>7</xdr:col>
      <xdr:colOff>605508</xdr:colOff>
      <xdr:row>4</xdr:row>
      <xdr:rowOff>57659</xdr:rowOff>
    </xdr:from>
    <xdr:to>
      <xdr:col>9</xdr:col>
      <xdr:colOff>600365</xdr:colOff>
      <xdr:row>15</xdr:row>
      <xdr:rowOff>11710</xdr:rowOff>
    </xdr:to>
    <mc:AlternateContent xmlns:mc="http://schemas.openxmlformats.org/markup-compatibility/2006" xmlns:a14="http://schemas.microsoft.com/office/drawing/2010/main">
      <mc:Choice Requires="a14">
        <xdr:graphicFrame macro="">
          <xdr:nvGraphicFramePr>
            <xdr:cNvPr id="31" name="Category 2">
              <a:extLst>
                <a:ext uri="{FF2B5EF4-FFF2-40B4-BE49-F238E27FC236}">
                  <a16:creationId xmlns:a16="http://schemas.microsoft.com/office/drawing/2014/main" id="{CAD78BAA-D2CB-44B6-A9D1-9D4630E16D9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861932" y="796568"/>
              <a:ext cx="1210978" cy="1986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22860</xdr:colOff>
      <xdr:row>3</xdr:row>
      <xdr:rowOff>133350</xdr:rowOff>
    </xdr:from>
    <xdr:to>
      <xdr:col>7</xdr:col>
      <xdr:colOff>510540</xdr:colOff>
      <xdr:row>17</xdr:row>
      <xdr:rowOff>167640</xdr:rowOff>
    </xdr:to>
    <xdr:graphicFrame macro="">
      <xdr:nvGraphicFramePr>
        <xdr:cNvPr id="2" name="monthly_sales_trend">
          <a:extLst>
            <a:ext uri="{FF2B5EF4-FFF2-40B4-BE49-F238E27FC236}">
              <a16:creationId xmlns:a16="http://schemas.microsoft.com/office/drawing/2014/main" id="{4C69802D-8C5A-2A31-8CC3-15CEDB639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11</xdr:row>
      <xdr:rowOff>156210</xdr:rowOff>
    </xdr:from>
    <xdr:to>
      <xdr:col>10</xdr:col>
      <xdr:colOff>114300</xdr:colOff>
      <xdr:row>17</xdr:row>
      <xdr:rowOff>152400</xdr:rowOff>
    </xdr:to>
    <xdr:graphicFrame macro="">
      <xdr:nvGraphicFramePr>
        <xdr:cNvPr id="3" name="top_5_products">
          <a:extLst>
            <a:ext uri="{FF2B5EF4-FFF2-40B4-BE49-F238E27FC236}">
              <a16:creationId xmlns:a16="http://schemas.microsoft.com/office/drawing/2014/main" id="{6A696994-88BF-6979-8CF1-73C991229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601980</xdr:colOff>
      <xdr:row>9</xdr:row>
      <xdr:rowOff>140970</xdr:rowOff>
    </xdr:from>
    <xdr:to>
      <xdr:col>12</xdr:col>
      <xdr:colOff>830580</xdr:colOff>
      <xdr:row>18</xdr:row>
      <xdr:rowOff>91440</xdr:rowOff>
    </xdr:to>
    <xdr:graphicFrame macro="">
      <xdr:nvGraphicFramePr>
        <xdr:cNvPr id="4" name="sales_by_category">
          <a:extLst>
            <a:ext uri="{FF2B5EF4-FFF2-40B4-BE49-F238E27FC236}">
              <a16:creationId xmlns:a16="http://schemas.microsoft.com/office/drawing/2014/main" id="{10006B30-385C-79C4-0A19-CC9D6EAB2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7620</xdr:colOff>
      <xdr:row>3</xdr:row>
      <xdr:rowOff>179070</xdr:rowOff>
    </xdr:from>
    <xdr:to>
      <xdr:col>17</xdr:col>
      <xdr:colOff>556260</xdr:colOff>
      <xdr:row>16</xdr:row>
      <xdr:rowOff>38100</xdr:rowOff>
    </xdr:to>
    <xdr:graphicFrame macro="">
      <xdr:nvGraphicFramePr>
        <xdr:cNvPr id="7" name="sales_by_region">
          <a:extLst>
            <a:ext uri="{FF2B5EF4-FFF2-40B4-BE49-F238E27FC236}">
              <a16:creationId xmlns:a16="http://schemas.microsoft.com/office/drawing/2014/main" id="{9A43C2E0-D3D6-252F-C87F-8156277BB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110594</xdr:colOff>
      <xdr:row>19</xdr:row>
      <xdr:rowOff>93912</xdr:rowOff>
    </xdr:from>
    <xdr:to>
      <xdr:col>12</xdr:col>
      <xdr:colOff>1167097</xdr:colOff>
      <xdr:row>27</xdr:row>
      <xdr:rowOff>164758</xdr:rowOff>
    </xdr:to>
    <mc:AlternateContent xmlns:mc="http://schemas.openxmlformats.org/markup-compatibility/2006" xmlns:a14="http://schemas.microsoft.com/office/drawing/2010/main">
      <mc:Choice Requires="a14">
        <xdr:graphicFrame macro="">
          <xdr:nvGraphicFramePr>
            <xdr:cNvPr id="8" name="Customer_Segment">
              <a:extLst>
                <a:ext uri="{FF2B5EF4-FFF2-40B4-BE49-F238E27FC236}">
                  <a16:creationId xmlns:a16="http://schemas.microsoft.com/office/drawing/2014/main" id="{E6914D72-44D2-98F7-615B-99B78C991CA7}"/>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9182513" y="3615588"/>
              <a:ext cx="1828800" cy="1553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579120</xdr:colOff>
      <xdr:row>16</xdr:row>
      <xdr:rowOff>179070</xdr:rowOff>
    </xdr:from>
    <xdr:to>
      <xdr:col>2</xdr:col>
      <xdr:colOff>845820</xdr:colOff>
      <xdr:row>24</xdr:row>
      <xdr:rowOff>7620</xdr:rowOff>
    </xdr:to>
    <xdr:graphicFrame macro="">
      <xdr:nvGraphicFramePr>
        <xdr:cNvPr id="2" name="Chart 1">
          <a:extLst>
            <a:ext uri="{FF2B5EF4-FFF2-40B4-BE49-F238E27FC236}">
              <a16:creationId xmlns:a16="http://schemas.microsoft.com/office/drawing/2014/main" id="{43DF5548-A2FD-62B3-6365-7C28AB790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17</xdr:row>
      <xdr:rowOff>3810</xdr:rowOff>
    </xdr:from>
    <xdr:to>
      <xdr:col>6</xdr:col>
      <xdr:colOff>7620</xdr:colOff>
      <xdr:row>24</xdr:row>
      <xdr:rowOff>30480</xdr:rowOff>
    </xdr:to>
    <xdr:graphicFrame macro="">
      <xdr:nvGraphicFramePr>
        <xdr:cNvPr id="3" name="Chart 2">
          <a:extLst>
            <a:ext uri="{FF2B5EF4-FFF2-40B4-BE49-F238E27FC236}">
              <a16:creationId xmlns:a16="http://schemas.microsoft.com/office/drawing/2014/main" id="{812D64B6-CB5F-346C-E092-C06406067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xdr:colOff>
      <xdr:row>17</xdr:row>
      <xdr:rowOff>0</xdr:rowOff>
    </xdr:from>
    <xdr:to>
      <xdr:col>9</xdr:col>
      <xdr:colOff>99061</xdr:colOff>
      <xdr:row>23</xdr:row>
      <xdr:rowOff>121920</xdr:rowOff>
    </xdr:to>
    <xdr:graphicFrame macro="">
      <xdr:nvGraphicFramePr>
        <xdr:cNvPr id="4" name="Chart 3">
          <a:extLst>
            <a:ext uri="{FF2B5EF4-FFF2-40B4-BE49-F238E27FC236}">
              <a16:creationId xmlns:a16="http://schemas.microsoft.com/office/drawing/2014/main" id="{591E373B-8FB1-4416-80A9-EBD43519B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30480</xdr:colOff>
      <xdr:row>13</xdr:row>
      <xdr:rowOff>163830</xdr:rowOff>
    </xdr:from>
    <xdr:to>
      <xdr:col>2</xdr:col>
      <xdr:colOff>594360</xdr:colOff>
      <xdr:row>21</xdr:row>
      <xdr:rowOff>152400</xdr:rowOff>
    </xdr:to>
    <xdr:graphicFrame macro="">
      <xdr:nvGraphicFramePr>
        <xdr:cNvPr id="5" name="Chart 4">
          <a:extLst>
            <a:ext uri="{FF2B5EF4-FFF2-40B4-BE49-F238E27FC236}">
              <a16:creationId xmlns:a16="http://schemas.microsoft.com/office/drawing/2014/main" id="{565B07D5-A1ED-CFD2-047A-6B910FBAB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20</xdr:row>
      <xdr:rowOff>41910</xdr:rowOff>
    </xdr:from>
    <xdr:to>
      <xdr:col>6</xdr:col>
      <xdr:colOff>0</xdr:colOff>
      <xdr:row>25</xdr:row>
      <xdr:rowOff>167640</xdr:rowOff>
    </xdr:to>
    <xdr:graphicFrame macro="">
      <xdr:nvGraphicFramePr>
        <xdr:cNvPr id="7" name="Chart 6">
          <a:extLst>
            <a:ext uri="{FF2B5EF4-FFF2-40B4-BE49-F238E27FC236}">
              <a16:creationId xmlns:a16="http://schemas.microsoft.com/office/drawing/2014/main" id="{9D9E60C4-AD9F-558A-CA38-F11DCB17C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1120140</xdr:colOff>
      <xdr:row>17</xdr:row>
      <xdr:rowOff>41910</xdr:rowOff>
    </xdr:from>
    <xdr:to>
      <xdr:col>9</xdr:col>
      <xdr:colOff>68580</xdr:colOff>
      <xdr:row>26</xdr:row>
      <xdr:rowOff>0</xdr:rowOff>
    </xdr:to>
    <xdr:graphicFrame macro="">
      <xdr:nvGraphicFramePr>
        <xdr:cNvPr id="9" name="Chart 8">
          <a:extLst>
            <a:ext uri="{FF2B5EF4-FFF2-40B4-BE49-F238E27FC236}">
              <a16:creationId xmlns:a16="http://schemas.microsoft.com/office/drawing/2014/main" id="{9565DE7A-4F3E-9D86-65D5-6B29C50AE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594360</xdr:colOff>
      <xdr:row>10</xdr:row>
      <xdr:rowOff>156210</xdr:rowOff>
    </xdr:from>
    <xdr:to>
      <xdr:col>3</xdr:col>
      <xdr:colOff>251460</xdr:colOff>
      <xdr:row>19</xdr:row>
      <xdr:rowOff>114300</xdr:rowOff>
    </xdr:to>
    <xdr:graphicFrame macro="">
      <xdr:nvGraphicFramePr>
        <xdr:cNvPr id="6" name="Chart 5">
          <a:extLst>
            <a:ext uri="{FF2B5EF4-FFF2-40B4-BE49-F238E27FC236}">
              <a16:creationId xmlns:a16="http://schemas.microsoft.com/office/drawing/2014/main" id="{596DEAA9-6959-B3F3-C2AE-6D3B53447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11</xdr:row>
      <xdr:rowOff>72390</xdr:rowOff>
    </xdr:from>
    <xdr:to>
      <xdr:col>7</xdr:col>
      <xdr:colOff>76200</xdr:colOff>
      <xdr:row>20</xdr:row>
      <xdr:rowOff>30480</xdr:rowOff>
    </xdr:to>
    <xdr:graphicFrame macro="">
      <xdr:nvGraphicFramePr>
        <xdr:cNvPr id="7" name="Chart 6">
          <a:extLst>
            <a:ext uri="{FF2B5EF4-FFF2-40B4-BE49-F238E27FC236}">
              <a16:creationId xmlns:a16="http://schemas.microsoft.com/office/drawing/2014/main" id="{436A8785-7C27-C571-8354-49B94B382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480060</xdr:colOff>
      <xdr:row>9</xdr:row>
      <xdr:rowOff>110490</xdr:rowOff>
    </xdr:from>
    <xdr:to>
      <xdr:col>9</xdr:col>
      <xdr:colOff>1394460</xdr:colOff>
      <xdr:row>23</xdr:row>
      <xdr:rowOff>7620</xdr:rowOff>
    </xdr:to>
    <xdr:graphicFrame macro="">
      <xdr:nvGraphicFramePr>
        <xdr:cNvPr id="8" name="Chart 7">
          <a:extLst>
            <a:ext uri="{FF2B5EF4-FFF2-40B4-BE49-F238E27FC236}">
              <a16:creationId xmlns:a16="http://schemas.microsoft.com/office/drawing/2014/main" id="{EEE2EC85-823C-CA84-4DF5-79EA7C66D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434340</xdr:colOff>
      <xdr:row>10</xdr:row>
      <xdr:rowOff>125730</xdr:rowOff>
    </xdr:from>
    <xdr:to>
      <xdr:col>13</xdr:col>
      <xdr:colOff>396240</xdr:colOff>
      <xdr:row>21</xdr:row>
      <xdr:rowOff>91440</xdr:rowOff>
    </xdr:to>
    <xdr:graphicFrame macro="">
      <xdr:nvGraphicFramePr>
        <xdr:cNvPr id="10" name="Chart 9">
          <a:extLst>
            <a:ext uri="{FF2B5EF4-FFF2-40B4-BE49-F238E27FC236}">
              <a16:creationId xmlns:a16="http://schemas.microsoft.com/office/drawing/2014/main" id="{28BFD43D-B72F-E384-1A2F-92F7048DF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9.665204398145" createdVersion="8" refreshedVersion="8" minRefreshableVersion="3" recordCount="2000" xr:uid="{6F018677-3559-4FF7-B126-45CD5F985791}">
  <cacheSource type="worksheet">
    <worksheetSource name="raw_data"/>
  </cacheSource>
  <cacheFields count="27">
    <cacheField name="Order_ID" numFmtId="0">
      <sharedItems/>
    </cacheField>
    <cacheField name="Order_Date" numFmtId="14">
      <sharedItems containsSemiMixedTypes="0" containsNonDate="0" containsDate="1" containsString="0" minDate="2023-10-17T00:00:00" maxDate="2025-10-17T00:00:00" count="690">
        <d v="2025-02-24T00:00:00"/>
        <d v="2025-01-17T00:00:00"/>
        <d v="2024-12-13T00:00:00"/>
        <d v="2024-05-19T00:00:00"/>
        <d v="2025-07-04T00:00:00"/>
        <d v="2025-09-03T00:00:00"/>
        <d v="2024-04-14T00:00:00"/>
        <d v="2025-04-14T00:00:00"/>
        <d v="2025-10-04T00:00:00"/>
        <d v="2024-06-18T00:00:00"/>
        <d v="2025-09-13T00:00:00"/>
        <d v="2024-02-18T00:00:00"/>
        <d v="2023-10-25T00:00:00"/>
        <d v="2024-02-16T00:00:00"/>
        <d v="2025-08-23T00:00:00"/>
        <d v="2025-10-02T00:00:00"/>
        <d v="2024-06-11T00:00:00"/>
        <d v="2024-12-03T00:00:00"/>
        <d v="2024-03-29T00:00:00"/>
        <d v="2025-09-14T00:00:00"/>
        <d v="2023-12-11T00:00:00"/>
        <d v="2024-10-28T00:00:00"/>
        <d v="2024-03-12T00:00:00"/>
        <d v="2025-03-01T00:00:00"/>
        <d v="2024-09-08T00:00:00"/>
        <d v="2025-03-06T00:00:00"/>
        <d v="2024-03-31T00:00:00"/>
        <d v="2024-05-25T00:00:00"/>
        <d v="2023-12-01T00:00:00"/>
        <d v="2025-09-07T00:00:00"/>
        <d v="2024-05-06T00:00:00"/>
        <d v="2025-05-22T00:00:00"/>
        <d v="2024-01-27T00:00:00"/>
        <d v="2025-02-03T00:00:00"/>
        <d v="2025-08-29T00:00:00"/>
        <d v="2024-03-23T00:00:00"/>
        <d v="2025-07-22T00:00:00"/>
        <d v="2024-09-13T00:00:00"/>
        <d v="2024-12-19T00:00:00"/>
        <d v="2024-03-28T00:00:00"/>
        <d v="2025-10-05T00:00:00"/>
        <d v="2024-07-01T00:00:00"/>
        <d v="2024-08-09T00:00:00"/>
        <d v="2024-04-10T00:00:00"/>
        <d v="2024-11-15T00:00:00"/>
        <d v="2024-05-10T00:00:00"/>
        <d v="2025-05-15T00:00:00"/>
        <d v="2024-01-21T00:00:00"/>
        <d v="2024-09-07T00:00:00"/>
        <d v="2024-06-09T00:00:00"/>
        <d v="2024-10-18T00:00:00"/>
        <d v="2023-12-28T00:00:00"/>
        <d v="2024-10-20T00:00:00"/>
        <d v="2024-08-22T00:00:00"/>
        <d v="2024-03-01T00:00:00"/>
        <d v="2024-10-11T00:00:00"/>
        <d v="2024-11-12T00:00:00"/>
        <d v="2025-07-30T00:00:00"/>
        <d v="2024-05-15T00:00:00"/>
        <d v="2024-09-03T00:00:00"/>
        <d v="2025-04-09T00:00:00"/>
        <d v="2025-09-08T00:00:00"/>
        <d v="2024-09-19T00:00:00"/>
        <d v="2025-02-11T00:00:00"/>
        <d v="2024-03-06T00:00:00"/>
        <d v="2025-07-24T00:00:00"/>
        <d v="2023-12-09T00:00:00"/>
        <d v="2024-01-23T00:00:00"/>
        <d v="2025-05-19T00:00:00"/>
        <d v="2025-09-21T00:00:00"/>
        <d v="2025-06-08T00:00:00"/>
        <d v="2025-03-13T00:00:00"/>
        <d v="2025-02-21T00:00:00"/>
        <d v="2025-09-30T00:00:00"/>
        <d v="2023-12-23T00:00:00"/>
        <d v="2024-06-25T00:00:00"/>
        <d v="2023-10-24T00:00:00"/>
        <d v="2025-04-21T00:00:00"/>
        <d v="2024-04-13T00:00:00"/>
        <d v="2024-10-27T00:00:00"/>
        <d v="2024-06-07T00:00:00"/>
        <d v="2025-08-21T00:00:00"/>
        <d v="2024-04-30T00:00:00"/>
        <d v="2024-02-09T00:00:00"/>
        <d v="2025-02-08T00:00:00"/>
        <d v="2025-02-10T00:00:00"/>
        <d v="2024-04-20T00:00:00"/>
        <d v="2025-04-18T00:00:00"/>
        <d v="2025-07-02T00:00:00"/>
        <d v="2024-02-22T00:00:00"/>
        <d v="2024-08-24T00:00:00"/>
        <d v="2024-04-28T00:00:00"/>
        <d v="2025-07-16T00:00:00"/>
        <d v="2025-01-13T00:00:00"/>
        <d v="2024-06-17T00:00:00"/>
        <d v="2024-10-09T00:00:00"/>
        <d v="2024-12-16T00:00:00"/>
        <d v="2025-04-20T00:00:00"/>
        <d v="2024-10-05T00:00:00"/>
        <d v="2025-06-21T00:00:00"/>
        <d v="2025-01-09T00:00:00"/>
        <d v="2024-10-04T00:00:00"/>
        <d v="2024-06-20T00:00:00"/>
        <d v="2024-11-04T00:00:00"/>
        <d v="2025-09-23T00:00:00"/>
        <d v="2024-07-05T00:00:00"/>
        <d v="2025-02-14T00:00:00"/>
        <d v="2025-09-17T00:00:00"/>
        <d v="2025-03-29T00:00:00"/>
        <d v="2024-02-05T00:00:00"/>
        <d v="2024-12-14T00:00:00"/>
        <d v="2025-08-03T00:00:00"/>
        <d v="2025-04-12T00:00:00"/>
        <d v="2023-11-24T00:00:00"/>
        <d v="2024-04-04T00:00:00"/>
        <d v="2024-06-26T00:00:00"/>
        <d v="2025-07-23T00:00:00"/>
        <d v="2024-10-14T00:00:00"/>
        <d v="2024-05-07T00:00:00"/>
        <d v="2024-12-26T00:00:00"/>
        <d v="2024-01-15T00:00:00"/>
        <d v="2024-10-03T00:00:00"/>
        <d v="2025-03-08T00:00:00"/>
        <d v="2024-04-17T00:00:00"/>
        <d v="2023-11-25T00:00:00"/>
        <d v="2024-04-01T00:00:00"/>
        <d v="2024-01-25T00:00:00"/>
        <d v="2025-01-16T00:00:00"/>
        <d v="2025-06-12T00:00:00"/>
        <d v="2025-03-11T00:00:00"/>
        <d v="2024-10-31T00:00:00"/>
        <d v="2024-09-02T00:00:00"/>
        <d v="2024-02-12T00:00:00"/>
        <d v="2024-01-26T00:00:00"/>
        <d v="2025-05-21T00:00:00"/>
        <d v="2024-02-14T00:00:00"/>
        <d v="2025-03-10T00:00:00"/>
        <d v="2025-08-22T00:00:00"/>
        <d v="2024-08-04T00:00:00"/>
        <d v="2023-11-26T00:00:00"/>
        <d v="2025-03-18T00:00:00"/>
        <d v="2025-06-01T00:00:00"/>
        <d v="2024-11-08T00:00:00"/>
        <d v="2023-12-16T00:00:00"/>
        <d v="2024-11-16T00:00:00"/>
        <d v="2024-02-08T00:00:00"/>
        <d v="2025-02-13T00:00:00"/>
        <d v="2025-01-18T00:00:00"/>
        <d v="2025-08-18T00:00:00"/>
        <d v="2023-11-17T00:00:00"/>
        <d v="2024-01-05T00:00:00"/>
        <d v="2024-09-22T00:00:00"/>
        <d v="2025-03-09T00:00:00"/>
        <d v="2025-07-09T00:00:00"/>
        <d v="2024-11-14T00:00:00"/>
        <d v="2024-01-31T00:00:00"/>
        <d v="2025-03-14T00:00:00"/>
        <d v="2025-07-06T00:00:00"/>
        <d v="2025-05-23T00:00:00"/>
        <d v="2024-07-28T00:00:00"/>
        <d v="2024-02-19T00:00:00"/>
        <d v="2024-01-04T00:00:00"/>
        <d v="2024-11-09T00:00:00"/>
        <d v="2024-07-03T00:00:00"/>
        <d v="2024-09-29T00:00:00"/>
        <d v="2024-09-09T00:00:00"/>
        <d v="2024-01-11T00:00:00"/>
        <d v="2023-10-18T00:00:00"/>
        <d v="2024-11-28T00:00:00"/>
        <d v="2024-08-01T00:00:00"/>
        <d v="2025-05-10T00:00:00"/>
        <d v="2025-06-22T00:00:00"/>
        <d v="2024-03-13T00:00:00"/>
        <d v="2025-06-30T00:00:00"/>
        <d v="2024-06-27T00:00:00"/>
        <d v="2024-08-27T00:00:00"/>
        <d v="2023-11-13T00:00:00"/>
        <d v="2024-09-30T00:00:00"/>
        <d v="2024-04-27T00:00:00"/>
        <d v="2025-04-15T00:00:00"/>
        <d v="2024-05-29T00:00:00"/>
        <d v="2024-01-19T00:00:00"/>
        <d v="2024-12-18T00:00:00"/>
        <d v="2024-08-30T00:00:00"/>
        <d v="2025-08-28T00:00:00"/>
        <d v="2025-09-11T00:00:00"/>
        <d v="2025-08-01T00:00:00"/>
        <d v="2024-10-26T00:00:00"/>
        <d v="2025-01-07T00:00:00"/>
        <d v="2023-12-25T00:00:00"/>
        <d v="2025-09-01T00:00:00"/>
        <d v="2024-07-27T00:00:00"/>
        <d v="2024-11-11T00:00:00"/>
        <d v="2023-11-21T00:00:00"/>
        <d v="2025-10-09T00:00:00"/>
        <d v="2025-06-10T00:00:00"/>
        <d v="2024-08-07T00:00:00"/>
        <d v="2024-02-11T00:00:00"/>
        <d v="2025-04-17T00:00:00"/>
        <d v="2025-09-24T00:00:00"/>
        <d v="2024-03-25T00:00:00"/>
        <d v="2025-01-04T00:00:00"/>
        <d v="2024-05-27T00:00:00"/>
        <d v="2024-05-14T00:00:00"/>
        <d v="2024-12-02T00:00:00"/>
        <d v="2024-12-17T00:00:00"/>
        <d v="2025-10-13T00:00:00"/>
        <d v="2025-06-20T00:00:00"/>
        <d v="2024-01-08T00:00:00"/>
        <d v="2025-05-11T00:00:00"/>
        <d v="2024-07-22T00:00:00"/>
        <d v="2024-10-22T00:00:00"/>
        <d v="2025-03-15T00:00:00"/>
        <d v="2024-07-24T00:00:00"/>
        <d v="2025-07-12T00:00:00"/>
        <d v="2025-09-10T00:00:00"/>
        <d v="2025-07-26T00:00:00"/>
        <d v="2024-04-26T00:00:00"/>
        <d v="2025-02-05T00:00:00"/>
        <d v="2024-02-02T00:00:00"/>
        <d v="2024-06-22T00:00:00"/>
        <d v="2025-06-18T00:00:00"/>
        <d v="2024-04-09T00:00:00"/>
        <d v="2024-01-29T00:00:00"/>
        <d v="2025-05-01T00:00:00"/>
        <d v="2025-09-26T00:00:00"/>
        <d v="2024-06-02T00:00:00"/>
        <d v="2025-09-28T00:00:00"/>
        <d v="2023-11-23T00:00:00"/>
        <d v="2024-08-31T00:00:00"/>
        <d v="2024-07-18T00:00:00"/>
        <d v="2025-03-31T00:00:00"/>
        <d v="2025-08-13T00:00:00"/>
        <d v="2024-12-28T00:00:00"/>
        <d v="2025-04-04T00:00:00"/>
        <d v="2025-06-05T00:00:00"/>
        <d v="2024-04-11T00:00:00"/>
        <d v="2025-06-27T00:00:00"/>
        <d v="2024-07-23T00:00:00"/>
        <d v="2025-08-17T00:00:00"/>
        <d v="2025-01-03T00:00:00"/>
        <d v="2024-05-18T00:00:00"/>
        <d v="2024-03-16T00:00:00"/>
        <d v="2024-03-21T00:00:00"/>
        <d v="2025-06-15T00:00:00"/>
        <d v="2024-09-05T00:00:00"/>
        <d v="2025-04-03T00:00:00"/>
        <d v="2023-11-05T00:00:00"/>
        <d v="2024-07-09T00:00:00"/>
        <d v="2024-06-06T00:00:00"/>
        <d v="2025-05-14T00:00:00"/>
        <d v="2024-03-08T00:00:00"/>
        <d v="2023-10-20T00:00:00"/>
        <d v="2024-03-10T00:00:00"/>
        <d v="2024-08-16T00:00:00"/>
        <d v="2024-08-13T00:00:00"/>
        <d v="2024-02-28T00:00:00"/>
        <d v="2024-12-07T00:00:00"/>
        <d v="2024-12-11T00:00:00"/>
        <d v="2025-09-15T00:00:00"/>
        <d v="2024-02-04T00:00:00"/>
        <d v="2024-11-20T00:00:00"/>
        <d v="2024-09-14T00:00:00"/>
        <d v="2025-08-26T00:00:00"/>
        <d v="2024-08-19T00:00:00"/>
        <d v="2024-06-05T00:00:00"/>
        <d v="2025-03-04T00:00:00"/>
        <d v="2024-04-02T00:00:00"/>
        <d v="2023-11-06T00:00:00"/>
        <d v="2023-11-28T00:00:00"/>
        <d v="2025-09-06T00:00:00"/>
        <d v="2025-03-30T00:00:00"/>
        <d v="2023-12-20T00:00:00"/>
        <d v="2025-05-05T00:00:00"/>
        <d v="2025-03-17T00:00:00"/>
        <d v="2024-11-26T00:00:00"/>
        <d v="2024-01-16T00:00:00"/>
        <d v="2023-12-15T00:00:00"/>
        <d v="2024-10-17T00:00:00"/>
        <d v="2025-08-19T00:00:00"/>
        <d v="2024-02-10T00:00:00"/>
        <d v="2023-12-02T00:00:00"/>
        <d v="2024-12-31T00:00:00"/>
        <d v="2024-10-10T00:00:00"/>
        <d v="2025-07-27T00:00:00"/>
        <d v="2025-07-14T00:00:00"/>
        <d v="2025-04-02T00:00:00"/>
        <d v="2025-09-16T00:00:00"/>
        <d v="2024-11-07T00:00:00"/>
        <d v="2025-06-14T00:00:00"/>
        <d v="2024-02-17T00:00:00"/>
        <d v="2025-05-12T00:00:00"/>
        <d v="2024-03-11T00:00:00"/>
        <d v="2025-01-26T00:00:00"/>
        <d v="2025-09-29T00:00:00"/>
        <d v="2024-01-30T00:00:00"/>
        <d v="2025-05-17T00:00:00"/>
        <d v="2023-10-17T00:00:00"/>
        <d v="2024-08-03T00:00:00"/>
        <d v="2023-12-14T00:00:00"/>
        <d v="2025-03-07T00:00:00"/>
        <d v="2025-04-29T00:00:00"/>
        <d v="2024-11-01T00:00:00"/>
        <d v="2024-05-08T00:00:00"/>
        <d v="2024-09-06T00:00:00"/>
        <d v="2025-08-10T00:00:00"/>
        <d v="2025-05-27T00:00:00"/>
        <d v="2023-12-08T00:00:00"/>
        <d v="2025-04-13T00:00:00"/>
        <d v="2025-10-15T00:00:00"/>
        <d v="2024-05-09T00:00:00"/>
        <d v="2025-04-07T00:00:00"/>
        <d v="2024-09-24T00:00:00"/>
        <d v="2025-07-17T00:00:00"/>
        <d v="2023-11-07T00:00:00"/>
        <d v="2024-05-13T00:00:00"/>
        <d v="2024-09-10T00:00:00"/>
        <d v="2025-01-12T00:00:00"/>
        <d v="2024-06-04T00:00:00"/>
        <d v="2025-09-09T00:00:00"/>
        <d v="2024-08-25T00:00:00"/>
        <d v="2023-12-31T00:00:00"/>
        <d v="2024-06-01T00:00:00"/>
        <d v="2024-03-20T00:00:00"/>
        <d v="2023-12-18T00:00:00"/>
        <d v="2024-02-24T00:00:00"/>
        <d v="2025-07-25T00:00:00"/>
        <d v="2025-01-22T00:00:00"/>
        <d v="2025-09-20T00:00:00"/>
        <d v="2024-02-25T00:00:00"/>
        <d v="2025-01-20T00:00:00"/>
        <d v="2024-12-15T00:00:00"/>
        <d v="2024-11-24T00:00:00"/>
        <d v="2024-01-13T00:00:00"/>
        <d v="2025-03-21T00:00:00"/>
        <d v="2024-02-29T00:00:00"/>
        <d v="2025-08-02T00:00:00"/>
        <d v="2024-07-21T00:00:00"/>
        <d v="2025-09-05T00:00:00"/>
        <d v="2025-01-06T00:00:00"/>
        <d v="2024-09-17T00:00:00"/>
        <d v="2025-02-04T00:00:00"/>
        <d v="2023-12-17T00:00:00"/>
        <d v="2025-02-23T00:00:00"/>
        <d v="2024-04-07T00:00:00"/>
        <d v="2024-03-17T00:00:00"/>
        <d v="2025-01-29T00:00:00"/>
        <d v="2024-06-23T00:00:00"/>
        <d v="2025-03-20T00:00:00"/>
        <d v="2025-06-17T00:00:00"/>
        <d v="2023-11-22T00:00:00"/>
        <d v="2024-04-29T00:00:00"/>
        <d v="2023-12-27T00:00:00"/>
        <d v="2024-10-19T00:00:00"/>
        <d v="2024-05-03T00:00:00"/>
        <d v="2023-11-20T00:00:00"/>
        <d v="2024-12-04T00:00:00"/>
        <d v="2023-11-04T00:00:00"/>
        <d v="2023-10-21T00:00:00"/>
        <d v="2024-01-07T00:00:00"/>
        <d v="2023-11-09T00:00:00"/>
        <d v="2025-05-20T00:00:00"/>
        <d v="2025-02-07T00:00:00"/>
        <d v="2024-06-29T00:00:00"/>
        <d v="2024-06-28T00:00:00"/>
        <d v="2024-06-30T00:00:00"/>
        <d v="2025-07-31T00:00:00"/>
        <d v="2025-08-05T00:00:00"/>
        <d v="2024-12-29T00:00:00"/>
        <d v="2023-12-04T00:00:00"/>
        <d v="2025-08-31T00:00:00"/>
        <d v="2025-01-28T00:00:00"/>
        <d v="2025-01-24T00:00:00"/>
        <d v="2025-01-30T00:00:00"/>
        <d v="2024-08-05T00:00:00"/>
        <d v="2023-12-30T00:00:00"/>
        <d v="2025-03-12T00:00:00"/>
        <d v="2024-07-30T00:00:00"/>
        <d v="2024-05-24T00:00:00"/>
        <d v="2024-11-23T00:00:00"/>
        <d v="2024-05-01T00:00:00"/>
        <d v="2024-12-23T00:00:00"/>
        <d v="2025-02-01T00:00:00"/>
        <d v="2023-11-12T00:00:00"/>
        <d v="2025-01-05T00:00:00"/>
        <d v="2025-03-25T00:00:00"/>
        <d v="2024-04-22T00:00:00"/>
        <d v="2024-07-31T00:00:00"/>
        <d v="2025-09-27T00:00:00"/>
        <d v="2023-11-11T00:00:00"/>
        <d v="2024-05-21T00:00:00"/>
        <d v="2024-12-21T00:00:00"/>
        <d v="2024-07-15T00:00:00"/>
        <d v="2024-02-06T00:00:00"/>
        <d v="2024-09-26T00:00:00"/>
        <d v="2024-01-22T00:00:00"/>
        <d v="2023-12-05T00:00:00"/>
        <d v="2025-02-18T00:00:00"/>
        <d v="2024-02-20T00:00:00"/>
        <d v="2025-06-29T00:00:00"/>
        <d v="2025-08-09T00:00:00"/>
        <d v="2025-05-03T00:00:00"/>
        <d v="2025-04-24T00:00:00"/>
        <d v="2024-04-03T00:00:00"/>
        <d v="2024-02-13T00:00:00"/>
        <d v="2024-09-21T00:00:00"/>
        <d v="2024-12-24T00:00:00"/>
        <d v="2024-04-19T00:00:00"/>
        <d v="2024-03-27T00:00:00"/>
        <d v="2025-01-21T00:00:00"/>
        <d v="2024-02-15T00:00:00"/>
        <d v="2024-07-13T00:00:00"/>
        <d v="2025-10-07T00:00:00"/>
        <d v="2024-11-10T00:00:00"/>
        <d v="2024-06-24T00:00:00"/>
        <d v="2025-07-13T00:00:00"/>
        <d v="2023-11-03T00:00:00"/>
        <d v="2024-02-03T00:00:00"/>
        <d v="2025-08-08T00:00:00"/>
        <d v="2024-10-06T00:00:00"/>
        <d v="2023-10-31T00:00:00"/>
        <d v="2024-07-08T00:00:00"/>
        <d v="2023-10-28T00:00:00"/>
        <d v="2025-09-02T00:00:00"/>
        <d v="2024-08-06T00:00:00"/>
        <d v="2025-07-05T00:00:00"/>
        <d v="2025-01-25T00:00:00"/>
        <d v="2023-12-24T00:00:00"/>
        <d v="2025-02-25T00:00:00"/>
        <d v="2025-04-01T00:00:00"/>
        <d v="2024-04-18T00:00:00"/>
        <d v="2025-05-07T00:00:00"/>
        <d v="2024-01-28T00:00:00"/>
        <d v="2024-09-12T00:00:00"/>
        <d v="2024-10-16T00:00:00"/>
        <d v="2025-03-16T00:00:00"/>
        <d v="2025-06-19T00:00:00"/>
        <d v="2024-01-09T00:00:00"/>
        <d v="2024-02-01T00:00:00"/>
        <d v="2024-08-14T00:00:00"/>
        <d v="2025-05-08T00:00:00"/>
        <d v="2025-02-06T00:00:00"/>
        <d v="2024-09-27T00:00:00"/>
        <d v="2023-12-21T00:00:00"/>
        <d v="2025-03-27T00:00:00"/>
        <d v="2025-02-02T00:00:00"/>
        <d v="2024-06-16T00:00:00"/>
        <d v="2025-02-27T00:00:00"/>
        <d v="2025-09-18T00:00:00"/>
        <d v="2025-07-08T00:00:00"/>
        <d v="2025-10-12T00:00:00"/>
        <d v="2024-07-07T00:00:00"/>
        <d v="2024-08-26T00:00:00"/>
        <d v="2025-01-08T00:00:00"/>
        <d v="2024-02-26T00:00:00"/>
        <d v="2024-03-22T00:00:00"/>
        <d v="2024-12-01T00:00:00"/>
        <d v="2024-03-26T00:00:00"/>
        <d v="2024-10-02T00:00:00"/>
        <d v="2024-01-10T00:00:00"/>
        <d v="2024-03-15T00:00:00"/>
        <d v="2025-03-03T00:00:00"/>
        <d v="2025-09-22T00:00:00"/>
        <d v="2024-05-11T00:00:00"/>
        <d v="2024-05-31T00:00:00"/>
        <d v="2024-07-17T00:00:00"/>
        <d v="2025-04-19T00:00:00"/>
        <d v="2025-05-24T00:00:00"/>
        <d v="2024-07-20T00:00:00"/>
        <d v="2025-01-27T00:00:00"/>
        <d v="2025-05-25T00:00:00"/>
        <d v="2024-11-03T00:00:00"/>
        <d v="2025-02-15T00:00:00"/>
        <d v="2025-01-10T00:00:00"/>
        <d v="2025-09-12T00:00:00"/>
        <d v="2024-01-17T00:00:00"/>
        <d v="2025-04-05T00:00:00"/>
        <d v="2025-05-18T00:00:00"/>
        <d v="2025-01-01T00:00:00"/>
        <d v="2025-05-30T00:00:00"/>
        <d v="2024-03-19T00:00:00"/>
        <d v="2025-04-23T00:00:00"/>
        <d v="2024-04-16T00:00:00"/>
        <d v="2024-10-13T00:00:00"/>
        <d v="2024-05-17T00:00:00"/>
        <d v="2024-06-12T00:00:00"/>
        <d v="2024-12-05T00:00:00"/>
        <d v="2023-12-26T00:00:00"/>
        <d v="2024-09-01T00:00:00"/>
        <d v="2023-12-07T00:00:00"/>
        <d v="2025-02-26T00:00:00"/>
        <d v="2025-06-23T00:00:00"/>
        <d v="2024-05-22T00:00:00"/>
        <d v="2023-10-27T00:00:00"/>
        <d v="2025-07-01T00:00:00"/>
        <d v="2025-08-24T00:00:00"/>
        <d v="2024-11-02T00:00:00"/>
        <d v="2025-01-02T00:00:00"/>
        <d v="2025-03-28T00:00:00"/>
        <d v="2024-09-16T00:00:00"/>
        <d v="2025-06-24T00:00:00"/>
        <d v="2025-06-28T00:00:00"/>
        <d v="2025-08-06T00:00:00"/>
        <d v="2024-02-27T00:00:00"/>
        <d v="2025-04-10T00:00:00"/>
        <d v="2024-11-21T00:00:00"/>
        <d v="2024-09-04T00:00:00"/>
        <d v="2024-06-08T00:00:00"/>
        <d v="2024-04-24T00:00:00"/>
        <d v="2024-01-14T00:00:00"/>
        <d v="2025-05-31T00:00:00"/>
        <d v="2024-05-16T00:00:00"/>
        <d v="2025-09-25T00:00:00"/>
        <d v="2024-03-02T00:00:00"/>
        <d v="2025-05-16T00:00:00"/>
        <d v="2025-04-26T00:00:00"/>
        <d v="2025-07-15T00:00:00"/>
        <d v="2025-03-22T00:00:00"/>
        <d v="2023-11-19T00:00:00"/>
        <d v="2023-12-19T00:00:00"/>
        <d v="2023-12-22T00:00:00"/>
        <d v="2024-08-08T00:00:00"/>
        <d v="2024-02-07T00:00:00"/>
        <d v="2023-11-30T00:00:00"/>
        <d v="2023-10-19T00:00:00"/>
        <d v="2024-06-19T00:00:00"/>
        <d v="2024-10-30T00:00:00"/>
        <d v="2024-07-04T00:00:00"/>
        <d v="2024-04-15T00:00:00"/>
        <d v="2025-04-25T00:00:00"/>
        <d v="2025-04-30T00:00:00"/>
        <d v="2024-07-06T00:00:00"/>
        <d v="2024-12-30T00:00:00"/>
        <d v="2025-01-31T00:00:00"/>
        <d v="2024-11-27T00:00:00"/>
        <d v="2024-06-13T00:00:00"/>
        <d v="2024-03-04T00:00:00"/>
        <d v="2025-04-08T00:00:00"/>
        <d v="2024-09-20T00:00:00"/>
        <d v="2024-03-14T00:00:00"/>
        <d v="2024-03-30T00:00:00"/>
        <d v="2025-05-13T00:00:00"/>
        <d v="2025-02-17T00:00:00"/>
        <d v="2024-02-21T00:00:00"/>
        <d v="2025-05-28T00:00:00"/>
        <d v="2024-05-23T00:00:00"/>
        <d v="2023-10-26T00:00:00"/>
        <d v="2024-08-10T00:00:00"/>
        <d v="2025-08-27T00:00:00"/>
        <d v="2024-01-03T00:00:00"/>
        <d v="2025-08-12T00:00:00"/>
        <d v="2025-05-02T00:00:00"/>
        <d v="2024-08-17T00:00:00"/>
        <d v="2024-01-02T00:00:00"/>
        <d v="2024-09-28T00:00:00"/>
        <d v="2025-02-19T00:00:00"/>
        <d v="2025-03-26T00:00:00"/>
        <d v="2024-11-18T00:00:00"/>
        <d v="2024-07-19T00:00:00"/>
        <d v="2023-10-23T00:00:00"/>
        <d v="2024-01-01T00:00:00"/>
        <d v="2023-11-02T00:00:00"/>
        <d v="2024-07-29T00:00:00"/>
        <d v="2025-07-11T00:00:00"/>
        <d v="2025-07-18T00:00:00"/>
        <d v="2024-07-02T00:00:00"/>
        <d v="2025-10-10T00:00:00"/>
        <d v="2025-07-10T00:00:00"/>
        <d v="2024-08-11T00:00:00"/>
        <d v="2025-08-07T00:00:00"/>
        <d v="2025-08-20T00:00:00"/>
        <d v="2024-07-26T00:00:00"/>
        <d v="2024-05-26T00:00:00"/>
        <d v="2023-11-29T00:00:00"/>
        <d v="2024-01-06T00:00:00"/>
        <d v="2025-03-24T00:00:00"/>
        <d v="2025-04-27T00:00:00"/>
        <d v="2025-10-16T00:00:00"/>
        <d v="2024-07-25T00:00:00"/>
        <d v="2025-10-03T00:00:00"/>
        <d v="2025-08-25T00:00:00"/>
        <d v="2024-05-05T00:00:00"/>
        <d v="2024-10-07T00:00:00"/>
        <d v="2024-09-25T00:00:00"/>
        <d v="2024-09-15T00:00:00"/>
        <d v="2024-11-22T00:00:00"/>
        <d v="2025-05-04T00:00:00"/>
        <d v="2024-03-18T00:00:00"/>
        <d v="2024-10-15T00:00:00"/>
        <d v="2025-10-14T00:00:00"/>
        <d v="2024-11-19T00:00:00"/>
        <d v="2025-10-01T00:00:00"/>
        <d v="2024-06-14T00:00:00"/>
        <d v="2025-05-26T00:00:00"/>
        <d v="2024-10-08T00:00:00"/>
        <d v="2024-03-24T00:00:00"/>
        <d v="2024-07-16T00:00:00"/>
        <d v="2025-10-06T00:00:00"/>
        <d v="2024-10-21T00:00:00"/>
        <d v="2023-12-12T00:00:00"/>
        <d v="2023-12-10T00:00:00"/>
        <d v="2023-11-18T00:00:00"/>
        <d v="2024-07-14T00:00:00"/>
        <d v="2025-04-22T00:00:00"/>
        <d v="2024-12-10T00:00:00"/>
        <d v="2024-11-13T00:00:00"/>
        <d v="2024-08-29T00:00:00"/>
        <d v="2024-03-03T00:00:00"/>
        <d v="2025-08-30T00:00:00"/>
        <d v="2024-05-28T00:00:00"/>
        <d v="2023-10-22T00:00:00"/>
        <d v="2024-04-06T00:00:00"/>
        <d v="2024-04-05T00:00:00"/>
        <d v="2025-01-23T00:00:00"/>
        <d v="2025-04-16T00:00:00"/>
        <d v="2024-05-12T00:00:00"/>
        <d v="2024-08-15T00:00:00"/>
        <d v="2024-12-06T00:00:00"/>
        <d v="2024-05-20T00:00:00"/>
        <d v="2025-05-29T00:00:00"/>
        <d v="2024-09-11T00:00:00"/>
        <d v="2024-06-03T00:00:00"/>
        <d v="2024-12-27T00:00:00"/>
        <d v="2024-06-10T00:00:00"/>
        <d v="2024-11-25T00:00:00"/>
        <d v="2025-07-07T00:00:00"/>
        <d v="2025-05-06T00:00:00"/>
        <d v="2024-08-23T00:00:00"/>
        <d v="2025-01-14T00:00:00"/>
        <d v="2025-06-03T00:00:00"/>
        <d v="2025-03-23T00:00:00"/>
        <d v="2025-05-09T00:00:00"/>
        <d v="2025-08-14T00:00:00"/>
        <d v="2025-02-22T00:00:00"/>
        <d v="2024-05-02T00:00:00"/>
        <d v="2025-01-19T00:00:00"/>
        <d v="2024-12-22T00:00:00"/>
        <d v="2025-02-20T00:00:00"/>
        <d v="2025-07-21T00:00:00"/>
        <d v="2024-01-20T00:00:00"/>
        <d v="2024-08-28T00:00:00"/>
        <d v="2025-10-11T00:00:00"/>
        <d v="2025-02-16T00:00:00"/>
        <d v="2024-10-29T00:00:00"/>
        <d v="2024-12-09T00:00:00"/>
        <d v="2025-04-28T00:00:00"/>
        <d v="2024-08-21T00:00:00"/>
        <d v="2024-07-10T00:00:00"/>
        <d v="2025-06-04T00:00:00"/>
        <d v="2024-12-08T00:00:00"/>
        <d v="2023-11-27T00:00:00"/>
        <d v="2024-11-30T00:00:00"/>
        <d v="2024-05-30T00:00:00"/>
        <d v="2024-12-20T00:00:00"/>
        <d v="2024-06-21T00:00:00"/>
        <d v="2024-11-29T00:00:00"/>
        <d v="2025-07-19T00:00:00"/>
        <d v="2025-06-09T00:00:00"/>
        <d v="2024-09-23T00:00:00"/>
        <d v="2024-08-12T00:00:00"/>
        <d v="2023-12-03T00:00:00"/>
        <d v="2024-03-07T00:00:00"/>
        <d v="2024-10-12T00:00:00"/>
        <d v="2024-09-18T00:00:00"/>
        <d v="2025-03-05T00:00:00"/>
        <d v="2025-09-04T00:00:00"/>
        <d v="2023-12-06T00:00:00"/>
        <d v="2024-08-18T00:00:00"/>
        <d v="2024-11-17T00:00:00"/>
        <d v="2025-06-02T00:00:00"/>
        <d v="2023-11-14T00:00:00"/>
        <d v="2024-08-02T00:00:00"/>
        <d v="2025-01-11T00:00:00"/>
        <d v="2023-12-13T00:00:00"/>
        <d v="2024-08-20T00:00:00"/>
        <d v="2023-11-16T00:00:00"/>
        <d v="2024-10-23T00:00:00"/>
        <d v="2025-09-19T00:00:00"/>
        <d v="2025-06-25T00:00:00"/>
        <d v="2025-07-28T00:00:00"/>
        <d v="2023-10-30T00:00:00"/>
        <d v="2024-11-06T00:00:00"/>
        <d v="2024-04-23T00:00:00"/>
        <d v="2024-04-12T00:00:00"/>
        <d v="2025-06-16T00:00:00"/>
        <d v="2024-12-12T00:00:00"/>
        <d v="2025-02-28T00:00:00"/>
        <d v="2023-11-08T00:00:00"/>
        <d v="2025-08-04T00:00:00"/>
        <d v="2023-11-01T00:00:00"/>
      </sharedItems>
    </cacheField>
    <cacheField name="Order_Month" numFmtId="14">
      <sharedItems count="23">
        <s v="Feb"/>
        <s v="Jan"/>
        <s v="Dec"/>
        <s v="May"/>
        <s v="Jul"/>
        <s v="Sep"/>
        <s v="Apr"/>
        <s v="Oct"/>
        <s v="Jun"/>
        <s v="Aug"/>
        <s v="Mar"/>
        <s v="Nov"/>
        <s v="February" u="1"/>
        <s v="January" u="1"/>
        <s v="December" u="1"/>
        <s v="July" u="1"/>
        <s v="September" u="1"/>
        <s v="April" u="1"/>
        <s v="October" u="1"/>
        <s v="June" u="1"/>
        <s v="August" u="1"/>
        <s v="March" u="1"/>
        <s v="November" u="1"/>
      </sharedItems>
    </cacheField>
    <cacheField name="Ship_Date" numFmtId="14">
      <sharedItems containsSemiMixedTypes="0" containsNonDate="0" containsDate="1" containsString="0" minDate="2023-10-19T00:00:00" maxDate="2025-10-26T00:00:00"/>
    </cacheField>
    <cacheField name="Delivery_Days" numFmtId="1">
      <sharedItems containsSemiMixedTypes="0" containsString="0" containsNumber="1" containsInteger="1" minValue="1" maxValue="10"/>
    </cacheField>
    <cacheField name="Delivery_On_Time" numFmtId="1">
      <sharedItems/>
    </cacheField>
    <cacheField name="Customer_ID" numFmtId="0">
      <sharedItems/>
    </cacheField>
    <cacheField name="Customer_Name" numFmtId="0">
      <sharedItems/>
    </cacheField>
    <cacheField name="Customer_Segment" numFmtId="0">
      <sharedItems count="4">
        <s v="Retail"/>
        <s v="Corporate"/>
        <s v="Enterprise"/>
        <s v="Small Business"/>
      </sharedItems>
    </cacheField>
    <cacheField name="Product" numFmtId="0">
      <sharedItems count="8">
        <s v="Phone"/>
        <s v="Laptop"/>
        <s v="Headphones"/>
        <s v="Camera"/>
        <s v="Keyboard"/>
        <s v="Tablet"/>
        <s v="Smartwatch"/>
        <s v="Monitor"/>
      </sharedItems>
    </cacheField>
    <cacheField name="Category" numFmtId="0">
      <sharedItems count="3">
        <s v="Electronics"/>
        <s v="Computers"/>
        <s v="Accessories"/>
      </sharedItems>
    </cacheField>
    <cacheField name="Region" numFmtId="0">
      <sharedItems count="4">
        <s v="North"/>
        <s v="South"/>
        <s v="East"/>
        <s v="West"/>
      </sharedItems>
    </cacheField>
    <cacheField name="City" numFmtId="0">
      <sharedItems count="10">
        <s v="Miami"/>
        <s v="Berlin"/>
        <s v="Mumbai"/>
        <s v="New York"/>
        <s v="Tokyo"/>
        <s v="Los Angeles"/>
        <s v="Delhi"/>
        <s v="Chicago"/>
        <s v="Houston"/>
        <s v="London"/>
      </sharedItems>
    </cacheField>
    <cacheField name="Sales_Channel" numFmtId="0">
      <sharedItems/>
    </cacheField>
    <cacheField name="Payment_Method" numFmtId="0">
      <sharedItems/>
    </cacheField>
    <cacheField name="Quantity_Sold" numFmtId="0">
      <sharedItems containsSemiMixedTypes="0" containsString="0" containsNumber="1" containsInteger="1" minValue="1" maxValue="10"/>
    </cacheField>
    <cacheField name="Unit_Price" numFmtId="0">
      <sharedItems containsSemiMixedTypes="0" containsString="0" containsNumber="1" minValue="51.1" maxValue="1999.91"/>
    </cacheField>
    <cacheField name="Discount(%)" numFmtId="0">
      <sharedItems containsSemiMixedTypes="0" containsString="0" containsNumber="1" containsInteger="1" minValue="0" maxValue="20"/>
    </cacheField>
    <cacheField name="Total_Sales" numFmtId="0">
      <sharedItems containsSemiMixedTypes="0" containsString="0" containsNumber="1" minValue="46.11" maxValue="19540.2"/>
    </cacheField>
    <cacheField name="Cost_Price" numFmtId="0">
      <sharedItems containsSemiMixedTypes="0" containsString="0" containsNumber="1" minValue="33.54" maxValue="1783.11"/>
    </cacheField>
    <cacheField name="Profit" numFmtId="0">
      <sharedItems containsSemiMixedTypes="0" containsString="0" containsNumber="1" minValue="8.14" maxValue="7502.3"/>
    </cacheField>
    <cacheField name="Profit_Margin(%)" numFmtId="9">
      <sharedItems containsSemiMixedTypes="0" containsString="0" containsNumber="1" minValue="8.0231291602232233E-2" maxValue="0.39961415646620552"/>
    </cacheField>
    <cacheField name="Stock_Level" numFmtId="0">
      <sharedItems containsSemiMixedTypes="0" containsString="0" containsNumber="1" containsInteger="1" minValue="0" maxValue="500"/>
    </cacheField>
    <cacheField name="Return_Status" numFmtId="0">
      <sharedItems/>
    </cacheField>
    <cacheField name="Delivery_Status" numFmtId="0">
      <sharedItems/>
    </cacheField>
    <cacheField name="Shipping_Cost" numFmtId="0">
      <sharedItems containsSemiMixedTypes="0" containsString="0" containsNumber="1" minValue="5.0999999999999996" maxValue="49.97"/>
    </cacheField>
    <cacheField name="Customer_Satisfaction(1-5)"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977891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46685257-bdd6-40fb-8667-1ad11c80317f"/>
    <x v="0"/>
    <x v="0"/>
    <d v="2025-03-05T00:00:00"/>
    <n v="9"/>
    <s v="Late"/>
    <s v="bc8960a9-23b8-41e9-b924-56de3eb13b90"/>
    <s v="Patrick Gardner"/>
    <x v="0"/>
    <x v="0"/>
    <x v="0"/>
    <x v="0"/>
    <x v="0"/>
    <s v="Offline"/>
    <s v="Credit Card"/>
    <n v="3"/>
    <n v="527.54"/>
    <n v="0"/>
    <n v="1582.62"/>
    <n v="423.62"/>
    <n v="311.76"/>
    <n v="0.19698980172119651"/>
    <n v="15"/>
    <s v="Returned"/>
    <s v="Delivered"/>
    <n v="15.47"/>
    <n v="5"/>
  </r>
  <r>
    <s v="17fc695a-07a0-4a6e-8822-e8f36c031199"/>
    <x v="1"/>
    <x v="1"/>
    <d v="2025-01-18T00:00:00"/>
    <n v="1"/>
    <s v="On Time"/>
    <s v="9a1de644-815e-46d1-bb8f-aa1837f8a88b"/>
    <s v="Cristian Santos"/>
    <x v="1"/>
    <x v="1"/>
    <x v="1"/>
    <x v="1"/>
    <x v="1"/>
    <s v="Offline"/>
    <s v="UPI"/>
    <n v="8"/>
    <n v="868.06"/>
    <n v="20"/>
    <n v="5555.58"/>
    <n v="593.28"/>
    <n v="1758.59"/>
    <n v="0.2532356634334032"/>
    <n v="142"/>
    <s v="Returned"/>
    <s v="Delivered"/>
    <n v="48.07"/>
    <n v="3"/>
  </r>
  <r>
    <s v="96da1dac-72ff-4d2a-b86e-cbe06b65a6a4"/>
    <x v="2"/>
    <x v="2"/>
    <d v="2024-12-14T00:00:00"/>
    <n v="1"/>
    <s v="On Time"/>
    <s v="01a9e71f-de8a-474b-8f36-d58b47378190"/>
    <s v="Caitlin Henderson"/>
    <x v="2"/>
    <x v="0"/>
    <x v="0"/>
    <x v="0"/>
    <x v="2"/>
    <s v="Online"/>
    <s v="Cash"/>
    <n v="6"/>
    <n v="238.6"/>
    <n v="20"/>
    <n v="1145.28"/>
    <n v="162.09"/>
    <n v="367.25"/>
    <n v="0.25653115395361836"/>
    <n v="40"/>
    <s v="Not Returned"/>
    <s v="Pending"/>
    <n v="32.83"/>
    <n v="3"/>
  </r>
  <r>
    <s v="c37459ee-f50b-4a63-b71e-cd7b27cd8130"/>
    <x v="3"/>
    <x v="3"/>
    <d v="2024-05-21T00:00:00"/>
    <n v="2"/>
    <s v="On Time"/>
    <s v="6142ea7d-17be-4111-9a2a-73ed562b0f79"/>
    <s v="Ryan Munoz"/>
    <x v="2"/>
    <x v="2"/>
    <x v="2"/>
    <x v="0"/>
    <x v="3"/>
    <s v="Offline"/>
    <s v="Cash"/>
    <n v="5"/>
    <n v="1339.46"/>
    <n v="0"/>
    <n v="6697.3"/>
    <n v="1147.3800000000001"/>
    <n v="960.4"/>
    <n v="0.14340107207382077"/>
    <n v="325"/>
    <s v="Not Returned"/>
    <s v="Delivered"/>
    <n v="21.66"/>
    <n v="2"/>
  </r>
  <r>
    <s v="89463e85-759c-4e66-bacf-b3d00b1f9163"/>
    <x v="4"/>
    <x v="4"/>
    <d v="2025-07-11T00:00:00"/>
    <n v="7"/>
    <s v="Late"/>
    <s v="60e7a113-ec1b-4ca1-b91e-1d4c1ff49b78"/>
    <s v="Edward Fuller"/>
    <x v="3"/>
    <x v="3"/>
    <x v="0"/>
    <x v="0"/>
    <x v="4"/>
    <s v="Online"/>
    <s v="UPI"/>
    <n v="9"/>
    <n v="1288.21"/>
    <n v="5"/>
    <n v="11014.2"/>
    <n v="836.08"/>
    <n v="3865.71"/>
    <n v="0.33342648584728685"/>
    <n v="431"/>
    <s v="Returned"/>
    <s v="Delivered"/>
    <n v="41.98"/>
    <n v="3"/>
  </r>
  <r>
    <s v="3139d32c-93cd-49bf-9c94-1cf0dc98d2c1"/>
    <x v="5"/>
    <x v="5"/>
    <d v="2025-09-11T00:00:00"/>
    <n v="8"/>
    <s v="Late"/>
    <s v="a9488d99-0bbb-4599-91ce-5dd2b45ed1f0"/>
    <s v="Dylan Miller"/>
    <x v="2"/>
    <x v="4"/>
    <x v="2"/>
    <x v="2"/>
    <x v="5"/>
    <s v="Offline"/>
    <s v="Debit Card"/>
    <n v="10"/>
    <n v="461.42"/>
    <n v="10"/>
    <n v="4152.78"/>
    <n v="306.29000000000002"/>
    <n v="1396.17"/>
    <n v="0.30258116249837463"/>
    <n v="135"/>
    <s v="Returned"/>
    <s v="Delivered"/>
    <n v="38.520000000000003"/>
    <n v="5"/>
  </r>
  <r>
    <s v="47294739-614f-43d7-99db-3ad0ddd1dfb2"/>
    <x v="6"/>
    <x v="6"/>
    <d v="2024-04-16T00:00:00"/>
    <n v="2"/>
    <s v="On Time"/>
    <s v="5d65a441-d588-42de-a2bc-372f7412b293"/>
    <s v="Henry Santiago"/>
    <x v="0"/>
    <x v="3"/>
    <x v="0"/>
    <x v="3"/>
    <x v="4"/>
    <s v="Online"/>
    <s v="Debit Card"/>
    <n v="4"/>
    <n v="828.83"/>
    <n v="5"/>
    <n v="3149.55"/>
    <n v="623.99"/>
    <n v="778.39"/>
    <n v="0.2347857823679162"/>
    <n v="321"/>
    <s v="Returned"/>
    <s v="Pending"/>
    <n v="24"/>
    <n v="1"/>
  </r>
  <r>
    <s v="12476f57-a5e5-45ab-aefc-fad8efc89849"/>
    <x v="7"/>
    <x v="6"/>
    <d v="2025-04-15T00:00:00"/>
    <n v="1"/>
    <s v="On Time"/>
    <s v="88bd6407-2bcf-4e01-a28d-efe39bf00273"/>
    <s v="Carla Gray"/>
    <x v="0"/>
    <x v="4"/>
    <x v="2"/>
    <x v="3"/>
    <x v="4"/>
    <s v="Offline"/>
    <s v="UPI"/>
    <n v="9"/>
    <n v="1992.44"/>
    <n v="10"/>
    <n v="16138.76"/>
    <n v="1775.91"/>
    <n v="1753.89"/>
    <n v="9.7808047753842872E-2"/>
    <n v="57"/>
    <s v="Not Returned"/>
    <s v="In Transit"/>
    <n v="12.12"/>
    <n v="1"/>
  </r>
  <r>
    <s v="3838b326-8e94-4239-b02b-61c4a3d70628"/>
    <x v="8"/>
    <x v="7"/>
    <d v="2025-10-07T00:00:00"/>
    <n v="3"/>
    <s v="On Time"/>
    <s v="c4b032cc-d7c5-44a5-9304-317faf42e12f"/>
    <s v="Crystal Johnson"/>
    <x v="3"/>
    <x v="3"/>
    <x v="0"/>
    <x v="1"/>
    <x v="1"/>
    <s v="Online"/>
    <s v="Net Banking"/>
    <n v="5"/>
    <n v="1829.62"/>
    <n v="20"/>
    <n v="7318.48"/>
    <n v="1432.03"/>
    <n v="1590.36"/>
    <n v="0.17384593522152142"/>
    <n v="488"/>
    <s v="Returned"/>
    <s v="Pending"/>
    <n v="19.59"/>
    <n v="1"/>
  </r>
  <r>
    <s v="3602f8ac-10f1-4c81-848a-aa9e66b2bc5b"/>
    <x v="9"/>
    <x v="8"/>
    <d v="2024-06-20T00:00:00"/>
    <n v="2"/>
    <s v="On Time"/>
    <s v="e059a0ee-9132-463e-b162-87e4e9c349e0"/>
    <s v="Christy Porter"/>
    <x v="2"/>
    <x v="0"/>
    <x v="0"/>
    <x v="2"/>
    <x v="0"/>
    <s v="Online"/>
    <s v="Net Banking"/>
    <n v="4"/>
    <n v="516.92999999999995"/>
    <n v="20"/>
    <n v="1654.18"/>
    <n v="457.01"/>
    <n v="191.74"/>
    <n v="9.2730156887779788E-2"/>
    <n v="392"/>
    <s v="Returned"/>
    <s v="Delivered"/>
    <n v="34.69"/>
    <n v="5"/>
  </r>
  <r>
    <s v="24933b83-7577-40a9-a491-f0b2ea1fca65"/>
    <x v="5"/>
    <x v="5"/>
    <d v="2025-09-07T00:00:00"/>
    <n v="4"/>
    <s v="On Time"/>
    <s v="beb79919-3f22-4af8-a3be-d01d43cf2fde"/>
    <s v="Deborah Richards"/>
    <x v="3"/>
    <x v="5"/>
    <x v="1"/>
    <x v="2"/>
    <x v="1"/>
    <s v="Offline"/>
    <s v="UPI"/>
    <n v="7"/>
    <n v="1751.24"/>
    <n v="5"/>
    <n v="11645.75"/>
    <n v="1538.77"/>
    <n v="1412.93"/>
    <n v="0.11525955486235059"/>
    <n v="224"/>
    <s v="Not Returned"/>
    <s v="Delivered"/>
    <n v="16.16"/>
    <n v="1"/>
  </r>
  <r>
    <s v="382567b8-5cab-4c97-a63f-1c97956269f0"/>
    <x v="10"/>
    <x v="5"/>
    <d v="2025-09-14T00:00:00"/>
    <n v="1"/>
    <s v="On Time"/>
    <s v="827050a8-2369-4584-bf5e-9ff0ff50bde4"/>
    <s v="Peter Callahan Jr."/>
    <x v="1"/>
    <x v="6"/>
    <x v="0"/>
    <x v="0"/>
    <x v="4"/>
    <s v="Online"/>
    <s v="Credit Card"/>
    <n v="10"/>
    <n v="1130.1500000000001"/>
    <n v="5"/>
    <n v="10736.42"/>
    <n v="680.53"/>
    <n v="4271.3900000000003"/>
    <n v="0.37794894483033231"/>
    <n v="440"/>
    <s v="Not Returned"/>
    <s v="Delivered"/>
    <n v="28.14"/>
    <n v="3"/>
  </r>
  <r>
    <s v="98ae4334-6c12-4ce8-ae34-0454cac5b68c"/>
    <x v="11"/>
    <x v="0"/>
    <d v="2024-02-26T00:00:00"/>
    <n v="8"/>
    <s v="Late"/>
    <s v="988c24c9-61b1-4d22-a280-1c4510435a10"/>
    <s v="Kendra Maddox DVM"/>
    <x v="2"/>
    <x v="7"/>
    <x v="1"/>
    <x v="1"/>
    <x v="1"/>
    <s v="Online"/>
    <s v="Credit Card"/>
    <n v="10"/>
    <n v="308.01"/>
    <n v="20"/>
    <n v="2464.08"/>
    <n v="228.48"/>
    <n v="636.24"/>
    <n v="0.20656472192461284"/>
    <n v="49"/>
    <s v="Not Returned"/>
    <s v="In Transit"/>
    <n v="24.06"/>
    <n v="4"/>
  </r>
  <r>
    <s v="ae849217-1d53-434b-b881-39b9ae270da7"/>
    <x v="12"/>
    <x v="7"/>
    <d v="2023-10-29T00:00:00"/>
    <n v="4"/>
    <s v="On Time"/>
    <s v="444ea7c8-c039-4710-8976-e334e2817efd"/>
    <s v="Gina Carter"/>
    <x v="2"/>
    <x v="1"/>
    <x v="1"/>
    <x v="0"/>
    <x v="3"/>
    <s v="Online"/>
    <s v="Cash"/>
    <n v="6"/>
    <n v="835.11"/>
    <n v="0"/>
    <n v="5010.66"/>
    <n v="563.36"/>
    <n v="1630.5"/>
    <n v="0.3254062339093054"/>
    <n v="93"/>
    <s v="Not Returned"/>
    <s v="In Transit"/>
    <n v="16.239999999999998"/>
    <n v="1"/>
  </r>
  <r>
    <s v="b8db0672-f42d-47cc-80d4-af5974273ca3"/>
    <x v="13"/>
    <x v="0"/>
    <d v="2024-02-20T00:00:00"/>
    <n v="4"/>
    <s v="On Time"/>
    <s v="f8cda88b-436d-46e2-b83c-fe0be037e5ed"/>
    <s v="Cassandra Gaines"/>
    <x v="1"/>
    <x v="7"/>
    <x v="1"/>
    <x v="0"/>
    <x v="3"/>
    <s v="Offline"/>
    <s v="Cash"/>
    <n v="9"/>
    <n v="1321.68"/>
    <n v="0"/>
    <n v="11895.12"/>
    <n v="1177.22"/>
    <n v="1300.1400000000001"/>
    <n v="0.10930028448641124"/>
    <n v="246"/>
    <s v="Returned"/>
    <s v="In Transit"/>
    <n v="45.61"/>
    <n v="2"/>
  </r>
  <r>
    <s v="a39231a7-d777-4477-8c66-e0a8a013ac6e"/>
    <x v="14"/>
    <x v="9"/>
    <d v="2025-09-01T00:00:00"/>
    <n v="9"/>
    <s v="Late"/>
    <s v="2720797d-32eb-4689-9be5-78c781f631d4"/>
    <s v="Christopher Ashley"/>
    <x v="2"/>
    <x v="4"/>
    <x v="2"/>
    <x v="0"/>
    <x v="2"/>
    <s v="Online"/>
    <s v="Debit Card"/>
    <n v="8"/>
    <n v="567.15"/>
    <n v="10"/>
    <n v="4083.48"/>
    <n v="412.26"/>
    <n v="1115.21"/>
    <n v="0.24579255928766641"/>
    <n v="151"/>
    <s v="Returned"/>
    <s v="Delivered"/>
    <n v="31.06"/>
    <n v="5"/>
  </r>
  <r>
    <s v="99546eb4-0025-4ad1-ab22-63dd87c5421e"/>
    <x v="15"/>
    <x v="7"/>
    <d v="2025-10-11T00:00:00"/>
    <n v="9"/>
    <s v="Late"/>
    <s v="1ca35cfb-04fc-4d82-bd15-438552fbe43b"/>
    <s v="Sherry Decker"/>
    <x v="1"/>
    <x v="1"/>
    <x v="1"/>
    <x v="2"/>
    <x v="3"/>
    <s v="Online"/>
    <s v="Net Banking"/>
    <n v="8"/>
    <n v="147.78"/>
    <n v="20"/>
    <n v="945.79"/>
    <n v="129.43"/>
    <n v="117.44"/>
    <n v="9.9336852077412371E-2"/>
    <n v="41"/>
    <s v="Returned"/>
    <s v="Delivered"/>
    <n v="31.78"/>
    <n v="2"/>
  </r>
  <r>
    <s v="e0c53cb8-3da9-42a9-8ed4-2f1a3d4cbf37"/>
    <x v="16"/>
    <x v="8"/>
    <d v="2024-06-18T00:00:00"/>
    <n v="7"/>
    <s v="Late"/>
    <s v="15ed6269-1429-4c07-b26b-4776913e4de2"/>
    <s v="Rose Spence"/>
    <x v="3"/>
    <x v="4"/>
    <x v="2"/>
    <x v="0"/>
    <x v="4"/>
    <s v="Offline"/>
    <s v="Debit Card"/>
    <n v="10"/>
    <n v="530.12"/>
    <n v="0"/>
    <n v="5301.2"/>
    <n v="416.58"/>
    <n v="1135.4000000000001"/>
    <n v="0.2141779219799291"/>
    <n v="342"/>
    <s v="Not Returned"/>
    <s v="Delivered"/>
    <n v="16.95"/>
    <n v="2"/>
  </r>
  <r>
    <s v="a8e56e0c-20de-435d-a031-d750c40db9b4"/>
    <x v="17"/>
    <x v="2"/>
    <d v="2024-12-13T00:00:00"/>
    <n v="10"/>
    <s v="Late"/>
    <s v="2a45c2ab-8cbf-4db0-b264-accc79ac1b1e"/>
    <s v="Shane Henderson"/>
    <x v="0"/>
    <x v="3"/>
    <x v="0"/>
    <x v="3"/>
    <x v="6"/>
    <s v="Online"/>
    <s v="Net Banking"/>
    <n v="2"/>
    <n v="1861.59"/>
    <n v="0"/>
    <n v="3723.18"/>
    <n v="1372.9"/>
    <n v="977.38"/>
    <n v="0.26251215358913615"/>
    <n v="109"/>
    <s v="Not Returned"/>
    <s v="Delivered"/>
    <n v="47"/>
    <n v="1"/>
  </r>
  <r>
    <s v="badcc32a-c159-4f53-8a0f-4efbedcd465e"/>
    <x v="18"/>
    <x v="10"/>
    <d v="2024-04-07T00:00:00"/>
    <n v="9"/>
    <s v="Late"/>
    <s v="4fcca39a-b683-42e6-b37e-a2dfb09b2a5c"/>
    <s v="Michael Brooks"/>
    <x v="0"/>
    <x v="2"/>
    <x v="2"/>
    <x v="2"/>
    <x v="0"/>
    <s v="Offline"/>
    <s v="Credit Card"/>
    <n v="9"/>
    <n v="357.61"/>
    <n v="10"/>
    <n v="2896.64"/>
    <n v="280.19"/>
    <n v="627.1"/>
    <n v="0.19484292323418745"/>
    <n v="480"/>
    <s v="Returned"/>
    <s v="In Transit"/>
    <n v="10.19"/>
    <n v="1"/>
  </r>
  <r>
    <s v="3f76be1d-1efa-4197-b394-988f847fd9b4"/>
    <x v="19"/>
    <x v="5"/>
    <d v="2025-09-19T00:00:00"/>
    <n v="5"/>
    <s v="On Time"/>
    <s v="05628059-568c-469b-9064-005c3985c3cf"/>
    <s v="Crystal Robinson"/>
    <x v="2"/>
    <x v="5"/>
    <x v="1"/>
    <x v="2"/>
    <x v="0"/>
    <s v="Offline"/>
    <s v="Credit Card"/>
    <n v="6"/>
    <n v="1229.42"/>
    <n v="5"/>
    <n v="7007.69"/>
    <n v="991.22"/>
    <n v="1357.74"/>
    <n v="0.18406240340973792"/>
    <n v="47"/>
    <s v="Not Returned"/>
    <s v="In Transit"/>
    <n v="6.98"/>
    <n v="3"/>
  </r>
  <r>
    <s v="3a9bedd4-0f12-49e0-a18f-f6b6b535106e"/>
    <x v="20"/>
    <x v="2"/>
    <d v="2023-12-13T00:00:00"/>
    <n v="2"/>
    <s v="On Time"/>
    <s v="dc1110c1-080a-4dfb-a7c9-9b26114125c6"/>
    <s v="Jose Ramirez"/>
    <x v="0"/>
    <x v="5"/>
    <x v="1"/>
    <x v="2"/>
    <x v="7"/>
    <s v="Online"/>
    <s v="Net Banking"/>
    <n v="9"/>
    <n v="1495.4"/>
    <n v="15"/>
    <n v="11439.81"/>
    <n v="1148.8699999999999"/>
    <n v="2650.95"/>
    <n v="0.19697071017787882"/>
    <n v="18"/>
    <s v="Not Returned"/>
    <s v="Pending"/>
    <n v="29.86"/>
    <n v="4"/>
  </r>
  <r>
    <s v="b92da22b-21df-406f-8a0b-3c3336d8393a"/>
    <x v="21"/>
    <x v="7"/>
    <d v="2024-11-01T00:00:00"/>
    <n v="4"/>
    <s v="On Time"/>
    <s v="93829b43-922f-415a-a1e3-db63ef7ddc76"/>
    <s v="Richard Aguirre"/>
    <x v="0"/>
    <x v="5"/>
    <x v="1"/>
    <x v="0"/>
    <x v="0"/>
    <s v="Offline"/>
    <s v="Net Banking"/>
    <n v="1"/>
    <n v="761.07"/>
    <n v="10"/>
    <n v="684.96"/>
    <n v="504.61"/>
    <n v="230.81"/>
    <n v="0.30327039562720903"/>
    <n v="452"/>
    <s v="Not Returned"/>
    <s v="Pending"/>
    <n v="38.729999999999997"/>
    <n v="2"/>
  </r>
  <r>
    <s v="6e595ed3-a8b3-47fa-98d0-752b1825bc54"/>
    <x v="22"/>
    <x v="10"/>
    <d v="2024-03-16T00:00:00"/>
    <n v="4"/>
    <s v="On Time"/>
    <s v="778eedb3-693d-4fbc-ac6f-a6115ab33edf"/>
    <s v="Amy Valdez"/>
    <x v="3"/>
    <x v="5"/>
    <x v="1"/>
    <x v="1"/>
    <x v="2"/>
    <s v="Online"/>
    <s v="Credit Card"/>
    <n v="6"/>
    <n v="98.33"/>
    <n v="15"/>
    <n v="501.48"/>
    <n v="82.66"/>
    <n v="79.92"/>
    <n v="0.13546221905827316"/>
    <n v="195"/>
    <s v="Returned"/>
    <s v="In Transit"/>
    <n v="15.01"/>
    <n v="4"/>
  </r>
  <r>
    <s v="ba6c34ab-6712-403a-8f84-4fef1931e9ee"/>
    <x v="23"/>
    <x v="10"/>
    <d v="2025-03-03T00:00:00"/>
    <n v="2"/>
    <s v="On Time"/>
    <s v="1bf90e27-dc96-425e-8cf3-a17156dc8907"/>
    <s v="Connor West"/>
    <x v="3"/>
    <x v="6"/>
    <x v="0"/>
    <x v="2"/>
    <x v="8"/>
    <s v="Offline"/>
    <s v="Net Banking"/>
    <n v="4"/>
    <n v="484.7"/>
    <n v="15"/>
    <n v="1647.98"/>
    <n v="338.55"/>
    <n v="496.91"/>
    <n v="0.25629770992366413"/>
    <n v="204"/>
    <s v="Not Returned"/>
    <s v="Delivered"/>
    <n v="10.19"/>
    <n v="3"/>
  </r>
  <r>
    <s v="3ff350bf-766e-4b15-874e-bc192ef91276"/>
    <x v="24"/>
    <x v="5"/>
    <d v="2024-09-14T00:00:00"/>
    <n v="6"/>
    <s v="Late"/>
    <s v="71710434-134c-4c92-ac5b-227cdfde4fbf"/>
    <s v="Savannah Garcia"/>
    <x v="2"/>
    <x v="5"/>
    <x v="1"/>
    <x v="2"/>
    <x v="3"/>
    <s v="Online"/>
    <s v="Cash"/>
    <n v="7"/>
    <n v="261.38"/>
    <n v="10"/>
    <n v="1646.69"/>
    <n v="213.96"/>
    <n v="298.75"/>
    <n v="0.16328170261141414"/>
    <n v="460"/>
    <s v="Returned"/>
    <s v="In Transit"/>
    <n v="7"/>
    <n v="4"/>
  </r>
  <r>
    <s v="03c72ba8-d605-4770-8a63-f881ffd0f9d5"/>
    <x v="25"/>
    <x v="10"/>
    <d v="2025-03-08T00:00:00"/>
    <n v="2"/>
    <s v="On Time"/>
    <s v="c0e9ab30-ed26-42e9-97e0-11b7f8102383"/>
    <s v="Carol Tucker"/>
    <x v="3"/>
    <x v="1"/>
    <x v="1"/>
    <x v="1"/>
    <x v="6"/>
    <s v="Offline"/>
    <s v="Cash"/>
    <n v="6"/>
    <n v="891.03"/>
    <n v="20"/>
    <n v="4276.9399999999996"/>
    <n v="618.53"/>
    <n v="1308"/>
    <n v="0.24466067360246005"/>
    <n v="167"/>
    <s v="Not Returned"/>
    <s v="Pending"/>
    <n v="18.3"/>
    <n v="2"/>
  </r>
  <r>
    <s v="0f02bad0-e706-4ef4-a6aa-9385dd59ba71"/>
    <x v="26"/>
    <x v="10"/>
    <d v="2024-04-07T00:00:00"/>
    <n v="7"/>
    <s v="Late"/>
    <s v="fc3d3348-008d-4127-a104-61e32a25a888"/>
    <s v="Timothy Glover"/>
    <x v="0"/>
    <x v="2"/>
    <x v="2"/>
    <x v="3"/>
    <x v="2"/>
    <s v="Offline"/>
    <s v="UPI"/>
    <n v="3"/>
    <n v="1370.77"/>
    <n v="20"/>
    <n v="3289.85"/>
    <n v="1056.5"/>
    <n v="754.25"/>
    <n v="0.18341272909873041"/>
    <n v="107"/>
    <s v="Not Returned"/>
    <s v="Pending"/>
    <n v="32.299999999999997"/>
    <n v="3"/>
  </r>
  <r>
    <s v="bb026576-f512-44c3-b253-d2186c4a37ea"/>
    <x v="27"/>
    <x v="3"/>
    <d v="2024-05-28T00:00:00"/>
    <n v="3"/>
    <s v="On Time"/>
    <s v="a97065e1-8e46-4534-888a-618efed4057d"/>
    <s v="Brittney Phillips"/>
    <x v="0"/>
    <x v="7"/>
    <x v="1"/>
    <x v="3"/>
    <x v="9"/>
    <s v="Offline"/>
    <s v="Net Banking"/>
    <n v="9"/>
    <n v="1367.47"/>
    <n v="15"/>
    <n v="10461.15"/>
    <n v="1146.0999999999999"/>
    <n v="1693.48"/>
    <n v="0.13760041861572425"/>
    <n v="339"/>
    <s v="Not Returned"/>
    <s v="Delivered"/>
    <n v="41.83"/>
    <n v="2"/>
  </r>
  <r>
    <s v="0f9aea4b-8acd-4e10-bc59-4585944528c0"/>
    <x v="28"/>
    <x v="2"/>
    <d v="2023-12-11T00:00:00"/>
    <n v="10"/>
    <s v="Late"/>
    <s v="0cd620c2-0ea2-422b-9048-67babf7b539b"/>
    <s v="Kathryn Farrell"/>
    <x v="0"/>
    <x v="3"/>
    <x v="0"/>
    <x v="1"/>
    <x v="8"/>
    <s v="Offline"/>
    <s v="Cash"/>
    <n v="1"/>
    <n v="337.34"/>
    <n v="5"/>
    <n v="320.47000000000003"/>
    <n v="301.98"/>
    <n v="33.590000000000003"/>
    <n v="9.9573130965791207E-2"/>
    <n v="453"/>
    <s v="Returned"/>
    <s v="Pending"/>
    <n v="36.340000000000003"/>
    <n v="4"/>
  </r>
  <r>
    <s v="14822f53-8201-4c62-b5f5-9b220e8fa8e0"/>
    <x v="13"/>
    <x v="0"/>
    <d v="2024-02-20T00:00:00"/>
    <n v="4"/>
    <s v="On Time"/>
    <s v="98543881-118a-4d29-af92-3996d9f195d0"/>
    <s v="Scott Powell"/>
    <x v="1"/>
    <x v="4"/>
    <x v="2"/>
    <x v="1"/>
    <x v="7"/>
    <s v="Offline"/>
    <s v="Credit Card"/>
    <n v="1"/>
    <n v="1329.31"/>
    <n v="0"/>
    <n v="1329.31"/>
    <n v="1108.01"/>
    <n v="221.3"/>
    <n v="0.16647734538971348"/>
    <n v="285"/>
    <s v="Returned"/>
    <s v="Delivered"/>
    <n v="25.54"/>
    <n v="4"/>
  </r>
  <r>
    <s v="98326856-9434-4a03-bf07-f81491d63f78"/>
    <x v="29"/>
    <x v="5"/>
    <d v="2025-09-16T00:00:00"/>
    <n v="9"/>
    <s v="Late"/>
    <s v="6b5252e3-14fc-4d54-9e8f-c9650a2c827e"/>
    <s v="Krystal Stewart"/>
    <x v="2"/>
    <x v="6"/>
    <x v="0"/>
    <x v="3"/>
    <x v="4"/>
    <s v="Online"/>
    <s v="Cash"/>
    <n v="9"/>
    <n v="1639.26"/>
    <n v="15"/>
    <n v="12540.34"/>
    <n v="1392.01"/>
    <n v="1891.46"/>
    <n v="0.12820554532058503"/>
    <n v="230"/>
    <s v="Not Returned"/>
    <s v="Delivered"/>
    <n v="42.79"/>
    <n v="3"/>
  </r>
  <r>
    <s v="506e5a9a-b758-488d-ab73-295b344a54b8"/>
    <x v="30"/>
    <x v="3"/>
    <d v="2024-05-12T00:00:00"/>
    <n v="6"/>
    <s v="Late"/>
    <s v="21813d25-6552-48a6-83ff-50113d1a85dd"/>
    <s v="Elizabeth Stewart"/>
    <x v="0"/>
    <x v="7"/>
    <x v="1"/>
    <x v="1"/>
    <x v="0"/>
    <s v="Online"/>
    <s v="Debit Card"/>
    <n v="5"/>
    <n v="907.75"/>
    <n v="5"/>
    <n v="4311.8100000000004"/>
    <n v="618.64"/>
    <n v="1373.27"/>
    <n v="0.30256568438446707"/>
    <n v="118"/>
    <s v="Not Returned"/>
    <s v="Pending"/>
    <n v="11.88"/>
    <n v="2"/>
  </r>
  <r>
    <s v="75523327-0262-4f73-9292-2f83ef8c485b"/>
    <x v="31"/>
    <x v="3"/>
    <d v="2025-05-29T00:00:00"/>
    <n v="7"/>
    <s v="Late"/>
    <s v="ff002d4d-9020-49e4-bf9a-b5c29f044aed"/>
    <s v="Joshua Wagner"/>
    <x v="2"/>
    <x v="0"/>
    <x v="0"/>
    <x v="3"/>
    <x v="2"/>
    <s v="Online"/>
    <s v="Net Banking"/>
    <n v="8"/>
    <n v="695.22"/>
    <n v="15"/>
    <n v="4727.5"/>
    <n v="430.12"/>
    <n v="1802.68"/>
    <n v="0.32412042231236154"/>
    <n v="194"/>
    <s v="Not Returned"/>
    <s v="Delivered"/>
    <n v="47.42"/>
    <n v="3"/>
  </r>
  <r>
    <s v="119c4ea3-e180-4081-9958-a499eeea163e"/>
    <x v="32"/>
    <x v="1"/>
    <d v="2024-02-04T00:00:00"/>
    <n v="8"/>
    <s v="Late"/>
    <s v="48f4ef12-5e99-43d2-be89-6c64e117dac3"/>
    <s v="Roy Warner"/>
    <x v="1"/>
    <x v="4"/>
    <x v="2"/>
    <x v="3"/>
    <x v="1"/>
    <s v="Offline"/>
    <s v="Cash"/>
    <n v="9"/>
    <n v="1507.66"/>
    <n v="20"/>
    <n v="10855.15"/>
    <n v="1310.67"/>
    <n v="1418.33"/>
    <n v="0.10452769339388338"/>
    <n v="248"/>
    <s v="Returned"/>
    <s v="In Transit"/>
    <n v="20.13"/>
    <n v="4"/>
  </r>
  <r>
    <s v="a76afde6-ce9e-4a11-bcbb-4e59fbddcf7c"/>
    <x v="33"/>
    <x v="0"/>
    <d v="2025-02-13T00:00:00"/>
    <n v="10"/>
    <s v="Late"/>
    <s v="d12dbc9a-aaf9-4531-8200-b1f08768a84f"/>
    <s v="Tara Garcia"/>
    <x v="0"/>
    <x v="5"/>
    <x v="1"/>
    <x v="3"/>
    <x v="7"/>
    <s v="Online"/>
    <s v="Cash"/>
    <n v="9"/>
    <n v="1962.41"/>
    <n v="0"/>
    <n v="17661.689999999999"/>
    <n v="1711.38"/>
    <n v="2259.27"/>
    <n v="0.12791924215632816"/>
    <n v="69"/>
    <s v="Not Returned"/>
    <s v="Delivered"/>
    <n v="7.26"/>
    <n v="4"/>
  </r>
  <r>
    <s v="e3c43657-1d8c-4bac-83b4-09ef2260e70f"/>
    <x v="34"/>
    <x v="9"/>
    <d v="2025-09-05T00:00:00"/>
    <n v="7"/>
    <s v="Late"/>
    <s v="27cb6f2a-8da0-4097-be0f-051b1b66b5a9"/>
    <s v="Larry Robbins"/>
    <x v="3"/>
    <x v="6"/>
    <x v="0"/>
    <x v="1"/>
    <x v="9"/>
    <s v="Online"/>
    <s v="Cash"/>
    <n v="7"/>
    <n v="687.35"/>
    <n v="10"/>
    <n v="4330.3100000000004"/>
    <n v="567.48"/>
    <n v="755.18"/>
    <n v="0.15695476415633541"/>
    <n v="9"/>
    <s v="Returned"/>
    <s v="In Transit"/>
    <n v="15.09"/>
    <n v="1"/>
  </r>
  <r>
    <s v="439472e6-da58-4e8a-a25d-6b29afffcfd2"/>
    <x v="35"/>
    <x v="10"/>
    <d v="2024-03-26T00:00:00"/>
    <n v="3"/>
    <s v="On Time"/>
    <s v="e7c421c7-4049-4b71-bd10-6c6081627cf1"/>
    <s v="Amber Walters"/>
    <x v="2"/>
    <x v="1"/>
    <x v="1"/>
    <x v="0"/>
    <x v="8"/>
    <s v="Online"/>
    <s v="Net Banking"/>
    <n v="1"/>
    <n v="438.75"/>
    <n v="20"/>
    <n v="351"/>
    <n v="283.31"/>
    <n v="124.35"/>
    <n v="0.28341880341880343"/>
    <n v="485"/>
    <s v="Returned"/>
    <s v="In Transit"/>
    <n v="36.479999999999997"/>
    <n v="3"/>
  </r>
  <r>
    <s v="5563f616-00e8-4ece-8b49-452d46d483f3"/>
    <x v="36"/>
    <x v="4"/>
    <d v="2025-07-27T00:00:00"/>
    <n v="5"/>
    <s v="On Time"/>
    <s v="fad409e2-a319-4cb4-a17d-65a0c56811cd"/>
    <s v="Patrick Arnold"/>
    <x v="2"/>
    <x v="5"/>
    <x v="1"/>
    <x v="0"/>
    <x v="7"/>
    <s v="Offline"/>
    <s v="Debit Card"/>
    <n v="2"/>
    <n v="1931.21"/>
    <n v="20"/>
    <n v="3089.94"/>
    <n v="1173.5999999999999"/>
    <n v="1212.18"/>
    <n v="0.31383950994454257"/>
    <n v="38"/>
    <s v="Returned"/>
    <s v="Delivered"/>
    <n v="36.369999999999997"/>
    <n v="3"/>
  </r>
  <r>
    <s v="13432e61-1ca3-4448-8279-b6a68f9797b0"/>
    <x v="37"/>
    <x v="5"/>
    <d v="2024-09-19T00:00:00"/>
    <n v="6"/>
    <s v="Late"/>
    <s v="e767dcea-b0e6-4969-a213-42b0f1eedba3"/>
    <s v="Andrew Wood"/>
    <x v="0"/>
    <x v="0"/>
    <x v="0"/>
    <x v="0"/>
    <x v="6"/>
    <s v="Offline"/>
    <s v="Cash"/>
    <n v="6"/>
    <n v="1088.8499999999999"/>
    <n v="0"/>
    <n v="6533.1"/>
    <n v="818.58"/>
    <n v="1621.62"/>
    <n v="0.24821600771456123"/>
    <n v="54"/>
    <s v="Not Returned"/>
    <s v="In Transit"/>
    <n v="33.6"/>
    <n v="4"/>
  </r>
  <r>
    <s v="0ab54bde-20a0-4502-ae06-809725e97977"/>
    <x v="38"/>
    <x v="2"/>
    <d v="2024-12-28T00:00:00"/>
    <n v="9"/>
    <s v="Late"/>
    <s v="eededb07-e623-4689-9d59-cd2a4eea04e7"/>
    <s v="Shannon Nolan"/>
    <x v="2"/>
    <x v="5"/>
    <x v="1"/>
    <x v="3"/>
    <x v="7"/>
    <s v="Offline"/>
    <s v="Cash"/>
    <n v="5"/>
    <n v="1480.9"/>
    <n v="20"/>
    <n v="5923.6"/>
    <n v="1247.5999999999999"/>
    <n v="933.2"/>
    <n v="0.12603146735093526"/>
    <n v="422"/>
    <s v="Not Returned"/>
    <s v="In Transit"/>
    <n v="43.33"/>
    <n v="1"/>
  </r>
  <r>
    <s v="1a50aec3-aabc-45fa-bfe1-2e47ae9bec36"/>
    <x v="39"/>
    <x v="10"/>
    <d v="2024-04-03T00:00:00"/>
    <n v="6"/>
    <s v="Late"/>
    <s v="e256a6dc-8f54-46b7-87b5-b2bc5a8aaeca"/>
    <s v="Valerie Brady"/>
    <x v="0"/>
    <x v="3"/>
    <x v="0"/>
    <x v="3"/>
    <x v="8"/>
    <s v="Offline"/>
    <s v="UPI"/>
    <n v="10"/>
    <n v="1513.43"/>
    <n v="20"/>
    <n v="12107.44"/>
    <n v="1211.43"/>
    <n v="2416"/>
    <n v="0.15963737999114594"/>
    <n v="93"/>
    <s v="Not Returned"/>
    <s v="Delivered"/>
    <n v="20.97"/>
    <n v="3"/>
  </r>
  <r>
    <s v="2999b735-dd56-4c94-bc9a-d14cee0caeb5"/>
    <x v="40"/>
    <x v="7"/>
    <d v="2025-10-09T00:00:00"/>
    <n v="4"/>
    <s v="On Time"/>
    <s v="2d534dd0-cf8e-4c5a-8cc5-6569f9e8a369"/>
    <s v="Allison Doyle"/>
    <x v="0"/>
    <x v="6"/>
    <x v="0"/>
    <x v="2"/>
    <x v="4"/>
    <s v="Online"/>
    <s v="Cash"/>
    <n v="5"/>
    <n v="1417.31"/>
    <n v="20"/>
    <n v="5669.24"/>
    <n v="854.7"/>
    <n v="2250.44"/>
    <n v="0.31756496461606853"/>
    <n v="250"/>
    <s v="Returned"/>
    <s v="Pending"/>
    <n v="26.42"/>
    <n v="4"/>
  </r>
  <r>
    <s v="cd5f4822-6966-48aa-ae49-f329c84a7b28"/>
    <x v="41"/>
    <x v="4"/>
    <d v="2024-07-11T00:00:00"/>
    <n v="10"/>
    <s v="Late"/>
    <s v="cf8d446a-bc2c-4b0d-9d33-4cc7ab7f089a"/>
    <s v="Christopher Haynes"/>
    <x v="3"/>
    <x v="7"/>
    <x v="1"/>
    <x v="0"/>
    <x v="5"/>
    <s v="Offline"/>
    <s v="Net Banking"/>
    <n v="7"/>
    <n v="623.76"/>
    <n v="5"/>
    <n v="4148"/>
    <n v="431.56"/>
    <n v="1278.1300000000001"/>
    <n v="0.2927247659356163"/>
    <n v="271"/>
    <s v="Not Returned"/>
    <s v="In Transit"/>
    <n v="49.85"/>
    <n v="5"/>
  </r>
  <r>
    <s v="787f2425-dbcc-4477-89e9-db0adf465290"/>
    <x v="42"/>
    <x v="9"/>
    <d v="2024-08-13T00:00:00"/>
    <n v="4"/>
    <s v="On Time"/>
    <s v="eb1fa9f2-d10b-41d0-b317-347038f16a81"/>
    <s v="Eric Pope"/>
    <x v="3"/>
    <x v="6"/>
    <x v="0"/>
    <x v="2"/>
    <x v="9"/>
    <s v="Online"/>
    <s v="Net Banking"/>
    <n v="5"/>
    <n v="578.29"/>
    <n v="5"/>
    <n v="2746.88"/>
    <n v="367.91"/>
    <n v="999.3"/>
    <n v="0.3456051462069204"/>
    <n v="486"/>
    <s v="Returned"/>
    <s v="Delivered"/>
    <n v="14.74"/>
    <n v="4"/>
  </r>
  <r>
    <s v="3170f437-a8f7-4f5a-860e-df5b39118497"/>
    <x v="43"/>
    <x v="6"/>
    <d v="2024-04-15T00:00:00"/>
    <n v="5"/>
    <s v="On Time"/>
    <s v="dd463c09-4752-47aa-9408-f9ac6601ddd0"/>
    <s v="Raymond Bell"/>
    <x v="0"/>
    <x v="3"/>
    <x v="0"/>
    <x v="2"/>
    <x v="5"/>
    <s v="Online"/>
    <s v="UPI"/>
    <n v="5"/>
    <n v="1673.63"/>
    <n v="5"/>
    <n v="7949.74"/>
    <n v="1185.3699999999999"/>
    <n v="2319.2399999999998"/>
    <n v="0.27715086369149683"/>
    <n v="23"/>
    <s v="Returned"/>
    <s v="Pending"/>
    <n v="18.149999999999999"/>
    <n v="2"/>
  </r>
  <r>
    <s v="d7fa2d8d-fb2c-4025-adf4-e62d6651529e"/>
    <x v="44"/>
    <x v="11"/>
    <d v="2024-11-18T00:00:00"/>
    <n v="3"/>
    <s v="On Time"/>
    <s v="0710d430-f071-4879-94c6-3cd889456f27"/>
    <s v="Wesley White"/>
    <x v="0"/>
    <x v="7"/>
    <x v="1"/>
    <x v="0"/>
    <x v="3"/>
    <s v="Offline"/>
    <s v="Cash"/>
    <n v="8"/>
    <n v="1169.43"/>
    <n v="15"/>
    <n v="7952.12"/>
    <n v="856.19"/>
    <n v="2130.0300000000002"/>
    <n v="0.22767822785459585"/>
    <n v="58"/>
    <s v="Returned"/>
    <s v="In Transit"/>
    <n v="27.13"/>
    <n v="5"/>
  </r>
  <r>
    <s v="6f3f920c-98b8-44cc-9bc0-44fc09cb3942"/>
    <x v="45"/>
    <x v="3"/>
    <d v="2024-05-12T00:00:00"/>
    <n v="2"/>
    <s v="On Time"/>
    <s v="504d281f-c953-4b63-ba81-edd9587ef344"/>
    <s v="William Wilson"/>
    <x v="2"/>
    <x v="1"/>
    <x v="1"/>
    <x v="1"/>
    <x v="7"/>
    <s v="Online"/>
    <s v="Net Banking"/>
    <n v="5"/>
    <n v="1631.73"/>
    <n v="0"/>
    <n v="8158.65"/>
    <n v="1465.58"/>
    <n v="830.75"/>
    <n v="0.10182444399502369"/>
    <n v="194"/>
    <s v="Not Returned"/>
    <s v="In Transit"/>
    <n v="18.38"/>
    <n v="5"/>
  </r>
  <r>
    <s v="0b5cea6a-4135-4e8c-b0a9-00ad939b462d"/>
    <x v="19"/>
    <x v="5"/>
    <d v="2025-09-18T00:00:00"/>
    <n v="4"/>
    <s v="On Time"/>
    <s v="85197ff4-006e-46e3-afa1-7735b572f3d0"/>
    <s v="Kimberly Ball"/>
    <x v="1"/>
    <x v="4"/>
    <x v="2"/>
    <x v="2"/>
    <x v="4"/>
    <s v="Offline"/>
    <s v="Credit Card"/>
    <n v="10"/>
    <n v="1261"/>
    <n v="0"/>
    <n v="12610"/>
    <n v="1115.07"/>
    <n v="1459.3"/>
    <n v="0.11572561459159397"/>
    <n v="80"/>
    <s v="Returned"/>
    <s v="Delivered"/>
    <n v="29.84"/>
    <n v="2"/>
  </r>
  <r>
    <s v="5d3d9e56-3270-44fa-abae-4f43bcae8081"/>
    <x v="46"/>
    <x v="3"/>
    <d v="2025-05-20T00:00:00"/>
    <n v="5"/>
    <s v="On Time"/>
    <s v="aa0b7b14-f2e9-402d-91e9-cdaa6e6981a3"/>
    <s v="Lisa Alvarado"/>
    <x v="3"/>
    <x v="1"/>
    <x v="1"/>
    <x v="3"/>
    <x v="9"/>
    <s v="Offline"/>
    <s v="Credit Card"/>
    <n v="8"/>
    <n v="1394.27"/>
    <n v="10"/>
    <n v="10038.74"/>
    <n v="850.21"/>
    <n v="3917.23"/>
    <n v="0.35119004927309633"/>
    <n v="351"/>
    <s v="Returned"/>
    <s v="In Transit"/>
    <n v="40.450000000000003"/>
    <n v="5"/>
  </r>
  <r>
    <s v="81d2c7de-4ce1-4b90-a669-7833b841d0a0"/>
    <x v="47"/>
    <x v="1"/>
    <d v="2024-01-23T00:00:00"/>
    <n v="2"/>
    <s v="On Time"/>
    <s v="5380b904-688c-4015-aab9-7e494f2d4796"/>
    <s v="Edward Martinez"/>
    <x v="0"/>
    <x v="2"/>
    <x v="2"/>
    <x v="3"/>
    <x v="5"/>
    <s v="Online"/>
    <s v="UPI"/>
    <n v="3"/>
    <n v="1111.9000000000001"/>
    <n v="10"/>
    <n v="3002.13"/>
    <n v="942.88"/>
    <n v="456.35"/>
    <n v="0.13680786641484546"/>
    <n v="304"/>
    <s v="Not Returned"/>
    <s v="In Transit"/>
    <n v="10.6"/>
    <n v="3"/>
  </r>
  <r>
    <s v="ad64b56c-610f-4a3f-b0bb-ac67aa38d0a1"/>
    <x v="48"/>
    <x v="5"/>
    <d v="2024-09-14T00:00:00"/>
    <n v="7"/>
    <s v="Late"/>
    <s v="9d9262af-2c8d-4e44-a71e-43a6bf85bf0e"/>
    <s v="Jennifer Bass"/>
    <x v="3"/>
    <x v="4"/>
    <x v="2"/>
    <x v="2"/>
    <x v="1"/>
    <s v="Offline"/>
    <s v="Credit Card"/>
    <n v="8"/>
    <n v="1102.96"/>
    <n v="0"/>
    <n v="8823.68"/>
    <n v="859.66"/>
    <n v="1946.4"/>
    <n v="0.22058823529411764"/>
    <n v="46"/>
    <s v="Returned"/>
    <s v="Pending"/>
    <n v="42.62"/>
    <n v="5"/>
  </r>
  <r>
    <s v="c9277d9b-6e0d-4648-b5ce-884149732d6c"/>
    <x v="49"/>
    <x v="8"/>
    <d v="2024-06-17T00:00:00"/>
    <n v="8"/>
    <s v="Late"/>
    <s v="527eecfa-a79a-49aa-9b4e-2c249479e1e6"/>
    <s v="Jeremy Lewis"/>
    <x v="3"/>
    <x v="1"/>
    <x v="1"/>
    <x v="2"/>
    <x v="4"/>
    <s v="Online"/>
    <s v="Net Banking"/>
    <n v="3"/>
    <n v="128.44999999999999"/>
    <n v="15"/>
    <n v="327.55"/>
    <n v="97.07"/>
    <n v="80.02"/>
    <n v="0.20765537822758531"/>
    <n v="223"/>
    <s v="Not Returned"/>
    <s v="Delivered"/>
    <n v="26.15"/>
    <n v="4"/>
  </r>
  <r>
    <s v="cbc84759-f5b7-4cc7-a6b3-c944cb323e35"/>
    <x v="50"/>
    <x v="7"/>
    <d v="2024-10-23T00:00:00"/>
    <n v="5"/>
    <s v="On Time"/>
    <s v="15b52908-a8aa-4158-ab70-e525bc67f831"/>
    <s v="Matthew Harvey"/>
    <x v="2"/>
    <x v="6"/>
    <x v="0"/>
    <x v="2"/>
    <x v="5"/>
    <s v="Online"/>
    <s v="Cash"/>
    <n v="6"/>
    <n v="1722.58"/>
    <n v="15"/>
    <n v="8785.16"/>
    <n v="1392.02"/>
    <n v="1685.86"/>
    <n v="0.16311385634726205"/>
    <n v="45"/>
    <s v="Not Returned"/>
    <s v="In Transit"/>
    <n v="19.55"/>
    <n v="4"/>
  </r>
  <r>
    <s v="3c20592f-c04a-46c4-b3b6-3fe1d1843324"/>
    <x v="51"/>
    <x v="2"/>
    <d v="2024-01-05T00:00:00"/>
    <n v="8"/>
    <s v="Late"/>
    <s v="ce7ae7f6-3982-4cff-8f77-a665ac3c5640"/>
    <s v="Alexander Sanchez"/>
    <x v="2"/>
    <x v="1"/>
    <x v="1"/>
    <x v="3"/>
    <x v="2"/>
    <s v="Online"/>
    <s v="Debit Card"/>
    <n v="9"/>
    <n v="155.69999999999999"/>
    <n v="10"/>
    <n v="1261.17"/>
    <n v="122.5"/>
    <n v="268.92"/>
    <n v="0.19190751445086707"/>
    <n v="136"/>
    <s v="Returned"/>
    <s v="In Transit"/>
    <n v="24.72"/>
    <n v="4"/>
  </r>
  <r>
    <s v="12a4def0-c4bb-47a9-9988-68dd9c7c7377"/>
    <x v="52"/>
    <x v="7"/>
    <d v="2024-10-29T00:00:00"/>
    <n v="9"/>
    <s v="Late"/>
    <s v="a1384ddc-e2d9-4e5d-aa18-ce4c74962764"/>
    <s v="Michelle Cruz"/>
    <x v="2"/>
    <x v="0"/>
    <x v="0"/>
    <x v="0"/>
    <x v="4"/>
    <s v="Online"/>
    <s v="Debit Card"/>
    <n v="3"/>
    <n v="1608.66"/>
    <n v="10"/>
    <n v="4343.38"/>
    <n v="1231.03"/>
    <n v="1019.6"/>
    <n v="0.21127315073829561"/>
    <n v="430"/>
    <s v="Returned"/>
    <s v="In Transit"/>
    <n v="47.62"/>
    <n v="2"/>
  </r>
  <r>
    <s v="b00805cc-a7f3-4ae9-a5c7-3c443e75c3b4"/>
    <x v="53"/>
    <x v="9"/>
    <d v="2024-08-26T00:00:00"/>
    <n v="4"/>
    <s v="On Time"/>
    <s v="dc45d539-c03f-4538-a485-5aa1016b6287"/>
    <s v="Ashley Coleman"/>
    <x v="2"/>
    <x v="7"/>
    <x v="1"/>
    <x v="2"/>
    <x v="1"/>
    <s v="Online"/>
    <s v="Cash"/>
    <n v="7"/>
    <n v="1425.55"/>
    <n v="15"/>
    <n v="8482.02"/>
    <n v="1274.55"/>
    <n v="898.45"/>
    <n v="9.003542492371365E-2"/>
    <n v="97"/>
    <s v="Returned"/>
    <s v="Delivered"/>
    <n v="17.43"/>
    <n v="4"/>
  </r>
  <r>
    <s v="8498e113-b227-462c-b53d-4330cdda24ba"/>
    <x v="54"/>
    <x v="10"/>
    <d v="2024-03-09T00:00:00"/>
    <n v="8"/>
    <s v="Late"/>
    <s v="3fcb7546-8eb2-4579-8cdb-1ca476ecbdd6"/>
    <s v="Barbara Anderson"/>
    <x v="1"/>
    <x v="6"/>
    <x v="0"/>
    <x v="2"/>
    <x v="3"/>
    <s v="Offline"/>
    <s v="Net Banking"/>
    <n v="5"/>
    <n v="601.54"/>
    <n v="20"/>
    <n v="2406.16"/>
    <n v="465.58"/>
    <n v="543.84"/>
    <n v="0.18081590584167306"/>
    <n v="247"/>
    <s v="Not Returned"/>
    <s v="In Transit"/>
    <n v="29.84"/>
    <n v="5"/>
  </r>
  <r>
    <s v="8f15ba58-fce6-4504-87f8-424daae65fc1"/>
    <x v="55"/>
    <x v="7"/>
    <d v="2024-10-18T00:00:00"/>
    <n v="7"/>
    <s v="Late"/>
    <s v="c1581092-f335-4ba3-913a-7052986f9025"/>
    <s v="Lisa Ball"/>
    <x v="0"/>
    <x v="4"/>
    <x v="2"/>
    <x v="3"/>
    <x v="6"/>
    <s v="Offline"/>
    <s v="Cash"/>
    <n v="4"/>
    <n v="1745.72"/>
    <n v="20"/>
    <n v="5586.3"/>
    <n v="1248"/>
    <n v="1592.7"/>
    <n v="0.22808640560914695"/>
    <n v="361"/>
    <s v="Not Returned"/>
    <s v="In Transit"/>
    <n v="49.48"/>
    <n v="2"/>
  </r>
  <r>
    <s v="8c41561b-e827-41b9-94a0-2e536d3ee1dc"/>
    <x v="56"/>
    <x v="11"/>
    <d v="2024-11-20T00:00:00"/>
    <n v="8"/>
    <s v="Late"/>
    <s v="be6033f7-28be-4288-a5af-6e39722764e6"/>
    <s v="Joanna Walton"/>
    <x v="0"/>
    <x v="7"/>
    <x v="1"/>
    <x v="0"/>
    <x v="7"/>
    <s v="Offline"/>
    <s v="Credit Card"/>
    <n v="10"/>
    <n v="1029.47"/>
    <n v="10"/>
    <n v="9265.23"/>
    <n v="886.28"/>
    <n v="1288.71"/>
    <n v="0.12518188971023925"/>
    <n v="369"/>
    <s v="Returned"/>
    <s v="In Transit"/>
    <n v="44.19"/>
    <n v="2"/>
  </r>
  <r>
    <s v="c715b2b9-c40c-4d91-86fd-e062a33dc7af"/>
    <x v="57"/>
    <x v="4"/>
    <d v="2025-08-08T00:00:00"/>
    <n v="9"/>
    <s v="Late"/>
    <s v="3d3f3799-a072-45e9-bc0e-8cd88573e793"/>
    <s v="Billy Mitchell"/>
    <x v="2"/>
    <x v="0"/>
    <x v="0"/>
    <x v="3"/>
    <x v="0"/>
    <s v="Offline"/>
    <s v="Cash"/>
    <n v="7"/>
    <n v="710.19"/>
    <n v="0"/>
    <n v="4971.33"/>
    <n v="607.59"/>
    <n v="718.2"/>
    <n v="0.14446838170067167"/>
    <n v="446"/>
    <s v="Returned"/>
    <s v="Pending"/>
    <n v="8.08"/>
    <n v="3"/>
  </r>
  <r>
    <s v="8a476a87-e49d-481d-91d8-7c6455fa1ab8"/>
    <x v="58"/>
    <x v="3"/>
    <d v="2024-05-20T00:00:00"/>
    <n v="5"/>
    <s v="On Time"/>
    <s v="3b33f3d8-269c-4696-a36c-7b8714a0bccb"/>
    <s v="Christian Lewis"/>
    <x v="0"/>
    <x v="2"/>
    <x v="2"/>
    <x v="0"/>
    <x v="2"/>
    <s v="Online"/>
    <s v="UPI"/>
    <n v="2"/>
    <n v="1957.76"/>
    <n v="15"/>
    <n v="3328.19"/>
    <n v="1272.3699999999999"/>
    <n v="1165.1600000000001"/>
    <n v="0.29757477933965348"/>
    <n v="407"/>
    <s v="Returned"/>
    <s v="In Transit"/>
    <n v="21.13"/>
    <n v="4"/>
  </r>
  <r>
    <s v="7746d0ba-8ae8-405b-94b4-a48268586eba"/>
    <x v="59"/>
    <x v="5"/>
    <d v="2024-09-13T00:00:00"/>
    <n v="10"/>
    <s v="Late"/>
    <s v="d5385b0e-34f3-493c-8ff0-a55c6a702e2f"/>
    <s v="Taylor Silva"/>
    <x v="2"/>
    <x v="5"/>
    <x v="1"/>
    <x v="1"/>
    <x v="1"/>
    <s v="Online"/>
    <s v="Cash"/>
    <n v="3"/>
    <n v="853.5"/>
    <n v="5"/>
    <n v="2432.4699999999998"/>
    <n v="556.92999999999995"/>
    <n v="845.22"/>
    <n v="0.33009958992384303"/>
    <n v="467"/>
    <s v="Returned"/>
    <s v="Delivered"/>
    <n v="25.75"/>
    <n v="3"/>
  </r>
  <r>
    <s v="c3fe0183-e172-4725-9b52-ca5805000bc6"/>
    <x v="60"/>
    <x v="6"/>
    <d v="2025-04-12T00:00:00"/>
    <n v="3"/>
    <s v="On Time"/>
    <s v="018267c4-7a1b-4806-a160-a6b49360715f"/>
    <s v="Elizabeth Price"/>
    <x v="0"/>
    <x v="7"/>
    <x v="1"/>
    <x v="2"/>
    <x v="3"/>
    <s v="Offline"/>
    <s v="UPI"/>
    <n v="8"/>
    <n v="1802.87"/>
    <n v="10"/>
    <n v="12980.66"/>
    <n v="1448.22"/>
    <n v="2553.48"/>
    <n v="0.17704271522627812"/>
    <n v="300"/>
    <s v="Not Returned"/>
    <s v="Pending"/>
    <n v="48.29"/>
    <n v="3"/>
  </r>
  <r>
    <s v="89c8d2ab-6b44-4a8d-95f2-5073f41402b1"/>
    <x v="61"/>
    <x v="5"/>
    <d v="2025-09-18T00:00:00"/>
    <n v="10"/>
    <s v="Late"/>
    <s v="ccc42903-8bcf-43a1-bc10-fa52bf5d2fdf"/>
    <s v="Connie Robinson"/>
    <x v="3"/>
    <x v="7"/>
    <x v="1"/>
    <x v="2"/>
    <x v="8"/>
    <s v="Offline"/>
    <s v="UPI"/>
    <n v="8"/>
    <n v="1998.78"/>
    <n v="0"/>
    <n v="15990.24"/>
    <n v="1341.5"/>
    <n v="5258.24"/>
    <n v="0.32884059276158456"/>
    <n v="11"/>
    <s v="Not Returned"/>
    <s v="In Transit"/>
    <n v="5.36"/>
    <n v="1"/>
  </r>
  <r>
    <s v="560c95ee-638c-454c-876e-2bba7c5308bf"/>
    <x v="62"/>
    <x v="5"/>
    <d v="2024-09-29T00:00:00"/>
    <n v="10"/>
    <s v="Late"/>
    <s v="67814c1f-cc53-4e36-addc-3e13ab3b4d37"/>
    <s v="Sara Calhoun"/>
    <x v="3"/>
    <x v="7"/>
    <x v="1"/>
    <x v="2"/>
    <x v="8"/>
    <s v="Online"/>
    <s v="Credit Card"/>
    <n v="6"/>
    <n v="1233.78"/>
    <n v="5"/>
    <n v="7032.55"/>
    <n v="975.9"/>
    <n v="1469.92"/>
    <n v="0.19856592477319024"/>
    <n v="462"/>
    <s v="Returned"/>
    <s v="In Transit"/>
    <n v="40.49"/>
    <n v="1"/>
  </r>
  <r>
    <s v="64de82e6-e82c-4d7b-86e7-45f988bc539c"/>
    <x v="63"/>
    <x v="0"/>
    <d v="2025-02-14T00:00:00"/>
    <n v="3"/>
    <s v="On Time"/>
    <s v="06f028ff-a9ba-4a27-907b-fe36978648f8"/>
    <s v="Jeffrey Camacho"/>
    <x v="3"/>
    <x v="6"/>
    <x v="0"/>
    <x v="1"/>
    <x v="5"/>
    <s v="Offline"/>
    <s v="Debit Card"/>
    <n v="6"/>
    <n v="1823.77"/>
    <n v="15"/>
    <n v="9301.23"/>
    <n v="1190.3599999999999"/>
    <n v="3230.39"/>
    <n v="0.29521175001964794"/>
    <n v="131"/>
    <s v="Not Returned"/>
    <s v="In Transit"/>
    <n v="38.6"/>
    <n v="3"/>
  </r>
  <r>
    <s v="53cd6268-610c-4373-8299-9aa40cdf742b"/>
    <x v="64"/>
    <x v="10"/>
    <d v="2024-03-15T00:00:00"/>
    <n v="9"/>
    <s v="Late"/>
    <s v="56666f9f-53ac-4ab9-b467-2cd9362f5e5c"/>
    <s v="Jamie Walton"/>
    <x v="3"/>
    <x v="0"/>
    <x v="0"/>
    <x v="3"/>
    <x v="5"/>
    <s v="Online"/>
    <s v="Cash"/>
    <n v="4"/>
    <n v="324.48"/>
    <n v="15"/>
    <n v="1103.23"/>
    <n v="288.85000000000002"/>
    <n v="121.14"/>
    <n v="9.3333949704142008E-2"/>
    <n v="7"/>
    <s v="Not Returned"/>
    <s v="Pending"/>
    <n v="10.56"/>
    <n v="3"/>
  </r>
  <r>
    <s v="14f7ce8d-d5bc-48d0-8094-dded6bebac31"/>
    <x v="65"/>
    <x v="4"/>
    <d v="2025-08-02T00:00:00"/>
    <n v="9"/>
    <s v="Late"/>
    <s v="8a175dfe-bfc0-4dc8-84f6-4d8678660765"/>
    <s v="Trevor Walker"/>
    <x v="3"/>
    <x v="3"/>
    <x v="0"/>
    <x v="3"/>
    <x v="6"/>
    <s v="Online"/>
    <s v="Credit Card"/>
    <n v="4"/>
    <n v="261.27"/>
    <n v="15"/>
    <n v="888.32"/>
    <n v="158.72"/>
    <n v="348.67"/>
    <n v="0.33362996134267237"/>
    <n v="325"/>
    <s v="Not Returned"/>
    <s v="Pending"/>
    <n v="18.600000000000001"/>
    <n v="4"/>
  </r>
  <r>
    <s v="0a4e5b70-a6d9-44a3-b510-ab53c7fee39f"/>
    <x v="66"/>
    <x v="2"/>
    <d v="2023-12-13T00:00:00"/>
    <n v="4"/>
    <s v="On Time"/>
    <s v="3f4df561-f319-4125-87f1-94f9c1156d6d"/>
    <s v="Alex Hernandez"/>
    <x v="1"/>
    <x v="0"/>
    <x v="0"/>
    <x v="1"/>
    <x v="3"/>
    <s v="Offline"/>
    <s v="Cash"/>
    <n v="5"/>
    <n v="1895.21"/>
    <n v="15"/>
    <n v="8054.64"/>
    <n v="1203.1500000000001"/>
    <n v="2941.25"/>
    <n v="0.31038776705483828"/>
    <n v="189"/>
    <s v="Not Returned"/>
    <s v="Pending"/>
    <n v="38.4"/>
    <n v="2"/>
  </r>
  <r>
    <s v="90604f62-1d48-4071-ab61-a7b1793b4c32"/>
    <x v="67"/>
    <x v="1"/>
    <d v="2024-01-27T00:00:00"/>
    <n v="4"/>
    <s v="On Time"/>
    <s v="b31022f0-770c-4798-b7cc-863bf2a03459"/>
    <s v="Jacob Obrien"/>
    <x v="2"/>
    <x v="4"/>
    <x v="2"/>
    <x v="0"/>
    <x v="9"/>
    <s v="Offline"/>
    <s v="Debit Card"/>
    <n v="5"/>
    <n v="1250.52"/>
    <n v="0"/>
    <n v="6252.6"/>
    <n v="1009.27"/>
    <n v="1206.25"/>
    <n v="0.19291974538591944"/>
    <n v="437"/>
    <s v="Not Returned"/>
    <s v="Delivered"/>
    <n v="49.14"/>
    <n v="3"/>
  </r>
  <r>
    <s v="d1bdb8c0-c71d-4e60-9d52-06abb7e6427c"/>
    <x v="68"/>
    <x v="3"/>
    <d v="2025-05-23T00:00:00"/>
    <n v="4"/>
    <s v="On Time"/>
    <s v="1bac5c15-4fa0-4f26-b6f7-f0cc29ec8e49"/>
    <s v="Tanya Johnston"/>
    <x v="0"/>
    <x v="6"/>
    <x v="0"/>
    <x v="0"/>
    <x v="2"/>
    <s v="Online"/>
    <s v="UPI"/>
    <n v="2"/>
    <n v="587.97"/>
    <n v="15"/>
    <n v="999.55"/>
    <n v="368.95"/>
    <n v="372.33"/>
    <n v="0.31662329710699522"/>
    <n v="124"/>
    <s v="Returned"/>
    <s v="Pending"/>
    <n v="14.23"/>
    <n v="5"/>
  </r>
  <r>
    <s v="f1043785-658b-4523-a014-1de9f54ad0a2"/>
    <x v="69"/>
    <x v="5"/>
    <d v="2025-09-24T00:00:00"/>
    <n v="3"/>
    <s v="On Time"/>
    <s v="9793b9b4-1374-4146-b2c5-bd89b70b3420"/>
    <s v="Lori Garcia"/>
    <x v="1"/>
    <x v="2"/>
    <x v="2"/>
    <x v="1"/>
    <x v="8"/>
    <s v="Offline"/>
    <s v="Debit Card"/>
    <n v="3"/>
    <n v="690.69"/>
    <n v="20"/>
    <n v="1657.66"/>
    <n v="415"/>
    <n v="661.66"/>
    <n v="0.31932318888840622"/>
    <n v="56"/>
    <s v="Returned"/>
    <s v="Delivered"/>
    <n v="5.67"/>
    <n v="2"/>
  </r>
  <r>
    <s v="99b49350-af2b-49b4-99ac-d1584d3485c5"/>
    <x v="70"/>
    <x v="8"/>
    <d v="2025-06-10T00:00:00"/>
    <n v="2"/>
    <s v="On Time"/>
    <s v="fbdd3933-cbd5-4bf6-9efd-76e9ce3714af"/>
    <s v="Amanda Patel"/>
    <x v="2"/>
    <x v="6"/>
    <x v="0"/>
    <x v="0"/>
    <x v="7"/>
    <s v="Offline"/>
    <s v="UPI"/>
    <n v="3"/>
    <n v="567.47"/>
    <n v="15"/>
    <n v="1447.05"/>
    <n v="430.04"/>
    <n v="350.45"/>
    <n v="0.20585522876392875"/>
    <n v="262"/>
    <s v="Returned"/>
    <s v="In Transit"/>
    <n v="27.67"/>
    <n v="5"/>
  </r>
  <r>
    <s v="a5c5650c-8186-4576-91a7-26095eddbbbf"/>
    <x v="71"/>
    <x v="10"/>
    <d v="2025-03-20T00:00:00"/>
    <n v="7"/>
    <s v="Late"/>
    <s v="6b88f83d-d97d-49cd-833d-2bce575aed2c"/>
    <s v="Ashley Yu"/>
    <x v="2"/>
    <x v="1"/>
    <x v="1"/>
    <x v="2"/>
    <x v="9"/>
    <s v="Online"/>
    <s v="Cash"/>
    <n v="1"/>
    <n v="1304.51"/>
    <n v="0"/>
    <n v="1304.51"/>
    <n v="1173.51"/>
    <n v="131"/>
    <n v="0.1004208476746058"/>
    <n v="364"/>
    <s v="Not Returned"/>
    <s v="Delivered"/>
    <n v="45.47"/>
    <n v="3"/>
  </r>
  <r>
    <s v="b5122df8-75b1-4a55-9426-2982e43e4288"/>
    <x v="72"/>
    <x v="0"/>
    <d v="2025-02-28T00:00:00"/>
    <n v="7"/>
    <s v="Late"/>
    <s v="bbda0242-2d17-4fc9-af7c-15ea272a6d8e"/>
    <s v="Marie Gilbert"/>
    <x v="3"/>
    <x v="5"/>
    <x v="1"/>
    <x v="0"/>
    <x v="7"/>
    <s v="Offline"/>
    <s v="Net Banking"/>
    <n v="10"/>
    <n v="586.28"/>
    <n v="20"/>
    <n v="4690.24"/>
    <n v="477.02"/>
    <n v="874.08"/>
    <n v="0.14908917240908784"/>
    <n v="309"/>
    <s v="Not Returned"/>
    <s v="Delivered"/>
    <n v="40.69"/>
    <n v="1"/>
  </r>
  <r>
    <s v="7701f7bb-7bc6-4e1f-864e-e6e389c5b31a"/>
    <x v="73"/>
    <x v="5"/>
    <d v="2025-10-07T00:00:00"/>
    <n v="7"/>
    <s v="Late"/>
    <s v="97ac6aa8-bb24-48a3-9363-57b66f81cf4f"/>
    <s v="Samuel Rivas"/>
    <x v="2"/>
    <x v="2"/>
    <x v="2"/>
    <x v="3"/>
    <x v="9"/>
    <s v="Online"/>
    <s v="UPI"/>
    <n v="7"/>
    <n v="1781.78"/>
    <n v="10"/>
    <n v="11225.21"/>
    <n v="1511.35"/>
    <n v="1703.71"/>
    <n v="0.13659775216757561"/>
    <n v="218"/>
    <s v="Not Returned"/>
    <s v="Pending"/>
    <n v="16.47"/>
    <n v="2"/>
  </r>
  <r>
    <s v="3e6dd58b-7367-428d-a1b2-94de4767d76c"/>
    <x v="74"/>
    <x v="2"/>
    <d v="2023-12-29T00:00:00"/>
    <n v="6"/>
    <s v="Late"/>
    <s v="9c3eb2d5-91e1-4a96-b6f7-2255c01f36bf"/>
    <s v="Gabrielle Snyder"/>
    <x v="1"/>
    <x v="7"/>
    <x v="1"/>
    <x v="0"/>
    <x v="5"/>
    <s v="Online"/>
    <s v="Net Banking"/>
    <n v="2"/>
    <n v="1671.96"/>
    <n v="15"/>
    <n v="2842.33"/>
    <n v="1051.6099999999999"/>
    <n v="1054.5999999999999"/>
    <n v="0.31537835833393141"/>
    <n v="489"/>
    <s v="Not Returned"/>
    <s v="Pending"/>
    <n v="10.5"/>
    <n v="3"/>
  </r>
  <r>
    <s v="5ad5cf06-364d-4c87-bcd0-129d2e8d0e87"/>
    <x v="75"/>
    <x v="8"/>
    <d v="2024-06-29T00:00:00"/>
    <n v="4"/>
    <s v="On Time"/>
    <s v="4797b2c9-5720-4246-8223-623bcc3ebdde"/>
    <s v="Meredith Hill"/>
    <x v="1"/>
    <x v="4"/>
    <x v="2"/>
    <x v="0"/>
    <x v="0"/>
    <s v="Offline"/>
    <s v="Debit Card"/>
    <n v="6"/>
    <n v="1220.8"/>
    <n v="0"/>
    <n v="7324.8"/>
    <n v="944.14"/>
    <n v="1659.96"/>
    <n v="0.22662188728702493"/>
    <n v="433"/>
    <s v="Returned"/>
    <s v="In Transit"/>
    <n v="43.04"/>
    <n v="3"/>
  </r>
  <r>
    <s v="15eabb27-30e9-42f2-b2b4-3abf8441aefd"/>
    <x v="76"/>
    <x v="7"/>
    <d v="2023-11-03T00:00:00"/>
    <n v="10"/>
    <s v="Late"/>
    <s v="7d137018-680b-4c63-b856-d0353dc98290"/>
    <s v="Cynthia Alvarez"/>
    <x v="0"/>
    <x v="0"/>
    <x v="0"/>
    <x v="2"/>
    <x v="4"/>
    <s v="Offline"/>
    <s v="Credit Card"/>
    <n v="7"/>
    <n v="491.01"/>
    <n v="20"/>
    <n v="2749.66"/>
    <n v="438.16"/>
    <n v="295.95999999999998"/>
    <n v="8.6108225901712798E-2"/>
    <n v="92"/>
    <s v="Not Returned"/>
    <s v="Pending"/>
    <n v="39.31"/>
    <n v="3"/>
  </r>
  <r>
    <s v="046a0df5-cafd-4613-b2bb-912d7da67785"/>
    <x v="77"/>
    <x v="6"/>
    <d v="2025-04-22T00:00:00"/>
    <n v="1"/>
    <s v="On Time"/>
    <s v="6786d506-38ba-4abc-8b53-05e517d2582e"/>
    <s v="Elizabeth Perkins"/>
    <x v="0"/>
    <x v="6"/>
    <x v="0"/>
    <x v="0"/>
    <x v="7"/>
    <s v="Online"/>
    <s v="Cash"/>
    <n v="10"/>
    <n v="1746.23"/>
    <n v="15"/>
    <n v="14842.95"/>
    <n v="1084.19"/>
    <n v="5627.34"/>
    <n v="0.3222565183280553"/>
    <n v="214"/>
    <s v="Not Returned"/>
    <s v="In Transit"/>
    <n v="12.08"/>
    <n v="3"/>
  </r>
  <r>
    <s v="6cedd15d-5800-4c02-87ea-7ff58db06746"/>
    <x v="50"/>
    <x v="7"/>
    <d v="2024-10-23T00:00:00"/>
    <n v="5"/>
    <s v="On Time"/>
    <s v="54aebd1b-8ce6-424d-bef5-9fe6ff233d5f"/>
    <s v="Jesse Parker"/>
    <x v="2"/>
    <x v="6"/>
    <x v="0"/>
    <x v="0"/>
    <x v="3"/>
    <s v="Offline"/>
    <s v="Cash"/>
    <n v="10"/>
    <n v="353.38"/>
    <n v="0"/>
    <n v="3533.8"/>
    <n v="283.48"/>
    <n v="699"/>
    <n v="0.19780406361423961"/>
    <n v="310"/>
    <s v="Not Returned"/>
    <s v="In Transit"/>
    <n v="17.29"/>
    <n v="5"/>
  </r>
  <r>
    <s v="50c7c006-314d-4441-b8a6-171f1ee34dc4"/>
    <x v="78"/>
    <x v="6"/>
    <d v="2024-04-18T00:00:00"/>
    <n v="5"/>
    <s v="On Time"/>
    <s v="f36cb62b-892e-4161-be2d-740a1e9b23bc"/>
    <s v="Cathy Robinson"/>
    <x v="0"/>
    <x v="0"/>
    <x v="0"/>
    <x v="2"/>
    <x v="2"/>
    <s v="Online"/>
    <s v="Cash"/>
    <n v="10"/>
    <n v="266.24"/>
    <n v="15"/>
    <n v="2263.04"/>
    <n v="201.83"/>
    <n v="547.48"/>
    <n v="0.20563401442307691"/>
    <n v="306"/>
    <s v="Returned"/>
    <s v="Delivered"/>
    <n v="14.2"/>
    <n v="2"/>
  </r>
  <r>
    <s v="fa02eaec-96ef-4ad6-b97e-670346c8adfe"/>
    <x v="79"/>
    <x v="7"/>
    <d v="2024-10-30T00:00:00"/>
    <n v="3"/>
    <s v="On Time"/>
    <s v="48729a4d-98c7-472a-864e-9a13c29cfc0c"/>
    <s v="Dr. Elizabeth Ward"/>
    <x v="1"/>
    <x v="5"/>
    <x v="1"/>
    <x v="2"/>
    <x v="0"/>
    <s v="Offline"/>
    <s v="Net Banking"/>
    <n v="1"/>
    <n v="689.84"/>
    <n v="15"/>
    <n v="586.36"/>
    <n v="568.5"/>
    <n v="103.14"/>
    <n v="0.14951293053461673"/>
    <n v="360"/>
    <s v="Returned"/>
    <s v="Pending"/>
    <n v="30.14"/>
    <n v="3"/>
  </r>
  <r>
    <s v="2067bdac-88bd-43d1-b540-b30e039f3a25"/>
    <x v="80"/>
    <x v="8"/>
    <d v="2024-06-17T00:00:00"/>
    <n v="10"/>
    <s v="Late"/>
    <s v="0df56ac6-f96b-448a-8ba6-eab94639447b"/>
    <s v="Melissa Martinez"/>
    <x v="2"/>
    <x v="0"/>
    <x v="0"/>
    <x v="3"/>
    <x v="3"/>
    <s v="Offline"/>
    <s v="Cash"/>
    <n v="8"/>
    <n v="900.63"/>
    <n v="0"/>
    <n v="7205.04"/>
    <n v="773.31"/>
    <n v="1018.56"/>
    <n v="0.14136770927017753"/>
    <n v="148"/>
    <s v="Returned"/>
    <s v="In Transit"/>
    <n v="5.94"/>
    <n v="3"/>
  </r>
  <r>
    <s v="df6a8f93-1a43-4f0a-bdaa-39f0c0b6fce2"/>
    <x v="81"/>
    <x v="9"/>
    <d v="2025-08-28T00:00:00"/>
    <n v="7"/>
    <s v="Late"/>
    <s v="782a65e0-48ca-4651-92f5-df7b0323d342"/>
    <s v="Glen Sheppard"/>
    <x v="0"/>
    <x v="5"/>
    <x v="1"/>
    <x v="3"/>
    <x v="6"/>
    <s v="Offline"/>
    <s v="UPI"/>
    <n v="2"/>
    <n v="221.85"/>
    <n v="5"/>
    <n v="421.51"/>
    <n v="162.11000000000001"/>
    <n v="113.51"/>
    <n v="0.25582600856434529"/>
    <n v="381"/>
    <s v="Not Returned"/>
    <s v="Delivered"/>
    <n v="19.989999999999998"/>
    <n v="2"/>
  </r>
  <r>
    <s v="1d34d08e-7a4c-45d4-9c99-e04cf0e98b3b"/>
    <x v="82"/>
    <x v="6"/>
    <d v="2024-05-03T00:00:00"/>
    <n v="3"/>
    <s v="On Time"/>
    <s v="7de31a51-6694-4343-90ba-58e3d2762bdc"/>
    <s v="Mark Brown"/>
    <x v="1"/>
    <x v="0"/>
    <x v="0"/>
    <x v="0"/>
    <x v="1"/>
    <s v="Online"/>
    <s v="Debit Card"/>
    <n v="6"/>
    <n v="1044.4100000000001"/>
    <n v="10"/>
    <n v="5639.81"/>
    <n v="854.55"/>
    <n v="1025.24"/>
    <n v="0.16360752322682981"/>
    <n v="131"/>
    <s v="Returned"/>
    <s v="Delivered"/>
    <n v="32.11"/>
    <n v="1"/>
  </r>
  <r>
    <s v="4dc82a1e-f2f9-45fa-9016-4161cfa701cd"/>
    <x v="83"/>
    <x v="0"/>
    <d v="2024-02-19T00:00:00"/>
    <n v="10"/>
    <s v="Late"/>
    <s v="1e52d770-3f89-4142-be71-6b1415ce6a66"/>
    <s v="Jennifer Carlson"/>
    <x v="3"/>
    <x v="5"/>
    <x v="1"/>
    <x v="3"/>
    <x v="9"/>
    <s v="Offline"/>
    <s v="Debit Card"/>
    <n v="10"/>
    <n v="1521.17"/>
    <n v="15"/>
    <n v="12929.94"/>
    <n v="1223.54"/>
    <n v="2529.86"/>
    <n v="0.16631014285056897"/>
    <n v="225"/>
    <s v="Returned"/>
    <s v="In Transit"/>
    <n v="24.9"/>
    <n v="3"/>
  </r>
  <r>
    <s v="61607459-85c7-404b-8693-da1139c6a1ca"/>
    <x v="84"/>
    <x v="0"/>
    <d v="2025-02-09T00:00:00"/>
    <n v="1"/>
    <s v="On Time"/>
    <s v="4c1f55ab-7156-49ee-a893-be3d7354ea6f"/>
    <s v="Wanda Torres"/>
    <x v="3"/>
    <x v="3"/>
    <x v="0"/>
    <x v="0"/>
    <x v="6"/>
    <s v="Offline"/>
    <s v="Credit Card"/>
    <n v="5"/>
    <n v="1039.31"/>
    <n v="15"/>
    <n v="4417.07"/>
    <n v="764.49"/>
    <n v="1167.98"/>
    <n v="0.22476065851382171"/>
    <n v="330"/>
    <s v="Returned"/>
    <s v="Pending"/>
    <n v="31.73"/>
    <n v="4"/>
  </r>
  <r>
    <s v="bd767e35-f5c9-4047-9c10-c5720f6b40d0"/>
    <x v="85"/>
    <x v="0"/>
    <d v="2025-02-18T00:00:00"/>
    <n v="8"/>
    <s v="Late"/>
    <s v="3531968d-c342-4d2b-b295-456e19675f06"/>
    <s v="Deborah Miller"/>
    <x v="1"/>
    <x v="7"/>
    <x v="1"/>
    <x v="0"/>
    <x v="9"/>
    <s v="Online"/>
    <s v="Cash"/>
    <n v="10"/>
    <n v="1822.65"/>
    <n v="5"/>
    <n v="17315.169999999998"/>
    <n v="1269.4000000000001"/>
    <n v="5255.88"/>
    <n v="0.28836474364249859"/>
    <n v="52"/>
    <s v="Not Returned"/>
    <s v="Pending"/>
    <n v="8.7899999999999991"/>
    <n v="2"/>
  </r>
  <r>
    <s v="2812859a-1337-439e-8d4f-5d272c7f0b79"/>
    <x v="86"/>
    <x v="6"/>
    <d v="2024-04-26T00:00:00"/>
    <n v="6"/>
    <s v="Late"/>
    <s v="b07aa066-7354-45ea-a894-9b8d00af5b3a"/>
    <s v="Doris Hall"/>
    <x v="3"/>
    <x v="1"/>
    <x v="1"/>
    <x v="1"/>
    <x v="9"/>
    <s v="Offline"/>
    <s v="Cash"/>
    <n v="9"/>
    <n v="1982.42"/>
    <n v="20"/>
    <n v="14273.42"/>
    <n v="1552.12"/>
    <n v="3098.16"/>
    <n v="0.17364635142906146"/>
    <n v="209"/>
    <s v="Not Returned"/>
    <s v="Pending"/>
    <n v="31.9"/>
    <n v="3"/>
  </r>
  <r>
    <s v="743b65a2-dc0f-4fcf-b3f6-fe0d48603b32"/>
    <x v="87"/>
    <x v="6"/>
    <d v="2025-04-28T00:00:00"/>
    <n v="10"/>
    <s v="Late"/>
    <s v="ec856f37-3bc1-4987-aff8-754d1238d630"/>
    <s v="Rick Lawrence"/>
    <x v="1"/>
    <x v="0"/>
    <x v="0"/>
    <x v="2"/>
    <x v="5"/>
    <s v="Offline"/>
    <s v="Credit Card"/>
    <n v="7"/>
    <n v="1138.03"/>
    <n v="10"/>
    <n v="7169.59"/>
    <n v="768.85"/>
    <n v="2325.83"/>
    <n v="0.29196192417724365"/>
    <n v="298"/>
    <s v="Returned"/>
    <s v="In Transit"/>
    <n v="18.96"/>
    <n v="4"/>
  </r>
  <r>
    <s v="1d61fac3-6cd5-4859-b2a4-47b2ef04e57d"/>
    <x v="88"/>
    <x v="4"/>
    <d v="2025-07-11T00:00:00"/>
    <n v="9"/>
    <s v="Late"/>
    <s v="26242b40-a5cb-43a2-b98d-1ca68b6870b5"/>
    <s v="Samantha Jones"/>
    <x v="0"/>
    <x v="5"/>
    <x v="1"/>
    <x v="0"/>
    <x v="0"/>
    <s v="Offline"/>
    <s v="Net Banking"/>
    <n v="6"/>
    <n v="1139.9000000000001"/>
    <n v="5"/>
    <n v="6497.43"/>
    <n v="913.1"/>
    <n v="1292.76"/>
    <n v="0.18901658040178962"/>
    <n v="185"/>
    <s v="Returned"/>
    <s v="In Transit"/>
    <n v="18.899999999999999"/>
    <n v="2"/>
  </r>
  <r>
    <s v="bfbbb17f-9854-4e4e-8ebf-a5c3cae9b4a7"/>
    <x v="89"/>
    <x v="0"/>
    <d v="2024-02-24T00:00:00"/>
    <n v="2"/>
    <s v="On Time"/>
    <s v="49e2623d-ebd3-4616-91b7-8d8ed3016989"/>
    <s v="John Torres"/>
    <x v="0"/>
    <x v="6"/>
    <x v="0"/>
    <x v="3"/>
    <x v="8"/>
    <s v="Offline"/>
    <s v="Net Banking"/>
    <n v="3"/>
    <n v="491.76"/>
    <n v="5"/>
    <n v="1401.52"/>
    <n v="306.44"/>
    <n v="528.16"/>
    <n v="0.35800661569329212"/>
    <n v="67"/>
    <s v="Not Returned"/>
    <s v="Delivered"/>
    <n v="12.3"/>
    <n v="5"/>
  </r>
  <r>
    <s v="8a3c3b5e-801e-41da-85b1-ed25f1533ae8"/>
    <x v="90"/>
    <x v="9"/>
    <d v="2024-09-01T00:00:00"/>
    <n v="8"/>
    <s v="Late"/>
    <s v="9918ee46-1497-4658-b010-f7197e695d0d"/>
    <s v="Jeffrey Morris"/>
    <x v="1"/>
    <x v="5"/>
    <x v="1"/>
    <x v="3"/>
    <x v="3"/>
    <s v="Online"/>
    <s v="UPI"/>
    <n v="4"/>
    <n v="851.17"/>
    <n v="15"/>
    <n v="2893.98"/>
    <n v="666.62"/>
    <n v="627.47"/>
    <n v="0.18429632153388867"/>
    <n v="494"/>
    <s v="Not Returned"/>
    <s v="Delivered"/>
    <n v="21.55"/>
    <n v="5"/>
  </r>
  <r>
    <s v="f63fce41-3a9a-4a5e-9761-32ed069f14f1"/>
    <x v="91"/>
    <x v="6"/>
    <d v="2024-05-01T00:00:00"/>
    <n v="3"/>
    <s v="On Time"/>
    <s v="93403fad-dc4a-456b-9601-6237ac9ed156"/>
    <s v="Alicia Hubbard"/>
    <x v="1"/>
    <x v="7"/>
    <x v="1"/>
    <x v="3"/>
    <x v="0"/>
    <s v="Online"/>
    <s v="UPI"/>
    <n v="9"/>
    <n v="1567.34"/>
    <n v="20"/>
    <n v="11284.85"/>
    <n v="1137.26"/>
    <n v="3096.58"/>
    <n v="0.21952125540370593"/>
    <n v="26"/>
    <s v="Not Returned"/>
    <s v="In Transit"/>
    <n v="29.95"/>
    <n v="1"/>
  </r>
  <r>
    <s v="c35b1c8c-0a4c-4f7f-9384-ec2b44feacae"/>
    <x v="92"/>
    <x v="4"/>
    <d v="2025-07-19T00:00:00"/>
    <n v="3"/>
    <s v="On Time"/>
    <s v="84dad06a-7872-4deb-acd9-4cbbc19ad58c"/>
    <s v="Sydney White"/>
    <x v="2"/>
    <x v="0"/>
    <x v="0"/>
    <x v="2"/>
    <x v="5"/>
    <s v="Online"/>
    <s v="Debit Card"/>
    <n v="5"/>
    <n v="1538.08"/>
    <n v="15"/>
    <n v="6536.84"/>
    <n v="1340.58"/>
    <n v="839.38"/>
    <n v="0.10914646832414439"/>
    <n v="418"/>
    <s v="Not Returned"/>
    <s v="In Transit"/>
    <n v="46.87"/>
    <n v="4"/>
  </r>
  <r>
    <s v="7de1bdfe-d072-4b5c-a281-40446f962882"/>
    <x v="93"/>
    <x v="1"/>
    <d v="2025-01-14T00:00:00"/>
    <n v="1"/>
    <s v="On Time"/>
    <s v="5913f9d3-7852-49f4-975b-a98df8140102"/>
    <s v="Frank Garcia"/>
    <x v="3"/>
    <x v="1"/>
    <x v="1"/>
    <x v="3"/>
    <x v="1"/>
    <s v="Online"/>
    <s v="UPI"/>
    <n v="7"/>
    <n v="779.22"/>
    <n v="0"/>
    <n v="5454.54"/>
    <n v="555.16999999999996"/>
    <n v="1568.35"/>
    <n v="0.2875311208644542"/>
    <n v="405"/>
    <s v="Returned"/>
    <s v="Delivered"/>
    <n v="6.72"/>
    <n v="4"/>
  </r>
  <r>
    <s v="7ed70ed7-b194-490b-a961-929e546e035a"/>
    <x v="11"/>
    <x v="0"/>
    <d v="2024-02-21T00:00:00"/>
    <n v="3"/>
    <s v="On Time"/>
    <s v="668409e3-f1f8-443e-a99f-131849c8a43f"/>
    <s v="Krista Gibson"/>
    <x v="2"/>
    <x v="5"/>
    <x v="1"/>
    <x v="3"/>
    <x v="9"/>
    <s v="Online"/>
    <s v="UPI"/>
    <n v="2"/>
    <n v="1249.93"/>
    <n v="0"/>
    <n v="2499.86"/>
    <n v="845.92"/>
    <n v="808.02"/>
    <n v="0.32322610066163704"/>
    <n v="121"/>
    <s v="Not Returned"/>
    <s v="Delivered"/>
    <n v="7.15"/>
    <n v="4"/>
  </r>
  <r>
    <s v="f85e06a1-1dad-49b2-92c2-1221409d3602"/>
    <x v="94"/>
    <x v="8"/>
    <d v="2024-06-26T00:00:00"/>
    <n v="9"/>
    <s v="Late"/>
    <s v="83bc9478-dd6a-47b8-a778-043bc5c5b37a"/>
    <s v="April Booth"/>
    <x v="1"/>
    <x v="7"/>
    <x v="1"/>
    <x v="0"/>
    <x v="5"/>
    <s v="Online"/>
    <s v="UPI"/>
    <n v="8"/>
    <n v="1681.54"/>
    <n v="20"/>
    <n v="10761.86"/>
    <n v="1279.3399999999999"/>
    <n v="2574.08"/>
    <n v="0.1913484068175601"/>
    <n v="219"/>
    <s v="Returned"/>
    <s v="Pending"/>
    <n v="20.88"/>
    <n v="5"/>
  </r>
  <r>
    <s v="84b871bb-3005-48d2-8de0-51a669ca97d2"/>
    <x v="95"/>
    <x v="7"/>
    <d v="2024-10-18T00:00:00"/>
    <n v="9"/>
    <s v="Late"/>
    <s v="7f9d3e64-c1a6-423b-9f64-eeed5c9d927d"/>
    <s v="Olivia Harris"/>
    <x v="0"/>
    <x v="4"/>
    <x v="2"/>
    <x v="1"/>
    <x v="5"/>
    <s v="Offline"/>
    <s v="Cash"/>
    <n v="6"/>
    <n v="1070.79"/>
    <n v="0"/>
    <n v="6424.74"/>
    <n v="948.74"/>
    <n v="732.3"/>
    <n v="0.11398126616796944"/>
    <n v="22"/>
    <s v="Not Returned"/>
    <s v="In Transit"/>
    <n v="16.41"/>
    <n v="1"/>
  </r>
  <r>
    <s v="70286046-49bc-473f-ad7b-f656218a1536"/>
    <x v="96"/>
    <x v="2"/>
    <d v="2024-12-22T00:00:00"/>
    <n v="6"/>
    <s v="Late"/>
    <s v="1f15c7b6-7c16-428d-b2c0-8394e17f29e1"/>
    <s v="Mark Lloyd"/>
    <x v="1"/>
    <x v="6"/>
    <x v="0"/>
    <x v="0"/>
    <x v="6"/>
    <s v="Online"/>
    <s v="UPI"/>
    <n v="2"/>
    <n v="520.20000000000005"/>
    <n v="20"/>
    <n v="832.32"/>
    <n v="426.85"/>
    <n v="149.36000000000001"/>
    <n v="0.14356016916570549"/>
    <n v="279"/>
    <s v="Not Returned"/>
    <s v="Pending"/>
    <n v="12.88"/>
    <n v="4"/>
  </r>
  <r>
    <s v="03802b70-8d03-491e-8f8d-5238288b78b5"/>
    <x v="97"/>
    <x v="6"/>
    <d v="2025-04-21T00:00:00"/>
    <n v="1"/>
    <s v="On Time"/>
    <s v="3985fb62-17dc-4eff-a872-13f98d605936"/>
    <s v="Susan Murray MD"/>
    <x v="1"/>
    <x v="7"/>
    <x v="1"/>
    <x v="1"/>
    <x v="7"/>
    <s v="Online"/>
    <s v="UPI"/>
    <n v="8"/>
    <n v="173.05"/>
    <n v="0"/>
    <n v="1384.4"/>
    <n v="119.06"/>
    <n v="431.92"/>
    <n v="0.31199075411730715"/>
    <n v="477"/>
    <s v="Not Returned"/>
    <s v="Pending"/>
    <n v="22.92"/>
    <n v="5"/>
  </r>
  <r>
    <s v="b77350ca-eec2-49dc-bf95-897c276aa6ce"/>
    <x v="65"/>
    <x v="4"/>
    <d v="2025-07-25T00:00:00"/>
    <n v="1"/>
    <s v="On Time"/>
    <s v="45ff2c83-b495-4b4e-8245-6fb44ab7706e"/>
    <s v="John Kennedy"/>
    <x v="3"/>
    <x v="7"/>
    <x v="1"/>
    <x v="2"/>
    <x v="3"/>
    <s v="Offline"/>
    <s v="Credit Card"/>
    <n v="4"/>
    <n v="1518.92"/>
    <n v="10"/>
    <n v="5468.11"/>
    <n v="1074.02"/>
    <n v="1601.64"/>
    <n v="0.2636149369288705"/>
    <n v="409"/>
    <s v="Not Returned"/>
    <s v="In Transit"/>
    <n v="45.03"/>
    <n v="4"/>
  </r>
  <r>
    <s v="30cbd755-6232-417a-a507-41818d1fb540"/>
    <x v="98"/>
    <x v="7"/>
    <d v="2024-10-14T00:00:00"/>
    <n v="9"/>
    <s v="Late"/>
    <s v="bf0d073d-821c-4336-9970-cf60ebff8d15"/>
    <s v="Sharon Hill"/>
    <x v="3"/>
    <x v="4"/>
    <x v="2"/>
    <x v="2"/>
    <x v="7"/>
    <s v="Online"/>
    <s v="Cash"/>
    <n v="8"/>
    <n v="1017.6"/>
    <n v="10"/>
    <n v="7326.72"/>
    <n v="892.73"/>
    <n v="899.06"/>
    <n v="0.11043877751572326"/>
    <n v="40"/>
    <s v="Not Returned"/>
    <s v="Pending"/>
    <n v="49.78"/>
    <n v="2"/>
  </r>
  <r>
    <s v="ef2ae713-5702-4049-aa39-aaa6dabac50d"/>
    <x v="99"/>
    <x v="8"/>
    <d v="2025-06-28T00:00:00"/>
    <n v="7"/>
    <s v="Late"/>
    <s v="d20f87d0-4465-4d6b-81fb-18b3c9a7d91f"/>
    <s v="Nicholas Monroe"/>
    <x v="1"/>
    <x v="3"/>
    <x v="0"/>
    <x v="2"/>
    <x v="5"/>
    <s v="Offline"/>
    <s v="UPI"/>
    <n v="5"/>
    <n v="206.13"/>
    <n v="10"/>
    <n v="927.59"/>
    <n v="151.25"/>
    <n v="246.96"/>
    <n v="0.23961577645175375"/>
    <n v="228"/>
    <s v="Returned"/>
    <s v="Pending"/>
    <n v="44.15"/>
    <n v="3"/>
  </r>
  <r>
    <s v="dd81b7f5-7d59-41c6-a8f1-e091ffb8102d"/>
    <x v="100"/>
    <x v="1"/>
    <d v="2025-01-12T00:00:00"/>
    <n v="3"/>
    <s v="On Time"/>
    <s v="7bfdcc12-89e0-4ab3-b250-ee18260a5962"/>
    <s v="Juan Daniels"/>
    <x v="0"/>
    <x v="4"/>
    <x v="2"/>
    <x v="2"/>
    <x v="3"/>
    <s v="Online"/>
    <s v="Net Banking"/>
    <n v="7"/>
    <n v="196.33"/>
    <n v="10"/>
    <n v="1236.8800000000001"/>
    <n v="148.02000000000001"/>
    <n v="304.35000000000002"/>
    <n v="0.22145658548653505"/>
    <n v="347"/>
    <s v="Not Returned"/>
    <s v="Delivered"/>
    <n v="10.68"/>
    <n v="2"/>
  </r>
  <r>
    <s v="304b8590-de9e-4757-9260-001eeecf67d2"/>
    <x v="101"/>
    <x v="7"/>
    <d v="2024-10-12T00:00:00"/>
    <n v="8"/>
    <s v="Late"/>
    <s v="9261549d-3d22-4c30-b28f-41defb140bc3"/>
    <s v="Scott Jenkins"/>
    <x v="3"/>
    <x v="6"/>
    <x v="0"/>
    <x v="2"/>
    <x v="2"/>
    <s v="Offline"/>
    <s v="Cash"/>
    <n v="1"/>
    <n v="1901.46"/>
    <n v="20"/>
    <n v="1521.17"/>
    <n v="1228.4000000000001"/>
    <n v="538.45000000000005"/>
    <n v="0.28317713756797408"/>
    <n v="390"/>
    <s v="Returned"/>
    <s v="Pending"/>
    <n v="11.2"/>
    <n v="3"/>
  </r>
  <r>
    <s v="e9d68f23-b489-4070-b914-f8a8bea4ff31"/>
    <x v="102"/>
    <x v="8"/>
    <d v="2024-06-28T00:00:00"/>
    <n v="8"/>
    <s v="Late"/>
    <s v="fd08b32c-62d6-4e93-a198-5d54cfb87e6f"/>
    <s v="Samantha Pollard"/>
    <x v="2"/>
    <x v="4"/>
    <x v="2"/>
    <x v="2"/>
    <x v="0"/>
    <s v="Online"/>
    <s v="UPI"/>
    <n v="2"/>
    <n v="536.74"/>
    <n v="0"/>
    <n v="1073.48"/>
    <n v="440.5"/>
    <n v="192.48"/>
    <n v="0.17930469128442075"/>
    <n v="396"/>
    <s v="Not Returned"/>
    <s v="Pending"/>
    <n v="25.08"/>
    <n v="5"/>
  </r>
  <r>
    <s v="80962718-2051-4cef-897a-1e10f6febc0e"/>
    <x v="103"/>
    <x v="11"/>
    <d v="2024-11-12T00:00:00"/>
    <n v="8"/>
    <s v="Late"/>
    <s v="dea4ae17-54fd-4ad3-9716-108ef72169bb"/>
    <s v="Ryan Garcia"/>
    <x v="0"/>
    <x v="3"/>
    <x v="0"/>
    <x v="3"/>
    <x v="8"/>
    <s v="Offline"/>
    <s v="UPI"/>
    <n v="2"/>
    <n v="289.14"/>
    <n v="15"/>
    <n v="491.54"/>
    <n v="188.46"/>
    <n v="171.16"/>
    <n v="0.29598118558483782"/>
    <n v="363"/>
    <s v="Returned"/>
    <s v="Pending"/>
    <n v="29.4"/>
    <n v="3"/>
  </r>
  <r>
    <s v="24e75e8e-b8f2-4423-83ed-d1f874f93d17"/>
    <x v="104"/>
    <x v="5"/>
    <d v="2025-09-27T00:00:00"/>
    <n v="4"/>
    <s v="On Time"/>
    <s v="f84f16b3-a79f-4faf-9ef5-768968f45bce"/>
    <s v="John Costa"/>
    <x v="2"/>
    <x v="5"/>
    <x v="1"/>
    <x v="1"/>
    <x v="6"/>
    <s v="Online"/>
    <s v="UPI"/>
    <n v="2"/>
    <n v="1042.07"/>
    <n v="5"/>
    <n v="1979.93"/>
    <n v="872.86"/>
    <n v="321.5"/>
    <n v="0.1542602704232921"/>
    <n v="283"/>
    <s v="Not Returned"/>
    <s v="In Transit"/>
    <n v="41.16"/>
    <n v="5"/>
  </r>
  <r>
    <s v="a65bb1f2-65c1-4795-b155-16bc9f8ded97"/>
    <x v="105"/>
    <x v="4"/>
    <d v="2024-07-12T00:00:00"/>
    <n v="7"/>
    <s v="Late"/>
    <s v="da330aa1-541c-4fcd-9a0d-4a5f148f8b74"/>
    <s v="Kimberly Finley"/>
    <x v="0"/>
    <x v="5"/>
    <x v="1"/>
    <x v="0"/>
    <x v="5"/>
    <s v="Online"/>
    <s v="UPI"/>
    <n v="8"/>
    <n v="653.12"/>
    <n v="20"/>
    <n v="4179.97"/>
    <n v="472.36"/>
    <n v="1156.8599999999999"/>
    <n v="0.22141030744732973"/>
    <n v="328"/>
    <s v="Returned"/>
    <s v="In Transit"/>
    <n v="25.96"/>
    <n v="5"/>
  </r>
  <r>
    <s v="7cea2045-c268-483e-a32f-2e63b7fddd71"/>
    <x v="106"/>
    <x v="0"/>
    <d v="2025-02-15T00:00:00"/>
    <n v="1"/>
    <s v="On Time"/>
    <s v="9e11d2cd-0930-4ef6-8a80-068ddf547e50"/>
    <s v="Mark Mccall"/>
    <x v="0"/>
    <x v="6"/>
    <x v="0"/>
    <x v="1"/>
    <x v="1"/>
    <s v="Online"/>
    <s v="UPI"/>
    <n v="3"/>
    <n v="1297.5999999999999"/>
    <n v="5"/>
    <n v="3698.16"/>
    <n v="946.97"/>
    <n v="999.3"/>
    <n v="0.25670468557336623"/>
    <n v="84"/>
    <s v="Returned"/>
    <s v="In Transit"/>
    <n v="47.06"/>
    <n v="2"/>
  </r>
  <r>
    <s v="fa745761-6f18-4108-9723-199dbf2c14a0"/>
    <x v="43"/>
    <x v="6"/>
    <d v="2024-04-15T00:00:00"/>
    <n v="5"/>
    <s v="On Time"/>
    <s v="b4323070-a23d-4c2f-82a7-96891933918c"/>
    <s v="Jill Benson"/>
    <x v="0"/>
    <x v="6"/>
    <x v="0"/>
    <x v="2"/>
    <x v="5"/>
    <s v="Online"/>
    <s v="Net Banking"/>
    <n v="9"/>
    <n v="538.67999999999995"/>
    <n v="10"/>
    <n v="4363.3100000000004"/>
    <n v="343.44"/>
    <n v="1581.44"/>
    <n v="0.32619654629010836"/>
    <n v="482"/>
    <s v="Returned"/>
    <s v="Delivered"/>
    <n v="34.64"/>
    <n v="5"/>
  </r>
  <r>
    <s v="cbd00ef2-530a-47df-8bc6-10660769165f"/>
    <x v="107"/>
    <x v="5"/>
    <d v="2025-09-27T00:00:00"/>
    <n v="10"/>
    <s v="Late"/>
    <s v="5ff595ea-5bc4-40f1-8b1a-269b0e5dd462"/>
    <s v="David Jenkins"/>
    <x v="2"/>
    <x v="6"/>
    <x v="0"/>
    <x v="0"/>
    <x v="3"/>
    <s v="Online"/>
    <s v="Cash"/>
    <n v="10"/>
    <n v="208.38"/>
    <n v="10"/>
    <n v="1875.42"/>
    <n v="165.73"/>
    <n v="383.85"/>
    <n v="0.18420673769075727"/>
    <n v="455"/>
    <s v="Not Returned"/>
    <s v="Pending"/>
    <n v="48.05"/>
    <n v="4"/>
  </r>
  <r>
    <s v="2cd1586a-2b84-4c67-ae18-3554cae28e66"/>
    <x v="108"/>
    <x v="10"/>
    <d v="2025-04-06T00:00:00"/>
    <n v="8"/>
    <s v="Late"/>
    <s v="61ee6c5b-deef-480f-9c07-a75114374509"/>
    <s v="Cynthia Durham"/>
    <x v="2"/>
    <x v="2"/>
    <x v="2"/>
    <x v="3"/>
    <x v="0"/>
    <s v="Online"/>
    <s v="UPI"/>
    <n v="1"/>
    <n v="934.41"/>
    <n v="5"/>
    <n v="887.69"/>
    <n v="683.88"/>
    <n v="238"/>
    <n v="0.2547061782301131"/>
    <n v="310"/>
    <s v="Returned"/>
    <s v="In Transit"/>
    <n v="43.77"/>
    <n v="3"/>
  </r>
  <r>
    <s v="4104a8b5-a34d-47c5-b60d-ebbb3b70b3a1"/>
    <x v="109"/>
    <x v="0"/>
    <d v="2024-02-09T00:00:00"/>
    <n v="4"/>
    <s v="On Time"/>
    <s v="0267deb3-aab6-42c9-815d-174a75a66981"/>
    <s v="Julie Roberts"/>
    <x v="2"/>
    <x v="6"/>
    <x v="0"/>
    <x v="3"/>
    <x v="7"/>
    <s v="Online"/>
    <s v="UPI"/>
    <n v="9"/>
    <n v="1533.3"/>
    <n v="20"/>
    <n v="11039.76"/>
    <n v="968.82"/>
    <n v="4064.26"/>
    <n v="0.29451799676804574"/>
    <n v="230"/>
    <s v="Returned"/>
    <s v="Delivered"/>
    <n v="9.36"/>
    <n v="3"/>
  </r>
  <r>
    <s v="f1faf665-7115-43f3-92e8-9d1028711733"/>
    <x v="110"/>
    <x v="2"/>
    <d v="2024-12-20T00:00:00"/>
    <n v="6"/>
    <s v="Late"/>
    <s v="4c955f6a-966b-4964-bcd6-bdca5876fd09"/>
    <s v="Jessica Wright"/>
    <x v="1"/>
    <x v="4"/>
    <x v="2"/>
    <x v="3"/>
    <x v="8"/>
    <s v="Online"/>
    <s v="Cash"/>
    <n v="3"/>
    <n v="1927.24"/>
    <n v="10"/>
    <n v="5203.55"/>
    <n v="1696.21"/>
    <n v="623.78"/>
    <n v="0.10788831005306379"/>
    <n v="263"/>
    <s v="Not Returned"/>
    <s v="In Transit"/>
    <n v="44.56"/>
    <n v="4"/>
  </r>
  <r>
    <s v="627b41a1-ffd6-4232-b2ff-e2944d57d880"/>
    <x v="111"/>
    <x v="9"/>
    <d v="2025-08-04T00:00:00"/>
    <n v="1"/>
    <s v="On Time"/>
    <s v="3cb98350-1b4d-40fe-bbb3-8605da743152"/>
    <s v="Ian Phillips"/>
    <x v="0"/>
    <x v="1"/>
    <x v="1"/>
    <x v="0"/>
    <x v="2"/>
    <s v="Offline"/>
    <s v="Cash"/>
    <n v="4"/>
    <n v="1035.6199999999999"/>
    <n v="5"/>
    <n v="3935.36"/>
    <n v="802.61"/>
    <n v="885.44"/>
    <n v="0.21374635484057863"/>
    <n v="305"/>
    <s v="Not Returned"/>
    <s v="In Transit"/>
    <n v="29.15"/>
    <n v="1"/>
  </r>
  <r>
    <s v="d47d577b-fa5a-41ca-859d-d55d4b943e30"/>
    <x v="112"/>
    <x v="6"/>
    <d v="2025-04-13T00:00:00"/>
    <n v="1"/>
    <s v="On Time"/>
    <s v="0212b554-4644-48b4-a553-867da881bfd3"/>
    <s v="Melissa Garner"/>
    <x v="1"/>
    <x v="4"/>
    <x v="2"/>
    <x v="1"/>
    <x v="0"/>
    <s v="Offline"/>
    <s v="Net Banking"/>
    <n v="7"/>
    <n v="1468.64"/>
    <n v="10"/>
    <n v="9252.43"/>
    <n v="901.12"/>
    <n v="3575.38"/>
    <n v="0.34778337198263115"/>
    <n v="147"/>
    <s v="Returned"/>
    <s v="In Transit"/>
    <n v="27.69"/>
    <n v="5"/>
  </r>
  <r>
    <s v="7f2984f5-bec3-4a37-9b3d-74bde91e314e"/>
    <x v="113"/>
    <x v="11"/>
    <d v="2023-11-30T00:00:00"/>
    <n v="6"/>
    <s v="Late"/>
    <s v="4944051b-e726-4e23-a776-b886d534ee1d"/>
    <s v="Crystal Pham"/>
    <x v="3"/>
    <x v="3"/>
    <x v="0"/>
    <x v="0"/>
    <x v="7"/>
    <s v="Online"/>
    <s v="Debit Card"/>
    <n v="7"/>
    <n v="1951.41"/>
    <n v="10"/>
    <n v="12293.88"/>
    <n v="1636.2"/>
    <n v="1985.82"/>
    <n v="0.14537620050556849"/>
    <n v="308"/>
    <s v="Not Returned"/>
    <s v="Pending"/>
    <n v="6.81"/>
    <n v="1"/>
  </r>
  <r>
    <s v="402913ec-9ef2-493e-b0ac-7d7ba2f963a3"/>
    <x v="114"/>
    <x v="6"/>
    <d v="2024-04-07T00:00:00"/>
    <n v="3"/>
    <s v="On Time"/>
    <s v="c478f6f1-b88e-4318-816d-83edad81f8bd"/>
    <s v="Sara Fuller"/>
    <x v="3"/>
    <x v="5"/>
    <x v="1"/>
    <x v="2"/>
    <x v="9"/>
    <s v="Offline"/>
    <s v="Debit Card"/>
    <n v="3"/>
    <n v="1062.7"/>
    <n v="20"/>
    <n v="2550.48"/>
    <n v="922.36"/>
    <n v="336.82"/>
    <n v="0.10564913271227376"/>
    <n v="201"/>
    <s v="Not Returned"/>
    <s v="Pending"/>
    <n v="20.14"/>
    <n v="5"/>
  </r>
  <r>
    <s v="4f1639a0-0a17-491e-a576-9411a0a11839"/>
    <x v="107"/>
    <x v="5"/>
    <d v="2025-09-24T00:00:00"/>
    <n v="7"/>
    <s v="Late"/>
    <s v="945ef2e4-088a-43ec-b0d9-c9f8c9e26074"/>
    <s v="Carlos Browning"/>
    <x v="3"/>
    <x v="7"/>
    <x v="1"/>
    <x v="2"/>
    <x v="9"/>
    <s v="Online"/>
    <s v="Net Banking"/>
    <n v="6"/>
    <n v="1640.71"/>
    <n v="10"/>
    <n v="8859.83"/>
    <n v="1316.08"/>
    <n v="1753"/>
    <n v="0.17807331378894908"/>
    <n v="242"/>
    <s v="Not Returned"/>
    <s v="Pending"/>
    <n v="40.229999999999997"/>
    <n v="5"/>
  </r>
  <r>
    <s v="336749b5-2cf6-4f75-aa5e-6920bf5ae7e6"/>
    <x v="115"/>
    <x v="8"/>
    <d v="2024-07-03T00:00:00"/>
    <n v="7"/>
    <s v="Late"/>
    <s v="e05fb8bc-8a16-406c-8958-e75e21d53971"/>
    <s v="Kiara Mcintyre"/>
    <x v="1"/>
    <x v="2"/>
    <x v="2"/>
    <x v="0"/>
    <x v="4"/>
    <s v="Online"/>
    <s v="Credit Card"/>
    <n v="9"/>
    <n v="986.88"/>
    <n v="20"/>
    <n v="7105.54"/>
    <n v="821.46"/>
    <n v="1191.02"/>
    <n v="0.1340948803862228"/>
    <n v="293"/>
    <s v="Returned"/>
    <s v="Delivered"/>
    <n v="5.85"/>
    <n v="3"/>
  </r>
  <r>
    <s v="d31edf1a-e9ff-4cae-81c8-ca8c2a1f955a"/>
    <x v="116"/>
    <x v="4"/>
    <d v="2025-07-31T00:00:00"/>
    <n v="8"/>
    <s v="Late"/>
    <s v="ce7607ad-f7a6-4b94-bb5a-611af1b64afe"/>
    <s v="Seth Brock"/>
    <x v="0"/>
    <x v="4"/>
    <x v="2"/>
    <x v="1"/>
    <x v="2"/>
    <s v="Online"/>
    <s v="Net Banking"/>
    <n v="7"/>
    <n v="1396.48"/>
    <n v="20"/>
    <n v="7820.29"/>
    <n v="1162.56"/>
    <n v="1309.95"/>
    <n v="0.1340052949456593"/>
    <n v="106"/>
    <s v="Not Returned"/>
    <s v="Pending"/>
    <n v="26.53"/>
    <n v="4"/>
  </r>
  <r>
    <s v="c1101266-2408-46dc-9346-d1a9f6802cdb"/>
    <x v="117"/>
    <x v="7"/>
    <d v="2024-10-19T00:00:00"/>
    <n v="5"/>
    <s v="On Time"/>
    <s v="ad238d36-dc32-4c97-b9c1-e262f76c8ede"/>
    <s v="Veronica Coffey"/>
    <x v="2"/>
    <x v="6"/>
    <x v="0"/>
    <x v="1"/>
    <x v="9"/>
    <s v="Online"/>
    <s v="Debit Card"/>
    <n v="6"/>
    <n v="1828.64"/>
    <n v="20"/>
    <n v="8777.4699999999993"/>
    <n v="1291.54"/>
    <n v="2578.08"/>
    <n v="0.23497243853355498"/>
    <n v="142"/>
    <s v="Not Returned"/>
    <s v="Delivered"/>
    <n v="47.37"/>
    <n v="3"/>
  </r>
  <r>
    <s v="ca6a2224-171e-46cc-9da3-6f1b8eac0a33"/>
    <x v="88"/>
    <x v="4"/>
    <d v="2025-07-07T00:00:00"/>
    <n v="5"/>
    <s v="On Time"/>
    <s v="895ccd99-43b3-4eb4-8390-2c5d6502d6a2"/>
    <s v="Jacob Curry"/>
    <x v="3"/>
    <x v="3"/>
    <x v="0"/>
    <x v="1"/>
    <x v="9"/>
    <s v="Online"/>
    <s v="Net Banking"/>
    <n v="6"/>
    <n v="668.23"/>
    <n v="20"/>
    <n v="3207.5"/>
    <n v="588.12"/>
    <n v="384.53"/>
    <n v="9.5907596685771854E-2"/>
    <n v="346"/>
    <s v="Not Returned"/>
    <s v="In Transit"/>
    <n v="41.83"/>
    <n v="2"/>
  </r>
  <r>
    <s v="a377f6f1-d289-40ab-a18a-e30595a5bafa"/>
    <x v="118"/>
    <x v="3"/>
    <d v="2024-05-12T00:00:00"/>
    <n v="5"/>
    <s v="On Time"/>
    <s v="acc216a0-1bbc-41f7-9f18-e583f0b6f83f"/>
    <s v="Alexander Henson"/>
    <x v="2"/>
    <x v="3"/>
    <x v="0"/>
    <x v="0"/>
    <x v="0"/>
    <s v="Online"/>
    <s v="Debit Card"/>
    <n v="2"/>
    <n v="1912.86"/>
    <n v="10"/>
    <n v="3443.15"/>
    <n v="1677.97"/>
    <n v="422.8"/>
    <n v="0.11051514486162083"/>
    <n v="423"/>
    <s v="Not Returned"/>
    <s v="Pending"/>
    <n v="36.33"/>
    <n v="2"/>
  </r>
  <r>
    <s v="38ab854c-9c2e-48de-aa4e-361753f8382b"/>
    <x v="119"/>
    <x v="2"/>
    <d v="2024-12-27T00:00:00"/>
    <n v="1"/>
    <s v="On Time"/>
    <s v="d2e82f38-a2a9-44d8-902e-fde5a5cc8bf7"/>
    <s v="Michael Banks"/>
    <x v="0"/>
    <x v="0"/>
    <x v="0"/>
    <x v="1"/>
    <x v="8"/>
    <s v="Offline"/>
    <s v="UPI"/>
    <n v="9"/>
    <n v="148.99"/>
    <n v="5"/>
    <n v="1273.8599999999999"/>
    <n v="117.91"/>
    <n v="265.73"/>
    <n v="0.19817139107024334"/>
    <n v="367"/>
    <s v="Not Returned"/>
    <s v="Delivered"/>
    <n v="35.65"/>
    <n v="2"/>
  </r>
  <r>
    <s v="0986bbeb-f23e-423d-8b9b-d93423c86d30"/>
    <x v="120"/>
    <x v="1"/>
    <d v="2024-01-20T00:00:00"/>
    <n v="5"/>
    <s v="On Time"/>
    <s v="1dba1267-7e1c-45a1-bef5-18a64dead645"/>
    <s v="Stephen Taylor"/>
    <x v="3"/>
    <x v="1"/>
    <x v="1"/>
    <x v="1"/>
    <x v="2"/>
    <s v="Offline"/>
    <s v="Credit Card"/>
    <n v="8"/>
    <n v="1323.14"/>
    <n v="15"/>
    <n v="8997.35"/>
    <n v="1052.1099999999999"/>
    <n v="1843"/>
    <n v="0.17411233883035807"/>
    <n v="464"/>
    <s v="Returned"/>
    <s v="Pending"/>
    <n v="30.84"/>
    <n v="5"/>
  </r>
  <r>
    <s v="be3e6e57-f30a-4e32-aba4-fc035efa9c5b"/>
    <x v="121"/>
    <x v="7"/>
    <d v="2024-10-10T00:00:00"/>
    <n v="7"/>
    <s v="Late"/>
    <s v="6b4be411-8a4a-4e2d-b22b-5b98b24cc64f"/>
    <s v="Molly Mcclure"/>
    <x v="2"/>
    <x v="1"/>
    <x v="1"/>
    <x v="1"/>
    <x v="2"/>
    <s v="Online"/>
    <s v="UPI"/>
    <n v="3"/>
    <n v="1770.38"/>
    <n v="0"/>
    <n v="5311.14"/>
    <n v="1591.84"/>
    <n v="535.62"/>
    <n v="0.10084840542708344"/>
    <n v="448"/>
    <s v="Returned"/>
    <s v="Delivered"/>
    <n v="18.43"/>
    <n v="5"/>
  </r>
  <r>
    <s v="9d9b6231-7d45-48ef-956c-e8ea19597b5a"/>
    <x v="122"/>
    <x v="10"/>
    <d v="2025-03-11T00:00:00"/>
    <n v="3"/>
    <s v="On Time"/>
    <s v="479d0cda-f396-4a37-b065-c817687a4850"/>
    <s v="Jacob Ramos"/>
    <x v="2"/>
    <x v="0"/>
    <x v="0"/>
    <x v="2"/>
    <x v="0"/>
    <s v="Offline"/>
    <s v="Debit Card"/>
    <n v="9"/>
    <n v="935.98"/>
    <n v="20"/>
    <n v="6739.06"/>
    <n v="700.28"/>
    <n v="1697.04"/>
    <n v="0.20145729609607044"/>
    <n v="414"/>
    <s v="Returned"/>
    <s v="In Transit"/>
    <n v="12.31"/>
    <n v="4"/>
  </r>
  <r>
    <s v="fb1e143b-196f-4dfa-9cd8-fe1adafec8a9"/>
    <x v="123"/>
    <x v="6"/>
    <d v="2024-04-21T00:00:00"/>
    <n v="4"/>
    <s v="On Time"/>
    <s v="e6d5901d-8b62-4d41-9e09-a9eeaf88bdec"/>
    <s v="Heather Sanders"/>
    <x v="1"/>
    <x v="3"/>
    <x v="0"/>
    <x v="1"/>
    <x v="3"/>
    <s v="Offline"/>
    <s v="Cash"/>
    <n v="5"/>
    <n v="1486.4"/>
    <n v="20"/>
    <n v="5945.6"/>
    <n v="1192.57"/>
    <n v="1175.32"/>
    <n v="0.15814316469321851"/>
    <n v="263"/>
    <s v="Not Returned"/>
    <s v="Delivered"/>
    <n v="23.04"/>
    <n v="1"/>
  </r>
  <r>
    <s v="d918b3e5-f2f2-4eef-9f45-dbfdf7dc67e0"/>
    <x v="22"/>
    <x v="10"/>
    <d v="2024-03-16T00:00:00"/>
    <n v="4"/>
    <s v="On Time"/>
    <s v="a9ab364a-1777-48cb-b468-5b98d2fe2fde"/>
    <s v="Mark Maddox"/>
    <x v="2"/>
    <x v="5"/>
    <x v="1"/>
    <x v="1"/>
    <x v="9"/>
    <s v="Offline"/>
    <s v="UPI"/>
    <n v="4"/>
    <n v="681.02"/>
    <n v="0"/>
    <n v="2724.08"/>
    <n v="461.89"/>
    <n v="876.52"/>
    <n v="0.32176734897653519"/>
    <n v="154"/>
    <s v="Returned"/>
    <s v="In Transit"/>
    <n v="34.42"/>
    <n v="2"/>
  </r>
  <r>
    <s v="fd235def-3e5a-47e3-9560-db22c96b5edb"/>
    <x v="124"/>
    <x v="11"/>
    <d v="2023-11-30T00:00:00"/>
    <n v="5"/>
    <s v="On Time"/>
    <s v="34885a46-9088-4eaf-8977-6598203c8c25"/>
    <s v="Phillip Clark"/>
    <x v="0"/>
    <x v="1"/>
    <x v="1"/>
    <x v="0"/>
    <x v="9"/>
    <s v="Offline"/>
    <s v="UPI"/>
    <n v="7"/>
    <n v="648.27"/>
    <n v="20"/>
    <n v="3630.31"/>
    <n v="568.49"/>
    <n v="446.77"/>
    <n v="9.845324589181316E-2"/>
    <n v="314"/>
    <s v="Returned"/>
    <s v="Delivered"/>
    <n v="48.08"/>
    <n v="4"/>
  </r>
  <r>
    <s v="541c7a86-3ba5-4d2f-9ea4-5c19d0243d72"/>
    <x v="125"/>
    <x v="6"/>
    <d v="2024-04-05T00:00:00"/>
    <n v="4"/>
    <s v="On Time"/>
    <s v="e68933a9-c9e4-4e8c-a5c6-1c45c63d04ee"/>
    <s v="Destiny Riggs"/>
    <x v="1"/>
    <x v="5"/>
    <x v="1"/>
    <x v="3"/>
    <x v="4"/>
    <s v="Online"/>
    <s v="Net Banking"/>
    <n v="9"/>
    <n v="778.57"/>
    <n v="15"/>
    <n v="5956.06"/>
    <n v="644.04"/>
    <n v="1029.1500000000001"/>
    <n v="0.14687182912262225"/>
    <n v="228"/>
    <s v="Not Returned"/>
    <s v="Delivered"/>
    <n v="46.28"/>
    <n v="1"/>
  </r>
  <r>
    <s v="2cabd7e7-cc6b-46e5-802a-df9c8a4b8f7c"/>
    <x v="126"/>
    <x v="1"/>
    <d v="2024-02-02T00:00:00"/>
    <n v="8"/>
    <s v="Late"/>
    <s v="06998731-ddcf-4766-a93b-12cd1c24220e"/>
    <s v="Hunter Kramer"/>
    <x v="0"/>
    <x v="1"/>
    <x v="1"/>
    <x v="1"/>
    <x v="4"/>
    <s v="Online"/>
    <s v="Net Banking"/>
    <n v="3"/>
    <n v="1096.49"/>
    <n v="10"/>
    <n v="2960.52"/>
    <n v="938.97"/>
    <n v="425.3"/>
    <n v="0.12929134480630616"/>
    <n v="250"/>
    <s v="Returned"/>
    <s v="Pending"/>
    <n v="25.05"/>
    <n v="1"/>
  </r>
  <r>
    <s v="43ef2016-2c9b-462e-840a-3aae52e2afd9"/>
    <x v="127"/>
    <x v="1"/>
    <d v="2025-01-21T00:00:00"/>
    <n v="5"/>
    <s v="On Time"/>
    <s v="6bc4123e-bde1-4c1b-a073-3f6d0d6a05b3"/>
    <s v="Nichole Alvarez"/>
    <x v="0"/>
    <x v="7"/>
    <x v="1"/>
    <x v="1"/>
    <x v="1"/>
    <s v="Offline"/>
    <s v="UPI"/>
    <n v="10"/>
    <n v="860.08"/>
    <n v="0"/>
    <n v="8600.7999999999993"/>
    <n v="660.23"/>
    <n v="1998.5"/>
    <n v="0.23236210585061851"/>
    <n v="418"/>
    <s v="Returned"/>
    <s v="Pending"/>
    <n v="14.81"/>
    <n v="1"/>
  </r>
  <r>
    <s v="1beaf6ac-97fa-4f04-8363-90075cae9610"/>
    <x v="128"/>
    <x v="8"/>
    <d v="2025-06-14T00:00:00"/>
    <n v="2"/>
    <s v="On Time"/>
    <s v="f206c269-38b7-4c07-80fb-929673b6a09b"/>
    <s v="Monica Kerr"/>
    <x v="2"/>
    <x v="1"/>
    <x v="1"/>
    <x v="3"/>
    <x v="6"/>
    <s v="Online"/>
    <s v="UPI"/>
    <n v="9"/>
    <n v="1415.75"/>
    <n v="0"/>
    <n v="12741.75"/>
    <n v="1246.3900000000001"/>
    <n v="1524.24"/>
    <n v="0.1196256401200777"/>
    <n v="209"/>
    <s v="Returned"/>
    <s v="Delivered"/>
    <n v="39.46"/>
    <n v="4"/>
  </r>
  <r>
    <s v="a4b1f991-7542-4646-8d37-a539857dd3b3"/>
    <x v="129"/>
    <x v="10"/>
    <d v="2025-03-20T00:00:00"/>
    <n v="9"/>
    <s v="Late"/>
    <s v="ffa361be-0f92-40e1-87f9-7d05f6ca6b8b"/>
    <s v="James Parks"/>
    <x v="1"/>
    <x v="6"/>
    <x v="0"/>
    <x v="3"/>
    <x v="9"/>
    <s v="Offline"/>
    <s v="Credit Card"/>
    <n v="7"/>
    <n v="1745.76"/>
    <n v="15"/>
    <n v="10387.27"/>
    <n v="1089.49"/>
    <n v="3904.81"/>
    <n v="0.31953418568417197"/>
    <n v="91"/>
    <s v="Not Returned"/>
    <s v="Pending"/>
    <n v="10.73"/>
    <n v="2"/>
  </r>
  <r>
    <s v="12d0498d-718d-4d05-a8e2-2743b65feea9"/>
    <x v="130"/>
    <x v="7"/>
    <d v="2024-11-04T00:00:00"/>
    <n v="4"/>
    <s v="On Time"/>
    <s v="9bb96155-5275-4b94-94ae-af5ce63658c9"/>
    <s v="Cameron Weber"/>
    <x v="1"/>
    <x v="1"/>
    <x v="1"/>
    <x v="0"/>
    <x v="0"/>
    <s v="Offline"/>
    <s v="UPI"/>
    <n v="9"/>
    <n v="952.86"/>
    <n v="15"/>
    <n v="7289.38"/>
    <n v="723.77"/>
    <n v="1752.54"/>
    <n v="0.20436020681597156"/>
    <n v="79"/>
    <s v="Not Returned"/>
    <s v="Delivered"/>
    <n v="47.18"/>
    <n v="1"/>
  </r>
  <r>
    <s v="6182f347-533f-4a72-b64f-a54a8c611654"/>
    <x v="93"/>
    <x v="1"/>
    <d v="2025-01-15T00:00:00"/>
    <n v="2"/>
    <s v="On Time"/>
    <s v="4b7e6b3c-87d2-42a6-98ee-ac2bfe9fecaa"/>
    <s v="Larry Garcia"/>
    <x v="0"/>
    <x v="1"/>
    <x v="1"/>
    <x v="3"/>
    <x v="4"/>
    <s v="Offline"/>
    <s v="Net Banking"/>
    <n v="1"/>
    <n v="1543.8"/>
    <n v="5"/>
    <n v="1466.61"/>
    <n v="1021.72"/>
    <n v="495.98"/>
    <n v="0.32127218551625858"/>
    <n v="344"/>
    <s v="Returned"/>
    <s v="Delivered"/>
    <n v="38.32"/>
    <n v="4"/>
  </r>
  <r>
    <s v="a6a27967-a79b-44b6-9a50-9fed1d4a3d81"/>
    <x v="7"/>
    <x v="6"/>
    <d v="2025-04-19T00:00:00"/>
    <n v="5"/>
    <s v="On Time"/>
    <s v="b888f6ed-8d24-4e3e-84da-bddbe0b15aba"/>
    <s v="Jessica Beasley"/>
    <x v="1"/>
    <x v="7"/>
    <x v="1"/>
    <x v="1"/>
    <x v="1"/>
    <s v="Offline"/>
    <s v="Net Banking"/>
    <n v="1"/>
    <n v="473.67"/>
    <n v="5"/>
    <n v="449.99"/>
    <n v="355.81"/>
    <n v="111.97"/>
    <n v="0.23638820275719383"/>
    <n v="306"/>
    <s v="Not Returned"/>
    <s v="Delivered"/>
    <n v="18.579999999999998"/>
    <n v="2"/>
  </r>
  <r>
    <s v="66132e69-7418-4109-93d1-bf0f56c438e4"/>
    <x v="131"/>
    <x v="5"/>
    <d v="2024-09-05T00:00:00"/>
    <n v="3"/>
    <s v="On Time"/>
    <s v="50032b35-1857-4baf-bac7-e2b96a7e4c36"/>
    <s v="Maurice Brooks"/>
    <x v="2"/>
    <x v="2"/>
    <x v="2"/>
    <x v="3"/>
    <x v="0"/>
    <s v="Offline"/>
    <s v="Credit Card"/>
    <n v="9"/>
    <n v="586.54999999999995"/>
    <n v="20"/>
    <n v="4223.16"/>
    <n v="506.73"/>
    <n v="574.70000000000005"/>
    <n v="0.10886634652724501"/>
    <n v="497"/>
    <s v="Not Returned"/>
    <s v="Pending"/>
    <n v="35.21"/>
    <n v="5"/>
  </r>
  <r>
    <s v="112fa612-7969-4ed2-ac48-bf55afd380c4"/>
    <x v="132"/>
    <x v="0"/>
    <d v="2024-02-20T00:00:00"/>
    <n v="8"/>
    <s v="Late"/>
    <s v="17dded81-15da-405c-94ef-00aa175a81ec"/>
    <s v="Patrick Watson"/>
    <x v="1"/>
    <x v="6"/>
    <x v="0"/>
    <x v="3"/>
    <x v="2"/>
    <s v="Online"/>
    <s v="UPI"/>
    <n v="7"/>
    <n v="340.97"/>
    <n v="5"/>
    <n v="2267.4499999999998"/>
    <n v="281.75"/>
    <n v="393.81"/>
    <n v="0.16499566363190729"/>
    <n v="439"/>
    <s v="Returned"/>
    <s v="In Transit"/>
    <n v="46.16"/>
    <n v="5"/>
  </r>
  <r>
    <s v="f4e559e5-9622-4348-8f5a-e9d38e6e5003"/>
    <x v="133"/>
    <x v="1"/>
    <d v="2024-02-01T00:00:00"/>
    <n v="6"/>
    <s v="Late"/>
    <s v="ab85fd59-5463-4dc7-8fca-7b6a8fc42092"/>
    <s v="Hayden Ortega"/>
    <x v="0"/>
    <x v="4"/>
    <x v="2"/>
    <x v="3"/>
    <x v="1"/>
    <s v="Offline"/>
    <s v="UPI"/>
    <n v="7"/>
    <n v="1083.48"/>
    <n v="5"/>
    <n v="7205.14"/>
    <n v="732.97"/>
    <n v="2330.89"/>
    <n v="0.30732850233902392"/>
    <n v="47"/>
    <s v="Returned"/>
    <s v="Delivered"/>
    <n v="17.079999999999998"/>
    <n v="5"/>
  </r>
  <r>
    <s v="b8976ec5-ea74-4b18-9e3b-496f6c4596f6"/>
    <x v="134"/>
    <x v="3"/>
    <d v="2025-05-25T00:00:00"/>
    <n v="4"/>
    <s v="On Time"/>
    <s v="99b479d4-49a2-44ae-b7e8-f8e50d2b91ef"/>
    <s v="Brian Romero"/>
    <x v="3"/>
    <x v="1"/>
    <x v="1"/>
    <x v="0"/>
    <x v="8"/>
    <s v="Offline"/>
    <s v="Credit Card"/>
    <n v="10"/>
    <n v="1619.07"/>
    <n v="20"/>
    <n v="12952.56"/>
    <n v="1076.8499999999999"/>
    <n v="4337.76"/>
    <n v="0.26791676703292633"/>
    <n v="108"/>
    <s v="Returned"/>
    <s v="Pending"/>
    <n v="10.28"/>
    <n v="4"/>
  </r>
  <r>
    <s v="d8e7012f-3968-4c81-bb70-c3b8a81fdec3"/>
    <x v="135"/>
    <x v="0"/>
    <d v="2024-02-21T00:00:00"/>
    <n v="7"/>
    <s v="Late"/>
    <s v="8e676a01-d86a-4460-99a1-120e1bb43332"/>
    <s v="Phillip Andrews"/>
    <x v="2"/>
    <x v="2"/>
    <x v="2"/>
    <x v="1"/>
    <x v="2"/>
    <s v="Offline"/>
    <s v="UPI"/>
    <n v="9"/>
    <n v="1834.5"/>
    <n v="10"/>
    <n v="14859.45"/>
    <n v="1527.5"/>
    <n v="2486.6999999999998"/>
    <n v="0.15061324611610791"/>
    <n v="133"/>
    <s v="Not Returned"/>
    <s v="Pending"/>
    <n v="44.73"/>
    <n v="4"/>
  </r>
  <r>
    <s v="f97be2dd-8f9b-42ae-985c-16bd6dda4f8d"/>
    <x v="4"/>
    <x v="4"/>
    <d v="2025-07-14T00:00:00"/>
    <n v="10"/>
    <s v="Late"/>
    <s v="9d132363-9f29-4a8b-9184-6c39c4767556"/>
    <s v="Kristin Lynch"/>
    <x v="1"/>
    <x v="0"/>
    <x v="0"/>
    <x v="3"/>
    <x v="6"/>
    <s v="Online"/>
    <s v="Credit Card"/>
    <n v="6"/>
    <n v="1832.94"/>
    <n v="10"/>
    <n v="9897.8799999999992"/>
    <n v="1327.38"/>
    <n v="2730.02"/>
    <n v="0.24823689446099345"/>
    <n v="133"/>
    <s v="Not Returned"/>
    <s v="In Transit"/>
    <n v="11.86"/>
    <n v="3"/>
  </r>
  <r>
    <s v="076979d6-4477-4442-b187-53e6d4578ad9"/>
    <x v="136"/>
    <x v="10"/>
    <d v="2025-03-16T00:00:00"/>
    <n v="6"/>
    <s v="Late"/>
    <s v="c32d4526-b3e4-410a-85f5-0c522e2fbf77"/>
    <s v="Gerald Smith"/>
    <x v="3"/>
    <x v="2"/>
    <x v="2"/>
    <x v="3"/>
    <x v="4"/>
    <s v="Offline"/>
    <s v="Cash"/>
    <n v="8"/>
    <n v="1675.06"/>
    <n v="20"/>
    <n v="10720.38"/>
    <n v="1333.99"/>
    <n v="2182.85"/>
    <n v="0.1628934187432092"/>
    <n v="235"/>
    <s v="Returned"/>
    <s v="Pending"/>
    <n v="40.770000000000003"/>
    <n v="2"/>
  </r>
  <r>
    <s v="6699cd99-a847-4ce7-90fa-6b5724ac2130"/>
    <x v="137"/>
    <x v="9"/>
    <d v="2025-08-24T00:00:00"/>
    <n v="2"/>
    <s v="On Time"/>
    <s v="a2178f84-bdb0-45ff-a451-e5a411d059b2"/>
    <s v="Anna Moreno"/>
    <x v="0"/>
    <x v="5"/>
    <x v="1"/>
    <x v="3"/>
    <x v="7"/>
    <s v="Online"/>
    <s v="Cash"/>
    <n v="9"/>
    <n v="1837.95"/>
    <n v="0"/>
    <n v="16541.55"/>
    <n v="1391.67"/>
    <n v="4016.52"/>
    <n v="0.24281400473353465"/>
    <n v="70"/>
    <s v="Returned"/>
    <s v="Delivered"/>
    <n v="36.82"/>
    <n v="1"/>
  </r>
  <r>
    <s v="284bf962-5744-4596-b422-21676b7a2460"/>
    <x v="138"/>
    <x v="9"/>
    <d v="2024-08-05T00:00:00"/>
    <n v="1"/>
    <s v="On Time"/>
    <s v="530ac1c7-b8ba-4368-8fc7-77685ebbcca5"/>
    <s v="Latoya Miller"/>
    <x v="0"/>
    <x v="2"/>
    <x v="2"/>
    <x v="3"/>
    <x v="6"/>
    <s v="Offline"/>
    <s v="Credit Card"/>
    <n v="10"/>
    <n v="167.88"/>
    <n v="15"/>
    <n v="1426.98"/>
    <n v="133.93"/>
    <n v="288.57"/>
    <n v="0.17189063616869193"/>
    <n v="8"/>
    <s v="Not Returned"/>
    <s v="Pending"/>
    <n v="48.99"/>
    <n v="1"/>
  </r>
  <r>
    <s v="9e2aa4ac-c122-45b3-a84c-03d227d415b6"/>
    <x v="139"/>
    <x v="11"/>
    <d v="2023-12-06T00:00:00"/>
    <n v="10"/>
    <s v="Late"/>
    <s v="45a88829-14e2-46e5-ac89-36bc0cbd3c03"/>
    <s v="Jeff Lawson"/>
    <x v="3"/>
    <x v="4"/>
    <x v="2"/>
    <x v="1"/>
    <x v="5"/>
    <s v="Offline"/>
    <s v="UPI"/>
    <n v="9"/>
    <n v="1840.2"/>
    <n v="5"/>
    <n v="15733.71"/>
    <n v="1237.1500000000001"/>
    <n v="5156.08"/>
    <n v="0.31132364839570581"/>
    <n v="407"/>
    <s v="Not Returned"/>
    <s v="Delivered"/>
    <n v="21.79"/>
    <n v="4"/>
  </r>
  <r>
    <s v="832920b7-c143-4426-b72f-871a45ee432d"/>
    <x v="131"/>
    <x v="5"/>
    <d v="2024-09-09T00:00:00"/>
    <n v="7"/>
    <s v="Late"/>
    <s v="1c6345ab-6e0e-41e8-985d-3f861d2324e6"/>
    <s v="Michael Tucker"/>
    <x v="2"/>
    <x v="7"/>
    <x v="1"/>
    <x v="1"/>
    <x v="8"/>
    <s v="Offline"/>
    <s v="Credit Card"/>
    <n v="2"/>
    <n v="634.95000000000005"/>
    <n v="0"/>
    <n v="1269.9000000000001"/>
    <n v="398.78"/>
    <n v="472.34"/>
    <n v="0.3719505472871879"/>
    <n v="326"/>
    <s v="Returned"/>
    <s v="Pending"/>
    <n v="12.71"/>
    <n v="4"/>
  </r>
  <r>
    <s v="652ffb49-3873-457f-8ba0-78e84ef492c1"/>
    <x v="140"/>
    <x v="10"/>
    <d v="2025-03-22T00:00:00"/>
    <n v="4"/>
    <s v="On Time"/>
    <s v="01f7c7ec-0e06-40cd-996d-5c50fc04a168"/>
    <s v="Tony Saunders"/>
    <x v="1"/>
    <x v="4"/>
    <x v="2"/>
    <x v="2"/>
    <x v="4"/>
    <s v="Offline"/>
    <s v="UPI"/>
    <n v="2"/>
    <n v="1955.79"/>
    <n v="20"/>
    <n v="3129.26"/>
    <n v="1712.77"/>
    <n v="388.83"/>
    <n v="9.940484407835197E-2"/>
    <n v="23"/>
    <s v="Returned"/>
    <s v="Pending"/>
    <n v="46.65"/>
    <n v="5"/>
  </r>
  <r>
    <s v="1eb74b56-53ff-43a2-8a19-35014169b9fc"/>
    <x v="141"/>
    <x v="8"/>
    <d v="2025-06-08T00:00:00"/>
    <n v="7"/>
    <s v="Late"/>
    <s v="6e3f683a-bf3c-4140-bf54-a51101fa964e"/>
    <s v="James Padilla"/>
    <x v="0"/>
    <x v="1"/>
    <x v="1"/>
    <x v="1"/>
    <x v="6"/>
    <s v="Offline"/>
    <s v="Debit Card"/>
    <n v="4"/>
    <n v="80.53"/>
    <n v="20"/>
    <n v="257.7"/>
    <n v="51.8"/>
    <n v="91.94"/>
    <n v="0.28542158201912332"/>
    <n v="288"/>
    <s v="Returned"/>
    <s v="Pending"/>
    <n v="42.56"/>
    <n v="4"/>
  </r>
  <r>
    <s v="ce6322b6-ab05-447f-9556-b37d8f0881ee"/>
    <x v="142"/>
    <x v="11"/>
    <d v="2024-11-14T00:00:00"/>
    <n v="6"/>
    <s v="Late"/>
    <s v="dc9c96de-65a6-44c2-9273-8a235aaab32f"/>
    <s v="Jessica Stevens"/>
    <x v="0"/>
    <x v="6"/>
    <x v="0"/>
    <x v="3"/>
    <x v="7"/>
    <s v="Online"/>
    <s v="Cash"/>
    <n v="2"/>
    <n v="1591.47"/>
    <n v="20"/>
    <n v="2546.35"/>
    <n v="1310.79"/>
    <n v="449.09"/>
    <n v="0.14109282612930182"/>
    <n v="118"/>
    <s v="Returned"/>
    <s v="In Transit"/>
    <n v="32.229999999999997"/>
    <n v="5"/>
  </r>
  <r>
    <s v="6de59332-9364-43d0-9024-bdc6dcb33df3"/>
    <x v="143"/>
    <x v="2"/>
    <d v="2023-12-25T00:00:00"/>
    <n v="9"/>
    <s v="Late"/>
    <s v="a3e05309-b5a1-4949-a788-420992ca525a"/>
    <s v="Brian Smith"/>
    <x v="2"/>
    <x v="4"/>
    <x v="2"/>
    <x v="2"/>
    <x v="3"/>
    <s v="Offline"/>
    <s v="Debit Card"/>
    <n v="8"/>
    <n v="1286.54"/>
    <n v="15"/>
    <n v="8748.4699999999993"/>
    <n v="859.98"/>
    <n v="2900.61"/>
    <n v="0.28182275716262223"/>
    <n v="348"/>
    <s v="Not Returned"/>
    <s v="Delivered"/>
    <n v="39.75"/>
    <n v="3"/>
  </r>
  <r>
    <s v="9e3d750d-f296-49f0-8d23-72c22bffe17b"/>
    <x v="75"/>
    <x v="8"/>
    <d v="2024-07-01T00:00:00"/>
    <n v="6"/>
    <s v="Late"/>
    <s v="eb7607c9-b08a-4895-94ff-a66675c8e90d"/>
    <s v="Jeffrey Rodriguez"/>
    <x v="3"/>
    <x v="2"/>
    <x v="2"/>
    <x v="0"/>
    <x v="5"/>
    <s v="Online"/>
    <s v="Credit Card"/>
    <n v="7"/>
    <n v="572.54999999999995"/>
    <n v="5"/>
    <n v="3807.46"/>
    <n v="470.58"/>
    <n v="678.1"/>
    <n v="0.16919295881831908"/>
    <n v="2"/>
    <s v="Not Returned"/>
    <s v="In Transit"/>
    <n v="21.2"/>
    <n v="3"/>
  </r>
  <r>
    <s v="1422373f-8622-48d1-a683-e10796c044d0"/>
    <x v="62"/>
    <x v="5"/>
    <d v="2024-09-26T00:00:00"/>
    <n v="7"/>
    <s v="Late"/>
    <s v="beed10b6-4f6e-474b-9eda-b0276550f74a"/>
    <s v="Gary Jackson"/>
    <x v="0"/>
    <x v="0"/>
    <x v="0"/>
    <x v="1"/>
    <x v="5"/>
    <s v="Online"/>
    <s v="Credit Card"/>
    <n v="8"/>
    <n v="415.41"/>
    <n v="20"/>
    <n v="2658.62"/>
    <n v="318.38"/>
    <n v="620.99"/>
    <n v="0.1868605714835945"/>
    <n v="181"/>
    <s v="Returned"/>
    <s v="Pending"/>
    <n v="31.91"/>
    <n v="3"/>
  </r>
  <r>
    <s v="828c37e7-87d5-47be-9d30-d990a21b0307"/>
    <x v="144"/>
    <x v="11"/>
    <d v="2024-11-20T00:00:00"/>
    <n v="4"/>
    <s v="On Time"/>
    <s v="5970a859-c6b6-44ad-a7ea-8d5a31a3ac4d"/>
    <s v="Tyler Brewer"/>
    <x v="1"/>
    <x v="4"/>
    <x v="2"/>
    <x v="0"/>
    <x v="0"/>
    <s v="Offline"/>
    <s v="Debit Card"/>
    <n v="2"/>
    <n v="856.93"/>
    <n v="20"/>
    <n v="1371.09"/>
    <n v="746.87"/>
    <n v="176.1"/>
    <n v="0.10275051637823393"/>
    <n v="71"/>
    <s v="Not Returned"/>
    <s v="In Transit"/>
    <n v="17.079999999999998"/>
    <n v="2"/>
  </r>
  <r>
    <s v="4187222b-257d-4e52-9a51-65ca3c7c1d85"/>
    <x v="145"/>
    <x v="0"/>
    <d v="2024-02-14T00:00:00"/>
    <n v="6"/>
    <s v="Late"/>
    <s v="2722796e-9a36-41ec-ac6a-6e9a328067a1"/>
    <s v="Mary Thompson"/>
    <x v="3"/>
    <x v="0"/>
    <x v="0"/>
    <x v="1"/>
    <x v="2"/>
    <s v="Online"/>
    <s v="Cash"/>
    <n v="5"/>
    <n v="588.13"/>
    <n v="15"/>
    <n v="2499.5500000000002"/>
    <n v="490.97"/>
    <n v="412.93"/>
    <n v="0.14042133541904001"/>
    <n v="304"/>
    <s v="Returned"/>
    <s v="In Transit"/>
    <n v="9.81"/>
    <n v="3"/>
  </r>
  <r>
    <s v="c1235c91-76c5-40dc-be7e-7419a0c14035"/>
    <x v="70"/>
    <x v="8"/>
    <d v="2025-06-15T00:00:00"/>
    <n v="7"/>
    <s v="Late"/>
    <s v="72eb7474-9458-454e-8287-4f069050f7ef"/>
    <s v="Sonia Day"/>
    <x v="1"/>
    <x v="1"/>
    <x v="1"/>
    <x v="3"/>
    <x v="6"/>
    <s v="Offline"/>
    <s v="UPI"/>
    <n v="7"/>
    <n v="1691.15"/>
    <n v="10"/>
    <n v="10654.25"/>
    <n v="1238.03"/>
    <n v="2854.66"/>
    <n v="0.24114275577481084"/>
    <n v="308"/>
    <s v="Returned"/>
    <s v="In Transit"/>
    <n v="19.14"/>
    <n v="4"/>
  </r>
  <r>
    <s v="a09151e0-f891-40c3-9d3f-487e52bdc661"/>
    <x v="146"/>
    <x v="0"/>
    <d v="2025-02-20T00:00:00"/>
    <n v="7"/>
    <s v="Late"/>
    <s v="117b355b-7094-4bdb-a6a5-24e350ee7a92"/>
    <s v="Mark Hogan"/>
    <x v="3"/>
    <x v="6"/>
    <x v="0"/>
    <x v="2"/>
    <x v="9"/>
    <s v="Online"/>
    <s v="Net Banking"/>
    <n v="4"/>
    <n v="1937.14"/>
    <n v="10"/>
    <n v="6973.7"/>
    <n v="1380.83"/>
    <n v="2002.72"/>
    <n v="0.25846350805827145"/>
    <n v="102"/>
    <s v="Returned"/>
    <s v="Pending"/>
    <n v="39.54"/>
    <n v="1"/>
  </r>
  <r>
    <s v="12fe28bf-81e0-4489-9a18-e2a30e614bcd"/>
    <x v="147"/>
    <x v="1"/>
    <d v="2025-01-21T00:00:00"/>
    <n v="3"/>
    <s v="On Time"/>
    <s v="09a0a0f6-73b0-4091-b634-c1694f76e388"/>
    <s v="Ronald Jones"/>
    <x v="3"/>
    <x v="7"/>
    <x v="1"/>
    <x v="1"/>
    <x v="9"/>
    <s v="Online"/>
    <s v="UPI"/>
    <n v="2"/>
    <n v="1605.49"/>
    <n v="15"/>
    <n v="2729.33"/>
    <n v="1287.43"/>
    <n v="540.70000000000005"/>
    <n v="0.16839095852356603"/>
    <n v="337"/>
    <s v="Returned"/>
    <s v="Pending"/>
    <n v="24.04"/>
    <n v="4"/>
  </r>
  <r>
    <s v="9d713084-171d-4bf9-9af4-81a7fa34d2e8"/>
    <x v="148"/>
    <x v="9"/>
    <d v="2025-08-25T00:00:00"/>
    <n v="7"/>
    <s v="Late"/>
    <s v="7674456f-626d-419d-81cf-325298159d6c"/>
    <s v="Tiffany Stevenson"/>
    <x v="0"/>
    <x v="0"/>
    <x v="0"/>
    <x v="3"/>
    <x v="4"/>
    <s v="Offline"/>
    <s v="Net Banking"/>
    <n v="7"/>
    <n v="984.51"/>
    <n v="20"/>
    <n v="5513.26"/>
    <n v="740.34"/>
    <n v="1367.35"/>
    <n v="0.19840907079228681"/>
    <n v="304"/>
    <s v="Returned"/>
    <s v="Delivered"/>
    <n v="39.6"/>
    <n v="3"/>
  </r>
  <r>
    <s v="925817b7-cf50-4889-a8b7-7f7b7321bf6b"/>
    <x v="149"/>
    <x v="11"/>
    <d v="2023-11-24T00:00:00"/>
    <n v="7"/>
    <s v="Late"/>
    <s v="9ae1a991-524f-43ff-b030-7633a6ded1d8"/>
    <s v="Chris Brown"/>
    <x v="0"/>
    <x v="5"/>
    <x v="1"/>
    <x v="0"/>
    <x v="4"/>
    <s v="Online"/>
    <s v="Credit Card"/>
    <n v="7"/>
    <n v="1968.04"/>
    <n v="10"/>
    <n v="12398.65"/>
    <n v="1750.99"/>
    <n v="1367.41"/>
    <n v="9.9258290336723717E-2"/>
    <n v="132"/>
    <s v="Returned"/>
    <s v="Pending"/>
    <n v="38.61"/>
    <n v="5"/>
  </r>
  <r>
    <s v="57eb89b1-d65e-49dd-a62d-2d06cf9b8558"/>
    <x v="150"/>
    <x v="1"/>
    <d v="2024-01-06T00:00:00"/>
    <n v="1"/>
    <s v="On Time"/>
    <s v="812a1f9b-1596-4802-b6dd-6257fb7d9f1c"/>
    <s v="Amanda Zimmerman"/>
    <x v="2"/>
    <x v="2"/>
    <x v="2"/>
    <x v="3"/>
    <x v="6"/>
    <s v="Online"/>
    <s v="UPI"/>
    <n v="10"/>
    <n v="812.71"/>
    <n v="20"/>
    <n v="6501.68"/>
    <n v="524.38"/>
    <n v="2306.64"/>
    <n v="0.28382079708629149"/>
    <n v="212"/>
    <s v="Returned"/>
    <s v="Delivered"/>
    <n v="42.41"/>
    <n v="2"/>
  </r>
  <r>
    <s v="28a39779-9c1c-4517-85d2-d0a686295b5d"/>
    <x v="151"/>
    <x v="5"/>
    <d v="2024-09-30T00:00:00"/>
    <n v="8"/>
    <s v="Late"/>
    <s v="486bb6bf-eafd-47d9-9f73-3a3e5d286aa4"/>
    <s v="Raymond Shelton"/>
    <x v="0"/>
    <x v="6"/>
    <x v="0"/>
    <x v="2"/>
    <x v="6"/>
    <s v="Offline"/>
    <s v="Cash"/>
    <n v="4"/>
    <n v="937.9"/>
    <n v="20"/>
    <n v="3001.28"/>
    <n v="698.62"/>
    <n v="765.7"/>
    <n v="0.20409958417741766"/>
    <n v="163"/>
    <s v="Returned"/>
    <s v="In Transit"/>
    <n v="7.01"/>
    <n v="1"/>
  </r>
  <r>
    <s v="55ab946d-a5b5-4dc2-a181-c85eca0ac6ac"/>
    <x v="139"/>
    <x v="11"/>
    <d v="2023-12-05T00:00:00"/>
    <n v="9"/>
    <s v="Late"/>
    <s v="8ed6ad5e-1831-4aa3-9466-9d1910df9974"/>
    <s v="Diane Cummings"/>
    <x v="1"/>
    <x v="1"/>
    <x v="1"/>
    <x v="2"/>
    <x v="5"/>
    <s v="Offline"/>
    <s v="Net Banking"/>
    <n v="3"/>
    <n v="1370.42"/>
    <n v="5"/>
    <n v="3905.7"/>
    <n v="1034.3900000000001"/>
    <n v="957.69"/>
    <n v="0.23294318530085667"/>
    <n v="218"/>
    <s v="Not Returned"/>
    <s v="Delivered"/>
    <n v="40.9"/>
    <n v="2"/>
  </r>
  <r>
    <s v="df8f4197-9a4a-49b2-a806-133cf6e39356"/>
    <x v="152"/>
    <x v="10"/>
    <d v="2025-03-16T00:00:00"/>
    <n v="7"/>
    <s v="Late"/>
    <s v="952e6abb-14dd-4061-9557-36f8267eddce"/>
    <s v="Sydney Collins"/>
    <x v="2"/>
    <x v="5"/>
    <x v="1"/>
    <x v="3"/>
    <x v="2"/>
    <s v="Online"/>
    <s v="Debit Card"/>
    <n v="10"/>
    <n v="106.92"/>
    <n v="5"/>
    <n v="1015.74"/>
    <n v="78.569999999999993"/>
    <n v="269.33"/>
    <n v="0.25189861578750466"/>
    <n v="105"/>
    <s v="Not Returned"/>
    <s v="Pending"/>
    <n v="41.39"/>
    <n v="1"/>
  </r>
  <r>
    <s v="2102f9c9-6457-4bc4-a981-b098b2cf952d"/>
    <x v="152"/>
    <x v="10"/>
    <d v="2025-03-17T00:00:00"/>
    <n v="8"/>
    <s v="Late"/>
    <s v="15b02530-f020-4992-b576-255e98549f22"/>
    <s v="James Conner"/>
    <x v="3"/>
    <x v="0"/>
    <x v="0"/>
    <x v="1"/>
    <x v="6"/>
    <s v="Offline"/>
    <s v="Net Banking"/>
    <n v="8"/>
    <n v="685.67"/>
    <n v="0"/>
    <n v="5485.36"/>
    <n v="465.37"/>
    <n v="1762.4"/>
    <n v="0.32129158341476222"/>
    <n v="200"/>
    <s v="Returned"/>
    <s v="In Transit"/>
    <n v="20.84"/>
    <n v="4"/>
  </r>
  <r>
    <s v="d436a7a8-b3ec-4951-ab8c-bf9720b71785"/>
    <x v="153"/>
    <x v="4"/>
    <d v="2025-07-14T00:00:00"/>
    <n v="5"/>
    <s v="On Time"/>
    <s v="af77520e-ff46-45af-bd20-563bf275b5f3"/>
    <s v="Anna Santiago"/>
    <x v="0"/>
    <x v="5"/>
    <x v="1"/>
    <x v="2"/>
    <x v="4"/>
    <s v="Online"/>
    <s v="UPI"/>
    <n v="3"/>
    <n v="1200.83"/>
    <n v="10"/>
    <n v="3242.24"/>
    <n v="762.96"/>
    <n v="1182.25"/>
    <n v="0.32817578952335746"/>
    <n v="355"/>
    <s v="Returned"/>
    <s v="Pending"/>
    <n v="22.48"/>
    <n v="5"/>
  </r>
  <r>
    <s v="4f11d8dc-5cd3-4369-84aa-c1b75ca0c428"/>
    <x v="154"/>
    <x v="11"/>
    <d v="2024-11-22T00:00:00"/>
    <n v="8"/>
    <s v="Late"/>
    <s v="577bc55a-36d5-4494-b37f-d50d2e25b5ee"/>
    <s v="Katelyn Perez"/>
    <x v="3"/>
    <x v="5"/>
    <x v="1"/>
    <x v="3"/>
    <x v="2"/>
    <s v="Online"/>
    <s v="Debit Card"/>
    <n v="9"/>
    <n v="412.22"/>
    <n v="5"/>
    <n v="3524.48"/>
    <n v="315.95999999999998"/>
    <n v="823.02"/>
    <n v="0.22183947083272681"/>
    <n v="161"/>
    <s v="Not Returned"/>
    <s v="Pending"/>
    <n v="7.41"/>
    <n v="3"/>
  </r>
  <r>
    <s v="d82c7565-4bb9-47ec-93c1-175427aa7cbc"/>
    <x v="155"/>
    <x v="1"/>
    <d v="2024-02-08T00:00:00"/>
    <n v="8"/>
    <s v="Late"/>
    <s v="c5580bb2-81f7-43fb-99e4-5c6ac9c23e69"/>
    <s v="Nancy Rose"/>
    <x v="2"/>
    <x v="1"/>
    <x v="1"/>
    <x v="3"/>
    <x v="7"/>
    <s v="Offline"/>
    <s v="Cash"/>
    <n v="7"/>
    <n v="430.5"/>
    <n v="20"/>
    <n v="2410.8000000000002"/>
    <n v="323.58"/>
    <n v="598.75"/>
    <n v="0.19868923179027709"/>
    <n v="363"/>
    <s v="Not Returned"/>
    <s v="In Transit"/>
    <n v="12.53"/>
    <n v="5"/>
  </r>
  <r>
    <s v="9e374f7a-c42c-4c39-a05b-46c556363094"/>
    <x v="156"/>
    <x v="10"/>
    <d v="2025-03-22T00:00:00"/>
    <n v="8"/>
    <s v="Late"/>
    <s v="277d1be9-6070-46a1-98e5-2499218c6e1c"/>
    <s v="Ronald Wise"/>
    <x v="2"/>
    <x v="1"/>
    <x v="1"/>
    <x v="1"/>
    <x v="0"/>
    <s v="Online"/>
    <s v="Net Banking"/>
    <n v="4"/>
    <n v="113.76"/>
    <n v="20"/>
    <n v="364.03"/>
    <n v="78.11"/>
    <n v="114.08"/>
    <n v="0.25070323488045004"/>
    <n v="58"/>
    <s v="Not Returned"/>
    <s v="Pending"/>
    <n v="42.05"/>
    <n v="3"/>
  </r>
  <r>
    <s v="700b5d5f-b89f-42f3-aa60-c652e7147668"/>
    <x v="157"/>
    <x v="4"/>
    <d v="2025-07-10T00:00:00"/>
    <n v="4"/>
    <s v="On Time"/>
    <s v="ad261ec5-5d42-49e9-a92e-07b60b2f6d5c"/>
    <s v="Tracy Bishop"/>
    <x v="3"/>
    <x v="1"/>
    <x v="1"/>
    <x v="3"/>
    <x v="1"/>
    <s v="Online"/>
    <s v="Cash"/>
    <n v="7"/>
    <n v="476.16"/>
    <n v="0"/>
    <n v="3333.12"/>
    <n v="390.83"/>
    <n v="597.30999999999995"/>
    <n v="0.17920446908602147"/>
    <n v="134"/>
    <s v="Not Returned"/>
    <s v="Delivered"/>
    <n v="24.76"/>
    <n v="1"/>
  </r>
  <r>
    <s v="3be79df4-72ec-416e-88a7-23e9bfa016c2"/>
    <x v="158"/>
    <x v="3"/>
    <d v="2025-05-26T00:00:00"/>
    <n v="3"/>
    <s v="On Time"/>
    <s v="f7315749-4f39-49a8-bd3a-258288b4f474"/>
    <s v="Julie Conley"/>
    <x v="1"/>
    <x v="2"/>
    <x v="2"/>
    <x v="1"/>
    <x v="4"/>
    <s v="Online"/>
    <s v="Credit Card"/>
    <n v="10"/>
    <n v="1393.81"/>
    <n v="15"/>
    <n v="11847.38"/>
    <n v="905.69"/>
    <n v="4149.0200000000004"/>
    <n v="0.2976747189358665"/>
    <n v="291"/>
    <s v="Not Returned"/>
    <s v="Pending"/>
    <n v="17.649999999999999"/>
    <n v="5"/>
  </r>
  <r>
    <s v="fc043f08-9207-4158-b277-1f63ada58417"/>
    <x v="159"/>
    <x v="4"/>
    <d v="2024-07-30T00:00:00"/>
    <n v="2"/>
    <s v="On Time"/>
    <s v="48223120-c4f9-4ccd-b630-a8a770cafdd8"/>
    <s v="Kathryn Barnes"/>
    <x v="1"/>
    <x v="5"/>
    <x v="1"/>
    <x v="2"/>
    <x v="0"/>
    <s v="Offline"/>
    <s v="Credit Card"/>
    <n v="5"/>
    <n v="614.20000000000005"/>
    <n v="20"/>
    <n v="2456.8000000000002"/>
    <n v="550.11"/>
    <n v="256.36"/>
    <n v="8.3477694562031912E-2"/>
    <n v="141"/>
    <s v="Returned"/>
    <s v="Pending"/>
    <n v="43.97"/>
    <n v="2"/>
  </r>
  <r>
    <s v="9acb394a-cd1f-4318-b31f-63fbd11fc8c0"/>
    <x v="160"/>
    <x v="0"/>
    <d v="2024-02-24T00:00:00"/>
    <n v="5"/>
    <s v="On Time"/>
    <s v="0d5ba7cd-4000-45f0-9f7d-0dd7236e1608"/>
    <s v="Shelly Spencer"/>
    <x v="2"/>
    <x v="5"/>
    <x v="1"/>
    <x v="2"/>
    <x v="8"/>
    <s v="Offline"/>
    <s v="Cash"/>
    <n v="7"/>
    <n v="1534.87"/>
    <n v="15"/>
    <n v="9132.48"/>
    <n v="986.39"/>
    <n v="3263.46"/>
    <n v="0.30374466334515066"/>
    <n v="38"/>
    <s v="Returned"/>
    <s v="In Transit"/>
    <n v="28.2"/>
    <n v="3"/>
  </r>
  <r>
    <s v="d9e604b3-8412-4335-988c-656db61e5fdb"/>
    <x v="161"/>
    <x v="1"/>
    <d v="2024-01-12T00:00:00"/>
    <n v="8"/>
    <s v="Late"/>
    <s v="c35b9fea-1578-4709-88f9-e3d01feae1e0"/>
    <s v="Jerry Palmer"/>
    <x v="3"/>
    <x v="6"/>
    <x v="0"/>
    <x v="3"/>
    <x v="9"/>
    <s v="Online"/>
    <s v="Net Banking"/>
    <n v="1"/>
    <n v="688.21"/>
    <n v="0"/>
    <n v="688.21"/>
    <n v="563.84"/>
    <n v="124.37"/>
    <n v="0.18071518867787448"/>
    <n v="203"/>
    <s v="Returned"/>
    <s v="In Transit"/>
    <n v="42.12"/>
    <n v="4"/>
  </r>
  <r>
    <s v="e916da57-f248-43ab-977a-8a5f6ffe33b3"/>
    <x v="116"/>
    <x v="4"/>
    <d v="2025-07-31T00:00:00"/>
    <n v="8"/>
    <s v="Late"/>
    <s v="e27718c5-737d-4fb6-9113-76e038d77b9a"/>
    <s v="Alexander Brown"/>
    <x v="3"/>
    <x v="3"/>
    <x v="0"/>
    <x v="2"/>
    <x v="0"/>
    <s v="Online"/>
    <s v="Credit Card"/>
    <n v="10"/>
    <n v="708.62"/>
    <n v="5"/>
    <n v="6731.89"/>
    <n v="545.53"/>
    <n v="1549.36"/>
    <n v="0.2186446896785301"/>
    <n v="50"/>
    <s v="Not Returned"/>
    <s v="Delivered"/>
    <n v="10.59"/>
    <n v="2"/>
  </r>
  <r>
    <s v="fe9936a3-62db-4850-bc5b-f3a75fbbf0b1"/>
    <x v="162"/>
    <x v="11"/>
    <d v="2024-11-12T00:00:00"/>
    <n v="3"/>
    <s v="On Time"/>
    <s v="07374c86-397b-4f51-9ffa-46ef14e4180c"/>
    <s v="Brett Espinoza"/>
    <x v="3"/>
    <x v="7"/>
    <x v="1"/>
    <x v="3"/>
    <x v="3"/>
    <s v="Online"/>
    <s v="UPI"/>
    <n v="7"/>
    <n v="1984.08"/>
    <n v="5"/>
    <n v="13194.13"/>
    <n v="1783.11"/>
    <n v="1336.45"/>
    <n v="9.6226678647750391E-2"/>
    <n v="47"/>
    <s v="Not Returned"/>
    <s v="In Transit"/>
    <n v="8.7100000000000009"/>
    <n v="2"/>
  </r>
  <r>
    <s v="09ce3cfb-2339-4a19-a563-7cc3ca97ebf5"/>
    <x v="163"/>
    <x v="4"/>
    <d v="2024-07-05T00:00:00"/>
    <n v="2"/>
    <s v="On Time"/>
    <s v="78f2ce6b-d46b-415d-aada-79a34970ed9a"/>
    <s v="Brenda Thornton"/>
    <x v="0"/>
    <x v="1"/>
    <x v="1"/>
    <x v="3"/>
    <x v="0"/>
    <s v="Online"/>
    <s v="Cash"/>
    <n v="4"/>
    <n v="1465.68"/>
    <n v="15"/>
    <n v="4983.3100000000004"/>
    <n v="1167.6300000000001"/>
    <n v="1013.37"/>
    <n v="0.17284980350417553"/>
    <n v="39"/>
    <s v="Returned"/>
    <s v="Pending"/>
    <n v="15.18"/>
    <n v="4"/>
  </r>
  <r>
    <s v="144823f7-e7e6-46c7-8158-24639d8776a0"/>
    <x v="164"/>
    <x v="5"/>
    <d v="2024-10-03T00:00:00"/>
    <n v="4"/>
    <s v="On Time"/>
    <s v="d5c0244d-3735-462d-8184-3b0304dd7054"/>
    <s v="Todd Lynch"/>
    <x v="2"/>
    <x v="1"/>
    <x v="1"/>
    <x v="0"/>
    <x v="6"/>
    <s v="Online"/>
    <s v="Credit Card"/>
    <n v="7"/>
    <n v="1643.36"/>
    <n v="5"/>
    <n v="10928.34"/>
    <n v="1221.53"/>
    <n v="2805.17"/>
    <n v="0.24385318580747462"/>
    <n v="52"/>
    <s v="Not Returned"/>
    <s v="In Transit"/>
    <n v="44.64"/>
    <n v="2"/>
  </r>
  <r>
    <s v="3cd5fd7f-49c1-4669-86b3-3fe61c76bdf6"/>
    <x v="165"/>
    <x v="5"/>
    <d v="2024-09-12T00:00:00"/>
    <n v="3"/>
    <s v="On Time"/>
    <s v="3d0a5f0c-0c39-4ec7-9f31-74054d183eba"/>
    <s v="Riley Bryant"/>
    <x v="2"/>
    <x v="4"/>
    <x v="2"/>
    <x v="1"/>
    <x v="7"/>
    <s v="Offline"/>
    <s v="Debit Card"/>
    <n v="10"/>
    <n v="183.4"/>
    <n v="0"/>
    <n v="1834"/>
    <n v="143.62"/>
    <n v="397.8"/>
    <n v="0.21690294438386043"/>
    <n v="321"/>
    <s v="Returned"/>
    <s v="In Transit"/>
    <n v="32.72"/>
    <n v="4"/>
  </r>
  <r>
    <s v="98c3e3ca-7ff4-4ec6-a7b7-b4c6d6312a80"/>
    <x v="166"/>
    <x v="1"/>
    <d v="2024-01-17T00:00:00"/>
    <n v="6"/>
    <s v="Late"/>
    <s v="83efa9f3-a1c7-4c8a-8435-1b64893ad232"/>
    <s v="Michelle Carter"/>
    <x v="2"/>
    <x v="2"/>
    <x v="2"/>
    <x v="0"/>
    <x v="5"/>
    <s v="Offline"/>
    <s v="Debit Card"/>
    <n v="2"/>
    <n v="323.02999999999997"/>
    <n v="20"/>
    <n v="516.85"/>
    <n v="264.56"/>
    <n v="93.55"/>
    <n v="0.14480079249605302"/>
    <n v="126"/>
    <s v="Not Returned"/>
    <s v="Pending"/>
    <n v="8.7899999999999991"/>
    <n v="5"/>
  </r>
  <r>
    <s v="92170475-3d95-4e3f-9a52-26e69d642932"/>
    <x v="167"/>
    <x v="7"/>
    <d v="2023-10-25T00:00:00"/>
    <n v="7"/>
    <s v="Late"/>
    <s v="ab1021ce-aa14-4cd8-aff3-cde46aa42c9f"/>
    <s v="William Jones"/>
    <x v="3"/>
    <x v="3"/>
    <x v="0"/>
    <x v="0"/>
    <x v="0"/>
    <s v="Online"/>
    <s v="Debit Card"/>
    <n v="10"/>
    <n v="450.62"/>
    <n v="20"/>
    <n v="3604.96"/>
    <n v="295.87"/>
    <n v="1238"/>
    <n v="0.27473259065287825"/>
    <n v="253"/>
    <s v="Not Returned"/>
    <s v="Delivered"/>
    <n v="15.85"/>
    <n v="5"/>
  </r>
  <r>
    <s v="fd034ada-c952-4185-81e0-3a5e8b48f496"/>
    <x v="168"/>
    <x v="11"/>
    <d v="2024-12-08T00:00:00"/>
    <n v="10"/>
    <s v="Late"/>
    <s v="63f4c69d-0534-4101-8ddc-e71981f38dd4"/>
    <s v="Amanda Hughes"/>
    <x v="2"/>
    <x v="0"/>
    <x v="0"/>
    <x v="0"/>
    <x v="6"/>
    <s v="Offline"/>
    <s v="Net Banking"/>
    <n v="3"/>
    <n v="1871.15"/>
    <n v="15"/>
    <n v="4771.43"/>
    <n v="1605.9"/>
    <n v="676.39"/>
    <n v="0.12049452653893772"/>
    <n v="349"/>
    <s v="Returned"/>
    <s v="In Transit"/>
    <n v="47.95"/>
    <n v="1"/>
  </r>
  <r>
    <s v="5b6a8102-0428-4378-bf50-23f440ef3935"/>
    <x v="169"/>
    <x v="9"/>
    <d v="2024-08-08T00:00:00"/>
    <n v="7"/>
    <s v="Late"/>
    <s v="3dba6da8-5844-49fc-914b-9547c9dc72b8"/>
    <s v="Lori Ingram"/>
    <x v="3"/>
    <x v="1"/>
    <x v="1"/>
    <x v="0"/>
    <x v="3"/>
    <s v="Offline"/>
    <s v="Cash"/>
    <n v="1"/>
    <n v="561.26"/>
    <n v="0"/>
    <n v="561.26"/>
    <n v="496.49"/>
    <n v="64.77"/>
    <n v="0.11540106189644728"/>
    <n v="359"/>
    <s v="Not Returned"/>
    <s v="Delivered"/>
    <n v="33.82"/>
    <n v="5"/>
  </r>
  <r>
    <s v="0b599562-2227-419f-951f-f086c1b5b5ca"/>
    <x v="170"/>
    <x v="3"/>
    <d v="2025-05-13T00:00:00"/>
    <n v="3"/>
    <s v="On Time"/>
    <s v="d0421dfa-56ab-487a-8bc7-8e815a304528"/>
    <s v="Sandra Cohen"/>
    <x v="3"/>
    <x v="5"/>
    <x v="1"/>
    <x v="2"/>
    <x v="5"/>
    <s v="Offline"/>
    <s v="Net Banking"/>
    <n v="9"/>
    <n v="654.32000000000005"/>
    <n v="5"/>
    <n v="5594.44"/>
    <n v="583.85"/>
    <n v="602.52"/>
    <n v="0.10231487141867383"/>
    <n v="324"/>
    <s v="Returned"/>
    <s v="In Transit"/>
    <n v="36.44"/>
    <n v="2"/>
  </r>
  <r>
    <s v="cfbe4fe9-2ea9-4542-a1b9-70d07a8104de"/>
    <x v="60"/>
    <x v="6"/>
    <d v="2025-04-10T00:00:00"/>
    <n v="1"/>
    <s v="On Time"/>
    <s v="c6b469ef-b74e-4a93-9027-5b532285b2ef"/>
    <s v="Amanda Harris"/>
    <x v="3"/>
    <x v="1"/>
    <x v="1"/>
    <x v="1"/>
    <x v="5"/>
    <s v="Online"/>
    <s v="Credit Card"/>
    <n v="2"/>
    <n v="1853.02"/>
    <n v="15"/>
    <n v="3150.13"/>
    <n v="1452.19"/>
    <n v="681.41"/>
    <n v="0.18386471813579994"/>
    <n v="6"/>
    <s v="Returned"/>
    <s v="Pending"/>
    <n v="5.51"/>
    <n v="4"/>
  </r>
  <r>
    <s v="50cae32d-0aba-490e-a2c3-28aa33107475"/>
    <x v="171"/>
    <x v="8"/>
    <d v="2025-06-23T00:00:00"/>
    <n v="1"/>
    <s v="On Time"/>
    <s v="65f202f9-83f0-4dc7-8f61-2217eef16694"/>
    <s v="Kimberly King PhD"/>
    <x v="3"/>
    <x v="6"/>
    <x v="0"/>
    <x v="2"/>
    <x v="7"/>
    <s v="Offline"/>
    <s v="UPI"/>
    <n v="5"/>
    <n v="775.15"/>
    <n v="0"/>
    <n v="3875.75"/>
    <n v="644.48"/>
    <n v="653.35"/>
    <n v="0.16857382442107979"/>
    <n v="268"/>
    <s v="Returned"/>
    <s v="In Transit"/>
    <n v="37.049999999999997"/>
    <n v="5"/>
  </r>
  <r>
    <s v="c7e53bbb-dcb5-4c53-9b62-a8df493e904d"/>
    <x v="172"/>
    <x v="10"/>
    <d v="2024-03-16T00:00:00"/>
    <n v="3"/>
    <s v="On Time"/>
    <s v="54f90429-a7de-42cc-9da4-f4a70c3ce284"/>
    <s v="Robert Kim"/>
    <x v="3"/>
    <x v="0"/>
    <x v="0"/>
    <x v="3"/>
    <x v="9"/>
    <s v="Online"/>
    <s v="UPI"/>
    <n v="1"/>
    <n v="1046.02"/>
    <n v="15"/>
    <n v="889.12"/>
    <n v="897.28"/>
    <n v="126.43"/>
    <n v="0.12086766983422879"/>
    <n v="395"/>
    <s v="Returned"/>
    <s v="Pending"/>
    <n v="35.340000000000003"/>
    <n v="1"/>
  </r>
  <r>
    <s v="f4dbca07-e506-4670-b092-947dbe4969ec"/>
    <x v="53"/>
    <x v="9"/>
    <d v="2024-08-28T00:00:00"/>
    <n v="6"/>
    <s v="Late"/>
    <s v="2fd340c0-f945-42fd-96cb-1ab062fb26d7"/>
    <s v="Jonathan Glass MD"/>
    <x v="2"/>
    <x v="2"/>
    <x v="2"/>
    <x v="0"/>
    <x v="3"/>
    <s v="Online"/>
    <s v="Debit Card"/>
    <n v="1"/>
    <n v="1724.44"/>
    <n v="5"/>
    <n v="1638.22"/>
    <n v="1058.45"/>
    <n v="632.69000000000005"/>
    <n v="0.36689591983484493"/>
    <n v="476"/>
    <s v="Returned"/>
    <s v="Pending"/>
    <n v="41.14"/>
    <n v="4"/>
  </r>
  <r>
    <s v="14348f62-6cac-428c-ba22-006515260718"/>
    <x v="173"/>
    <x v="8"/>
    <d v="2025-07-10T00:00:00"/>
    <n v="10"/>
    <s v="Late"/>
    <s v="d284f54e-febe-40db-9a3a-61036e3c4532"/>
    <s v="Edward Garcia"/>
    <x v="3"/>
    <x v="2"/>
    <x v="2"/>
    <x v="2"/>
    <x v="8"/>
    <s v="Online"/>
    <s v="Net Banking"/>
    <n v="6"/>
    <n v="861.7"/>
    <n v="10"/>
    <n v="4653.18"/>
    <n v="730.55"/>
    <n v="708.21"/>
    <n v="0.13697922710920274"/>
    <n v="344"/>
    <s v="Returned"/>
    <s v="Delivered"/>
    <n v="15.04"/>
    <n v="5"/>
  </r>
  <r>
    <s v="7227890e-4e76-433a-8baf-0f5ea9320094"/>
    <x v="174"/>
    <x v="8"/>
    <d v="2024-07-06T00:00:00"/>
    <n v="9"/>
    <s v="Late"/>
    <s v="2aa93b43-6d15-416f-b7b8-c1a59a45693d"/>
    <s v="Heather Williams"/>
    <x v="2"/>
    <x v="1"/>
    <x v="1"/>
    <x v="3"/>
    <x v="5"/>
    <s v="Online"/>
    <s v="UPI"/>
    <n v="5"/>
    <n v="1760.13"/>
    <n v="10"/>
    <n v="7920.59"/>
    <n v="1228.9100000000001"/>
    <n v="2390.4899999999998"/>
    <n v="0.27162652758603051"/>
    <n v="102"/>
    <s v="Not Returned"/>
    <s v="Pending"/>
    <n v="40.299999999999997"/>
    <n v="5"/>
  </r>
  <r>
    <s v="ff86cc31-9d66-4815-9a41-53b3e95f176c"/>
    <x v="137"/>
    <x v="9"/>
    <d v="2025-08-31T00:00:00"/>
    <n v="9"/>
    <s v="Late"/>
    <s v="fae3114b-a3b4-42bd-8649-42966f5842c3"/>
    <s v="Amy Lambert"/>
    <x v="1"/>
    <x v="2"/>
    <x v="2"/>
    <x v="3"/>
    <x v="6"/>
    <s v="Online"/>
    <s v="Credit Card"/>
    <n v="8"/>
    <n v="1203.8"/>
    <n v="5"/>
    <n v="9148.8799999999992"/>
    <n v="986.8"/>
    <n v="1649.2"/>
    <n v="0.17124937697291909"/>
    <n v="477"/>
    <s v="Not Returned"/>
    <s v="Delivered"/>
    <n v="15.48"/>
    <n v="3"/>
  </r>
  <r>
    <s v="bff9507d-cd14-403e-8359-9af65d01f55f"/>
    <x v="175"/>
    <x v="9"/>
    <d v="2024-09-05T00:00:00"/>
    <n v="9"/>
    <s v="Late"/>
    <s v="07f8d4f0-f3ea-4184-a8f4-e3ceadedda80"/>
    <s v="Lawrence Harrington"/>
    <x v="1"/>
    <x v="1"/>
    <x v="1"/>
    <x v="2"/>
    <x v="3"/>
    <s v="Offline"/>
    <s v="Cash"/>
    <n v="7"/>
    <n v="1529.91"/>
    <n v="10"/>
    <n v="9638.43"/>
    <n v="965.66"/>
    <n v="3554.78"/>
    <n v="0.33193175695675842"/>
    <n v="492"/>
    <s v="Returned"/>
    <s v="Delivered"/>
    <n v="37.020000000000003"/>
    <n v="1"/>
  </r>
  <r>
    <s v="c74cc890-3c6a-4174-9136-34a520509c62"/>
    <x v="176"/>
    <x v="11"/>
    <d v="2023-11-15T00:00:00"/>
    <n v="2"/>
    <s v="On Time"/>
    <s v="6202bee6-5cb5-469c-9dc7-b3e6a52964ff"/>
    <s v="Amanda Hernandez"/>
    <x v="0"/>
    <x v="1"/>
    <x v="1"/>
    <x v="1"/>
    <x v="1"/>
    <s v="Online"/>
    <s v="Cash"/>
    <n v="6"/>
    <n v="855.46"/>
    <n v="15"/>
    <n v="4362.8500000000004"/>
    <n v="763.38"/>
    <n v="469.61"/>
    <n v="9.1492686196120609E-2"/>
    <n v="38"/>
    <s v="Returned"/>
    <s v="In Transit"/>
    <n v="34.81"/>
    <n v="2"/>
  </r>
  <r>
    <s v="71a6014c-5f3c-44dc-9ef7-87b8f2e6195f"/>
    <x v="177"/>
    <x v="5"/>
    <d v="2024-10-05T00:00:00"/>
    <n v="5"/>
    <s v="On Time"/>
    <s v="233ffc82-92ec-49af-93ae-c376c359810a"/>
    <s v="Jennifer Banks"/>
    <x v="1"/>
    <x v="2"/>
    <x v="2"/>
    <x v="2"/>
    <x v="0"/>
    <s v="Online"/>
    <s v="Debit Card"/>
    <n v="7"/>
    <n v="1709.28"/>
    <n v="10"/>
    <n v="10768.46"/>
    <n v="1188.6600000000001"/>
    <n v="3279.91"/>
    <n v="0.27412628207699818"/>
    <n v="69"/>
    <s v="Returned"/>
    <s v="Delivered"/>
    <n v="9.75"/>
    <n v="4"/>
  </r>
  <r>
    <s v="bc55300b-06a2-41af-9d0a-f7f7f5e4a471"/>
    <x v="178"/>
    <x v="6"/>
    <d v="2024-05-05T00:00:00"/>
    <n v="8"/>
    <s v="Late"/>
    <s v="63119aca-848a-4440-bfc1-58582fa0d842"/>
    <s v="Autumn Hampton"/>
    <x v="3"/>
    <x v="7"/>
    <x v="1"/>
    <x v="2"/>
    <x v="2"/>
    <s v="Online"/>
    <s v="Credit Card"/>
    <n v="6"/>
    <n v="285.44"/>
    <n v="5"/>
    <n v="1627.01"/>
    <n v="209.96"/>
    <n v="430.24"/>
    <n v="0.25121449925261585"/>
    <n v="80"/>
    <s v="Not Returned"/>
    <s v="Pending"/>
    <n v="36.36"/>
    <n v="1"/>
  </r>
  <r>
    <s v="9ca3fbb3-ff11-48ba-b6ee-1640723ef466"/>
    <x v="179"/>
    <x v="6"/>
    <d v="2025-04-16T00:00:00"/>
    <n v="1"/>
    <s v="On Time"/>
    <s v="ffa623d0-ea9e-4c8d-b1a8-b71f491b90e9"/>
    <s v="Bryan Farrell MD"/>
    <x v="3"/>
    <x v="2"/>
    <x v="2"/>
    <x v="2"/>
    <x v="7"/>
    <s v="Offline"/>
    <s v="Debit Card"/>
    <n v="4"/>
    <n v="227.87"/>
    <n v="10"/>
    <n v="820.33"/>
    <n v="163.81"/>
    <n v="230.62"/>
    <n v="0.25301707113705185"/>
    <n v="15"/>
    <s v="Not Returned"/>
    <s v="In Transit"/>
    <n v="30.02"/>
    <n v="5"/>
  </r>
  <r>
    <s v="1679742f-ff4c-46d6-b1f2-ce8fb69f68c3"/>
    <x v="19"/>
    <x v="5"/>
    <d v="2025-09-18T00:00:00"/>
    <n v="4"/>
    <s v="On Time"/>
    <s v="d8741408-f7b2-47c7-ae92-ea71cf7dcb43"/>
    <s v="Miss Michelle Pierce"/>
    <x v="1"/>
    <x v="2"/>
    <x v="2"/>
    <x v="0"/>
    <x v="9"/>
    <s v="Online"/>
    <s v="Cash"/>
    <n v="3"/>
    <n v="248.72"/>
    <n v="0"/>
    <n v="746.16"/>
    <n v="150.12"/>
    <n v="295.8"/>
    <n v="0.39642972016725636"/>
    <n v="190"/>
    <s v="Returned"/>
    <s v="Pending"/>
    <n v="31.38"/>
    <n v="1"/>
  </r>
  <r>
    <s v="28524385-d9f2-4d0d-8cc9-f5f2e42e5037"/>
    <x v="180"/>
    <x v="3"/>
    <d v="2024-06-04T00:00:00"/>
    <n v="6"/>
    <s v="Late"/>
    <s v="b34191b8-ed65-42b4-b5a5-f8e6b6391f04"/>
    <s v="Rebecca Hicks"/>
    <x v="0"/>
    <x v="1"/>
    <x v="1"/>
    <x v="0"/>
    <x v="8"/>
    <s v="Online"/>
    <s v="Cash"/>
    <n v="8"/>
    <n v="1809.87"/>
    <n v="5"/>
    <n v="13755.01"/>
    <n v="1135.8599999999999"/>
    <n v="5122.4799999999996"/>
    <n v="0.35378784111566025"/>
    <n v="25"/>
    <s v="Returned"/>
    <s v="Pending"/>
    <n v="24.49"/>
    <n v="4"/>
  </r>
  <r>
    <s v="238d6f44-cac4-40eb-b373-730efc31a597"/>
    <x v="181"/>
    <x v="1"/>
    <d v="2024-01-22T00:00:00"/>
    <n v="3"/>
    <s v="On Time"/>
    <s v="06ba8cd3-7e78-48c9-8a55-e38b3c9abe10"/>
    <s v="Kenneth Mcdonald"/>
    <x v="3"/>
    <x v="7"/>
    <x v="1"/>
    <x v="0"/>
    <x v="2"/>
    <s v="Offline"/>
    <s v="Cash"/>
    <n v="3"/>
    <n v="1382.27"/>
    <n v="10"/>
    <n v="3732.13"/>
    <n v="918.4"/>
    <n v="1252.45"/>
    <n v="0.30202734149864602"/>
    <n v="452"/>
    <s v="Returned"/>
    <s v="Delivered"/>
    <n v="32.630000000000003"/>
    <n v="5"/>
  </r>
  <r>
    <s v="161237c9-e25d-49a8-9ca8-a5c42138afe0"/>
    <x v="182"/>
    <x v="2"/>
    <d v="2024-12-23T00:00:00"/>
    <n v="5"/>
    <s v="On Time"/>
    <s v="ffe575f6-65ed-4fe3-8f2d-ad3f10d4de39"/>
    <s v="Karen Jenkins"/>
    <x v="2"/>
    <x v="2"/>
    <x v="2"/>
    <x v="2"/>
    <x v="9"/>
    <s v="Online"/>
    <s v="Cash"/>
    <n v="9"/>
    <n v="853.38"/>
    <n v="15"/>
    <n v="6528.36"/>
    <n v="527.64"/>
    <n v="2491.91"/>
    <n v="0.32444970457344779"/>
    <n v="102"/>
    <s v="Returned"/>
    <s v="Pending"/>
    <n v="49.73"/>
    <n v="5"/>
  </r>
  <r>
    <s v="20156a72-12e1-43a6-932c-ae01d2c65ee4"/>
    <x v="183"/>
    <x v="9"/>
    <d v="2024-09-08T00:00:00"/>
    <n v="9"/>
    <s v="Late"/>
    <s v="12fc7a87-a470-4d48-9128-b9b1f8ede0ca"/>
    <s v="Michael Cooper"/>
    <x v="3"/>
    <x v="1"/>
    <x v="1"/>
    <x v="3"/>
    <x v="6"/>
    <s v="Offline"/>
    <s v="UPI"/>
    <n v="8"/>
    <n v="985.38"/>
    <n v="10"/>
    <n v="7094.74"/>
    <n v="861.03"/>
    <n v="895.32"/>
    <n v="0.11357547342142119"/>
    <n v="92"/>
    <s v="Returned"/>
    <s v="In Transit"/>
    <n v="31.87"/>
    <n v="1"/>
  </r>
  <r>
    <s v="a3c988e4-8d22-48e6-87bf-4fbcd43cdd6d"/>
    <x v="184"/>
    <x v="9"/>
    <d v="2025-08-30T00:00:00"/>
    <n v="2"/>
    <s v="On Time"/>
    <s v="f75d1e3c-c48d-4650-ae95-22d696792482"/>
    <s v="Jonathan Oneill"/>
    <x v="1"/>
    <x v="3"/>
    <x v="0"/>
    <x v="0"/>
    <x v="9"/>
    <s v="Online"/>
    <s v="UPI"/>
    <n v="10"/>
    <n v="1082.3900000000001"/>
    <n v="5"/>
    <n v="10282.709999999999"/>
    <n v="965.7"/>
    <n v="1108.56"/>
    <n v="0.10241779765149343"/>
    <n v="273"/>
    <s v="Returned"/>
    <s v="Delivered"/>
    <n v="30.91"/>
    <n v="4"/>
  </r>
  <r>
    <s v="4ddb1b36-272c-4588-84a2-576c1fc905f8"/>
    <x v="116"/>
    <x v="4"/>
    <d v="2025-07-24T00:00:00"/>
    <n v="1"/>
    <s v="On Time"/>
    <s v="ef4afa88-5299-4505-a976-aab22a26f770"/>
    <s v="Hannah Everett"/>
    <x v="3"/>
    <x v="6"/>
    <x v="0"/>
    <x v="1"/>
    <x v="7"/>
    <s v="Online"/>
    <s v="Net Banking"/>
    <n v="6"/>
    <n v="511.27"/>
    <n v="10"/>
    <n v="2760.86"/>
    <n v="446.95"/>
    <n v="347.33"/>
    <n v="0.11322458453133048"/>
    <n v="485"/>
    <s v="Returned"/>
    <s v="In Transit"/>
    <n v="29.4"/>
    <n v="2"/>
  </r>
  <r>
    <s v="4027ab7d-1430-49a9-988f-1c9448b763d5"/>
    <x v="185"/>
    <x v="5"/>
    <d v="2025-09-19T00:00:00"/>
    <n v="8"/>
    <s v="Late"/>
    <s v="8d03f17a-f4d3-45c1-a293-19fa3240d7a1"/>
    <s v="Mario Mendez"/>
    <x v="0"/>
    <x v="7"/>
    <x v="1"/>
    <x v="0"/>
    <x v="5"/>
    <s v="Offline"/>
    <s v="Net Banking"/>
    <n v="10"/>
    <n v="159.53"/>
    <n v="5"/>
    <n v="1515.53"/>
    <n v="96.67"/>
    <n v="597.16999999999996"/>
    <n v="0.37433084686265905"/>
    <n v="103"/>
    <s v="Returned"/>
    <s v="In Transit"/>
    <n v="37.26"/>
    <n v="3"/>
  </r>
  <r>
    <s v="9780c215-2b2b-48e9-a417-c09380a8a23d"/>
    <x v="51"/>
    <x v="2"/>
    <d v="2024-01-03T00:00:00"/>
    <n v="6"/>
    <s v="Late"/>
    <s v="2bd3cdcd-2779-4685-94a5-3fdef10d27c8"/>
    <s v="Michelle Jacobs"/>
    <x v="0"/>
    <x v="1"/>
    <x v="1"/>
    <x v="0"/>
    <x v="7"/>
    <s v="Offline"/>
    <s v="Cash"/>
    <n v="3"/>
    <n v="1193.8900000000001"/>
    <n v="0"/>
    <n v="3581.67"/>
    <n v="1019.52"/>
    <n v="523.11"/>
    <n v="0.14605198133831426"/>
    <n v="300"/>
    <s v="Returned"/>
    <s v="In Transit"/>
    <n v="18.579999999999998"/>
    <n v="2"/>
  </r>
  <r>
    <s v="d342af08-0a8b-45b4-9049-4583ec86a890"/>
    <x v="186"/>
    <x v="9"/>
    <d v="2025-08-11T00:00:00"/>
    <n v="10"/>
    <s v="Late"/>
    <s v="0ba36279-14cb-4564-8743-7c3bdd20c3bf"/>
    <s v="Patricia Baker"/>
    <x v="3"/>
    <x v="5"/>
    <x v="1"/>
    <x v="3"/>
    <x v="9"/>
    <s v="Online"/>
    <s v="Net Banking"/>
    <n v="3"/>
    <n v="1315.9"/>
    <n v="20"/>
    <n v="3158.16"/>
    <n v="1063.3399999999999"/>
    <n v="606.14"/>
    <n v="0.15354256909086303"/>
    <n v="417"/>
    <s v="Returned"/>
    <s v="In Transit"/>
    <n v="18.809999999999999"/>
    <n v="3"/>
  </r>
  <r>
    <s v="9e3c5a88-6aa5-4e6d-9277-9574c4576cc3"/>
    <x v="39"/>
    <x v="10"/>
    <d v="2024-04-07T00:00:00"/>
    <n v="10"/>
    <s v="Late"/>
    <s v="e3954cb1-7f7f-4c0a-87c0-d116a394ed54"/>
    <s v="Donna Frye"/>
    <x v="0"/>
    <x v="5"/>
    <x v="1"/>
    <x v="1"/>
    <x v="3"/>
    <s v="Online"/>
    <s v="Net Banking"/>
    <n v="10"/>
    <n v="1900.14"/>
    <n v="15"/>
    <n v="16151.19"/>
    <n v="1625.05"/>
    <n v="2338.27"/>
    <n v="0.12305777469028596"/>
    <n v="162"/>
    <s v="Returned"/>
    <s v="Pending"/>
    <n v="30.45"/>
    <n v="4"/>
  </r>
  <r>
    <s v="af5b8f47-ceae-41cf-8e00-0af03eb05181"/>
    <x v="187"/>
    <x v="7"/>
    <d v="2024-10-28T00:00:00"/>
    <n v="2"/>
    <s v="On Time"/>
    <s v="12ae5c22-741b-47f5-8c24-a05367f5ae02"/>
    <s v="Brooke Perry"/>
    <x v="3"/>
    <x v="5"/>
    <x v="1"/>
    <x v="2"/>
    <x v="5"/>
    <s v="Offline"/>
    <s v="Credit Card"/>
    <n v="6"/>
    <n v="514.09"/>
    <n v="5"/>
    <n v="2930.31"/>
    <n v="406.57"/>
    <n v="612.86"/>
    <n v="0.19868764872557984"/>
    <n v="135"/>
    <s v="Returned"/>
    <s v="Delivered"/>
    <n v="36.19"/>
    <n v="3"/>
  </r>
  <r>
    <s v="24c778a5-9b4e-464b-9716-dc2e343ada2a"/>
    <x v="55"/>
    <x v="7"/>
    <d v="2024-10-18T00:00:00"/>
    <n v="7"/>
    <s v="Late"/>
    <s v="51beb80e-b7e6-414c-9c8a-49225005680f"/>
    <s v="Shannon Hester"/>
    <x v="2"/>
    <x v="3"/>
    <x v="0"/>
    <x v="0"/>
    <x v="3"/>
    <s v="Offline"/>
    <s v="UPI"/>
    <n v="8"/>
    <n v="143.88999999999999"/>
    <n v="15"/>
    <n v="978.45"/>
    <n v="128.16999999999999"/>
    <n v="106.9"/>
    <n v="9.2866078254221995E-2"/>
    <n v="279"/>
    <s v="Not Returned"/>
    <s v="Delivered"/>
    <n v="42.3"/>
    <n v="5"/>
  </r>
  <r>
    <s v="8fc85fc0-83d5-4ceb-9edb-b8eec2baf0e0"/>
    <x v="133"/>
    <x v="1"/>
    <d v="2024-01-31T00:00:00"/>
    <n v="5"/>
    <s v="On Time"/>
    <s v="776abf09-3de2-4859-91b1-943c1b2ededb"/>
    <s v="Jerry Thomas"/>
    <x v="0"/>
    <x v="2"/>
    <x v="2"/>
    <x v="1"/>
    <x v="9"/>
    <s v="Online"/>
    <s v="UPI"/>
    <n v="1"/>
    <n v="193.73"/>
    <n v="10"/>
    <n v="174.36"/>
    <n v="117.4"/>
    <n v="68.7"/>
    <n v="0.35461725081298717"/>
    <n v="87"/>
    <s v="Not Returned"/>
    <s v="Delivered"/>
    <n v="37.94"/>
    <n v="5"/>
  </r>
  <r>
    <s v="dd39d793-6257-44a2-b204-be894a4b5563"/>
    <x v="124"/>
    <x v="11"/>
    <d v="2023-11-28T00:00:00"/>
    <n v="3"/>
    <s v="On Time"/>
    <s v="f6729464-3f8e-440a-ab0a-e0e39d896047"/>
    <s v="Caitlin Murphy"/>
    <x v="2"/>
    <x v="0"/>
    <x v="0"/>
    <x v="2"/>
    <x v="4"/>
    <s v="Online"/>
    <s v="Credit Card"/>
    <n v="8"/>
    <n v="1971.29"/>
    <n v="0"/>
    <n v="15770.32"/>
    <n v="1437.85"/>
    <n v="4267.5200000000004"/>
    <n v="0.27060452799943185"/>
    <n v="51"/>
    <s v="Not Returned"/>
    <s v="Delivered"/>
    <n v="48.85"/>
    <n v="4"/>
  </r>
  <r>
    <s v="c35bec2c-3098-47b2-900e-15c0b89bdf7f"/>
    <x v="188"/>
    <x v="1"/>
    <d v="2025-01-15T00:00:00"/>
    <n v="8"/>
    <s v="Late"/>
    <s v="83c501cb-fef7-49ea-bf8e-548328caaa1d"/>
    <s v="Shawn Jimenez"/>
    <x v="1"/>
    <x v="3"/>
    <x v="0"/>
    <x v="2"/>
    <x v="0"/>
    <s v="Online"/>
    <s v="UPI"/>
    <n v="1"/>
    <n v="513.22"/>
    <n v="15"/>
    <n v="436.24"/>
    <n v="395.97"/>
    <n v="99.66"/>
    <n v="0.19418572931686215"/>
    <n v="1"/>
    <s v="Not Returned"/>
    <s v="Delivered"/>
    <n v="18.25"/>
    <n v="5"/>
  </r>
  <r>
    <s v="750d112e-8164-4eec-a4ab-851bf1fac6e7"/>
    <x v="189"/>
    <x v="2"/>
    <d v="2024-01-02T00:00:00"/>
    <n v="8"/>
    <s v="Late"/>
    <s v="95560a2d-3713-4466-bda0-6476f778c676"/>
    <s v="Anthony Simpson"/>
    <x v="0"/>
    <x v="7"/>
    <x v="1"/>
    <x v="1"/>
    <x v="5"/>
    <s v="Offline"/>
    <s v="Cash"/>
    <n v="3"/>
    <n v="100.18"/>
    <n v="10"/>
    <n v="270.49"/>
    <n v="89.47"/>
    <n v="28.92"/>
    <n v="9.6226791774805351E-2"/>
    <n v="241"/>
    <s v="Not Returned"/>
    <s v="Pending"/>
    <n v="16.93"/>
    <n v="5"/>
  </r>
  <r>
    <s v="78786140-ac2a-4f71-a77d-95f1d7c4fe9c"/>
    <x v="190"/>
    <x v="5"/>
    <d v="2025-09-06T00:00:00"/>
    <n v="5"/>
    <s v="On Time"/>
    <s v="d8e049de-0217-4a0e-8964-90ab4926ce5f"/>
    <s v="Cesar Baker"/>
    <x v="2"/>
    <x v="4"/>
    <x v="2"/>
    <x v="1"/>
    <x v="6"/>
    <s v="Offline"/>
    <s v="UPI"/>
    <n v="6"/>
    <n v="1776.71"/>
    <n v="5"/>
    <n v="10127.25"/>
    <n v="1303.6300000000001"/>
    <n v="2696.56"/>
    <n v="0.2529544307549722"/>
    <n v="115"/>
    <s v="Not Returned"/>
    <s v="Pending"/>
    <n v="7.77"/>
    <n v="1"/>
  </r>
  <r>
    <s v="0b95017c-5dae-4201-a73b-a8bdc38c1dec"/>
    <x v="191"/>
    <x v="4"/>
    <d v="2024-08-03T00:00:00"/>
    <n v="7"/>
    <s v="Late"/>
    <s v="8fd33afc-91fd-4a4f-8d18-ab95668c8477"/>
    <s v="Juan Jones"/>
    <x v="2"/>
    <x v="0"/>
    <x v="0"/>
    <x v="2"/>
    <x v="1"/>
    <s v="Offline"/>
    <s v="Net Banking"/>
    <n v="10"/>
    <n v="857.27"/>
    <n v="5"/>
    <n v="8144.07"/>
    <n v="656.74"/>
    <n v="1905.03"/>
    <n v="0.22222053728696908"/>
    <n v="451"/>
    <s v="Returned"/>
    <s v="In Transit"/>
    <n v="18.45"/>
    <n v="4"/>
  </r>
  <r>
    <s v="479bc637-8cc3-4f3b-83af-fcfe734a6ca3"/>
    <x v="192"/>
    <x v="11"/>
    <d v="2024-11-14T00:00:00"/>
    <n v="3"/>
    <s v="On Time"/>
    <s v="ae2e9af9-9f8c-429f-bd35-0c5fd3479a3b"/>
    <s v="Betty Davis"/>
    <x v="1"/>
    <x v="1"/>
    <x v="1"/>
    <x v="1"/>
    <x v="5"/>
    <s v="Online"/>
    <s v="Debit Card"/>
    <n v="8"/>
    <n v="1901.05"/>
    <n v="5"/>
    <n v="14447.98"/>
    <n v="1681.89"/>
    <n v="1665.62"/>
    <n v="0.10951973909155466"/>
    <n v="21"/>
    <s v="Not Returned"/>
    <s v="Delivered"/>
    <n v="49.47"/>
    <n v="4"/>
  </r>
  <r>
    <s v="8ece1128-56ce-4b42-bc9e-1dcbcb7e6268"/>
    <x v="169"/>
    <x v="9"/>
    <d v="2024-08-08T00:00:00"/>
    <n v="7"/>
    <s v="Late"/>
    <s v="24eeb4a6-c145-45c7-9d98-6115f05eeefe"/>
    <s v="Jordan Porter"/>
    <x v="3"/>
    <x v="2"/>
    <x v="2"/>
    <x v="1"/>
    <x v="4"/>
    <s v="Offline"/>
    <s v="Net Banking"/>
    <n v="2"/>
    <n v="552.88"/>
    <n v="0"/>
    <n v="1105.76"/>
    <n v="396.1"/>
    <n v="313.56"/>
    <n v="0.28356967153812762"/>
    <n v="234"/>
    <s v="Returned"/>
    <s v="Pending"/>
    <n v="33.04"/>
    <n v="5"/>
  </r>
  <r>
    <s v="554227de-b6ad-448b-a314-d0c809f64405"/>
    <x v="193"/>
    <x v="11"/>
    <d v="2023-11-23T00:00:00"/>
    <n v="2"/>
    <s v="On Time"/>
    <s v="74fd33d1-84f2-4d0f-b947-4bfacdd0b4d4"/>
    <s v="Steven Taylor"/>
    <x v="0"/>
    <x v="4"/>
    <x v="2"/>
    <x v="0"/>
    <x v="2"/>
    <s v="Online"/>
    <s v="UPI"/>
    <n v="10"/>
    <n v="341.8"/>
    <n v="20"/>
    <n v="2734.4"/>
    <n v="264.83"/>
    <n v="615.76"/>
    <n v="0.1801521357519017"/>
    <n v="444"/>
    <s v="Not Returned"/>
    <s v="In Transit"/>
    <n v="16.89"/>
    <n v="4"/>
  </r>
  <r>
    <s v="6498abe9-2999-4bef-918b-2f219cf20859"/>
    <x v="194"/>
    <x v="7"/>
    <d v="2025-10-16T00:00:00"/>
    <n v="7"/>
    <s v="Late"/>
    <s v="d7b4c294-bd44-489d-9dd2-f9defd98fe33"/>
    <s v="George Clayton"/>
    <x v="0"/>
    <x v="7"/>
    <x v="1"/>
    <x v="0"/>
    <x v="7"/>
    <s v="Offline"/>
    <s v="UPI"/>
    <n v="3"/>
    <n v="587.05999999999995"/>
    <n v="20"/>
    <n v="1408.94"/>
    <n v="459.43"/>
    <n v="306.31"/>
    <n v="0.17392316515063766"/>
    <n v="353"/>
    <s v="Returned"/>
    <s v="Delivered"/>
    <n v="38.56"/>
    <n v="3"/>
  </r>
  <r>
    <s v="4cbf131d-901b-4def-b56f-f8ce7d66971e"/>
    <x v="17"/>
    <x v="2"/>
    <d v="2024-12-11T00:00:00"/>
    <n v="8"/>
    <s v="Late"/>
    <s v="5e4cb287-0442-41db-90d4-ea6779928faa"/>
    <s v="Brian Butler"/>
    <x v="0"/>
    <x v="6"/>
    <x v="0"/>
    <x v="0"/>
    <x v="6"/>
    <s v="Online"/>
    <s v="Debit Card"/>
    <n v="5"/>
    <n v="1643.9"/>
    <n v="10"/>
    <n v="7397.55"/>
    <n v="1124.5999999999999"/>
    <n v="2336.85"/>
    <n v="0.28430561469675769"/>
    <n v="153"/>
    <s v="Not Returned"/>
    <s v="In Transit"/>
    <n v="17.12"/>
    <n v="4"/>
  </r>
  <r>
    <s v="df41e335-b9ae-48e4-a615-99c8cbf81f86"/>
    <x v="16"/>
    <x v="8"/>
    <d v="2024-06-17T00:00:00"/>
    <n v="6"/>
    <s v="Late"/>
    <s v="98cf1188-06d2-4913-a117-3719b023a0ea"/>
    <s v="Walter Patton"/>
    <x v="0"/>
    <x v="0"/>
    <x v="0"/>
    <x v="1"/>
    <x v="9"/>
    <s v="Online"/>
    <s v="Credit Card"/>
    <n v="7"/>
    <n v="462.21"/>
    <n v="15"/>
    <n v="2750.15"/>
    <n v="382.64"/>
    <n v="473.44"/>
    <n v="0.14632804507536773"/>
    <n v="159"/>
    <s v="Not Returned"/>
    <s v="Delivered"/>
    <n v="40.119999999999997"/>
    <n v="5"/>
  </r>
  <r>
    <s v="b8adad87-3a40-45dd-93df-d9079416e4dc"/>
    <x v="195"/>
    <x v="8"/>
    <d v="2025-06-18T00:00:00"/>
    <n v="8"/>
    <s v="Late"/>
    <s v="2ba6adb3-7afe-4114-9561-c8130d259caa"/>
    <s v="Michelle Hampton"/>
    <x v="0"/>
    <x v="1"/>
    <x v="1"/>
    <x v="1"/>
    <x v="8"/>
    <s v="Offline"/>
    <s v="Debit Card"/>
    <n v="4"/>
    <n v="1756.6"/>
    <n v="0"/>
    <n v="7026.4"/>
    <n v="1185.44"/>
    <n v="2284.64"/>
    <n v="0.32515085961516565"/>
    <n v="140"/>
    <s v="Not Returned"/>
    <s v="In Transit"/>
    <n v="27.73"/>
    <n v="1"/>
  </r>
  <r>
    <s v="3e00980e-ae44-4e21-9258-64f225d4a0fc"/>
    <x v="196"/>
    <x v="9"/>
    <d v="2024-08-15T00:00:00"/>
    <n v="8"/>
    <s v="Late"/>
    <s v="b35556a5-f2bd-42f2-9293-f70508150147"/>
    <s v="Albert Edwards"/>
    <x v="3"/>
    <x v="1"/>
    <x v="1"/>
    <x v="1"/>
    <x v="6"/>
    <s v="Offline"/>
    <s v="Debit Card"/>
    <n v="8"/>
    <n v="1003.13"/>
    <n v="5"/>
    <n v="7623.79"/>
    <n v="890.94"/>
    <n v="852.64"/>
    <n v="0.10624744549559878"/>
    <n v="428"/>
    <s v="Not Returned"/>
    <s v="Pending"/>
    <n v="42.39"/>
    <n v="1"/>
  </r>
  <r>
    <s v="690e7e62-3432-4ec6-b0c4-a01c69b7c0fa"/>
    <x v="197"/>
    <x v="0"/>
    <d v="2024-02-15T00:00:00"/>
    <n v="4"/>
    <s v="On Time"/>
    <s v="eba742d2-9c89-4374-8664-95a780773e33"/>
    <s v="Ryan Luna"/>
    <x v="1"/>
    <x v="3"/>
    <x v="0"/>
    <x v="0"/>
    <x v="2"/>
    <s v="Offline"/>
    <s v="Cash"/>
    <n v="10"/>
    <n v="146.82"/>
    <n v="5"/>
    <n v="1394.79"/>
    <n v="125.84"/>
    <n v="199.31"/>
    <n v="0.13575126004631524"/>
    <n v="262"/>
    <s v="Returned"/>
    <s v="Pending"/>
    <n v="5.4"/>
    <n v="2"/>
  </r>
  <r>
    <s v="8f964685-3514-4890-84c8-6c4623595fa4"/>
    <x v="198"/>
    <x v="6"/>
    <d v="2025-04-24T00:00:00"/>
    <n v="7"/>
    <s v="Late"/>
    <s v="7a768555-a987-4218-bf84-faef5336723b"/>
    <s v="Emily Thompson"/>
    <x v="3"/>
    <x v="5"/>
    <x v="1"/>
    <x v="0"/>
    <x v="8"/>
    <s v="Offline"/>
    <s v="UPI"/>
    <n v="5"/>
    <n v="542.16"/>
    <n v="10"/>
    <n v="2439.7199999999998"/>
    <n v="394.23"/>
    <n v="665.68"/>
    <n v="0.24556588460970932"/>
    <n v="111"/>
    <s v="Not Returned"/>
    <s v="In Transit"/>
    <n v="35.47"/>
    <n v="5"/>
  </r>
  <r>
    <s v="5ab28d4a-8bd8-4fcd-97a2-be4e887b03e5"/>
    <x v="199"/>
    <x v="5"/>
    <d v="2025-10-04T00:00:00"/>
    <n v="10"/>
    <s v="Late"/>
    <s v="b88e830f-de1e-494a-85a1-1f5cad05b912"/>
    <s v="Regina Baker"/>
    <x v="3"/>
    <x v="4"/>
    <x v="2"/>
    <x v="0"/>
    <x v="3"/>
    <s v="Offline"/>
    <s v="Credit Card"/>
    <n v="6"/>
    <n v="1047.45"/>
    <n v="20"/>
    <n v="5027.76"/>
    <n v="831.89"/>
    <n v="1034.69"/>
    <n v="0.16463633904561872"/>
    <n v="246"/>
    <s v="Returned"/>
    <s v="In Transit"/>
    <n v="49.48"/>
    <n v="3"/>
  </r>
  <r>
    <s v="476cf68c-3f1b-40d0-b514-105831383975"/>
    <x v="79"/>
    <x v="7"/>
    <d v="2024-11-06T00:00:00"/>
    <n v="10"/>
    <s v="Late"/>
    <s v="f1053252-3990-42c9-8c6a-70f48edec44d"/>
    <s v="Elizabeth Roberts"/>
    <x v="2"/>
    <x v="3"/>
    <x v="0"/>
    <x v="2"/>
    <x v="0"/>
    <s v="Offline"/>
    <s v="Debit Card"/>
    <n v="9"/>
    <n v="417.3"/>
    <n v="5"/>
    <n v="3567.91"/>
    <n v="363.01"/>
    <n v="464.18"/>
    <n v="0.12359347125702265"/>
    <n v="369"/>
    <s v="Returned"/>
    <s v="Pending"/>
    <n v="27.38"/>
    <n v="3"/>
  </r>
  <r>
    <s v="5129950d-7d2f-4e58-b47a-1c5bb0b39015"/>
    <x v="200"/>
    <x v="10"/>
    <d v="2024-04-04T00:00:00"/>
    <n v="10"/>
    <s v="Late"/>
    <s v="ef06fccb-8f7c-4d59-994b-2a3a7ad465a1"/>
    <s v="Mikayla Roberts"/>
    <x v="1"/>
    <x v="3"/>
    <x v="0"/>
    <x v="3"/>
    <x v="2"/>
    <s v="Offline"/>
    <s v="Debit Card"/>
    <n v="1"/>
    <n v="807.14"/>
    <n v="20"/>
    <n v="645.71"/>
    <n v="655.74"/>
    <n v="121.12"/>
    <n v="0.15006070817949799"/>
    <n v="351"/>
    <s v="Not Returned"/>
    <s v="Pending"/>
    <n v="21.13"/>
    <n v="3"/>
  </r>
  <r>
    <s v="e5508ea2-6133-434d-8b0e-8eb1ad371d9e"/>
    <x v="201"/>
    <x v="1"/>
    <d v="2025-01-13T00:00:00"/>
    <n v="9"/>
    <s v="Late"/>
    <s v="585abefb-d181-4f77-a500-1423faebcd19"/>
    <s v="Regina Roberts"/>
    <x v="1"/>
    <x v="5"/>
    <x v="1"/>
    <x v="1"/>
    <x v="0"/>
    <s v="Offline"/>
    <s v="Credit Card"/>
    <n v="3"/>
    <n v="240.33"/>
    <n v="10"/>
    <n v="648.89"/>
    <n v="196.48"/>
    <n v="118.4"/>
    <n v="0.16421864380920678"/>
    <n v="113"/>
    <s v="Not Returned"/>
    <s v="Delivered"/>
    <n v="38.49"/>
    <n v="3"/>
  </r>
  <r>
    <s v="58ab4778-143b-45e3-b6d1-f6bbf48f709c"/>
    <x v="202"/>
    <x v="3"/>
    <d v="2024-06-04T00:00:00"/>
    <n v="8"/>
    <s v="Late"/>
    <s v="41a64fed-a7ed-48d8-b13f-8f8cec8be537"/>
    <s v="Cindy Clayton"/>
    <x v="0"/>
    <x v="4"/>
    <x v="2"/>
    <x v="2"/>
    <x v="6"/>
    <s v="Online"/>
    <s v="Cash"/>
    <n v="5"/>
    <n v="558.09"/>
    <n v="15"/>
    <n v="2371.88"/>
    <n v="477.37"/>
    <n v="343.06"/>
    <n v="0.12294074432439211"/>
    <n v="455"/>
    <s v="Returned"/>
    <s v="Pending"/>
    <n v="10.39"/>
    <n v="4"/>
  </r>
  <r>
    <s v="4588fc1b-b238-4849-8fe0-69b6eedaa802"/>
    <x v="203"/>
    <x v="3"/>
    <d v="2024-05-20T00:00:00"/>
    <n v="6"/>
    <s v="Late"/>
    <s v="bdab07e7-9d9d-428e-9bf6-45f623245211"/>
    <s v="Dana Santiago"/>
    <x v="2"/>
    <x v="3"/>
    <x v="0"/>
    <x v="3"/>
    <x v="3"/>
    <s v="Offline"/>
    <s v="Debit Card"/>
    <n v="3"/>
    <n v="1748.16"/>
    <n v="5"/>
    <n v="4982.26"/>
    <n v="1569.33"/>
    <n v="509.67"/>
    <n v="9.7182180120812728E-2"/>
    <n v="161"/>
    <s v="Returned"/>
    <s v="Delivered"/>
    <n v="26.94"/>
    <n v="2"/>
  </r>
  <r>
    <s v="0d700ea4-3b9b-4d45-a350-55e439c59df9"/>
    <x v="204"/>
    <x v="2"/>
    <d v="2024-12-05T00:00:00"/>
    <n v="3"/>
    <s v="On Time"/>
    <s v="b7a4c719-548e-4f6b-a9ce-1e4e19a692c9"/>
    <s v="Michael Taylor"/>
    <x v="2"/>
    <x v="6"/>
    <x v="0"/>
    <x v="0"/>
    <x v="3"/>
    <s v="Online"/>
    <s v="Debit Card"/>
    <n v="4"/>
    <n v="931.5"/>
    <n v="5"/>
    <n v="3539.7"/>
    <n v="719.94"/>
    <n v="803.93"/>
    <n v="0.21576221148684915"/>
    <n v="314"/>
    <s v="Not Returned"/>
    <s v="Pending"/>
    <n v="24.32"/>
    <n v="4"/>
  </r>
  <r>
    <s v="682b163a-286e-4390-add9-7a1afa585b27"/>
    <x v="205"/>
    <x v="2"/>
    <d v="2024-12-23T00:00:00"/>
    <n v="6"/>
    <s v="Late"/>
    <s v="e0decc3d-e172-4c83-af5e-4376a723fb72"/>
    <s v="Matthew Avila"/>
    <x v="1"/>
    <x v="7"/>
    <x v="1"/>
    <x v="3"/>
    <x v="3"/>
    <s v="Online"/>
    <s v="Credit Card"/>
    <n v="4"/>
    <n v="123.56"/>
    <n v="10"/>
    <n v="444.82"/>
    <n v="109.35"/>
    <n v="51.16"/>
    <n v="0.10351246358044673"/>
    <n v="320"/>
    <s v="Returned"/>
    <s v="Delivered"/>
    <n v="36.21"/>
    <n v="3"/>
  </r>
  <r>
    <s v="0f25477d-a559-40e7-8910-fade52380bf2"/>
    <x v="202"/>
    <x v="3"/>
    <d v="2024-05-28T00:00:00"/>
    <n v="1"/>
    <s v="On Time"/>
    <s v="a6fd0cb1-16e6-45c0-84cb-294fe86e8e63"/>
    <s v="Kimberly Sharp"/>
    <x v="3"/>
    <x v="3"/>
    <x v="0"/>
    <x v="1"/>
    <x v="5"/>
    <s v="Offline"/>
    <s v="Cash"/>
    <n v="10"/>
    <n v="797.92"/>
    <n v="10"/>
    <n v="7181.28"/>
    <n v="518.73"/>
    <n v="2512.71"/>
    <n v="0.31490750952476437"/>
    <n v="372"/>
    <s v="Not Returned"/>
    <s v="In Transit"/>
    <n v="44.96"/>
    <n v="2"/>
  </r>
  <r>
    <s v="2cd10b9f-ebe5-441f-a9c9-6c52098c60b3"/>
    <x v="206"/>
    <x v="7"/>
    <d v="2025-10-17T00:00:00"/>
    <n v="4"/>
    <s v="On Time"/>
    <s v="2d007d05-d66d-4627-a1da-ce6a6afa828c"/>
    <s v="Amanda Huff"/>
    <x v="1"/>
    <x v="6"/>
    <x v="0"/>
    <x v="3"/>
    <x v="6"/>
    <s v="Online"/>
    <s v="Credit Card"/>
    <n v="3"/>
    <n v="1512.73"/>
    <n v="15"/>
    <n v="3857.46"/>
    <n v="916.32"/>
    <n v="1520.85"/>
    <n v="0.33512259292801749"/>
    <n v="301"/>
    <s v="Returned"/>
    <s v="Delivered"/>
    <n v="21.5"/>
    <n v="1"/>
  </r>
  <r>
    <s v="bfbeac7a-efc5-4738-afb2-1e667ed17aab"/>
    <x v="207"/>
    <x v="8"/>
    <d v="2025-06-21T00:00:00"/>
    <n v="1"/>
    <s v="On Time"/>
    <s v="4a1a81f5-ed10-4004-9f4e-713ef64e3dfc"/>
    <s v="Alexandra Bradley"/>
    <x v="0"/>
    <x v="4"/>
    <x v="2"/>
    <x v="2"/>
    <x v="1"/>
    <s v="Online"/>
    <s v="Cash"/>
    <n v="10"/>
    <n v="1265.1099999999999"/>
    <n v="0"/>
    <n v="12651.1"/>
    <n v="1010.31"/>
    <n v="2548"/>
    <n v="0.20140541138715212"/>
    <n v="227"/>
    <s v="Not Returned"/>
    <s v="Delivered"/>
    <n v="29.63"/>
    <n v="4"/>
  </r>
  <r>
    <s v="48d90846-55c5-41fc-bba5-7cc8edaf3766"/>
    <x v="208"/>
    <x v="1"/>
    <d v="2024-01-18T00:00:00"/>
    <n v="10"/>
    <s v="Late"/>
    <s v="8b15bd94-a42d-4cd7-bd35-9f6a74503887"/>
    <s v="Stacy Anderson"/>
    <x v="1"/>
    <x v="5"/>
    <x v="1"/>
    <x v="1"/>
    <x v="3"/>
    <s v="Offline"/>
    <s v="Credit Card"/>
    <n v="2"/>
    <n v="637.17999999999995"/>
    <n v="20"/>
    <n v="1019.49"/>
    <n v="433.92"/>
    <n v="325.22000000000003"/>
    <n v="0.25520261150695256"/>
    <n v="261"/>
    <s v="Returned"/>
    <s v="In Transit"/>
    <n v="10.130000000000001"/>
    <n v="1"/>
  </r>
  <r>
    <s v="cf0e6d2b-315c-467a-85d8-a6ad77d0359e"/>
    <x v="192"/>
    <x v="11"/>
    <d v="2024-11-17T00:00:00"/>
    <n v="6"/>
    <s v="Late"/>
    <s v="bb2aa146-2999-494c-94a7-b69b1cd66b09"/>
    <s v="David Lopez"/>
    <x v="2"/>
    <x v="7"/>
    <x v="1"/>
    <x v="1"/>
    <x v="4"/>
    <s v="Offline"/>
    <s v="Debit Card"/>
    <n v="5"/>
    <n v="439.51"/>
    <n v="20"/>
    <n v="1758.04"/>
    <n v="392.01"/>
    <n v="190"/>
    <n v="8.6459921275966412E-2"/>
    <n v="20"/>
    <s v="Not Returned"/>
    <s v="Delivered"/>
    <n v="35.97"/>
    <n v="4"/>
  </r>
  <r>
    <s v="915a1c30-4b86-45a1-8a6f-bff8564cfbd2"/>
    <x v="209"/>
    <x v="3"/>
    <d v="2025-05-19T00:00:00"/>
    <n v="8"/>
    <s v="Late"/>
    <s v="2ced3c0d-3173-44b5-81dd-484aaca58d95"/>
    <s v="Margaret Sullivan"/>
    <x v="1"/>
    <x v="6"/>
    <x v="0"/>
    <x v="1"/>
    <x v="3"/>
    <s v="Online"/>
    <s v="Net Banking"/>
    <n v="2"/>
    <n v="74.86"/>
    <n v="0"/>
    <n v="149.72"/>
    <n v="63.67"/>
    <n v="22.38"/>
    <n v="0.14947902751803366"/>
    <n v="38"/>
    <s v="Returned"/>
    <s v="In Transit"/>
    <n v="34"/>
    <n v="4"/>
  </r>
  <r>
    <s v="669d01ff-1634-425b-93f3-007383e96ef4"/>
    <x v="37"/>
    <x v="5"/>
    <d v="2024-09-19T00:00:00"/>
    <n v="6"/>
    <s v="Late"/>
    <s v="fb4fb88a-2f4d-4219-986b-2880ab545a15"/>
    <s v="Franklin Wright"/>
    <x v="3"/>
    <x v="3"/>
    <x v="0"/>
    <x v="2"/>
    <x v="9"/>
    <s v="Offline"/>
    <s v="Credit Card"/>
    <n v="3"/>
    <n v="147.66"/>
    <n v="0"/>
    <n v="442.98"/>
    <n v="126.35"/>
    <n v="63.93"/>
    <n v="0.14431802790193687"/>
    <n v="48"/>
    <s v="Returned"/>
    <s v="Delivered"/>
    <n v="43.34"/>
    <n v="2"/>
  </r>
  <r>
    <s v="c0f63229-725d-4259-bc4b-1eec6231ee73"/>
    <x v="30"/>
    <x v="3"/>
    <d v="2024-05-12T00:00:00"/>
    <n v="6"/>
    <s v="Late"/>
    <s v="4d4c5280-5462-42e7-b43b-a0524459bd6e"/>
    <s v="Laura Green"/>
    <x v="1"/>
    <x v="6"/>
    <x v="0"/>
    <x v="2"/>
    <x v="9"/>
    <s v="Online"/>
    <s v="Cash"/>
    <n v="5"/>
    <n v="1912.42"/>
    <n v="0"/>
    <n v="9562.1"/>
    <n v="1361.24"/>
    <n v="2755.9"/>
    <n v="0.28821074868491231"/>
    <n v="204"/>
    <s v="Not Returned"/>
    <s v="In Transit"/>
    <n v="42.61"/>
    <n v="4"/>
  </r>
  <r>
    <s v="aaf407f7-0fe7-4149-bc7e-5368b1594847"/>
    <x v="210"/>
    <x v="4"/>
    <d v="2024-08-01T00:00:00"/>
    <n v="10"/>
    <s v="Late"/>
    <s v="28e333b6-4e8a-4c4b-b724-20411e43fbd2"/>
    <s v="Jonathan Jacobson"/>
    <x v="2"/>
    <x v="4"/>
    <x v="2"/>
    <x v="1"/>
    <x v="5"/>
    <s v="Offline"/>
    <s v="Debit Card"/>
    <n v="1"/>
    <n v="308.39999999999998"/>
    <n v="5"/>
    <n v="292.98"/>
    <n v="194.64"/>
    <n v="108.07"/>
    <n v="0.35042153047989621"/>
    <n v="312"/>
    <s v="Not Returned"/>
    <s v="In Transit"/>
    <n v="32.51"/>
    <n v="2"/>
  </r>
  <r>
    <s v="1e0ef546-b0b6-4edf-8f9c-4027c5144d98"/>
    <x v="179"/>
    <x v="6"/>
    <d v="2025-04-21T00:00:00"/>
    <n v="6"/>
    <s v="Late"/>
    <s v="4b87959f-f0cd-4f05-aa87-855ea38295d3"/>
    <s v="Daniel Bernard"/>
    <x v="0"/>
    <x v="7"/>
    <x v="1"/>
    <x v="3"/>
    <x v="5"/>
    <s v="Online"/>
    <s v="UPI"/>
    <n v="8"/>
    <n v="1780.81"/>
    <n v="0"/>
    <n v="14246.48"/>
    <n v="1102.32"/>
    <n v="5427.92"/>
    <n v="0.38100078054368519"/>
    <n v="265"/>
    <s v="Returned"/>
    <s v="In Transit"/>
    <n v="34.78"/>
    <n v="2"/>
  </r>
  <r>
    <s v="fd247c11-bf6b-4cdf-b479-7b6127372b52"/>
    <x v="211"/>
    <x v="7"/>
    <d v="2024-10-25T00:00:00"/>
    <n v="3"/>
    <s v="On Time"/>
    <s v="b3b26337-6a74-4bb7-9fa5-e0aa9b11b530"/>
    <s v="Kaitlin Medina"/>
    <x v="2"/>
    <x v="7"/>
    <x v="1"/>
    <x v="2"/>
    <x v="2"/>
    <s v="Offline"/>
    <s v="Debit Card"/>
    <n v="9"/>
    <n v="339.88"/>
    <n v="20"/>
    <n v="2447.14"/>
    <n v="209.49"/>
    <n v="938.81"/>
    <n v="0.30690897440926862"/>
    <n v="38"/>
    <s v="Not Returned"/>
    <s v="In Transit"/>
    <n v="15.84"/>
    <n v="3"/>
  </r>
  <r>
    <s v="3f59e4f2-c309-4b6e-b7e9-d2e2d35ac07a"/>
    <x v="212"/>
    <x v="10"/>
    <d v="2025-03-23T00:00:00"/>
    <n v="8"/>
    <s v="Late"/>
    <s v="df85c777-9887-4bfe-8136-9c65ae2ae341"/>
    <s v="Kelly Rice"/>
    <x v="2"/>
    <x v="1"/>
    <x v="1"/>
    <x v="1"/>
    <x v="1"/>
    <s v="Online"/>
    <s v="Cash"/>
    <n v="7"/>
    <n v="1304.47"/>
    <n v="5"/>
    <n v="8674.73"/>
    <n v="813.53"/>
    <n v="3264.75"/>
    <n v="0.35753436809037931"/>
    <n v="228"/>
    <s v="Not Returned"/>
    <s v="Delivered"/>
    <n v="49.13"/>
    <n v="1"/>
  </r>
  <r>
    <s v="1cb9b73a-906d-4c8c-aad0-8c8913fe8a29"/>
    <x v="213"/>
    <x v="4"/>
    <d v="2024-08-03T00:00:00"/>
    <n v="10"/>
    <s v="Late"/>
    <s v="e723ada3-8c32-4db2-942a-895e0fcf601f"/>
    <s v="Laura Hernandez"/>
    <x v="3"/>
    <x v="0"/>
    <x v="0"/>
    <x v="3"/>
    <x v="2"/>
    <s v="Online"/>
    <s v="Cash"/>
    <n v="9"/>
    <n v="119.87"/>
    <n v="0"/>
    <n v="1078.83"/>
    <n v="101.62"/>
    <n v="164.25"/>
    <n v="0.15224826895803789"/>
    <n v="486"/>
    <s v="Not Returned"/>
    <s v="In Transit"/>
    <n v="42.14"/>
    <n v="2"/>
  </r>
  <r>
    <s v="1dc1e7eb-711c-4673-8535-1a69dabf984e"/>
    <x v="174"/>
    <x v="8"/>
    <d v="2024-07-03T00:00:00"/>
    <n v="6"/>
    <s v="Late"/>
    <s v="95492a82-b787-4f8d-b495-311eae27d432"/>
    <s v="Steven Griffin Jr."/>
    <x v="2"/>
    <x v="7"/>
    <x v="1"/>
    <x v="2"/>
    <x v="1"/>
    <s v="Online"/>
    <s v="Credit Card"/>
    <n v="10"/>
    <n v="1546.46"/>
    <n v="15"/>
    <n v="13144.91"/>
    <n v="1260.3599999999999"/>
    <n v="2431.85"/>
    <n v="0.15725269324780466"/>
    <n v="388"/>
    <s v="Returned"/>
    <s v="Delivered"/>
    <n v="20.36"/>
    <n v="3"/>
  </r>
  <r>
    <s v="905c7bdd-74f0-4eae-aa59-43ce836435e3"/>
    <x v="32"/>
    <x v="1"/>
    <d v="2024-02-03T00:00:00"/>
    <n v="7"/>
    <s v="Late"/>
    <s v="ac3a812f-765e-4cb5-8f0d-55400ec7d662"/>
    <s v="Miranda Foster"/>
    <x v="0"/>
    <x v="6"/>
    <x v="0"/>
    <x v="0"/>
    <x v="3"/>
    <s v="Offline"/>
    <s v="Net Banking"/>
    <n v="8"/>
    <n v="1798.91"/>
    <n v="5"/>
    <n v="13671.72"/>
    <n v="1522.87"/>
    <n v="2097.9"/>
    <n v="0.14577577533061686"/>
    <n v="100"/>
    <s v="Returned"/>
    <s v="Delivered"/>
    <n v="46.86"/>
    <n v="4"/>
  </r>
  <r>
    <s v="940c3503-37c8-4152-beed-0af900c59f30"/>
    <x v="214"/>
    <x v="4"/>
    <d v="2025-07-22T00:00:00"/>
    <n v="10"/>
    <s v="Late"/>
    <s v="58330b30-6c77-4e95-8b98-1ccd12b2102d"/>
    <s v="Kimberly Brown"/>
    <x v="0"/>
    <x v="2"/>
    <x v="2"/>
    <x v="3"/>
    <x v="8"/>
    <s v="Offline"/>
    <s v="Cash"/>
    <n v="2"/>
    <n v="1447.74"/>
    <n v="15"/>
    <n v="2461.16"/>
    <n v="888.84"/>
    <n v="950.13"/>
    <n v="0.32814248414770608"/>
    <n v="337"/>
    <s v="Returned"/>
    <s v="In Transit"/>
    <n v="5.2"/>
    <n v="1"/>
  </r>
  <r>
    <s v="78d9a88a-ef0b-4a4f-bc73-7d9211ab3d11"/>
    <x v="215"/>
    <x v="5"/>
    <d v="2025-09-13T00:00:00"/>
    <n v="3"/>
    <s v="On Time"/>
    <s v="2e13418d-68ab-40ea-897e-c6d1081fc6dc"/>
    <s v="Pamela Good"/>
    <x v="0"/>
    <x v="4"/>
    <x v="2"/>
    <x v="3"/>
    <x v="1"/>
    <s v="Offline"/>
    <s v="Net Banking"/>
    <n v="3"/>
    <n v="1573.11"/>
    <n v="20"/>
    <n v="3775.46"/>
    <n v="1025.82"/>
    <n v="1313.5"/>
    <n v="0.27832340607671002"/>
    <n v="310"/>
    <s v="Not Returned"/>
    <s v="Pending"/>
    <n v="44.66"/>
    <n v="4"/>
  </r>
  <r>
    <s v="fe2bd987-5fdc-4bbf-ab9c-d71cf6ba745b"/>
    <x v="23"/>
    <x v="10"/>
    <d v="2025-03-04T00:00:00"/>
    <n v="3"/>
    <s v="On Time"/>
    <s v="de9f6f5b-72d3-4458-a1ea-2f30e42e707a"/>
    <s v="Jamie Miller"/>
    <x v="2"/>
    <x v="2"/>
    <x v="2"/>
    <x v="2"/>
    <x v="2"/>
    <s v="Offline"/>
    <s v="Net Banking"/>
    <n v="5"/>
    <n v="1929.01"/>
    <n v="15"/>
    <n v="8198.2900000000009"/>
    <n v="1623.14"/>
    <n v="1299.95"/>
    <n v="0.13477897989123958"/>
    <n v="440"/>
    <s v="Not Returned"/>
    <s v="Pending"/>
    <n v="38.159999999999997"/>
    <n v="5"/>
  </r>
  <r>
    <s v="a74e02a9-220b-4ea9-8a0f-9508dfe2c0a0"/>
    <x v="156"/>
    <x v="10"/>
    <d v="2025-03-17T00:00:00"/>
    <n v="3"/>
    <s v="On Time"/>
    <s v="2db0728d-1e5e-4e54-9907-7299dc3bbdd8"/>
    <s v="Jenna Anderson DVM"/>
    <x v="1"/>
    <x v="2"/>
    <x v="2"/>
    <x v="1"/>
    <x v="8"/>
    <s v="Offline"/>
    <s v="Credit Card"/>
    <n v="5"/>
    <n v="1267.1300000000001"/>
    <n v="10"/>
    <n v="5702.09"/>
    <n v="1110.46"/>
    <n v="705.02"/>
    <n v="0.11127824295849675"/>
    <n v="389"/>
    <s v="Not Returned"/>
    <s v="Pending"/>
    <n v="26.62"/>
    <n v="5"/>
  </r>
  <r>
    <s v="fa7e5d94-05d1-4b63-8194-f97f00e3a026"/>
    <x v="216"/>
    <x v="4"/>
    <d v="2025-07-29T00:00:00"/>
    <n v="3"/>
    <s v="On Time"/>
    <s v="b8168aeb-ac6a-4c85-b687-6c624c61845e"/>
    <s v="Kim Morrow"/>
    <x v="0"/>
    <x v="4"/>
    <x v="2"/>
    <x v="2"/>
    <x v="2"/>
    <s v="Online"/>
    <s v="Debit Card"/>
    <n v="9"/>
    <n v="1626.19"/>
    <n v="0"/>
    <n v="14635.71"/>
    <n v="988.04"/>
    <n v="5743.35"/>
    <n v="0.39242031988881987"/>
    <n v="136"/>
    <s v="Returned"/>
    <s v="In Transit"/>
    <n v="35.75"/>
    <n v="2"/>
  </r>
  <r>
    <s v="4690fb15-27b6-48dc-989d-ecb075eb89c2"/>
    <x v="217"/>
    <x v="6"/>
    <d v="2024-04-28T00:00:00"/>
    <n v="2"/>
    <s v="On Time"/>
    <s v="b99b2b5a-e00d-449d-affa-20023040413c"/>
    <s v="Amanda Keller"/>
    <x v="1"/>
    <x v="1"/>
    <x v="1"/>
    <x v="2"/>
    <x v="8"/>
    <s v="Offline"/>
    <s v="Debit Card"/>
    <n v="1"/>
    <n v="1519.51"/>
    <n v="10"/>
    <n v="1367.56"/>
    <n v="1282.78"/>
    <n v="213.06"/>
    <n v="0.14021625392396234"/>
    <n v="261"/>
    <s v="Not Returned"/>
    <s v="Pending"/>
    <n v="34.9"/>
    <n v="4"/>
  </r>
  <r>
    <s v="e39836bb-e23d-4faa-afad-49e9c41c147e"/>
    <x v="218"/>
    <x v="0"/>
    <d v="2025-02-09T00:00:00"/>
    <n v="4"/>
    <s v="On Time"/>
    <s v="1139fa12-34c1-43ea-bd9c-4e6404015ced"/>
    <s v="Andrew Harper"/>
    <x v="2"/>
    <x v="4"/>
    <x v="2"/>
    <x v="3"/>
    <x v="6"/>
    <s v="Online"/>
    <s v="UPI"/>
    <n v="1"/>
    <n v="1933.37"/>
    <n v="0"/>
    <n v="1933.37"/>
    <n v="1591.36"/>
    <n v="342.01"/>
    <n v="0.17689836916886059"/>
    <n v="386"/>
    <s v="Returned"/>
    <s v="Pending"/>
    <n v="48.39"/>
    <n v="3"/>
  </r>
  <r>
    <s v="bd9419aa-3ea6-45b2-8c76-0d28df495037"/>
    <x v="179"/>
    <x v="6"/>
    <d v="2025-04-16T00:00:00"/>
    <n v="1"/>
    <s v="On Time"/>
    <s v="3bfda8a6-705f-4df5-a6fa-dca00b531932"/>
    <s v="Nicole Parsons"/>
    <x v="2"/>
    <x v="7"/>
    <x v="1"/>
    <x v="1"/>
    <x v="5"/>
    <s v="Offline"/>
    <s v="Net Banking"/>
    <n v="3"/>
    <n v="414.6"/>
    <n v="20"/>
    <n v="995.04"/>
    <n v="263.61"/>
    <n v="362.38"/>
    <n v="0.29134909149380922"/>
    <n v="135"/>
    <s v="Returned"/>
    <s v="Delivered"/>
    <n v="31.28"/>
    <n v="3"/>
  </r>
  <r>
    <s v="3bf2025f-4a0d-4b73-be54-ee4b80ff5173"/>
    <x v="219"/>
    <x v="0"/>
    <d v="2024-02-08T00:00:00"/>
    <n v="6"/>
    <s v="Late"/>
    <s v="937bf79b-bb44-4adc-aa98-fef8d0d75e37"/>
    <s v="Kyle Chambers"/>
    <x v="0"/>
    <x v="1"/>
    <x v="1"/>
    <x v="2"/>
    <x v="9"/>
    <s v="Offline"/>
    <s v="Cash"/>
    <n v="3"/>
    <n v="1433.89"/>
    <n v="0"/>
    <n v="4301.67"/>
    <n v="926.45"/>
    <n v="1522.32"/>
    <n v="0.35389046579584205"/>
    <n v="404"/>
    <s v="Not Returned"/>
    <s v="Delivered"/>
    <n v="40.28"/>
    <n v="3"/>
  </r>
  <r>
    <s v="24acb722-e052-4739-8d40-6f1b3ca5be29"/>
    <x v="220"/>
    <x v="8"/>
    <d v="2024-07-01T00:00:00"/>
    <n v="9"/>
    <s v="Late"/>
    <s v="389641dd-8570-459f-a903-ae67fc568b53"/>
    <s v="Donald Hawkins"/>
    <x v="2"/>
    <x v="2"/>
    <x v="2"/>
    <x v="1"/>
    <x v="1"/>
    <s v="Online"/>
    <s v="UPI"/>
    <n v="9"/>
    <n v="182.94"/>
    <n v="5"/>
    <n v="1564.14"/>
    <n v="132.59"/>
    <n v="430.49"/>
    <n v="0.26146398940757748"/>
    <n v="113"/>
    <s v="Returned"/>
    <s v="Pending"/>
    <n v="19.93"/>
    <n v="3"/>
  </r>
  <r>
    <s v="2cd58759-e95d-4761-bc36-dc59e134edfc"/>
    <x v="147"/>
    <x v="1"/>
    <d v="2025-01-24T00:00:00"/>
    <n v="6"/>
    <s v="Late"/>
    <s v="8e4c3ab5-6d5d-4477-adc2-9178a0411612"/>
    <s v="William David DDS"/>
    <x v="2"/>
    <x v="3"/>
    <x v="0"/>
    <x v="1"/>
    <x v="4"/>
    <s v="Online"/>
    <s v="Net Banking"/>
    <n v="9"/>
    <n v="1084.47"/>
    <n v="0"/>
    <n v="9760.23"/>
    <n v="688.01"/>
    <n v="3568.14"/>
    <n v="0.36557949966343006"/>
    <n v="470"/>
    <s v="Returned"/>
    <s v="Delivered"/>
    <n v="35.71"/>
    <n v="3"/>
  </r>
  <r>
    <s v="6a944054-b241-4482-9198-94d886433603"/>
    <x v="221"/>
    <x v="8"/>
    <d v="2025-06-24T00:00:00"/>
    <n v="6"/>
    <s v="Late"/>
    <s v="605fb1eb-4cc5-4e0d-a633-20186883ac6e"/>
    <s v="Joshua Allen"/>
    <x v="2"/>
    <x v="4"/>
    <x v="2"/>
    <x v="0"/>
    <x v="2"/>
    <s v="Offline"/>
    <s v="Credit Card"/>
    <n v="5"/>
    <n v="550.35"/>
    <n v="0"/>
    <n v="2751.75"/>
    <n v="480.68"/>
    <n v="348.35"/>
    <n v="0.12659216861996911"/>
    <n v="151"/>
    <s v="Returned"/>
    <s v="In Transit"/>
    <n v="28.13"/>
    <n v="1"/>
  </r>
  <r>
    <s v="24f43c62-b523-40de-9b87-d29c4cfd0fc1"/>
    <x v="222"/>
    <x v="6"/>
    <d v="2024-04-13T00:00:00"/>
    <n v="4"/>
    <s v="On Time"/>
    <s v="0ec0713d-ea2c-4a51-b688-d11fce4758be"/>
    <s v="Tracy Grant"/>
    <x v="2"/>
    <x v="5"/>
    <x v="1"/>
    <x v="0"/>
    <x v="5"/>
    <s v="Online"/>
    <s v="Debit Card"/>
    <n v="4"/>
    <n v="461.02"/>
    <n v="15"/>
    <n v="1567.47"/>
    <n v="392.19"/>
    <n v="234.02"/>
    <n v="0.12690338813934321"/>
    <n v="12"/>
    <s v="Not Returned"/>
    <s v="Pending"/>
    <n v="19.93"/>
    <n v="1"/>
  </r>
  <r>
    <s v="340de049-4147-4506-be2b-f9c9636f6e5c"/>
    <x v="223"/>
    <x v="1"/>
    <d v="2024-02-02T00:00:00"/>
    <n v="4"/>
    <s v="On Time"/>
    <s v="ec170298-143d-45b3-a58e-83dd548c1d84"/>
    <s v="Jacob Nichols"/>
    <x v="3"/>
    <x v="0"/>
    <x v="0"/>
    <x v="0"/>
    <x v="7"/>
    <s v="Offline"/>
    <s v="Cash"/>
    <n v="9"/>
    <n v="1598.72"/>
    <n v="0"/>
    <n v="14388.48"/>
    <n v="1234.99"/>
    <n v="3273.57"/>
    <n v="0.22751326060848681"/>
    <n v="230"/>
    <s v="Not Returned"/>
    <s v="In Transit"/>
    <n v="19.239999999999998"/>
    <n v="4"/>
  </r>
  <r>
    <s v="608e149e-44b9-4602-8d31-812e30c36756"/>
    <x v="36"/>
    <x v="4"/>
    <d v="2025-07-24T00:00:00"/>
    <n v="2"/>
    <s v="On Time"/>
    <s v="0a1fc9df-9a59-4974-9adf-4709ac75c344"/>
    <s v="Chelsea Gill"/>
    <x v="3"/>
    <x v="0"/>
    <x v="0"/>
    <x v="0"/>
    <x v="4"/>
    <s v="Online"/>
    <s v="UPI"/>
    <n v="10"/>
    <n v="173.31"/>
    <n v="0"/>
    <n v="1733.1"/>
    <n v="140.43"/>
    <n v="328.8"/>
    <n v="0.18971784663320063"/>
    <n v="402"/>
    <s v="Not Returned"/>
    <s v="Pending"/>
    <n v="8.89"/>
    <n v="4"/>
  </r>
  <r>
    <s v="7ab99428-378e-4510-8f10-d33eabe42e7d"/>
    <x v="224"/>
    <x v="3"/>
    <d v="2025-05-08T00:00:00"/>
    <n v="7"/>
    <s v="Late"/>
    <s v="553d2625-e833-4da5-9e95-d6953579c143"/>
    <s v="Terry Lewis"/>
    <x v="3"/>
    <x v="4"/>
    <x v="2"/>
    <x v="3"/>
    <x v="3"/>
    <s v="Online"/>
    <s v="UPI"/>
    <n v="9"/>
    <n v="974.28"/>
    <n v="5"/>
    <n v="8330.09"/>
    <n v="624.42999999999995"/>
    <n v="2991.22"/>
    <n v="0.34113168470847982"/>
    <n v="346"/>
    <s v="Not Returned"/>
    <s v="Delivered"/>
    <n v="29.91"/>
    <n v="5"/>
  </r>
  <r>
    <s v="bf337a15-1e08-4f20-bdd1-51b0f64ab6ec"/>
    <x v="22"/>
    <x v="10"/>
    <d v="2024-03-14T00:00:00"/>
    <n v="2"/>
    <s v="On Time"/>
    <s v="ea18d32c-7a9a-4ef5-811b-d1c4ffe3f366"/>
    <s v="Larry Harris"/>
    <x v="3"/>
    <x v="5"/>
    <x v="1"/>
    <x v="0"/>
    <x v="3"/>
    <s v="Online"/>
    <s v="UPI"/>
    <n v="10"/>
    <n v="59.81"/>
    <n v="15"/>
    <n v="508.38"/>
    <n v="45.52"/>
    <n v="121.46"/>
    <n v="0.20307640862731982"/>
    <n v="108"/>
    <s v="Not Returned"/>
    <s v="Pending"/>
    <n v="43.32"/>
    <n v="2"/>
  </r>
  <r>
    <s v="c68813fe-5255-4c75-8d55-119e3d44cb2c"/>
    <x v="225"/>
    <x v="5"/>
    <d v="2025-10-06T00:00:00"/>
    <n v="10"/>
    <s v="Late"/>
    <s v="889d4b76-775c-40b5-a173-0c4848769153"/>
    <s v="Elizabeth Ward"/>
    <x v="0"/>
    <x v="5"/>
    <x v="1"/>
    <x v="1"/>
    <x v="8"/>
    <s v="Offline"/>
    <s v="Net Banking"/>
    <n v="5"/>
    <n v="1252.93"/>
    <n v="5"/>
    <n v="5951.42"/>
    <n v="794.84"/>
    <n v="2175.9299999999998"/>
    <n v="0.3473346475860582"/>
    <n v="37"/>
    <s v="Not Returned"/>
    <s v="Pending"/>
    <n v="8.0299999999999994"/>
    <n v="1"/>
  </r>
  <r>
    <s v="cd8563ca-193e-438d-b74c-0afa7f4d908c"/>
    <x v="190"/>
    <x v="5"/>
    <d v="2025-09-03T00:00:00"/>
    <n v="2"/>
    <s v="On Time"/>
    <s v="c2fa1da8-7830-4631-b8f0-188efb37afae"/>
    <s v="Suzanne Wood"/>
    <x v="1"/>
    <x v="2"/>
    <x v="2"/>
    <x v="3"/>
    <x v="6"/>
    <s v="Offline"/>
    <s v="Cash"/>
    <n v="4"/>
    <n v="746.42"/>
    <n v="0"/>
    <n v="2985.68"/>
    <n v="511.7"/>
    <n v="938.88"/>
    <n v="0.31446102730366282"/>
    <n v="230"/>
    <s v="Not Returned"/>
    <s v="Pending"/>
    <n v="34.67"/>
    <n v="5"/>
  </r>
  <r>
    <s v="38a56b49-dd34-4a18-9001-9ed40bb401e7"/>
    <x v="131"/>
    <x v="5"/>
    <d v="2024-09-06T00:00:00"/>
    <n v="4"/>
    <s v="On Time"/>
    <s v="42c21797-0426-4cc9-a55b-30e2bdc2b74b"/>
    <s v="Lauren Cortez"/>
    <x v="2"/>
    <x v="5"/>
    <x v="1"/>
    <x v="2"/>
    <x v="6"/>
    <s v="Offline"/>
    <s v="UPI"/>
    <n v="3"/>
    <n v="1919.38"/>
    <n v="0"/>
    <n v="5758.14"/>
    <n v="1331.98"/>
    <n v="1762.2"/>
    <n v="0.30603632422969917"/>
    <n v="68"/>
    <s v="Not Returned"/>
    <s v="In Transit"/>
    <n v="25.83"/>
    <n v="3"/>
  </r>
  <r>
    <s v="3ae28023-5472-4d2d-b239-9ffb27046f25"/>
    <x v="226"/>
    <x v="8"/>
    <d v="2024-06-05T00:00:00"/>
    <n v="3"/>
    <s v="On Time"/>
    <s v="3ee82983-d557-4241-91dd-b9bf613d2de9"/>
    <s v="Mr. Michael Scott PhD"/>
    <x v="1"/>
    <x v="3"/>
    <x v="0"/>
    <x v="3"/>
    <x v="1"/>
    <s v="Offline"/>
    <s v="Credit Card"/>
    <n v="10"/>
    <n v="262.22000000000003"/>
    <n v="0"/>
    <n v="2622.2"/>
    <n v="223.55"/>
    <n v="386.7"/>
    <n v="0.14747158874227745"/>
    <n v="372"/>
    <s v="Returned"/>
    <s v="Delivered"/>
    <n v="43.23"/>
    <n v="1"/>
  </r>
  <r>
    <s v="75f8e3a8-7d97-4c0f-bd56-09c4a4461663"/>
    <x v="224"/>
    <x v="3"/>
    <d v="2025-05-04T00:00:00"/>
    <n v="3"/>
    <s v="On Time"/>
    <s v="5a2837b2-cb83-43f2-bb96-f6022b115c36"/>
    <s v="Nathan Freeman"/>
    <x v="3"/>
    <x v="4"/>
    <x v="2"/>
    <x v="1"/>
    <x v="3"/>
    <s v="Offline"/>
    <s v="Debit Card"/>
    <n v="9"/>
    <n v="1125.6099999999999"/>
    <n v="20"/>
    <n v="8104.39"/>
    <n v="834.79"/>
    <n v="2093.9"/>
    <n v="0.20669286480713175"/>
    <n v="456"/>
    <s v="Not Returned"/>
    <s v="Delivered"/>
    <n v="25.91"/>
    <n v="5"/>
  </r>
  <r>
    <s v="a44d9fec-fd85-47fa-8ac9-7b01e3ad64d4"/>
    <x v="227"/>
    <x v="5"/>
    <d v="2025-10-07T00:00:00"/>
    <n v="9"/>
    <s v="Late"/>
    <s v="08a8ac7f-8621-48ad-8f09-105cf50d7a37"/>
    <s v="Angela Meyers"/>
    <x v="1"/>
    <x v="0"/>
    <x v="0"/>
    <x v="3"/>
    <x v="6"/>
    <s v="Offline"/>
    <s v="Debit Card"/>
    <n v="4"/>
    <n v="1029.23"/>
    <n v="20"/>
    <n v="3293.54"/>
    <n v="828.79"/>
    <n v="641.41"/>
    <n v="0.15579850956540325"/>
    <n v="91"/>
    <s v="Returned"/>
    <s v="Pending"/>
    <n v="37.94"/>
    <n v="3"/>
  </r>
  <r>
    <s v="2332a50e-6992-496e-81a2-5ed1c3abb5f1"/>
    <x v="228"/>
    <x v="11"/>
    <d v="2023-11-27T00:00:00"/>
    <n v="4"/>
    <s v="On Time"/>
    <s v="116658ce-3b3f-4800-a175-a9c3d7b102a9"/>
    <s v="Alexa Wagner"/>
    <x v="3"/>
    <x v="1"/>
    <x v="1"/>
    <x v="1"/>
    <x v="9"/>
    <s v="Offline"/>
    <s v="Cash"/>
    <n v="5"/>
    <n v="501.91"/>
    <n v="10"/>
    <n v="2258.6"/>
    <n v="336.38"/>
    <n v="744.89"/>
    <n v="0.29682213942738733"/>
    <n v="469"/>
    <s v="Not Returned"/>
    <s v="Delivered"/>
    <n v="6.8"/>
    <n v="3"/>
  </r>
  <r>
    <s v="aab07015-a342-4e50-9e2a-73240f79a8a7"/>
    <x v="169"/>
    <x v="9"/>
    <d v="2024-08-08T00:00:00"/>
    <n v="7"/>
    <s v="Late"/>
    <s v="7bb3447b-e9aa-444b-9dd4-3675ef145064"/>
    <s v="Alexis Patel"/>
    <x v="3"/>
    <x v="0"/>
    <x v="0"/>
    <x v="2"/>
    <x v="0"/>
    <s v="Online"/>
    <s v="Net Banking"/>
    <n v="10"/>
    <n v="1178.33"/>
    <n v="5"/>
    <n v="11194.13"/>
    <n v="840.15"/>
    <n v="3212.71"/>
    <n v="0.27264942757971028"/>
    <n v="128"/>
    <s v="Not Returned"/>
    <s v="Delivered"/>
    <n v="28.24"/>
    <n v="3"/>
  </r>
  <r>
    <s v="b8e19f56-8787-4a21-8448-2a220308aa5e"/>
    <x v="229"/>
    <x v="9"/>
    <d v="2024-09-08T00:00:00"/>
    <n v="8"/>
    <s v="Late"/>
    <s v="49646b96-fa3c-4628-8926-21df465568b7"/>
    <s v="Robert Craig"/>
    <x v="1"/>
    <x v="6"/>
    <x v="0"/>
    <x v="3"/>
    <x v="9"/>
    <s v="Online"/>
    <s v="Credit Card"/>
    <n v="1"/>
    <n v="1779.99"/>
    <n v="20"/>
    <n v="1423.99"/>
    <n v="1539"/>
    <n v="192.79"/>
    <n v="0.10830959724492834"/>
    <n v="263"/>
    <s v="Not Returned"/>
    <s v="Delivered"/>
    <n v="11.76"/>
    <n v="2"/>
  </r>
  <r>
    <s v="1b656dab-2de4-4e91-a8e6-e840f090f5a0"/>
    <x v="4"/>
    <x v="4"/>
    <d v="2025-07-12T00:00:00"/>
    <n v="8"/>
    <s v="Late"/>
    <s v="261e2555-863e-4f2a-98a8-06efeb053fc4"/>
    <s v="Manuel King"/>
    <x v="2"/>
    <x v="6"/>
    <x v="0"/>
    <x v="0"/>
    <x v="8"/>
    <s v="Online"/>
    <s v="Net Banking"/>
    <n v="6"/>
    <n v="858.5"/>
    <n v="0"/>
    <n v="5151"/>
    <n v="639.11"/>
    <n v="1316.34"/>
    <n v="0.25555037856726848"/>
    <n v="82"/>
    <s v="Not Returned"/>
    <s v="Delivered"/>
    <n v="15.97"/>
    <n v="2"/>
  </r>
  <r>
    <s v="143a9aff-659b-4105-8b80-f288446f64dd"/>
    <x v="230"/>
    <x v="4"/>
    <d v="2024-07-23T00:00:00"/>
    <n v="5"/>
    <s v="On Time"/>
    <s v="7580e050-67f1-498c-b594-8a545f804eeb"/>
    <s v="Wanda Perez"/>
    <x v="1"/>
    <x v="5"/>
    <x v="1"/>
    <x v="1"/>
    <x v="1"/>
    <s v="Offline"/>
    <s v="Net Banking"/>
    <n v="10"/>
    <n v="126.42"/>
    <n v="5"/>
    <n v="1200.99"/>
    <n v="77.97"/>
    <n v="460.27"/>
    <n v="0.36408005062490112"/>
    <n v="496"/>
    <s v="Returned"/>
    <s v="Pending"/>
    <n v="37.76"/>
    <n v="3"/>
  </r>
  <r>
    <s v="a75b395a-14a3-4f7f-990d-d19bd3fbe043"/>
    <x v="231"/>
    <x v="10"/>
    <d v="2025-04-07T00:00:00"/>
    <n v="7"/>
    <s v="Late"/>
    <s v="c27437eb-a65f-4b8a-9bb4-4021fdde64af"/>
    <s v="Jared Bennett"/>
    <x v="1"/>
    <x v="0"/>
    <x v="0"/>
    <x v="1"/>
    <x v="9"/>
    <s v="Online"/>
    <s v="Net Banking"/>
    <n v="8"/>
    <n v="1232.73"/>
    <n v="15"/>
    <n v="8382.56"/>
    <n v="802.72"/>
    <n v="2924.07"/>
    <n v="0.29650349224891098"/>
    <n v="337"/>
    <s v="Not Returned"/>
    <s v="Delivered"/>
    <n v="37.590000000000003"/>
    <n v="3"/>
  </r>
  <r>
    <s v="b3eda8f1-026b-4383-a301-ec030e5d8c6a"/>
    <x v="52"/>
    <x v="7"/>
    <d v="2024-10-29T00:00:00"/>
    <n v="9"/>
    <s v="Late"/>
    <s v="d867888b-7ff6-4824-952a-eaec2bdfcb41"/>
    <s v="Richard Knight"/>
    <x v="2"/>
    <x v="7"/>
    <x v="1"/>
    <x v="0"/>
    <x v="8"/>
    <s v="Online"/>
    <s v="Net Banking"/>
    <n v="3"/>
    <n v="787.51"/>
    <n v="0"/>
    <n v="2362.5300000000002"/>
    <n v="476.42"/>
    <n v="933.27"/>
    <n v="0.39502990438216662"/>
    <n v="49"/>
    <s v="Returned"/>
    <s v="In Transit"/>
    <n v="45.57"/>
    <n v="5"/>
  </r>
  <r>
    <s v="873570a2-e511-4961-9869-a217f94d8fcb"/>
    <x v="232"/>
    <x v="9"/>
    <d v="2025-08-14T00:00:00"/>
    <n v="1"/>
    <s v="On Time"/>
    <s v="361f6d90-3ad1-4a33-8ae4-ac11eb4d8f42"/>
    <s v="Melissa Knight"/>
    <x v="2"/>
    <x v="1"/>
    <x v="1"/>
    <x v="0"/>
    <x v="5"/>
    <s v="Offline"/>
    <s v="UPI"/>
    <n v="3"/>
    <n v="990.37"/>
    <n v="20"/>
    <n v="2376.89"/>
    <n v="754.45"/>
    <n v="566.21"/>
    <n v="0.19057187381147114"/>
    <n v="447"/>
    <s v="Returned"/>
    <s v="Pending"/>
    <n v="28.84"/>
    <n v="2"/>
  </r>
  <r>
    <s v="af36b8cc-1308-4974-ac95-b3ac0beb7c34"/>
    <x v="203"/>
    <x v="3"/>
    <d v="2024-05-19T00:00:00"/>
    <n v="5"/>
    <s v="On Time"/>
    <s v="8b040f53-e639-49d4-87c6-8688ecf32053"/>
    <s v="Amanda Mcfarland"/>
    <x v="2"/>
    <x v="7"/>
    <x v="1"/>
    <x v="3"/>
    <x v="6"/>
    <s v="Online"/>
    <s v="Credit Card"/>
    <n v="10"/>
    <n v="1198.6400000000001"/>
    <n v="0"/>
    <n v="11986.4"/>
    <n v="872.19"/>
    <n v="3264.5"/>
    <n v="0.2723503303744243"/>
    <n v="145"/>
    <s v="Not Returned"/>
    <s v="In Transit"/>
    <n v="13.51"/>
    <n v="1"/>
  </r>
  <r>
    <s v="9647ff9f-3508-407a-b622-d84204022b3c"/>
    <x v="94"/>
    <x v="8"/>
    <d v="2024-06-20T00:00:00"/>
    <n v="3"/>
    <s v="On Time"/>
    <s v="b674410d-d218-49d6-8093-bfb024e9bcfd"/>
    <s v="Tanya Evans"/>
    <x v="2"/>
    <x v="0"/>
    <x v="0"/>
    <x v="0"/>
    <x v="2"/>
    <s v="Offline"/>
    <s v="UPI"/>
    <n v="6"/>
    <n v="1326.36"/>
    <n v="15"/>
    <n v="6764.44"/>
    <n v="939.97"/>
    <n v="1970.59"/>
    <n v="0.24761879630467343"/>
    <n v="437"/>
    <s v="Not Returned"/>
    <s v="Pending"/>
    <n v="21.45"/>
    <n v="3"/>
  </r>
  <r>
    <s v="d9750f00-d5ab-48ae-9112-fbc03d8f95f4"/>
    <x v="233"/>
    <x v="2"/>
    <d v="2025-01-06T00:00:00"/>
    <n v="9"/>
    <s v="Late"/>
    <s v="8a624cbd-e582-4678-ad52-29dd639fc471"/>
    <s v="Perry Taylor"/>
    <x v="2"/>
    <x v="4"/>
    <x v="2"/>
    <x v="1"/>
    <x v="2"/>
    <s v="Offline"/>
    <s v="UPI"/>
    <n v="9"/>
    <n v="1126.5999999999999"/>
    <n v="15"/>
    <n v="8618.49"/>
    <n v="736.36"/>
    <n v="2985.34"/>
    <n v="0.29442965066966492"/>
    <n v="295"/>
    <s v="Not Returned"/>
    <s v="Pending"/>
    <n v="22.92"/>
    <n v="2"/>
  </r>
  <r>
    <s v="bed63da0-8033-45c2-9413-d64db962c8a7"/>
    <x v="234"/>
    <x v="6"/>
    <d v="2025-04-11T00:00:00"/>
    <n v="7"/>
    <s v="Late"/>
    <s v="1901ef87-0dbf-4caf-988a-3f87f96d40f8"/>
    <s v="Ryan Peterson"/>
    <x v="3"/>
    <x v="0"/>
    <x v="0"/>
    <x v="1"/>
    <x v="9"/>
    <s v="Online"/>
    <s v="Debit Card"/>
    <n v="3"/>
    <n v="1577.06"/>
    <n v="0"/>
    <n v="4731.18"/>
    <n v="1047.7"/>
    <n v="1588.08"/>
    <n v="0.33566256198242295"/>
    <n v="199"/>
    <s v="Returned"/>
    <s v="Delivered"/>
    <n v="42.05"/>
    <n v="4"/>
  </r>
  <r>
    <s v="658e54a2-9879-4f35-b471-99869d264599"/>
    <x v="235"/>
    <x v="8"/>
    <d v="2025-06-12T00:00:00"/>
    <n v="7"/>
    <s v="Late"/>
    <s v="07958c1f-538d-4b8c-8607-b1e9f80b2cea"/>
    <s v="Rachel Hayes"/>
    <x v="2"/>
    <x v="4"/>
    <x v="2"/>
    <x v="0"/>
    <x v="5"/>
    <s v="Offline"/>
    <s v="Net Banking"/>
    <n v="6"/>
    <n v="563.03"/>
    <n v="0"/>
    <n v="3378.18"/>
    <n v="440.69"/>
    <n v="734.04"/>
    <n v="0.21728859918654422"/>
    <n v="29"/>
    <s v="Returned"/>
    <s v="Pending"/>
    <n v="27.25"/>
    <n v="1"/>
  </r>
  <r>
    <s v="601bfbcb-f0ee-4cce-8d93-e14a5b167158"/>
    <x v="236"/>
    <x v="6"/>
    <d v="2024-04-15T00:00:00"/>
    <n v="4"/>
    <s v="On Time"/>
    <s v="95fbe976-ae00-4b7e-af8c-83e56e8d9644"/>
    <s v="Angelica Montgomery"/>
    <x v="1"/>
    <x v="2"/>
    <x v="2"/>
    <x v="2"/>
    <x v="8"/>
    <s v="Online"/>
    <s v="UPI"/>
    <n v="10"/>
    <n v="115.54"/>
    <n v="20"/>
    <n v="924.32"/>
    <n v="87.2"/>
    <n v="226.72"/>
    <n v="0.19622641509433961"/>
    <n v="122"/>
    <s v="Returned"/>
    <s v="Delivered"/>
    <n v="8.91"/>
    <n v="3"/>
  </r>
  <r>
    <s v="15007170-12d1-4585-b68e-47fa3f175534"/>
    <x v="237"/>
    <x v="8"/>
    <d v="2025-06-29T00:00:00"/>
    <n v="2"/>
    <s v="On Time"/>
    <s v="b630794d-6147-4deb-a77b-06674499d0a6"/>
    <s v="Brittany Price"/>
    <x v="0"/>
    <x v="4"/>
    <x v="2"/>
    <x v="2"/>
    <x v="2"/>
    <s v="Offline"/>
    <s v="Net Banking"/>
    <n v="4"/>
    <n v="840.63"/>
    <n v="20"/>
    <n v="2690.02"/>
    <n v="508.25"/>
    <n v="1063.6199999999999"/>
    <n v="0.31631633417793792"/>
    <n v="468"/>
    <s v="Not Returned"/>
    <s v="In Transit"/>
    <n v="48.35"/>
    <n v="3"/>
  </r>
  <r>
    <s v="f165d779-0154-4950-976d-e21f1b46ebdc"/>
    <x v="238"/>
    <x v="4"/>
    <d v="2024-07-30T00:00:00"/>
    <n v="7"/>
    <s v="Late"/>
    <s v="c2e79a98-5c23-4d8d-b1da-35b94eea9db8"/>
    <s v="Casey Lopez"/>
    <x v="0"/>
    <x v="2"/>
    <x v="2"/>
    <x v="1"/>
    <x v="9"/>
    <s v="Online"/>
    <s v="Net Banking"/>
    <n v="10"/>
    <n v="1862.94"/>
    <n v="0"/>
    <n v="18629.400000000001"/>
    <n v="1263.69"/>
    <n v="5992.5"/>
    <n v="0.32166897484621082"/>
    <n v="150"/>
    <s v="Not Returned"/>
    <s v="Delivered"/>
    <n v="41.13"/>
    <n v="3"/>
  </r>
  <r>
    <s v="68759545-832f-42c4-8e03-70cf8e969227"/>
    <x v="164"/>
    <x v="5"/>
    <d v="2024-10-07T00:00:00"/>
    <n v="8"/>
    <s v="Late"/>
    <s v="5a9a206a-16f1-42a2-86b9-19aa1a7167c7"/>
    <s v="Linda Mueller"/>
    <x v="2"/>
    <x v="3"/>
    <x v="0"/>
    <x v="3"/>
    <x v="2"/>
    <s v="Online"/>
    <s v="Cash"/>
    <n v="4"/>
    <n v="1148.18"/>
    <n v="10"/>
    <n v="4133.45"/>
    <n v="1020.01"/>
    <n v="461.41"/>
    <n v="0.10046551934365691"/>
    <n v="59"/>
    <s v="Not Returned"/>
    <s v="Delivered"/>
    <n v="22.22"/>
    <n v="2"/>
  </r>
  <r>
    <s v="69ef74e3-4ab6-421c-8328-c136629ef3d8"/>
    <x v="239"/>
    <x v="9"/>
    <d v="2025-08-22T00:00:00"/>
    <n v="5"/>
    <s v="On Time"/>
    <s v="b98f5dbe-15ae-4e0f-8777-a07f6346d4ef"/>
    <s v="Susan Spence"/>
    <x v="1"/>
    <x v="2"/>
    <x v="2"/>
    <x v="2"/>
    <x v="2"/>
    <s v="Offline"/>
    <s v="Credit Card"/>
    <n v="9"/>
    <n v="1913.12"/>
    <n v="20"/>
    <n v="13774.46"/>
    <n v="1153.45"/>
    <n v="5469.62"/>
    <n v="0.31766724280523734"/>
    <n v="204"/>
    <s v="Not Returned"/>
    <s v="Delivered"/>
    <n v="29.95"/>
    <n v="2"/>
  </r>
  <r>
    <s v="6177a771-af70-4e70-ab69-c95e85671b58"/>
    <x v="240"/>
    <x v="1"/>
    <d v="2025-01-07T00:00:00"/>
    <n v="4"/>
    <s v="On Time"/>
    <s v="4d16f049-44d7-4f9a-a38b-05b72b64777c"/>
    <s v="Charles Jackson"/>
    <x v="2"/>
    <x v="7"/>
    <x v="1"/>
    <x v="2"/>
    <x v="6"/>
    <s v="Online"/>
    <s v="Debit Card"/>
    <n v="10"/>
    <n v="476.2"/>
    <n v="10"/>
    <n v="4285.8"/>
    <n v="311.83"/>
    <n v="1479.33"/>
    <n v="0.31065308693826121"/>
    <n v="376"/>
    <s v="Returned"/>
    <s v="In Transit"/>
    <n v="14.31"/>
    <n v="2"/>
  </r>
  <r>
    <s v="c85cd714-7bf6-4552-8cbc-90446bcd5ce7"/>
    <x v="241"/>
    <x v="3"/>
    <d v="2024-05-26T00:00:00"/>
    <n v="8"/>
    <s v="Late"/>
    <s v="f1b88d65-406f-44d6-9c72-aebd13b11e59"/>
    <s v="Mario Wheeler"/>
    <x v="0"/>
    <x v="2"/>
    <x v="2"/>
    <x v="2"/>
    <x v="7"/>
    <s v="Online"/>
    <s v="Cash"/>
    <n v="2"/>
    <n v="1568.93"/>
    <n v="0"/>
    <n v="3137.86"/>
    <n v="1259.45"/>
    <n v="618.96"/>
    <n v="0.19725545435424144"/>
    <n v="190"/>
    <s v="Not Returned"/>
    <s v="In Transit"/>
    <n v="45.42"/>
    <n v="5"/>
  </r>
  <r>
    <s v="4dfe1117-22af-411f-9b62-8a9d75366b9f"/>
    <x v="242"/>
    <x v="10"/>
    <d v="2024-03-26T00:00:00"/>
    <n v="10"/>
    <s v="Late"/>
    <s v="550c2fe9-654c-41d9-b2e6-182801bb819c"/>
    <s v="Jamie Atkins"/>
    <x v="1"/>
    <x v="3"/>
    <x v="0"/>
    <x v="3"/>
    <x v="7"/>
    <s v="Online"/>
    <s v="Net Banking"/>
    <n v="9"/>
    <n v="1969.57"/>
    <n v="10"/>
    <n v="15953.52"/>
    <n v="1416.84"/>
    <n v="4477.1099999999997"/>
    <n v="0.2525712042053172"/>
    <n v="409"/>
    <s v="Not Returned"/>
    <s v="In Transit"/>
    <n v="47.28"/>
    <n v="1"/>
  </r>
  <r>
    <s v="d2d33488-d0c3-4018-ae3c-dd4f55b145e4"/>
    <x v="151"/>
    <x v="5"/>
    <d v="2024-09-23T00:00:00"/>
    <n v="1"/>
    <s v="On Time"/>
    <s v="982a2277-f966-459f-a6aa-59e5dc08bf29"/>
    <s v="Frank Valentine"/>
    <x v="0"/>
    <x v="6"/>
    <x v="0"/>
    <x v="3"/>
    <x v="7"/>
    <s v="Online"/>
    <s v="Cash"/>
    <n v="2"/>
    <n v="941.53"/>
    <n v="20"/>
    <n v="1506.45"/>
    <n v="694.87"/>
    <n v="394.66"/>
    <n v="0.20958439985980268"/>
    <n v="297"/>
    <s v="Returned"/>
    <s v="In Transit"/>
    <n v="21.27"/>
    <n v="3"/>
  </r>
  <r>
    <s v="f6ee5cdb-2d79-42d1-906e-50c77aa061e9"/>
    <x v="243"/>
    <x v="10"/>
    <d v="2024-03-29T00:00:00"/>
    <n v="8"/>
    <s v="Late"/>
    <s v="4a9c589e-51b3-4182-b7fe-604f65f30779"/>
    <s v="Mackenzie Faulkner"/>
    <x v="2"/>
    <x v="5"/>
    <x v="1"/>
    <x v="2"/>
    <x v="8"/>
    <s v="Online"/>
    <s v="Cash"/>
    <n v="10"/>
    <n v="575.35"/>
    <n v="10"/>
    <n v="5178.1499999999996"/>
    <n v="408.37"/>
    <n v="1502.82"/>
    <n v="0.261201008082037"/>
    <n v="358"/>
    <s v="Not Returned"/>
    <s v="In Transit"/>
    <n v="43.44"/>
    <n v="3"/>
  </r>
  <r>
    <s v="47c1c017-6045-4909-936d-47d73e0f84ce"/>
    <x v="244"/>
    <x v="8"/>
    <d v="2025-06-20T00:00:00"/>
    <n v="5"/>
    <s v="On Time"/>
    <s v="5d71a898-6497-4593-892e-8c93d105c8d6"/>
    <s v="Justin Vargas"/>
    <x v="1"/>
    <x v="7"/>
    <x v="1"/>
    <x v="1"/>
    <x v="4"/>
    <s v="Offline"/>
    <s v="Cash"/>
    <n v="10"/>
    <n v="305.72000000000003"/>
    <n v="5"/>
    <n v="2904.34"/>
    <n v="258.11"/>
    <n v="452.3"/>
    <n v="0.14794583278817217"/>
    <n v="100"/>
    <s v="Returned"/>
    <s v="Pending"/>
    <n v="11.73"/>
    <n v="1"/>
  </r>
  <r>
    <s v="8cd34c62-c482-4b71-ae84-b81c2e0fb5b3"/>
    <x v="2"/>
    <x v="2"/>
    <d v="2024-12-21T00:00:00"/>
    <n v="8"/>
    <s v="Late"/>
    <s v="762cdfbc-ba2a-47ba-b3f8-1c3106e3f949"/>
    <s v="Christine Salinas"/>
    <x v="3"/>
    <x v="5"/>
    <x v="1"/>
    <x v="3"/>
    <x v="9"/>
    <s v="Offline"/>
    <s v="Net Banking"/>
    <n v="9"/>
    <n v="312.22000000000003"/>
    <n v="20"/>
    <n v="2247.98"/>
    <n v="254.82"/>
    <n v="413.28"/>
    <n v="0.14707577989878928"/>
    <n v="439"/>
    <s v="Returned"/>
    <s v="In Transit"/>
    <n v="9.4499999999999993"/>
    <n v="2"/>
  </r>
  <r>
    <s v="d908a121-d1a7-4a20-91b4-61e9b15da72d"/>
    <x v="116"/>
    <x v="4"/>
    <d v="2025-07-28T00:00:00"/>
    <n v="5"/>
    <s v="On Time"/>
    <s v="ac484366-68bd-40d7-8b88-1c32cbb02a8b"/>
    <s v="Mr. David Hopkins DDS"/>
    <x v="3"/>
    <x v="1"/>
    <x v="1"/>
    <x v="1"/>
    <x v="0"/>
    <s v="Offline"/>
    <s v="Net Banking"/>
    <n v="2"/>
    <n v="979.25"/>
    <n v="15"/>
    <n v="1664.72"/>
    <n v="806.29"/>
    <n v="294.02999999999997"/>
    <n v="0.15013020168496297"/>
    <n v="285"/>
    <s v="Not Returned"/>
    <s v="In Transit"/>
    <n v="5.89"/>
    <n v="1"/>
  </r>
  <r>
    <s v="fd9e8e20-72f6-4958-92ef-61016082786f"/>
    <x v="207"/>
    <x v="8"/>
    <d v="2025-06-25T00:00:00"/>
    <n v="5"/>
    <s v="On Time"/>
    <s v="669b29b8-950d-41a0-baaf-20019912316a"/>
    <s v="Tammy Kane"/>
    <x v="3"/>
    <x v="6"/>
    <x v="0"/>
    <x v="1"/>
    <x v="4"/>
    <s v="Offline"/>
    <s v="Net Banking"/>
    <n v="9"/>
    <n v="1172.99"/>
    <n v="5"/>
    <n v="10029.06"/>
    <n v="1048.43"/>
    <n v="1064.99"/>
    <n v="0.10088084486843214"/>
    <n v="249"/>
    <s v="Not Returned"/>
    <s v="Delivered"/>
    <n v="22.15"/>
    <n v="3"/>
  </r>
  <r>
    <s v="f7eae66e-ca6c-4f9b-8969-71018b2c550a"/>
    <x v="245"/>
    <x v="5"/>
    <d v="2024-09-15T00:00:00"/>
    <n v="10"/>
    <s v="Late"/>
    <s v="cff2b1c4-e53f-4644-b39e-4df25c0a1feb"/>
    <s v="Margaret Miller"/>
    <x v="2"/>
    <x v="7"/>
    <x v="1"/>
    <x v="1"/>
    <x v="7"/>
    <s v="Online"/>
    <s v="Credit Card"/>
    <n v="6"/>
    <n v="1299.1300000000001"/>
    <n v="15"/>
    <n v="6625.56"/>
    <n v="1025.51"/>
    <n v="1395.46"/>
    <n v="0.17902493720156309"/>
    <n v="82"/>
    <s v="Not Returned"/>
    <s v="Delivered"/>
    <n v="19.11"/>
    <n v="3"/>
  </r>
  <r>
    <s v="5ae1dbad-aa29-40fd-a858-94df3f8c1097"/>
    <x v="235"/>
    <x v="8"/>
    <d v="2025-06-13T00:00:00"/>
    <n v="8"/>
    <s v="Late"/>
    <s v="0b570720-9cd8-458b-a5a1-c8252a9528c3"/>
    <s v="Maria Lucas"/>
    <x v="2"/>
    <x v="3"/>
    <x v="0"/>
    <x v="3"/>
    <x v="0"/>
    <s v="Online"/>
    <s v="Debit Card"/>
    <n v="6"/>
    <n v="1781"/>
    <n v="20"/>
    <n v="8548.7999999999993"/>
    <n v="1346.94"/>
    <n v="2083.4899999999998"/>
    <n v="0.19497379749204566"/>
    <n v="437"/>
    <s v="Returned"/>
    <s v="Delivered"/>
    <n v="37.75"/>
    <n v="3"/>
  </r>
  <r>
    <s v="6e3255a8-cbd5-4c86-b739-36e954e38579"/>
    <x v="158"/>
    <x v="3"/>
    <d v="2025-05-31T00:00:00"/>
    <n v="8"/>
    <s v="Late"/>
    <s v="423cad9d-193e-4783-82b3-42541b1f2eb1"/>
    <s v="Paul Grant"/>
    <x v="0"/>
    <x v="0"/>
    <x v="0"/>
    <x v="1"/>
    <x v="7"/>
    <s v="Online"/>
    <s v="Cash"/>
    <n v="2"/>
    <n v="824.24"/>
    <n v="0"/>
    <n v="1648.48"/>
    <n v="726.19"/>
    <n v="196.1"/>
    <n v="0.11895807046491312"/>
    <n v="268"/>
    <s v="Returned"/>
    <s v="Delivered"/>
    <n v="16.809999999999999"/>
    <n v="2"/>
  </r>
  <r>
    <s v="5fc64cd0-721e-4b1f-b895-89399342a09f"/>
    <x v="246"/>
    <x v="6"/>
    <d v="2025-04-06T00:00:00"/>
    <n v="3"/>
    <s v="On Time"/>
    <s v="adf75924-c5b8-486b-b68b-4f7e64215e66"/>
    <s v="Kathryn Cooper"/>
    <x v="1"/>
    <x v="0"/>
    <x v="0"/>
    <x v="3"/>
    <x v="0"/>
    <s v="Online"/>
    <s v="Credit Card"/>
    <n v="5"/>
    <n v="497.24"/>
    <n v="15"/>
    <n v="2113.27"/>
    <n v="391.8"/>
    <n v="448.12"/>
    <n v="0.18024294103451052"/>
    <n v="339"/>
    <s v="Not Returned"/>
    <s v="In Transit"/>
    <n v="43.89"/>
    <n v="4"/>
  </r>
  <r>
    <s v="6a7d5d96-4ba1-4233-9ac3-bf317b96e2d1"/>
    <x v="247"/>
    <x v="11"/>
    <d v="2023-11-13T00:00:00"/>
    <n v="8"/>
    <s v="Late"/>
    <s v="1db6b844-15fa-4483-b633-cc2deba900e1"/>
    <s v="Monica Bailey"/>
    <x v="2"/>
    <x v="3"/>
    <x v="0"/>
    <x v="3"/>
    <x v="7"/>
    <s v="Offline"/>
    <s v="UPI"/>
    <n v="9"/>
    <n v="1940.61"/>
    <n v="5"/>
    <n v="16592.22"/>
    <n v="1508.34"/>
    <n v="3695.91"/>
    <n v="0.21161215631511054"/>
    <n v="246"/>
    <s v="Returned"/>
    <s v="Delivered"/>
    <n v="24.88"/>
    <n v="3"/>
  </r>
  <r>
    <s v="8567c805-34f5-41c0-88c5-eb2a7490adeb"/>
    <x v="248"/>
    <x v="4"/>
    <d v="2024-07-12T00:00:00"/>
    <n v="3"/>
    <s v="On Time"/>
    <s v="18fdd2b9-79e5-49aa-992a-35497ba109d0"/>
    <s v="Michael Flores"/>
    <x v="3"/>
    <x v="4"/>
    <x v="2"/>
    <x v="2"/>
    <x v="7"/>
    <s v="Offline"/>
    <s v="Cash"/>
    <n v="1"/>
    <n v="641.97"/>
    <n v="20"/>
    <n v="513.58000000000004"/>
    <n v="542.22"/>
    <n v="79.8"/>
    <n v="0.12430487405953548"/>
    <n v="273"/>
    <s v="Returned"/>
    <s v="Pending"/>
    <n v="46.49"/>
    <n v="4"/>
  </r>
  <r>
    <s v="1d763a66-b5f5-4cb0-8f68-58780b705933"/>
    <x v="249"/>
    <x v="8"/>
    <d v="2024-06-15T00:00:00"/>
    <n v="9"/>
    <s v="Late"/>
    <s v="a5e15b55-57d3-44dd-9963-dc7205c8234b"/>
    <s v="Robert Spears"/>
    <x v="3"/>
    <x v="3"/>
    <x v="0"/>
    <x v="0"/>
    <x v="2"/>
    <s v="Online"/>
    <s v="Cash"/>
    <n v="10"/>
    <n v="1606.03"/>
    <n v="5"/>
    <n v="15257.28"/>
    <n v="1347.51"/>
    <n v="2455.94"/>
    <n v="0.15291993300249684"/>
    <n v="451"/>
    <s v="Not Returned"/>
    <s v="In Transit"/>
    <n v="16.25"/>
    <n v="4"/>
  </r>
  <r>
    <s v="8d49fe3f-2ca8-4783-8418-2d353e711433"/>
    <x v="250"/>
    <x v="3"/>
    <d v="2025-05-24T00:00:00"/>
    <n v="10"/>
    <s v="Late"/>
    <s v="6d268b37-8f52-42d3-94bb-bcf828fea761"/>
    <s v="Crystal Sullivan"/>
    <x v="3"/>
    <x v="4"/>
    <x v="2"/>
    <x v="1"/>
    <x v="0"/>
    <s v="Offline"/>
    <s v="Net Banking"/>
    <n v="4"/>
    <n v="204.46"/>
    <n v="20"/>
    <n v="654.27"/>
    <n v="169.57"/>
    <n v="111.65"/>
    <n v="0.13651814535850534"/>
    <n v="414"/>
    <s v="Not Returned"/>
    <s v="In Transit"/>
    <n v="13.46"/>
    <n v="1"/>
  </r>
  <r>
    <s v="6ea05d13-a845-44c3-a3f6-6c612fb70dab"/>
    <x v="251"/>
    <x v="10"/>
    <d v="2024-03-18T00:00:00"/>
    <n v="10"/>
    <s v="Late"/>
    <s v="9d361cb6-bcc5-4be0-8779-250a6544e313"/>
    <s v="Joanna Jordan"/>
    <x v="2"/>
    <x v="5"/>
    <x v="1"/>
    <x v="1"/>
    <x v="0"/>
    <s v="Online"/>
    <s v="UPI"/>
    <n v="8"/>
    <n v="265.19"/>
    <n v="20"/>
    <n v="1697.22"/>
    <n v="195.13"/>
    <n v="448.38"/>
    <n v="0.21134846713676986"/>
    <n v="9"/>
    <s v="Returned"/>
    <s v="Delivered"/>
    <n v="48.64"/>
    <n v="1"/>
  </r>
  <r>
    <s v="47419b48-34ae-4abd-b6fc-e0acb4698db3"/>
    <x v="252"/>
    <x v="7"/>
    <d v="2023-10-23T00:00:00"/>
    <n v="3"/>
    <s v="On Time"/>
    <s v="cbc72f1a-cf08-4a54-b429-9924c0986750"/>
    <s v="Brian Wiggins"/>
    <x v="0"/>
    <x v="5"/>
    <x v="1"/>
    <x v="0"/>
    <x v="0"/>
    <s v="Offline"/>
    <s v="Debit Card"/>
    <n v="8"/>
    <n v="574.92999999999995"/>
    <n v="0"/>
    <n v="4599.4399999999996"/>
    <n v="385.11"/>
    <n v="1518.56"/>
    <n v="0.33016193275703132"/>
    <n v="175"/>
    <s v="Not Returned"/>
    <s v="In Transit"/>
    <n v="40.36"/>
    <n v="4"/>
  </r>
  <r>
    <s v="75220646-3273-45bf-9373-bf4d5da49cb9"/>
    <x v="253"/>
    <x v="10"/>
    <d v="2024-03-17T00:00:00"/>
    <n v="7"/>
    <s v="Late"/>
    <s v="dcd5bfae-abb3-46a7-8329-97801d2c2721"/>
    <s v="Vincent Edwards MD"/>
    <x v="0"/>
    <x v="6"/>
    <x v="0"/>
    <x v="3"/>
    <x v="3"/>
    <s v="Offline"/>
    <s v="Debit Card"/>
    <n v="3"/>
    <n v="693.98"/>
    <n v="0"/>
    <n v="2081.94"/>
    <n v="471.87"/>
    <n v="666.33"/>
    <n v="0.32005245107928182"/>
    <n v="98"/>
    <s v="Not Returned"/>
    <s v="In Transit"/>
    <n v="42.27"/>
    <n v="1"/>
  </r>
  <r>
    <s v="5a1baf0e-5911-46dc-9d3e-503a9645f0e4"/>
    <x v="254"/>
    <x v="9"/>
    <d v="2024-08-18T00:00:00"/>
    <n v="2"/>
    <s v="On Time"/>
    <s v="2c2ac34b-9e0b-4b01-b536-59efd873dad9"/>
    <s v="Michele Evans"/>
    <x v="1"/>
    <x v="2"/>
    <x v="2"/>
    <x v="3"/>
    <x v="9"/>
    <s v="Offline"/>
    <s v="Cash"/>
    <n v="1"/>
    <n v="531.97"/>
    <n v="5"/>
    <n v="505.37"/>
    <n v="392.73"/>
    <n v="132.28"/>
    <n v="0.24866063875782468"/>
    <n v="348"/>
    <s v="Not Returned"/>
    <s v="In Transit"/>
    <n v="12.14"/>
    <n v="1"/>
  </r>
  <r>
    <s v="224a66a6-ac0f-4801-95b2-4e1d97154633"/>
    <x v="218"/>
    <x v="0"/>
    <d v="2025-02-09T00:00:00"/>
    <n v="4"/>
    <s v="On Time"/>
    <s v="4e2d6255-3d13-4a3d-9e2c-2e7d502cf0ee"/>
    <s v="James Thomas"/>
    <x v="0"/>
    <x v="0"/>
    <x v="0"/>
    <x v="2"/>
    <x v="9"/>
    <s v="Online"/>
    <s v="Cash"/>
    <n v="4"/>
    <n v="1295.1099999999999"/>
    <n v="10"/>
    <n v="4662.3999999999996"/>
    <n v="1121.9000000000001"/>
    <n v="623.55999999999995"/>
    <n v="0.1203681540564122"/>
    <n v="166"/>
    <s v="Returned"/>
    <s v="Delivered"/>
    <n v="40.75"/>
    <n v="5"/>
  </r>
  <r>
    <s v="93267d25-234b-4562-98af-5cca6b11b7cb"/>
    <x v="255"/>
    <x v="9"/>
    <d v="2024-08-21T00:00:00"/>
    <n v="8"/>
    <s v="Late"/>
    <s v="7c966b55-2f8d-4ded-ac4c-450b623ad0fc"/>
    <s v="Melissa Brewer"/>
    <x v="1"/>
    <x v="0"/>
    <x v="0"/>
    <x v="3"/>
    <x v="8"/>
    <s v="Offline"/>
    <s v="Credit Card"/>
    <n v="1"/>
    <n v="67.41"/>
    <n v="20"/>
    <n v="53.93"/>
    <n v="56.29"/>
    <n v="8.9"/>
    <n v="0.13202788903723484"/>
    <n v="127"/>
    <s v="Returned"/>
    <s v="In Transit"/>
    <n v="9.11"/>
    <n v="5"/>
  </r>
  <r>
    <s v="49f1137d-7d59-4e19-aab7-b2ef8e0ec033"/>
    <x v="256"/>
    <x v="0"/>
    <d v="2024-03-02T00:00:00"/>
    <n v="3"/>
    <s v="On Time"/>
    <s v="d78c57d3-5088-40d3-afe5-b14023ea7956"/>
    <s v="Anthony Howard"/>
    <x v="2"/>
    <x v="6"/>
    <x v="0"/>
    <x v="0"/>
    <x v="3"/>
    <s v="Online"/>
    <s v="UPI"/>
    <n v="3"/>
    <n v="743.26"/>
    <n v="20"/>
    <n v="1783.82"/>
    <n v="622.44000000000005"/>
    <n v="289.97000000000003"/>
    <n v="0.13004421960910945"/>
    <n v="285"/>
    <s v="Not Returned"/>
    <s v="In Transit"/>
    <n v="37.99"/>
    <n v="1"/>
  </r>
  <r>
    <s v="d0b1fde0-31f3-40c0-a2f3-f0687c0f549d"/>
    <x v="76"/>
    <x v="7"/>
    <d v="2023-11-02T00:00:00"/>
    <n v="9"/>
    <s v="Late"/>
    <s v="816462cb-8fc3-47d3-b6bd-80c7624a2a50"/>
    <s v="Jennifer Vasquez"/>
    <x v="3"/>
    <x v="4"/>
    <x v="2"/>
    <x v="2"/>
    <x v="7"/>
    <s v="Offline"/>
    <s v="Debit Card"/>
    <n v="1"/>
    <n v="538.86"/>
    <n v="15"/>
    <n v="458.03"/>
    <n v="437.55"/>
    <n v="86.11"/>
    <n v="0.15980031919236906"/>
    <n v="290"/>
    <s v="Returned"/>
    <s v="Pending"/>
    <n v="20.64"/>
    <n v="4"/>
  </r>
  <r>
    <s v="2ad11fe8-7d1b-495e-b1a0-449dd703262f"/>
    <x v="97"/>
    <x v="6"/>
    <d v="2025-04-29T00:00:00"/>
    <n v="9"/>
    <s v="Late"/>
    <s v="cbbed980-07e6-4cb0-90bd-e9001529e6f5"/>
    <s v="Dorothy Hill"/>
    <x v="3"/>
    <x v="3"/>
    <x v="0"/>
    <x v="1"/>
    <x v="5"/>
    <s v="Offline"/>
    <s v="Credit Card"/>
    <n v="8"/>
    <n v="1085.72"/>
    <n v="10"/>
    <n v="7817.18"/>
    <n v="918.33"/>
    <n v="1205.21"/>
    <n v="0.1387569999631581"/>
    <n v="397"/>
    <s v="Not Returned"/>
    <s v="Pending"/>
    <n v="13.35"/>
    <n v="1"/>
  </r>
  <r>
    <s v="751303b9-c7de-46ea-ab0f-be4449e64c22"/>
    <x v="257"/>
    <x v="2"/>
    <d v="2024-12-15T00:00:00"/>
    <n v="8"/>
    <s v="Late"/>
    <s v="c4134dc2-c5c5-4e8a-be15-ad1290ce77e9"/>
    <s v="Jorge Armstrong III"/>
    <x v="1"/>
    <x v="6"/>
    <x v="0"/>
    <x v="1"/>
    <x v="6"/>
    <s v="Offline"/>
    <s v="UPI"/>
    <n v="9"/>
    <n v="1455.96"/>
    <n v="15"/>
    <n v="11138.09"/>
    <n v="956.51"/>
    <n v="3820.79"/>
    <n v="0.29158233895314584"/>
    <n v="209"/>
    <s v="Not Returned"/>
    <s v="Delivered"/>
    <n v="9.33"/>
    <n v="1"/>
  </r>
  <r>
    <s v="8ac35ac4-5dea-4737-bdab-3441d2c2a960"/>
    <x v="258"/>
    <x v="2"/>
    <d v="2024-12-13T00:00:00"/>
    <n v="2"/>
    <s v="On Time"/>
    <s v="c28fa16b-0aa6-4cb9-81bc-be59d296a12d"/>
    <s v="Kimberly Fritz"/>
    <x v="0"/>
    <x v="1"/>
    <x v="1"/>
    <x v="1"/>
    <x v="7"/>
    <s v="Offline"/>
    <s v="Cash"/>
    <n v="4"/>
    <n v="1753.31"/>
    <n v="0"/>
    <n v="7013.24"/>
    <n v="1307.29"/>
    <n v="1784.08"/>
    <n v="0.25438741580211144"/>
    <n v="269"/>
    <s v="Not Returned"/>
    <s v="Delivered"/>
    <n v="21.49"/>
    <n v="5"/>
  </r>
  <r>
    <s v="c0582da5-a757-475b-947f-83b1bc69c155"/>
    <x v="161"/>
    <x v="1"/>
    <d v="2024-01-05T00:00:00"/>
    <n v="1"/>
    <s v="On Time"/>
    <s v="ffd2f491-dff3-49aa-8c36-a70c3f5e3b8c"/>
    <s v="Dennis Atkins"/>
    <x v="3"/>
    <x v="0"/>
    <x v="0"/>
    <x v="0"/>
    <x v="8"/>
    <s v="Offline"/>
    <s v="UPI"/>
    <n v="2"/>
    <n v="1328.71"/>
    <n v="15"/>
    <n v="2258.81"/>
    <n v="1116.52"/>
    <n v="360.72"/>
    <n v="0.13574068081071114"/>
    <n v="406"/>
    <s v="Returned"/>
    <s v="Pending"/>
    <n v="16.96"/>
    <n v="1"/>
  </r>
  <r>
    <s v="1e0d02b5-fe74-42cd-9d83-ad037066e289"/>
    <x v="74"/>
    <x v="2"/>
    <d v="2023-12-27T00:00:00"/>
    <n v="4"/>
    <s v="On Time"/>
    <s v="35ba9357-3ca8-4f31-8fd7-f3b9c68fcba5"/>
    <s v="Leah Bell"/>
    <x v="2"/>
    <x v="0"/>
    <x v="0"/>
    <x v="2"/>
    <x v="5"/>
    <s v="Online"/>
    <s v="Debit Card"/>
    <n v="9"/>
    <n v="1891.98"/>
    <n v="0"/>
    <n v="17027.82"/>
    <n v="1192.6400000000001"/>
    <n v="6294.06"/>
    <n v="0.36963392847704524"/>
    <n v="269"/>
    <s v="Returned"/>
    <s v="Pending"/>
    <n v="33.14"/>
    <n v="2"/>
  </r>
  <r>
    <s v="2a7dc57c-6d9c-4b50-a1fd-41879c3a1e0b"/>
    <x v="77"/>
    <x v="6"/>
    <d v="2025-04-24T00:00:00"/>
    <n v="3"/>
    <s v="On Time"/>
    <s v="34e50699-c8eb-427a-a3a4-e70e9dbc15c0"/>
    <s v="Renee Hudson"/>
    <x v="1"/>
    <x v="4"/>
    <x v="2"/>
    <x v="0"/>
    <x v="4"/>
    <s v="Offline"/>
    <s v="Net Banking"/>
    <n v="8"/>
    <n v="748.03"/>
    <n v="15"/>
    <n v="5086.6000000000004"/>
    <n v="646.92999999999995"/>
    <n v="687.48"/>
    <n v="0.11488175607930164"/>
    <n v="172"/>
    <s v="Returned"/>
    <s v="Pending"/>
    <n v="49.93"/>
    <n v="4"/>
  </r>
  <r>
    <s v="2b1ac76c-89ec-4c51-98cb-aa5247f53019"/>
    <x v="17"/>
    <x v="2"/>
    <d v="2024-12-10T00:00:00"/>
    <n v="7"/>
    <s v="Late"/>
    <s v="4aea1b8f-b43c-4e0a-ba9f-c10e52daf681"/>
    <s v="Derek Hodge"/>
    <x v="3"/>
    <x v="6"/>
    <x v="0"/>
    <x v="2"/>
    <x v="1"/>
    <s v="Online"/>
    <s v="Net Banking"/>
    <n v="6"/>
    <n v="1983.35"/>
    <n v="10"/>
    <n v="10710.09"/>
    <n v="1435.36"/>
    <n v="2959.15"/>
    <n v="0.24866597759682696"/>
    <n v="279"/>
    <s v="Returned"/>
    <s v="In Transit"/>
    <n v="39.46"/>
    <n v="3"/>
  </r>
  <r>
    <s v="22b5f457-1860-4d28-90af-b235ade68f51"/>
    <x v="259"/>
    <x v="5"/>
    <d v="2025-09-25T00:00:00"/>
    <n v="10"/>
    <s v="Late"/>
    <s v="695e5ea9-c923-4c64-8006-2b5bf67839b2"/>
    <s v="Wendy Camacho"/>
    <x v="0"/>
    <x v="6"/>
    <x v="0"/>
    <x v="3"/>
    <x v="9"/>
    <s v="Online"/>
    <s v="UPI"/>
    <n v="1"/>
    <n v="1921.66"/>
    <n v="0"/>
    <n v="1921.66"/>
    <n v="1719.67"/>
    <n v="201.99"/>
    <n v="0.10511224670337105"/>
    <n v="3"/>
    <s v="Not Returned"/>
    <s v="Delivered"/>
    <n v="14.67"/>
    <n v="3"/>
  </r>
  <r>
    <s v="3fead90a-21f8-472d-9db7-570eb390b059"/>
    <x v="67"/>
    <x v="1"/>
    <d v="2024-01-24T00:00:00"/>
    <n v="1"/>
    <s v="On Time"/>
    <s v="d4176230-5274-4e11-b61d-f906257035db"/>
    <s v="Ryan Long"/>
    <x v="2"/>
    <x v="1"/>
    <x v="1"/>
    <x v="2"/>
    <x v="1"/>
    <s v="Offline"/>
    <s v="Debit Card"/>
    <n v="10"/>
    <n v="1046.98"/>
    <n v="20"/>
    <n v="8375.84"/>
    <n v="676.78"/>
    <n v="2961.6"/>
    <n v="0.28287073296529064"/>
    <n v="70"/>
    <s v="Not Returned"/>
    <s v="In Transit"/>
    <n v="45.03"/>
    <n v="2"/>
  </r>
  <r>
    <s v="a0b85755-44ca-45a2-a1e5-18a293d228d4"/>
    <x v="260"/>
    <x v="0"/>
    <d v="2024-02-06T00:00:00"/>
    <n v="2"/>
    <s v="On Time"/>
    <s v="135508d0-73b5-4ad5-a00b-4b356a0aa7d5"/>
    <s v="Sheryl Davis"/>
    <x v="3"/>
    <x v="2"/>
    <x v="2"/>
    <x v="2"/>
    <x v="0"/>
    <s v="Offline"/>
    <s v="Debit Card"/>
    <n v="7"/>
    <n v="229.21"/>
    <n v="20"/>
    <n v="1283.58"/>
    <n v="200.64"/>
    <n v="159.99"/>
    <n v="9.9715170741740272E-2"/>
    <n v="249"/>
    <s v="Returned"/>
    <s v="Pending"/>
    <n v="33.9"/>
    <n v="1"/>
  </r>
  <r>
    <s v="efb3b939-b1d8-4887-8739-cc7bbff30c8d"/>
    <x v="261"/>
    <x v="11"/>
    <d v="2024-11-27T00:00:00"/>
    <n v="7"/>
    <s v="Late"/>
    <s v="f343d9eb-7466-4f02-9e7b-72c8e097dedb"/>
    <s v="Kevin Melton PhD"/>
    <x v="2"/>
    <x v="4"/>
    <x v="2"/>
    <x v="0"/>
    <x v="3"/>
    <s v="Online"/>
    <s v="Debit Card"/>
    <n v="6"/>
    <n v="1847.65"/>
    <n v="10"/>
    <n v="9977.31"/>
    <n v="1596.25"/>
    <n v="1357.56"/>
    <n v="0.1224582577869185"/>
    <n v="382"/>
    <s v="Returned"/>
    <s v="Pending"/>
    <n v="39.979999999999997"/>
    <n v="4"/>
  </r>
  <r>
    <s v="a284e8fd-755c-4e2a-b8de-d777bb1e5ae8"/>
    <x v="51"/>
    <x v="2"/>
    <d v="2024-01-06T00:00:00"/>
    <n v="9"/>
    <s v="Late"/>
    <s v="d9a09007-5bb4-4c18-b281-87c4aa055442"/>
    <s v="Joseph Robinson"/>
    <x v="1"/>
    <x v="1"/>
    <x v="1"/>
    <x v="2"/>
    <x v="1"/>
    <s v="Online"/>
    <s v="Credit Card"/>
    <n v="9"/>
    <n v="130.31"/>
    <n v="20"/>
    <n v="938.23"/>
    <n v="84.03"/>
    <n v="333.22"/>
    <n v="0.28412588784010778"/>
    <n v="344"/>
    <s v="Not Returned"/>
    <s v="In Transit"/>
    <n v="38.880000000000003"/>
    <n v="5"/>
  </r>
  <r>
    <s v="44bed486-7ea5-4387-b63b-e5cbd3293724"/>
    <x v="262"/>
    <x v="5"/>
    <d v="2024-09-16T00:00:00"/>
    <n v="2"/>
    <s v="On Time"/>
    <s v="56771f36-4899-4e5f-940e-53ce52a74a41"/>
    <s v="Bianca Phelps"/>
    <x v="2"/>
    <x v="0"/>
    <x v="0"/>
    <x v="1"/>
    <x v="2"/>
    <s v="Online"/>
    <s v="Net Banking"/>
    <n v="7"/>
    <n v="615.08000000000004"/>
    <n v="5"/>
    <n v="4090.28"/>
    <n v="393.44"/>
    <n v="1473.91"/>
    <n v="0.34232713050102659"/>
    <n v="204"/>
    <s v="Not Returned"/>
    <s v="Delivered"/>
    <n v="22.93"/>
    <n v="4"/>
  </r>
  <r>
    <s v="c3231466-aebb-490e-a4e7-51de57ff51d9"/>
    <x v="207"/>
    <x v="8"/>
    <d v="2025-06-24T00:00:00"/>
    <n v="4"/>
    <s v="On Time"/>
    <s v="a04d4d14-197d-4ae1-8bc2-ea720c648ca2"/>
    <s v="Julia Martinez"/>
    <x v="1"/>
    <x v="5"/>
    <x v="1"/>
    <x v="1"/>
    <x v="9"/>
    <s v="Online"/>
    <s v="Credit Card"/>
    <n v="8"/>
    <n v="1140.6300000000001"/>
    <n v="15"/>
    <n v="7756.28"/>
    <n v="907.57"/>
    <n v="1584.81"/>
    <n v="0.17367704689513688"/>
    <n v="136"/>
    <s v="Not Returned"/>
    <s v="In Transit"/>
    <n v="35.81"/>
    <n v="5"/>
  </r>
  <r>
    <s v="002c4c22-74de-4f70-b0f8-1dba28719b9b"/>
    <x v="232"/>
    <x v="9"/>
    <d v="2025-08-23T00:00:00"/>
    <n v="10"/>
    <s v="Late"/>
    <s v="33cb202e-6d84-414d-b541-91eafde91c42"/>
    <s v="Susan Khan MD"/>
    <x v="0"/>
    <x v="0"/>
    <x v="0"/>
    <x v="0"/>
    <x v="2"/>
    <s v="Offline"/>
    <s v="Debit Card"/>
    <n v="6"/>
    <n v="875.9"/>
    <n v="5"/>
    <n v="4992.63"/>
    <n v="609.82000000000005"/>
    <n v="1516.66"/>
    <n v="0.28859078281386769"/>
    <n v="179"/>
    <s v="Not Returned"/>
    <s v="Pending"/>
    <n v="11.56"/>
    <n v="1"/>
  </r>
  <r>
    <s v="17e52113-4626-43be-a068-8849eec71a30"/>
    <x v="263"/>
    <x v="9"/>
    <d v="2025-08-30T00:00:00"/>
    <n v="4"/>
    <s v="On Time"/>
    <s v="1519830c-4019-4303-9c45-7e4da79313b8"/>
    <s v="Steven Martin"/>
    <x v="1"/>
    <x v="2"/>
    <x v="2"/>
    <x v="1"/>
    <x v="6"/>
    <s v="Offline"/>
    <s v="Credit Card"/>
    <n v="2"/>
    <n v="354.18"/>
    <n v="0"/>
    <n v="708.36"/>
    <n v="291.08999999999997"/>
    <n v="126.18"/>
    <n v="0.17812976452651194"/>
    <n v="175"/>
    <s v="Returned"/>
    <s v="In Transit"/>
    <n v="25.25"/>
    <n v="1"/>
  </r>
  <r>
    <s v="b30e96e8-b9da-4f8c-8e35-da80a0279a18"/>
    <x v="264"/>
    <x v="9"/>
    <d v="2024-08-28T00:00:00"/>
    <n v="9"/>
    <s v="Late"/>
    <s v="a7cde143-6de2-4429-bbf0-d9c1c156e501"/>
    <s v="Brandon Lewis"/>
    <x v="2"/>
    <x v="6"/>
    <x v="0"/>
    <x v="1"/>
    <x v="1"/>
    <s v="Online"/>
    <s v="Credit Card"/>
    <n v="9"/>
    <n v="463.16"/>
    <n v="20"/>
    <n v="3334.75"/>
    <n v="382.16"/>
    <n v="583.20000000000005"/>
    <n v="0.13990845496156834"/>
    <n v="192"/>
    <s v="Returned"/>
    <s v="In Transit"/>
    <n v="12.66"/>
    <n v="3"/>
  </r>
  <r>
    <s v="84fa4c72-39e7-44f1-97fb-613a21f89d06"/>
    <x v="143"/>
    <x v="2"/>
    <d v="2023-12-21T00:00:00"/>
    <n v="5"/>
    <s v="On Time"/>
    <s v="02106371-0260-4123-b1ef-e72aae13591e"/>
    <s v="Ruth Mcneil"/>
    <x v="3"/>
    <x v="2"/>
    <x v="2"/>
    <x v="2"/>
    <x v="3"/>
    <s v="Online"/>
    <s v="Credit Card"/>
    <n v="1"/>
    <n v="956.67"/>
    <n v="0"/>
    <n v="956.67"/>
    <n v="685.54"/>
    <n v="271.13"/>
    <n v="0.28341016233392918"/>
    <n v="149"/>
    <s v="Not Returned"/>
    <s v="Delivered"/>
    <n v="49.09"/>
    <n v="5"/>
  </r>
  <r>
    <s v="1221cddf-7a4a-402f-a1d6-3b0fb1ac040d"/>
    <x v="165"/>
    <x v="5"/>
    <d v="2024-09-18T00:00:00"/>
    <n v="9"/>
    <s v="Late"/>
    <s v="bb134f02-16de-46c9-a210-def63a9c4308"/>
    <s v="Ashley Richardson"/>
    <x v="2"/>
    <x v="0"/>
    <x v="0"/>
    <x v="2"/>
    <x v="9"/>
    <s v="Online"/>
    <s v="Credit Card"/>
    <n v="9"/>
    <n v="1740.21"/>
    <n v="0"/>
    <n v="15661.89"/>
    <n v="1141.45"/>
    <n v="5388.84"/>
    <n v="0.3440734164267531"/>
    <n v="126"/>
    <s v="Not Returned"/>
    <s v="In Transit"/>
    <n v="27.05"/>
    <n v="2"/>
  </r>
  <r>
    <s v="d038e153-c601-418b-a1fa-01ba231ae7c7"/>
    <x v="265"/>
    <x v="8"/>
    <d v="2024-06-14T00:00:00"/>
    <n v="9"/>
    <s v="Late"/>
    <s v="a43e558c-2215-4f00-9fdf-0e05c0cef31b"/>
    <s v="Brenda Moreno MD"/>
    <x v="3"/>
    <x v="1"/>
    <x v="1"/>
    <x v="2"/>
    <x v="6"/>
    <s v="Online"/>
    <s v="UPI"/>
    <n v="5"/>
    <n v="742.99"/>
    <n v="5"/>
    <n v="3529.2"/>
    <n v="667.8"/>
    <n v="357.15"/>
    <n v="9.6138575216355535E-2"/>
    <n v="449"/>
    <s v="Not Returned"/>
    <s v="Delivered"/>
    <n v="47.49"/>
    <n v="3"/>
  </r>
  <r>
    <s v="b8f14e3c-59e7-403a-b0aa-5b0d2a038ad4"/>
    <x v="266"/>
    <x v="10"/>
    <d v="2025-03-13T00:00:00"/>
    <n v="9"/>
    <s v="Late"/>
    <s v="26c0747e-bf8e-4bfa-a0c9-da72368acd40"/>
    <s v="Lisa Ramos"/>
    <x v="1"/>
    <x v="2"/>
    <x v="2"/>
    <x v="1"/>
    <x v="6"/>
    <s v="Offline"/>
    <s v="Debit Card"/>
    <n v="3"/>
    <n v="1799.49"/>
    <n v="0"/>
    <n v="5398.47"/>
    <n v="1473.72"/>
    <n v="977.31"/>
    <n v="0.18103462647750193"/>
    <n v="293"/>
    <s v="Returned"/>
    <s v="In Transit"/>
    <n v="48.67"/>
    <n v="5"/>
  </r>
  <r>
    <s v="23d7e6a1-19b8-44fc-a587-1d8916312fc6"/>
    <x v="267"/>
    <x v="6"/>
    <d v="2024-04-06T00:00:00"/>
    <n v="4"/>
    <s v="On Time"/>
    <s v="bae1e137-96ee-40e5-9f87-3b46c0a0473a"/>
    <s v="Victor Edwards"/>
    <x v="1"/>
    <x v="6"/>
    <x v="0"/>
    <x v="3"/>
    <x v="1"/>
    <s v="Offline"/>
    <s v="Net Banking"/>
    <n v="3"/>
    <n v="306.95999999999998"/>
    <n v="20"/>
    <n v="736.7"/>
    <n v="234.03"/>
    <n v="175.03"/>
    <n v="0.19006819563895408"/>
    <n v="465"/>
    <s v="Returned"/>
    <s v="In Transit"/>
    <n v="49.81"/>
    <n v="2"/>
  </r>
  <r>
    <s v="159152f2-a505-4a9c-86e7-5a2c3f6eed9d"/>
    <x v="219"/>
    <x v="0"/>
    <d v="2024-02-05T00:00:00"/>
    <n v="3"/>
    <s v="On Time"/>
    <s v="999a1d86-99db-4302-8dab-66d33f87dfc2"/>
    <s v="Dominique Pugh"/>
    <x v="0"/>
    <x v="5"/>
    <x v="1"/>
    <x v="2"/>
    <x v="5"/>
    <s v="Offline"/>
    <s v="Cash"/>
    <n v="2"/>
    <n v="1136.81"/>
    <n v="5"/>
    <n v="2159.94"/>
    <n v="790.4"/>
    <n v="658.18"/>
    <n v="0.28948549009948893"/>
    <n v="492"/>
    <s v="Not Returned"/>
    <s v="In Transit"/>
    <n v="24.94"/>
    <n v="3"/>
  </r>
  <r>
    <s v="e03635fc-a88d-4108-98d9-94b8d90f74e9"/>
    <x v="268"/>
    <x v="11"/>
    <d v="2023-11-16T00:00:00"/>
    <n v="10"/>
    <s v="Late"/>
    <s v="9b5f8f39-848b-44f0-b498-17354d38e415"/>
    <s v="Nicole Phillips"/>
    <x v="1"/>
    <x v="5"/>
    <x v="1"/>
    <x v="1"/>
    <x v="5"/>
    <s v="Online"/>
    <s v="Debit Card"/>
    <n v="1"/>
    <n v="306.51"/>
    <n v="20"/>
    <n v="245.21"/>
    <n v="240.64"/>
    <n v="52.7"/>
    <n v="0.17193566278424849"/>
    <n v="351"/>
    <s v="Returned"/>
    <s v="In Transit"/>
    <n v="8.58"/>
    <n v="4"/>
  </r>
  <r>
    <s v="f4655a21-cb35-497a-a5dd-98f1c8a738ab"/>
    <x v="269"/>
    <x v="11"/>
    <d v="2023-12-01T00:00:00"/>
    <n v="3"/>
    <s v="On Time"/>
    <s v="1cdcc4c2-62c9-45b2-beb0-f62a3d4574eb"/>
    <s v="Mark Jones"/>
    <x v="1"/>
    <x v="5"/>
    <x v="1"/>
    <x v="3"/>
    <x v="6"/>
    <s v="Online"/>
    <s v="Credit Card"/>
    <n v="7"/>
    <n v="408.75"/>
    <n v="15"/>
    <n v="2432.06"/>
    <n v="303.36"/>
    <n v="627.07000000000005"/>
    <n v="0.21915945827872435"/>
    <n v="209"/>
    <s v="Returned"/>
    <s v="In Transit"/>
    <n v="47.76"/>
    <n v="2"/>
  </r>
  <r>
    <s v="5c70ee97-fca4-4567-8316-d2d6fa4a58ef"/>
    <x v="270"/>
    <x v="5"/>
    <d v="2025-09-12T00:00:00"/>
    <n v="6"/>
    <s v="Late"/>
    <s v="6307d4d1-21c9-415d-9104-5a16ef15ab72"/>
    <s v="Laura Diaz"/>
    <x v="2"/>
    <x v="2"/>
    <x v="2"/>
    <x v="1"/>
    <x v="5"/>
    <s v="Online"/>
    <s v="Cash"/>
    <n v="8"/>
    <n v="395.3"/>
    <n v="20"/>
    <n v="2529.92"/>
    <n v="295.27999999999997"/>
    <n v="640.13"/>
    <n v="0.2024190488236782"/>
    <n v="207"/>
    <s v="Returned"/>
    <s v="Pending"/>
    <n v="38.090000000000003"/>
    <n v="4"/>
  </r>
  <r>
    <s v="f45707c6-7894-4a15-8342-01db2c3aacdc"/>
    <x v="271"/>
    <x v="10"/>
    <d v="2025-03-31T00:00:00"/>
    <n v="1"/>
    <s v="On Time"/>
    <s v="0445c1a8-12af-47e4-8536-c66efcc4091b"/>
    <s v="Alexis Lewis"/>
    <x v="0"/>
    <x v="6"/>
    <x v="0"/>
    <x v="3"/>
    <x v="4"/>
    <s v="Offline"/>
    <s v="Cash"/>
    <n v="10"/>
    <n v="1881.32"/>
    <n v="20"/>
    <n v="15050.56"/>
    <n v="1431.4"/>
    <n v="3599.36"/>
    <n v="0.19132098739183126"/>
    <n v="423"/>
    <s v="Returned"/>
    <s v="Delivered"/>
    <n v="28.34"/>
    <n v="4"/>
  </r>
  <r>
    <s v="65e1b0f5-ca0e-48c4-b2dc-b12b0f7ae302"/>
    <x v="15"/>
    <x v="7"/>
    <d v="2025-10-09T00:00:00"/>
    <n v="7"/>
    <s v="Late"/>
    <s v="b66edbf4-a0ea-4251-8957-43a281b13b80"/>
    <s v="Jennifer Miles"/>
    <x v="3"/>
    <x v="1"/>
    <x v="1"/>
    <x v="3"/>
    <x v="1"/>
    <s v="Offline"/>
    <s v="Cash"/>
    <n v="1"/>
    <n v="1542.06"/>
    <n v="5"/>
    <n v="1464.96"/>
    <n v="1059.94"/>
    <n v="458.01"/>
    <n v="0.29701178942453599"/>
    <n v="85"/>
    <s v="Not Returned"/>
    <s v="In Transit"/>
    <n v="32.590000000000003"/>
    <n v="1"/>
  </r>
  <r>
    <s v="9db54283-89a3-4811-895c-4fdea3fa4069"/>
    <x v="272"/>
    <x v="2"/>
    <d v="2023-12-30T00:00:00"/>
    <n v="10"/>
    <s v="Late"/>
    <s v="4f560ed5-1566-4e36-8708-203b271610c1"/>
    <s v="Thomas Mccann"/>
    <x v="1"/>
    <x v="5"/>
    <x v="1"/>
    <x v="3"/>
    <x v="9"/>
    <s v="Offline"/>
    <s v="Cash"/>
    <n v="9"/>
    <n v="226.36"/>
    <n v="0"/>
    <n v="2037.24"/>
    <n v="148.02000000000001"/>
    <n v="705.06"/>
    <n v="0.34608588089768505"/>
    <n v="165"/>
    <s v="Not Returned"/>
    <s v="Delivered"/>
    <n v="13.05"/>
    <n v="5"/>
  </r>
  <r>
    <s v="9620bee6-6406-4ace-93a5-e8508950ddd6"/>
    <x v="135"/>
    <x v="0"/>
    <d v="2024-02-22T00:00:00"/>
    <n v="8"/>
    <s v="Late"/>
    <s v="a65be22b-d5a3-46d9-8362-a810a2611b8d"/>
    <s v="Andrea Hale"/>
    <x v="3"/>
    <x v="2"/>
    <x v="2"/>
    <x v="3"/>
    <x v="5"/>
    <s v="Online"/>
    <s v="Net Banking"/>
    <n v="3"/>
    <n v="537.66"/>
    <n v="0"/>
    <n v="1612.98"/>
    <n v="337.3"/>
    <n v="601.08000000000004"/>
    <n v="0.37265186177137971"/>
    <n v="362"/>
    <s v="Not Returned"/>
    <s v="Pending"/>
    <n v="40.6"/>
    <n v="5"/>
  </r>
  <r>
    <s v="0ed2ec9d-3d17-4712-98b2-2277f413db19"/>
    <x v="273"/>
    <x v="3"/>
    <d v="2025-05-08T00:00:00"/>
    <n v="3"/>
    <s v="On Time"/>
    <s v="6f3a5115-ecb4-478c-9612-0aa63e9639ba"/>
    <s v="Logan Brown"/>
    <x v="1"/>
    <x v="5"/>
    <x v="1"/>
    <x v="3"/>
    <x v="1"/>
    <s v="Online"/>
    <s v="Debit Card"/>
    <n v="3"/>
    <n v="792.18"/>
    <n v="10"/>
    <n v="2138.89"/>
    <n v="609.70000000000005"/>
    <n v="492.7"/>
    <n v="0.2073182020921171"/>
    <n v="393"/>
    <s v="Returned"/>
    <s v="In Transit"/>
    <n v="18.86"/>
    <n v="4"/>
  </r>
  <r>
    <s v="2cf72140-bd9b-4648-a876-1e85bddfa03a"/>
    <x v="274"/>
    <x v="10"/>
    <d v="2025-03-22T00:00:00"/>
    <n v="5"/>
    <s v="On Time"/>
    <s v="23204ff5-b538-496c-833e-02f71e93d127"/>
    <s v="Carla Benton"/>
    <x v="0"/>
    <x v="3"/>
    <x v="0"/>
    <x v="1"/>
    <x v="5"/>
    <s v="Offline"/>
    <s v="Cash"/>
    <n v="4"/>
    <n v="1802.16"/>
    <n v="0"/>
    <n v="7208.64"/>
    <n v="1417.88"/>
    <n v="1537.12"/>
    <n v="0.21323300927775557"/>
    <n v="437"/>
    <s v="Not Returned"/>
    <s v="Pending"/>
    <n v="41.34"/>
    <n v="5"/>
  </r>
  <r>
    <s v="b88416d2-d28f-4f68-8871-d7b38468b74d"/>
    <x v="275"/>
    <x v="11"/>
    <d v="2024-11-28T00:00:00"/>
    <n v="2"/>
    <s v="On Time"/>
    <s v="207e863f-5f32-45d8-aabe-1585425e0259"/>
    <s v="Shelley Quinn"/>
    <x v="0"/>
    <x v="7"/>
    <x v="1"/>
    <x v="1"/>
    <x v="8"/>
    <s v="Online"/>
    <s v="Net Banking"/>
    <n v="8"/>
    <n v="1198.28"/>
    <n v="15"/>
    <n v="8148.3"/>
    <n v="866.41"/>
    <n v="2256.7199999999998"/>
    <n v="0.23541242447508093"/>
    <n v="142"/>
    <s v="Returned"/>
    <s v="Delivered"/>
    <n v="13.32"/>
    <n v="1"/>
  </r>
  <r>
    <s v="55c34853-0783-443c-a65f-ad87c57c7498"/>
    <x v="276"/>
    <x v="1"/>
    <d v="2024-01-18T00:00:00"/>
    <n v="2"/>
    <s v="On Time"/>
    <s v="861b4f5b-45a0-4539-ade8-370ace9e9ebd"/>
    <s v="Michael Ray"/>
    <x v="0"/>
    <x v="6"/>
    <x v="0"/>
    <x v="0"/>
    <x v="7"/>
    <s v="Online"/>
    <s v="Cash"/>
    <n v="10"/>
    <n v="1714.97"/>
    <n v="20"/>
    <n v="13719.76"/>
    <n v="1182.53"/>
    <n v="4259.5200000000004"/>
    <n v="0.24837285783424784"/>
    <n v="91"/>
    <s v="Returned"/>
    <s v="Pending"/>
    <n v="17.8"/>
    <n v="5"/>
  </r>
  <r>
    <s v="5c311464-82c2-49f0-b487-d7727f0386fa"/>
    <x v="277"/>
    <x v="2"/>
    <d v="2023-12-21T00:00:00"/>
    <n v="6"/>
    <s v="Late"/>
    <s v="911f730b-dbff-40b0-bfe6-70f30e3141ec"/>
    <s v="Christopher Ayala"/>
    <x v="3"/>
    <x v="5"/>
    <x v="1"/>
    <x v="3"/>
    <x v="4"/>
    <s v="Offline"/>
    <s v="Credit Card"/>
    <n v="1"/>
    <n v="752.37"/>
    <n v="0"/>
    <n v="752.37"/>
    <n v="624.88"/>
    <n v="127.49"/>
    <n v="0.16945120087191143"/>
    <n v="388"/>
    <s v="Not Returned"/>
    <s v="Pending"/>
    <n v="7.92"/>
    <n v="4"/>
  </r>
  <r>
    <s v="1d8680cb-b908-40f3-ac93-281a92ebeab0"/>
    <x v="215"/>
    <x v="5"/>
    <d v="2025-09-14T00:00:00"/>
    <n v="4"/>
    <s v="On Time"/>
    <s v="00a85473-8242-4912-bda3-c1623a78b64a"/>
    <s v="Scott Sanchez"/>
    <x v="0"/>
    <x v="5"/>
    <x v="1"/>
    <x v="0"/>
    <x v="0"/>
    <s v="Online"/>
    <s v="Net Banking"/>
    <n v="7"/>
    <n v="691.96"/>
    <n v="20"/>
    <n v="3874.98"/>
    <n v="458.74"/>
    <n v="1306.03"/>
    <n v="0.26963366998918187"/>
    <n v="373"/>
    <s v="Returned"/>
    <s v="In Transit"/>
    <n v="37.58"/>
    <n v="5"/>
  </r>
  <r>
    <s v="266bf2ea-eb93-478c-a20a-f1585d2d904f"/>
    <x v="278"/>
    <x v="7"/>
    <d v="2024-10-27T00:00:00"/>
    <n v="10"/>
    <s v="Late"/>
    <s v="db842660-f5d8-4b91-ae60-81ac2dd0622e"/>
    <s v="Robert Klein"/>
    <x v="3"/>
    <x v="3"/>
    <x v="0"/>
    <x v="3"/>
    <x v="4"/>
    <s v="Online"/>
    <s v="Net Banking"/>
    <n v="5"/>
    <n v="1703.21"/>
    <n v="20"/>
    <n v="6812.84"/>
    <n v="1315.8"/>
    <n v="1549.64"/>
    <n v="0.18196699173912792"/>
    <n v="288"/>
    <s v="Not Returned"/>
    <s v="Pending"/>
    <n v="37.81"/>
    <n v="4"/>
  </r>
  <r>
    <s v="3f8e2d0d-5261-4dec-b979-d5f56b5bc975"/>
    <x v="152"/>
    <x v="10"/>
    <d v="2025-03-10T00:00:00"/>
    <n v="1"/>
    <s v="On Time"/>
    <s v="51e744e4-b864-4a08-aa75-752d6a8fcacb"/>
    <s v="Blake Watson"/>
    <x v="2"/>
    <x v="7"/>
    <x v="1"/>
    <x v="1"/>
    <x v="4"/>
    <s v="Online"/>
    <s v="Debit Card"/>
    <n v="5"/>
    <n v="503.81"/>
    <n v="5"/>
    <n v="2393.1"/>
    <n v="302.52"/>
    <n v="956.13"/>
    <n v="0.37955975466941899"/>
    <n v="409"/>
    <s v="Not Returned"/>
    <s v="In Transit"/>
    <n v="7.05"/>
    <n v="3"/>
  </r>
  <r>
    <s v="2de982f8-0d7b-4c04-a6e5-9b32ac5f12ef"/>
    <x v="162"/>
    <x v="11"/>
    <d v="2024-11-18T00:00:00"/>
    <n v="9"/>
    <s v="Late"/>
    <s v="fb3df063-8409-45ea-8de9-18b33922a7e4"/>
    <s v="James Wiley"/>
    <x v="3"/>
    <x v="2"/>
    <x v="2"/>
    <x v="0"/>
    <x v="8"/>
    <s v="Online"/>
    <s v="Credit Card"/>
    <n v="5"/>
    <n v="1395.53"/>
    <n v="0"/>
    <n v="6977.65"/>
    <n v="966.17"/>
    <n v="2146.8000000000002"/>
    <n v="0.30766805443093309"/>
    <n v="351"/>
    <s v="Not Returned"/>
    <s v="In Transit"/>
    <n v="22.82"/>
    <n v="5"/>
  </r>
  <r>
    <s v="4f89e3b2-d847-4c53-8605-e58a48454343"/>
    <x v="279"/>
    <x v="9"/>
    <d v="2025-08-20T00:00:00"/>
    <n v="1"/>
    <s v="On Time"/>
    <s v="74ed5145-8d97-45c7-961d-5c8753c9fe59"/>
    <s v="Curtis Elliott"/>
    <x v="1"/>
    <x v="1"/>
    <x v="1"/>
    <x v="1"/>
    <x v="8"/>
    <s v="Offline"/>
    <s v="Debit Card"/>
    <n v="6"/>
    <n v="694.5"/>
    <n v="15"/>
    <n v="3541.95"/>
    <n v="607.58000000000004"/>
    <n v="443.29"/>
    <n v="0.10638108951283898"/>
    <n v="321"/>
    <s v="Not Returned"/>
    <s v="Pending"/>
    <n v="45.32"/>
    <n v="4"/>
  </r>
  <r>
    <s v="76c3e642-3e19-4c1d-9f6a-6a65bd54da04"/>
    <x v="49"/>
    <x v="8"/>
    <d v="2024-06-13T00:00:00"/>
    <n v="4"/>
    <s v="On Time"/>
    <s v="7e4ce29f-f8cb-4b4c-9779-0e845e472e22"/>
    <s v="Dr. Morgan Payne PhD"/>
    <x v="3"/>
    <x v="4"/>
    <x v="2"/>
    <x v="0"/>
    <x v="1"/>
    <s v="Offline"/>
    <s v="Credit Card"/>
    <n v="6"/>
    <n v="633.72"/>
    <n v="20"/>
    <n v="3041.86"/>
    <n v="482.11"/>
    <n v="727.73"/>
    <n v="0.19139104546697805"/>
    <n v="496"/>
    <s v="Returned"/>
    <s v="In Transit"/>
    <n v="42.83"/>
    <n v="3"/>
  </r>
  <r>
    <s v="061efb95-68f8-4063-aeb1-9ad201a1fb0f"/>
    <x v="280"/>
    <x v="0"/>
    <d v="2024-02-15T00:00:00"/>
    <n v="5"/>
    <s v="On Time"/>
    <s v="a2cd1590-58af-493c-8aa2-b4c93ba5bd76"/>
    <s v="Sherry Tapia"/>
    <x v="3"/>
    <x v="4"/>
    <x v="2"/>
    <x v="1"/>
    <x v="4"/>
    <s v="Online"/>
    <s v="UPI"/>
    <n v="3"/>
    <n v="1231.0899999999999"/>
    <n v="20"/>
    <n v="2954.62"/>
    <n v="781.81"/>
    <n v="1078.27"/>
    <n v="0.29195536746568762"/>
    <n v="211"/>
    <s v="Returned"/>
    <s v="In Transit"/>
    <n v="44.47"/>
    <n v="3"/>
  </r>
  <r>
    <s v="d95874c2-6053-4c1b-a845-10a1c2492e5e"/>
    <x v="167"/>
    <x v="7"/>
    <d v="2023-10-19T00:00:00"/>
    <n v="1"/>
    <s v="On Time"/>
    <s v="1a9c672a-4eb9-447d-ba2a-c3d9bcf2fc3b"/>
    <s v="William Barnes"/>
    <x v="1"/>
    <x v="7"/>
    <x v="1"/>
    <x v="2"/>
    <x v="8"/>
    <s v="Online"/>
    <s v="Cash"/>
    <n v="3"/>
    <n v="1073.95"/>
    <n v="0"/>
    <n v="3221.85"/>
    <n v="764.94"/>
    <n v="927.03"/>
    <n v="0.28773220354765117"/>
    <n v="259"/>
    <s v="Returned"/>
    <s v="In Transit"/>
    <n v="45.72"/>
    <n v="2"/>
  </r>
  <r>
    <s v="b62edb49-2472-46a4-bf38-b918f8f9a45d"/>
    <x v="281"/>
    <x v="2"/>
    <d v="2023-12-05T00:00:00"/>
    <n v="3"/>
    <s v="On Time"/>
    <s v="ebd8a3b1-0b3d-4c36-97d0-981047a2a10b"/>
    <s v="Ryan Gutierrez"/>
    <x v="0"/>
    <x v="2"/>
    <x v="2"/>
    <x v="2"/>
    <x v="9"/>
    <s v="Online"/>
    <s v="Debit Card"/>
    <n v="9"/>
    <n v="1478.26"/>
    <n v="10"/>
    <n v="11973.91"/>
    <n v="1230.8900000000001"/>
    <n v="2003.7"/>
    <n v="0.15060499055195523"/>
    <n v="370"/>
    <s v="Returned"/>
    <s v="In Transit"/>
    <n v="22.44"/>
    <n v="5"/>
  </r>
  <r>
    <s v="bf7655d7-f97c-4c3c-b55d-814b5f5ba255"/>
    <x v="185"/>
    <x v="5"/>
    <d v="2025-09-12T00:00:00"/>
    <n v="1"/>
    <s v="On Time"/>
    <s v="8163b6ce-1877-4c06-94ad-625215bc2a3e"/>
    <s v="Robert Jones"/>
    <x v="0"/>
    <x v="0"/>
    <x v="0"/>
    <x v="0"/>
    <x v="0"/>
    <s v="Offline"/>
    <s v="Credit Card"/>
    <n v="10"/>
    <n v="1868.06"/>
    <n v="0"/>
    <n v="18680.599999999999"/>
    <n v="1307.6199999999999"/>
    <n v="5604.4"/>
    <n v="0.30001177692365344"/>
    <n v="295"/>
    <s v="Not Returned"/>
    <s v="Pending"/>
    <n v="45.15"/>
    <n v="3"/>
  </r>
  <r>
    <s v="f6d70248-a995-4cc3-af5b-09a60ff1c51f"/>
    <x v="282"/>
    <x v="2"/>
    <d v="2025-01-05T00:00:00"/>
    <n v="5"/>
    <s v="On Time"/>
    <s v="42d04d55-4aab-47b2-bc9d-128a21761930"/>
    <s v="Tammy Long"/>
    <x v="1"/>
    <x v="2"/>
    <x v="2"/>
    <x v="1"/>
    <x v="0"/>
    <s v="Online"/>
    <s v="UPI"/>
    <n v="6"/>
    <n v="589.47"/>
    <n v="15"/>
    <n v="3006.3"/>
    <n v="472.36"/>
    <n v="597.26"/>
    <n v="0.16886921019446846"/>
    <n v="58"/>
    <s v="Returned"/>
    <s v="Pending"/>
    <n v="30.18"/>
    <n v="1"/>
  </r>
  <r>
    <s v="73e7f042-516c-4b0a-9385-3918bc4015fa"/>
    <x v="65"/>
    <x v="4"/>
    <d v="2025-07-27T00:00:00"/>
    <n v="3"/>
    <s v="On Time"/>
    <s v="f18cccdc-131e-4723-bbcd-f203459ee674"/>
    <s v="Richard Richards"/>
    <x v="0"/>
    <x v="2"/>
    <x v="2"/>
    <x v="2"/>
    <x v="1"/>
    <s v="Offline"/>
    <s v="Net Banking"/>
    <n v="3"/>
    <n v="671.05"/>
    <n v="10"/>
    <n v="1811.83"/>
    <n v="518.20000000000005"/>
    <n v="412.69"/>
    <n v="0.20499714377964881"/>
    <n v="456"/>
    <s v="Not Returned"/>
    <s v="Pending"/>
    <n v="24.96"/>
    <n v="2"/>
  </r>
  <r>
    <s v="774f6354-7316-4e64-aa14-7a961b0c62eb"/>
    <x v="135"/>
    <x v="0"/>
    <d v="2024-02-17T00:00:00"/>
    <n v="3"/>
    <s v="On Time"/>
    <s v="893259f3-1ee8-4a4c-a811-34e250647c59"/>
    <s v="Randy Hayes"/>
    <x v="2"/>
    <x v="1"/>
    <x v="1"/>
    <x v="3"/>
    <x v="3"/>
    <s v="Offline"/>
    <s v="UPI"/>
    <n v="1"/>
    <n v="256.56"/>
    <n v="0"/>
    <n v="256.56"/>
    <n v="186.76"/>
    <n v="69.8"/>
    <n v="0.27206111630807606"/>
    <n v="170"/>
    <s v="Returned"/>
    <s v="Pending"/>
    <n v="39.130000000000003"/>
    <n v="5"/>
  </r>
  <r>
    <s v="1725d2c7-1eb2-47b8-9a3c-45ca43d78f2b"/>
    <x v="283"/>
    <x v="7"/>
    <d v="2024-10-18T00:00:00"/>
    <n v="8"/>
    <s v="Late"/>
    <s v="4de1087b-afa1-4a55-8ebe-abaa28597b34"/>
    <s v="Melissa Williams"/>
    <x v="2"/>
    <x v="0"/>
    <x v="0"/>
    <x v="3"/>
    <x v="4"/>
    <s v="Online"/>
    <s v="Debit Card"/>
    <n v="8"/>
    <n v="307"/>
    <n v="0"/>
    <n v="2456"/>
    <n v="226.16"/>
    <n v="646.72"/>
    <n v="0.26332247557003258"/>
    <n v="73"/>
    <s v="Not Returned"/>
    <s v="In Transit"/>
    <n v="22.64"/>
    <n v="3"/>
  </r>
  <r>
    <s v="1759ba96-25f8-4c74-93ea-4919db4862c2"/>
    <x v="284"/>
    <x v="4"/>
    <d v="2025-08-04T00:00:00"/>
    <n v="8"/>
    <s v="Late"/>
    <s v="5b11f51f-f7e9-401d-bf8b-4433b60e695c"/>
    <s v="Anthony Evans"/>
    <x v="1"/>
    <x v="6"/>
    <x v="0"/>
    <x v="3"/>
    <x v="9"/>
    <s v="Offline"/>
    <s v="UPI"/>
    <n v="8"/>
    <n v="109.02"/>
    <n v="0"/>
    <n v="872.16"/>
    <n v="76.91"/>
    <n v="256.88"/>
    <n v="0.29453311319024034"/>
    <n v="309"/>
    <s v="Returned"/>
    <s v="Pending"/>
    <n v="9.6300000000000008"/>
    <n v="1"/>
  </r>
  <r>
    <s v="f3bc9a71-07f4-4ee5-ac82-989ffd9cfbb0"/>
    <x v="285"/>
    <x v="4"/>
    <d v="2025-07-24T00:00:00"/>
    <n v="10"/>
    <s v="Late"/>
    <s v="8e52fc42-73c3-44a6-9ac7-26b667863fb3"/>
    <s v="Danielle Murray"/>
    <x v="1"/>
    <x v="6"/>
    <x v="0"/>
    <x v="0"/>
    <x v="0"/>
    <s v="Online"/>
    <s v="Cash"/>
    <n v="7"/>
    <n v="1088.8499999999999"/>
    <n v="20"/>
    <n v="6097.56"/>
    <n v="788.36"/>
    <n v="1682.74"/>
    <n v="0.22077552332408376"/>
    <n v="196"/>
    <s v="Returned"/>
    <s v="In Transit"/>
    <n v="14.37"/>
    <n v="5"/>
  </r>
  <r>
    <s v="030f9be9-1f17-4f93-a3c9-7a1ecb371d97"/>
    <x v="88"/>
    <x v="4"/>
    <d v="2025-07-04T00:00:00"/>
    <n v="2"/>
    <s v="On Time"/>
    <s v="fb8986c8-c7ec-4e71-9493-47fc0fc98d2e"/>
    <s v="Craig Morales"/>
    <x v="2"/>
    <x v="4"/>
    <x v="2"/>
    <x v="3"/>
    <x v="4"/>
    <s v="Online"/>
    <s v="Net Banking"/>
    <n v="9"/>
    <n v="1585.29"/>
    <n v="5"/>
    <n v="13554.23"/>
    <n v="1033.49"/>
    <n v="4717.8900000000003"/>
    <n v="0.33067135981429269"/>
    <n v="305"/>
    <s v="Not Returned"/>
    <s v="In Transit"/>
    <n v="29.98"/>
    <n v="4"/>
  </r>
  <r>
    <s v="15839b99-a50a-43dc-b004-e897a15b2e18"/>
    <x v="286"/>
    <x v="6"/>
    <d v="2025-04-09T00:00:00"/>
    <n v="7"/>
    <s v="Late"/>
    <s v="eadc9960-4242-41e2-960b-e0f495132c22"/>
    <s v="Alison Brown"/>
    <x v="3"/>
    <x v="5"/>
    <x v="1"/>
    <x v="2"/>
    <x v="2"/>
    <s v="Offline"/>
    <s v="Credit Card"/>
    <n v="2"/>
    <n v="185.73"/>
    <n v="20"/>
    <n v="297.17"/>
    <n v="154.41999999999999"/>
    <n v="50.1"/>
    <n v="0.13487320303666614"/>
    <n v="46"/>
    <s v="Returned"/>
    <s v="Delivered"/>
    <n v="44.93"/>
    <n v="1"/>
  </r>
  <r>
    <s v="20f87ba2-cf2e-4296-b184-b713a55f65b7"/>
    <x v="287"/>
    <x v="5"/>
    <d v="2025-09-20T00:00:00"/>
    <n v="4"/>
    <s v="On Time"/>
    <s v="d450afa2-d8e7-4aeb-a7b3-3085178be968"/>
    <s v="Barbara Dunlap"/>
    <x v="1"/>
    <x v="5"/>
    <x v="1"/>
    <x v="1"/>
    <x v="9"/>
    <s v="Offline"/>
    <s v="UPI"/>
    <n v="7"/>
    <n v="1085.95"/>
    <n v="20"/>
    <n v="6081.32"/>
    <n v="839.85"/>
    <n v="1378.16"/>
    <n v="0.18129748146783922"/>
    <n v="291"/>
    <s v="Not Returned"/>
    <s v="In Transit"/>
    <n v="37.299999999999997"/>
    <n v="3"/>
  </r>
  <r>
    <s v="6ee35607-92ea-4324-ac93-e5962b015723"/>
    <x v="124"/>
    <x v="11"/>
    <d v="2023-11-26T00:00:00"/>
    <n v="1"/>
    <s v="On Time"/>
    <s v="7f0223bc-651e-4252-b974-4cded259f960"/>
    <s v="Michael Thompson"/>
    <x v="3"/>
    <x v="0"/>
    <x v="0"/>
    <x v="0"/>
    <x v="4"/>
    <s v="Online"/>
    <s v="Credit Card"/>
    <n v="7"/>
    <n v="1973.52"/>
    <n v="5"/>
    <n v="13123.91"/>
    <n v="1688.84"/>
    <n v="1893.12"/>
    <n v="0.13703723006897031"/>
    <n v="360"/>
    <s v="Not Returned"/>
    <s v="Delivered"/>
    <n v="43.76"/>
    <n v="1"/>
  </r>
  <r>
    <s v="47a48c42-4665-4497-afe9-22aae886a011"/>
    <x v="26"/>
    <x v="10"/>
    <d v="2024-04-07T00:00:00"/>
    <n v="7"/>
    <s v="Late"/>
    <s v="08dec921-260c-4547-a228-0fe3722dce13"/>
    <s v="Lisa Holland"/>
    <x v="1"/>
    <x v="2"/>
    <x v="2"/>
    <x v="3"/>
    <x v="4"/>
    <s v="Online"/>
    <s v="Cash"/>
    <n v="6"/>
    <n v="818.82"/>
    <n v="15"/>
    <n v="4175.9799999999996"/>
    <n v="591.03"/>
    <n v="1161.73"/>
    <n v="0.23646426157967157"/>
    <n v="71"/>
    <s v="Returned"/>
    <s v="Pending"/>
    <n v="22.31"/>
    <n v="3"/>
  </r>
  <r>
    <s v="7aa1c567-8cf9-4ea9-a1fd-c6d169785221"/>
    <x v="288"/>
    <x v="11"/>
    <d v="2024-11-08T00:00:00"/>
    <n v="1"/>
    <s v="On Time"/>
    <s v="620d4a1f-479f-4628-9674-eb650f9c5300"/>
    <s v="Curtis Wilkerson"/>
    <x v="1"/>
    <x v="4"/>
    <x v="2"/>
    <x v="1"/>
    <x v="0"/>
    <s v="Offline"/>
    <s v="Cash"/>
    <n v="3"/>
    <n v="1995.04"/>
    <n v="5"/>
    <n v="5685.86"/>
    <n v="1203.97"/>
    <n v="2254.5500000000002"/>
    <n v="0.37669253080974152"/>
    <n v="499"/>
    <s v="Returned"/>
    <s v="Delivered"/>
    <n v="11.17"/>
    <n v="4"/>
  </r>
  <r>
    <s v="cd5ae324-fe7c-40e9-a179-1e933fc825ac"/>
    <x v="168"/>
    <x v="11"/>
    <d v="2024-12-06T00:00:00"/>
    <n v="8"/>
    <s v="Late"/>
    <s v="fd498e20-04ff-4ab2-8b7b-0b3a8b2d158a"/>
    <s v="Micheal Castillo"/>
    <x v="2"/>
    <x v="7"/>
    <x v="1"/>
    <x v="3"/>
    <x v="4"/>
    <s v="Offline"/>
    <s v="Debit Card"/>
    <n v="9"/>
    <n v="400.6"/>
    <n v="15"/>
    <n v="3064.59"/>
    <n v="306.70999999999998"/>
    <n v="718.26"/>
    <n v="0.19921783990680644"/>
    <n v="95"/>
    <s v="Not Returned"/>
    <s v="Pending"/>
    <n v="5.33"/>
    <n v="4"/>
  </r>
  <r>
    <s v="90ce82e8-e9a5-4368-9812-9eb27c13f47a"/>
    <x v="289"/>
    <x v="8"/>
    <d v="2025-06-15T00:00:00"/>
    <n v="1"/>
    <s v="On Time"/>
    <s v="453b45fe-636c-4499-9254-aad3809cd839"/>
    <s v="Francis Robinson"/>
    <x v="2"/>
    <x v="2"/>
    <x v="2"/>
    <x v="2"/>
    <x v="2"/>
    <s v="Offline"/>
    <s v="Credit Card"/>
    <n v="10"/>
    <n v="1856.8"/>
    <n v="10"/>
    <n v="16711.2"/>
    <n v="1132.72"/>
    <n v="6516.72"/>
    <n v="0.35096510124946145"/>
    <n v="297"/>
    <s v="Not Returned"/>
    <s v="Pending"/>
    <n v="8.6"/>
    <n v="5"/>
  </r>
  <r>
    <s v="0effd5bd-47eb-440d-874e-48ffcf89569d"/>
    <x v="185"/>
    <x v="5"/>
    <d v="2025-09-13T00:00:00"/>
    <n v="2"/>
    <s v="On Time"/>
    <s v="8788dfed-78c0-4ed8-bdd4-ff21cf03f0c8"/>
    <s v="Kevin Hall"/>
    <x v="3"/>
    <x v="3"/>
    <x v="0"/>
    <x v="3"/>
    <x v="1"/>
    <s v="Online"/>
    <s v="UPI"/>
    <n v="10"/>
    <n v="202.56"/>
    <n v="0"/>
    <n v="2025.6"/>
    <n v="136.44"/>
    <n v="661.2"/>
    <n v="0.32642180094786732"/>
    <n v="273"/>
    <s v="Returned"/>
    <s v="In Transit"/>
    <n v="25.43"/>
    <n v="4"/>
  </r>
  <r>
    <s v="3dbc3093-a828-4442-bf73-8f5019a2676f"/>
    <x v="290"/>
    <x v="0"/>
    <d v="2024-02-27T00:00:00"/>
    <n v="10"/>
    <s v="Late"/>
    <s v="ca8e858c-d0f8-4063-889f-e107443b1d0f"/>
    <s v="Amy Davies"/>
    <x v="3"/>
    <x v="6"/>
    <x v="0"/>
    <x v="3"/>
    <x v="6"/>
    <s v="Offline"/>
    <s v="Credit Card"/>
    <n v="5"/>
    <n v="1923.13"/>
    <n v="10"/>
    <n v="8654.09"/>
    <n v="1250.52"/>
    <n v="3026.75"/>
    <n v="0.31477331225658167"/>
    <n v="322"/>
    <s v="Not Returned"/>
    <s v="Pending"/>
    <n v="12.61"/>
    <n v="1"/>
  </r>
  <r>
    <s v="cc21cbdb-fb8f-48c4-98b4-8ead93608edf"/>
    <x v="114"/>
    <x v="6"/>
    <d v="2024-04-09T00:00:00"/>
    <n v="5"/>
    <s v="On Time"/>
    <s v="d6d744fd-ef69-4980-9ad4-79ef636fa890"/>
    <s v="Carrie Young MD"/>
    <x v="3"/>
    <x v="3"/>
    <x v="0"/>
    <x v="0"/>
    <x v="0"/>
    <s v="Online"/>
    <s v="Net Banking"/>
    <n v="3"/>
    <n v="995.28"/>
    <n v="20"/>
    <n v="2388.67"/>
    <n v="620.12"/>
    <n v="900.38"/>
    <n v="0.3015499825844653"/>
    <n v="143"/>
    <s v="Not Returned"/>
    <s v="In Transit"/>
    <n v="5.64"/>
    <n v="1"/>
  </r>
  <r>
    <s v="9770a3db-e9fa-47e2-9bd9-3609b297a782"/>
    <x v="291"/>
    <x v="3"/>
    <d v="2025-05-16T00:00:00"/>
    <n v="4"/>
    <s v="On Time"/>
    <s v="5a07d758-b357-43f9-b415-7cea07388ba4"/>
    <s v="Kristy Hart"/>
    <x v="2"/>
    <x v="5"/>
    <x v="1"/>
    <x v="1"/>
    <x v="9"/>
    <s v="Online"/>
    <s v="Net Banking"/>
    <n v="3"/>
    <n v="771.05"/>
    <n v="10"/>
    <n v="2081.83"/>
    <n v="643.64"/>
    <n v="344.01"/>
    <n v="0.14871927890538877"/>
    <n v="441"/>
    <s v="Returned"/>
    <s v="In Transit"/>
    <n v="49.28"/>
    <n v="2"/>
  </r>
  <r>
    <s v="e1b243cc-cf76-4343-bced-f994d631c383"/>
    <x v="292"/>
    <x v="10"/>
    <d v="2024-03-14T00:00:00"/>
    <n v="3"/>
    <s v="On Time"/>
    <s v="4f1e1a37-8ac8-4d93-be02-921df86b543a"/>
    <s v="Andrew Brown"/>
    <x v="1"/>
    <x v="5"/>
    <x v="1"/>
    <x v="3"/>
    <x v="2"/>
    <s v="Offline"/>
    <s v="Credit Card"/>
    <n v="4"/>
    <n v="1552.22"/>
    <n v="15"/>
    <n v="5277.55"/>
    <n v="1269.4100000000001"/>
    <n v="961.55"/>
    <n v="0.15486690031052297"/>
    <n v="328"/>
    <s v="Not Returned"/>
    <s v="Delivered"/>
    <n v="7.36"/>
    <n v="4"/>
  </r>
  <r>
    <s v="7a5d7c82-86c5-447c-851a-00393803dcee"/>
    <x v="293"/>
    <x v="1"/>
    <d v="2025-02-02T00:00:00"/>
    <n v="7"/>
    <s v="Late"/>
    <s v="9d37efb6-eafb-4e90-94ec-84ce002ccb25"/>
    <s v="Carlos Love"/>
    <x v="2"/>
    <x v="4"/>
    <x v="2"/>
    <x v="3"/>
    <x v="0"/>
    <s v="Offline"/>
    <s v="Debit Card"/>
    <n v="9"/>
    <n v="978.72"/>
    <n v="5"/>
    <n v="8368.06"/>
    <n v="698.75"/>
    <n v="2393.7399999999998"/>
    <n v="0.27175403701887269"/>
    <n v="271"/>
    <s v="Not Returned"/>
    <s v="Delivered"/>
    <n v="18"/>
    <n v="4"/>
  </r>
  <r>
    <s v="52d6b779-de43-49cb-9823-0076cd6bb03b"/>
    <x v="294"/>
    <x v="5"/>
    <d v="2025-10-05T00:00:00"/>
    <n v="6"/>
    <s v="Late"/>
    <s v="962c04dd-25d0-4461-859c-15740f3f0f48"/>
    <s v="Brenda Rodriguez"/>
    <x v="2"/>
    <x v="4"/>
    <x v="2"/>
    <x v="2"/>
    <x v="1"/>
    <s v="Offline"/>
    <s v="UPI"/>
    <n v="1"/>
    <n v="1381.61"/>
    <n v="0"/>
    <n v="1381.61"/>
    <n v="1209.3399999999999"/>
    <n v="172.27"/>
    <n v="0.12468786415848179"/>
    <n v="138"/>
    <s v="Not Returned"/>
    <s v="Delivered"/>
    <n v="16.489999999999998"/>
    <n v="5"/>
  </r>
  <r>
    <s v="12916e60-f5e7-4daf-9d69-6bc8dc54d59b"/>
    <x v="168"/>
    <x v="11"/>
    <d v="2024-12-01T00:00:00"/>
    <n v="3"/>
    <s v="On Time"/>
    <s v="a981fa54-f121-4129-b45c-9a545fa3a531"/>
    <s v="Brian Turner"/>
    <x v="3"/>
    <x v="4"/>
    <x v="2"/>
    <x v="3"/>
    <x v="8"/>
    <s v="Online"/>
    <s v="Credit Card"/>
    <n v="10"/>
    <n v="1481.91"/>
    <n v="5"/>
    <n v="14078.15"/>
    <n v="1120.3"/>
    <n v="3435.3"/>
    <n v="0.23181569730955323"/>
    <n v="425"/>
    <s v="Returned"/>
    <s v="Delivered"/>
    <n v="23.51"/>
    <n v="5"/>
  </r>
  <r>
    <s v="f2dd9456-bb7b-4c05-a852-2ca2f9d2014a"/>
    <x v="295"/>
    <x v="1"/>
    <d v="2024-01-31T00:00:00"/>
    <n v="1"/>
    <s v="On Time"/>
    <s v="f5edf382-a3a6-4f83-8ab6-31076fd69b3a"/>
    <s v="Mr. Michael Hoffman"/>
    <x v="0"/>
    <x v="0"/>
    <x v="0"/>
    <x v="3"/>
    <x v="6"/>
    <s v="Online"/>
    <s v="Net Banking"/>
    <n v="5"/>
    <n v="477.86"/>
    <n v="10"/>
    <n v="2150.37"/>
    <n v="314.39999999999998"/>
    <n v="735.57"/>
    <n v="0.30786004269032768"/>
    <n v="336"/>
    <s v="Returned"/>
    <s v="Pending"/>
    <n v="33.71"/>
    <n v="1"/>
  </r>
  <r>
    <s v="5b58eb49-c978-4b52-9d1c-0838edc8cca8"/>
    <x v="270"/>
    <x v="5"/>
    <d v="2025-09-09T00:00:00"/>
    <n v="3"/>
    <s v="On Time"/>
    <s v="d08012b8-96c5-4fe7-aa60-4892392612e9"/>
    <s v="Eric Barker"/>
    <x v="3"/>
    <x v="0"/>
    <x v="0"/>
    <x v="1"/>
    <x v="2"/>
    <s v="Offline"/>
    <s v="Cash"/>
    <n v="10"/>
    <n v="1329.97"/>
    <n v="5"/>
    <n v="12634.72"/>
    <n v="1155.48"/>
    <n v="1657.65"/>
    <n v="0.12463814973270074"/>
    <n v="338"/>
    <s v="Returned"/>
    <s v="Pending"/>
    <n v="25.4"/>
    <n v="3"/>
  </r>
  <r>
    <s v="f2e3c6f0-0075-43d5-ba94-aa662d7e4a45"/>
    <x v="67"/>
    <x v="1"/>
    <d v="2024-01-30T00:00:00"/>
    <n v="7"/>
    <s v="Late"/>
    <s v="643ffdae-92a5-4d04-b2dd-e1f5b3b6d344"/>
    <s v="Patricia Bradley"/>
    <x v="2"/>
    <x v="4"/>
    <x v="2"/>
    <x v="2"/>
    <x v="0"/>
    <s v="Offline"/>
    <s v="Credit Card"/>
    <n v="2"/>
    <n v="365.83"/>
    <n v="10"/>
    <n v="658.49"/>
    <n v="304.77999999999997"/>
    <n v="109.89"/>
    <n v="0.15019271246207255"/>
    <n v="132"/>
    <s v="Not Returned"/>
    <s v="Delivered"/>
    <n v="24.83"/>
    <n v="4"/>
  </r>
  <r>
    <s v="cf0df860-ebc9-4914-9176-a9d19a3624d6"/>
    <x v="64"/>
    <x v="10"/>
    <d v="2024-03-13T00:00:00"/>
    <n v="7"/>
    <s v="Late"/>
    <s v="a3bfe403-388c-4751-9c83-79aef7b02805"/>
    <s v="Taylor Taylor"/>
    <x v="1"/>
    <x v="2"/>
    <x v="2"/>
    <x v="3"/>
    <x v="7"/>
    <s v="Online"/>
    <s v="Cash"/>
    <n v="2"/>
    <n v="1308.69"/>
    <n v="5"/>
    <n v="2486.5100000000002"/>
    <n v="997.47"/>
    <n v="591.32000000000005"/>
    <n v="0.22592057706561525"/>
    <n v="366"/>
    <s v="Not Returned"/>
    <s v="Delivered"/>
    <n v="6.57"/>
    <n v="1"/>
  </r>
  <r>
    <s v="fb7d3ba1-58c8-4c48-bced-4d1f13eb22c9"/>
    <x v="296"/>
    <x v="3"/>
    <d v="2025-05-24T00:00:00"/>
    <n v="7"/>
    <s v="Late"/>
    <s v="e2a45909-a2dd-42d5-aafa-ab7b51cbf9e5"/>
    <s v="Samantha Santiago"/>
    <x v="3"/>
    <x v="3"/>
    <x v="0"/>
    <x v="3"/>
    <x v="3"/>
    <s v="Online"/>
    <s v="UPI"/>
    <n v="3"/>
    <n v="1798.2"/>
    <n v="0"/>
    <n v="5394.6"/>
    <n v="1582.18"/>
    <n v="648.05999999999995"/>
    <n v="0.12013124235346456"/>
    <n v="463"/>
    <s v="Not Returned"/>
    <s v="Pending"/>
    <n v="5.17"/>
    <n v="4"/>
  </r>
  <r>
    <s v="02ead2df-7256-46e3-95f3-ad50e2fbb984"/>
    <x v="273"/>
    <x v="3"/>
    <d v="2025-05-12T00:00:00"/>
    <n v="7"/>
    <s v="Late"/>
    <s v="b173fcdf-3fe1-48f3-b5ad-de8843e4f668"/>
    <s v="David Rodriguez"/>
    <x v="2"/>
    <x v="7"/>
    <x v="1"/>
    <x v="3"/>
    <x v="2"/>
    <s v="Online"/>
    <s v="Net Banking"/>
    <n v="2"/>
    <n v="1695.9"/>
    <n v="20"/>
    <n v="2713.44"/>
    <n v="1132.44"/>
    <n v="901.54"/>
    <n v="0.26579987027537"/>
    <n v="274"/>
    <s v="Not Returned"/>
    <s v="In Transit"/>
    <n v="35.68"/>
    <n v="4"/>
  </r>
  <r>
    <s v="bb8aa843-702f-41e5-a2cc-c6040c53644b"/>
    <x v="297"/>
    <x v="7"/>
    <d v="2023-10-22T00:00:00"/>
    <n v="5"/>
    <s v="On Time"/>
    <s v="e271fff9-2a95-47f6-b817-0ebf6b6e64c5"/>
    <s v="Stephen Bell"/>
    <x v="1"/>
    <x v="1"/>
    <x v="1"/>
    <x v="0"/>
    <x v="6"/>
    <s v="Online"/>
    <s v="Net Banking"/>
    <n v="6"/>
    <n v="1092.52"/>
    <n v="0"/>
    <n v="6555.12"/>
    <n v="931.21"/>
    <n v="967.86"/>
    <n v="0.14764947094790026"/>
    <n v="20"/>
    <s v="Not Returned"/>
    <s v="Pending"/>
    <n v="13.6"/>
    <n v="4"/>
  </r>
  <r>
    <s v="c9ea356a-7abf-4ebf-942c-b1ae19f738cb"/>
    <x v="298"/>
    <x v="9"/>
    <d v="2024-08-07T00:00:00"/>
    <n v="4"/>
    <s v="On Time"/>
    <s v="c21c3fb3-a6a5-40ff-93fb-71d0dd326d9c"/>
    <s v="Carla Jones"/>
    <x v="0"/>
    <x v="0"/>
    <x v="0"/>
    <x v="2"/>
    <x v="9"/>
    <s v="Online"/>
    <s v="Cash"/>
    <n v="8"/>
    <n v="215.48"/>
    <n v="5"/>
    <n v="1637.65"/>
    <n v="138.33000000000001"/>
    <n v="586.34"/>
    <n v="0.34013597549656582"/>
    <n v="199"/>
    <s v="Returned"/>
    <s v="Pending"/>
    <n v="33.950000000000003"/>
    <n v="4"/>
  </r>
  <r>
    <s v="51976e75-0523-44fd-8b7f-2183088dbd82"/>
    <x v="111"/>
    <x v="9"/>
    <d v="2025-08-07T00:00:00"/>
    <n v="4"/>
    <s v="On Time"/>
    <s v="12fecc2b-1acf-42c5-b3a0-212042d943ee"/>
    <s v="Stephen Martin"/>
    <x v="2"/>
    <x v="7"/>
    <x v="1"/>
    <x v="0"/>
    <x v="3"/>
    <s v="Online"/>
    <s v="Net Banking"/>
    <n v="6"/>
    <n v="711.61"/>
    <n v="0"/>
    <n v="4269.66"/>
    <n v="513.54"/>
    <n v="1188.42"/>
    <n v="0.27834066412782282"/>
    <n v="119"/>
    <s v="Returned"/>
    <s v="Delivered"/>
    <n v="38.1"/>
    <n v="4"/>
  </r>
  <r>
    <s v="fa60ede1-e5eb-472d-b11c-0ac58c0b393a"/>
    <x v="299"/>
    <x v="2"/>
    <d v="2023-12-15T00:00:00"/>
    <n v="1"/>
    <s v="On Time"/>
    <s v="fc3b0de5-9812-42ac-9683-ede017d5b563"/>
    <s v="Karen Johnson"/>
    <x v="3"/>
    <x v="1"/>
    <x v="1"/>
    <x v="3"/>
    <x v="4"/>
    <s v="Online"/>
    <s v="Cash"/>
    <n v="3"/>
    <n v="139.31"/>
    <n v="0"/>
    <n v="417.93"/>
    <n v="90.78"/>
    <n v="145.59"/>
    <n v="0.34835977316775535"/>
    <n v="312"/>
    <s v="Returned"/>
    <s v="Pending"/>
    <n v="7.88"/>
    <n v="1"/>
  </r>
  <r>
    <s v="6f27c1b9-e3c6-4edb-9b79-2afa2a3d418d"/>
    <x v="300"/>
    <x v="10"/>
    <d v="2025-03-14T00:00:00"/>
    <n v="7"/>
    <s v="Late"/>
    <s v="54c29d5c-19ec-4829-8db5-d4412837f418"/>
    <s v="Colton Terry"/>
    <x v="3"/>
    <x v="0"/>
    <x v="0"/>
    <x v="3"/>
    <x v="4"/>
    <s v="Offline"/>
    <s v="UPI"/>
    <n v="4"/>
    <n v="1608.39"/>
    <n v="0"/>
    <n v="6433.56"/>
    <n v="1353.2"/>
    <n v="1020.76"/>
    <n v="0.15866176735741952"/>
    <n v="61"/>
    <s v="Returned"/>
    <s v="In Transit"/>
    <n v="42.64"/>
    <n v="2"/>
  </r>
  <r>
    <s v="43e8644b-8a45-4905-badf-9397ecf26429"/>
    <x v="301"/>
    <x v="6"/>
    <d v="2025-05-02T00:00:00"/>
    <n v="3"/>
    <s v="On Time"/>
    <s v="3ccff6eb-4c22-42f3-8811-e562a91cf192"/>
    <s v="James Dunn"/>
    <x v="3"/>
    <x v="1"/>
    <x v="1"/>
    <x v="1"/>
    <x v="6"/>
    <s v="Online"/>
    <s v="Cash"/>
    <n v="5"/>
    <n v="173.28"/>
    <n v="5"/>
    <n v="823.08"/>
    <n v="143.35"/>
    <n v="142.16999999999999"/>
    <n v="0.16409279778393351"/>
    <n v="124"/>
    <s v="Returned"/>
    <s v="Delivered"/>
    <n v="9.5"/>
    <n v="5"/>
  </r>
  <r>
    <s v="00fa0eb4-5c5f-48d4-8df4-07b82751ab86"/>
    <x v="302"/>
    <x v="11"/>
    <d v="2024-11-03T00:00:00"/>
    <n v="2"/>
    <s v="On Time"/>
    <s v="d2eaef18-4b67-47a1-966e-cfe36d779595"/>
    <s v="Lindsay Gonzalez"/>
    <x v="3"/>
    <x v="4"/>
    <x v="2"/>
    <x v="1"/>
    <x v="3"/>
    <s v="Offline"/>
    <s v="Cash"/>
    <n v="2"/>
    <n v="1765.27"/>
    <n v="0"/>
    <n v="3530.54"/>
    <n v="1062.99"/>
    <n v="1404.56"/>
    <n v="0.39783149319934058"/>
    <n v="354"/>
    <s v="Returned"/>
    <s v="Delivered"/>
    <n v="11.44"/>
    <n v="3"/>
  </r>
  <r>
    <s v="4ab427e3-a360-4681-abbb-a89d34fadee1"/>
    <x v="247"/>
    <x v="11"/>
    <d v="2023-11-13T00:00:00"/>
    <n v="8"/>
    <s v="Late"/>
    <s v="d8014004-793b-4d1b-94f9-c394fa207403"/>
    <s v="Richard Ruiz"/>
    <x v="0"/>
    <x v="7"/>
    <x v="1"/>
    <x v="3"/>
    <x v="8"/>
    <s v="Offline"/>
    <s v="UPI"/>
    <n v="10"/>
    <n v="1879.27"/>
    <n v="0"/>
    <n v="18792.7"/>
    <n v="1463.73"/>
    <n v="4155.3999999999996"/>
    <n v="0.22111777445497452"/>
    <n v="214"/>
    <s v="Returned"/>
    <s v="Pending"/>
    <n v="15.6"/>
    <n v="1"/>
  </r>
  <r>
    <s v="a4515ae0-1754-4f08-83d7-5413a939ebd1"/>
    <x v="185"/>
    <x v="5"/>
    <d v="2025-09-15T00:00:00"/>
    <n v="4"/>
    <s v="On Time"/>
    <s v="5efb336e-2f54-4033-a334-fa2a8b4bd7e7"/>
    <s v="Jaclyn Griffin"/>
    <x v="0"/>
    <x v="0"/>
    <x v="0"/>
    <x v="2"/>
    <x v="1"/>
    <s v="Online"/>
    <s v="Cash"/>
    <n v="8"/>
    <n v="1039.7"/>
    <n v="5"/>
    <n v="7901.72"/>
    <n v="710.04"/>
    <n v="2505.42"/>
    <n v="0.3012191016639415"/>
    <n v="254"/>
    <s v="Returned"/>
    <s v="Delivered"/>
    <n v="35.159999999999997"/>
    <n v="1"/>
  </r>
  <r>
    <s v="39eb038a-436e-4c49-b70e-09db7092d401"/>
    <x v="303"/>
    <x v="3"/>
    <d v="2024-05-16T00:00:00"/>
    <n v="8"/>
    <s v="Late"/>
    <s v="0fc79913-9072-46ea-84c0-7a9ad64acb1f"/>
    <s v="Michael Davis"/>
    <x v="0"/>
    <x v="1"/>
    <x v="1"/>
    <x v="2"/>
    <x v="0"/>
    <s v="Online"/>
    <s v="Credit Card"/>
    <n v="5"/>
    <n v="458.7"/>
    <n v="10"/>
    <n v="2064.15"/>
    <n v="360.1"/>
    <n v="443.7"/>
    <n v="0.19345977763243949"/>
    <n v="473"/>
    <s v="Returned"/>
    <s v="Delivered"/>
    <n v="40.35"/>
    <n v="4"/>
  </r>
  <r>
    <s v="69fb0763-8a9c-46f7-8ee4-e5125802b640"/>
    <x v="140"/>
    <x v="10"/>
    <d v="2025-03-22T00:00:00"/>
    <n v="4"/>
    <s v="On Time"/>
    <s v="3a3e46b0-96f8-4ff7-81a7-2883f8802878"/>
    <s v="Sara Cardenas"/>
    <x v="3"/>
    <x v="0"/>
    <x v="0"/>
    <x v="0"/>
    <x v="8"/>
    <s v="Online"/>
    <s v="Credit Card"/>
    <n v="10"/>
    <n v="1456.74"/>
    <n v="20"/>
    <n v="11653.92"/>
    <n v="1016.5"/>
    <n v="3521.92"/>
    <n v="0.241767233686176"/>
    <n v="166"/>
    <s v="Returned"/>
    <s v="Delivered"/>
    <n v="15.67"/>
    <n v="4"/>
  </r>
  <r>
    <s v="ddecc40b-afe3-4f13-8917-78e8f7336094"/>
    <x v="304"/>
    <x v="5"/>
    <d v="2024-09-13T00:00:00"/>
    <n v="7"/>
    <s v="Late"/>
    <s v="e1b41171-929d-474d-b98e-175fefb56207"/>
    <s v="Edwin Foster"/>
    <x v="1"/>
    <x v="2"/>
    <x v="2"/>
    <x v="3"/>
    <x v="8"/>
    <s v="Online"/>
    <s v="Net Banking"/>
    <n v="10"/>
    <n v="193.38"/>
    <n v="15"/>
    <n v="1643.73"/>
    <n v="119.18"/>
    <n v="630.70000000000005"/>
    <n v="0.32614541317612994"/>
    <n v="232"/>
    <s v="Returned"/>
    <s v="In Transit"/>
    <n v="21.81"/>
    <n v="4"/>
  </r>
  <r>
    <s v="923b7820-8089-48c5-88e3-f771b6dcbd05"/>
    <x v="305"/>
    <x v="9"/>
    <d v="2025-08-11T00:00:00"/>
    <n v="1"/>
    <s v="On Time"/>
    <s v="924cde09-ccea-4031-844e-250be684390c"/>
    <s v="Lisa Martinez"/>
    <x v="3"/>
    <x v="2"/>
    <x v="2"/>
    <x v="2"/>
    <x v="0"/>
    <s v="Online"/>
    <s v="Credit Card"/>
    <n v="3"/>
    <n v="444.31"/>
    <n v="0"/>
    <n v="1332.93"/>
    <n v="358.85"/>
    <n v="256.38"/>
    <n v="0.19234318381310345"/>
    <n v="436"/>
    <s v="Not Returned"/>
    <s v="In Transit"/>
    <n v="23.82"/>
    <n v="3"/>
  </r>
  <r>
    <s v="fbff8a7d-f2f5-4176-ac41-cbd372f444ab"/>
    <x v="306"/>
    <x v="3"/>
    <d v="2025-06-05T00:00:00"/>
    <n v="9"/>
    <s v="Late"/>
    <s v="cef74829-363e-4ef4-b8df-cc3a2acb4fbd"/>
    <s v="Andrew Miller"/>
    <x v="1"/>
    <x v="2"/>
    <x v="2"/>
    <x v="2"/>
    <x v="4"/>
    <s v="Online"/>
    <s v="Cash"/>
    <n v="10"/>
    <n v="355.74"/>
    <n v="5"/>
    <n v="3379.53"/>
    <n v="275.14"/>
    <n v="765.7"/>
    <n v="0.21524146848822173"/>
    <n v="438"/>
    <s v="Not Returned"/>
    <s v="Delivered"/>
    <n v="31.62"/>
    <n v="4"/>
  </r>
  <r>
    <s v="d2938e6e-ff4d-4930-b3b0-fb536f75ee8a"/>
    <x v="271"/>
    <x v="10"/>
    <d v="2025-04-09T00:00:00"/>
    <n v="10"/>
    <s v="Late"/>
    <s v="98550b1e-d588-4c1c-a5db-5946a091e5b4"/>
    <s v="Thomas Sloan"/>
    <x v="1"/>
    <x v="3"/>
    <x v="0"/>
    <x v="0"/>
    <x v="2"/>
    <s v="Online"/>
    <s v="Net Banking"/>
    <n v="4"/>
    <n v="1485.55"/>
    <n v="5"/>
    <n v="5645.09"/>
    <n v="1037.19"/>
    <n v="1703.77"/>
    <n v="0.28672377234021068"/>
    <n v="459"/>
    <s v="Returned"/>
    <s v="In Transit"/>
    <n v="49.11"/>
    <n v="1"/>
  </r>
  <r>
    <s v="65b90e94-8e6d-4263-a35a-775d16476e3f"/>
    <x v="307"/>
    <x v="2"/>
    <d v="2023-12-12T00:00:00"/>
    <n v="4"/>
    <s v="On Time"/>
    <s v="46b518de-db4b-48eb-937d-0bd18d536c75"/>
    <s v="Sylvia Smith"/>
    <x v="0"/>
    <x v="7"/>
    <x v="1"/>
    <x v="0"/>
    <x v="2"/>
    <s v="Online"/>
    <s v="Cash"/>
    <n v="8"/>
    <n v="1085.69"/>
    <n v="0"/>
    <n v="8685.52"/>
    <n v="798.78"/>
    <n v="2295.2800000000002"/>
    <n v="0.26426512171982797"/>
    <n v="486"/>
    <s v="Returned"/>
    <s v="Delivered"/>
    <n v="21.13"/>
    <n v="2"/>
  </r>
  <r>
    <s v="c81c8d31-85c6-4fbf-966b-62ea9f80b96b"/>
    <x v="308"/>
    <x v="6"/>
    <d v="2025-04-23T00:00:00"/>
    <n v="10"/>
    <s v="Late"/>
    <s v="264ef59d-6a18-45af-9cce-08e96b6a8061"/>
    <s v="Kevin Chang"/>
    <x v="0"/>
    <x v="0"/>
    <x v="0"/>
    <x v="0"/>
    <x v="9"/>
    <s v="Offline"/>
    <s v="Cash"/>
    <n v="3"/>
    <n v="1354.62"/>
    <n v="15"/>
    <n v="3454.28"/>
    <n v="1161.42"/>
    <n v="492.66"/>
    <n v="0.1212295699162865"/>
    <n v="395"/>
    <s v="Returned"/>
    <s v="Pending"/>
    <n v="23.24"/>
    <n v="3"/>
  </r>
  <r>
    <s v="900c0af7-1b0a-422e-acc8-17a619a6f80e"/>
    <x v="309"/>
    <x v="7"/>
    <d v="2025-10-22T00:00:00"/>
    <n v="7"/>
    <s v="Late"/>
    <s v="493d6196-c926-4021-99da-8262c7903dc5"/>
    <s v="Sheryl Humphrey"/>
    <x v="3"/>
    <x v="7"/>
    <x v="1"/>
    <x v="0"/>
    <x v="5"/>
    <s v="Online"/>
    <s v="Credit Card"/>
    <n v="6"/>
    <n v="800.51"/>
    <n v="20"/>
    <n v="3842.45"/>
    <n v="488.16"/>
    <n v="1499.28"/>
    <n v="0.31215100373511889"/>
    <n v="317"/>
    <s v="Not Returned"/>
    <s v="Pending"/>
    <n v="46.95"/>
    <n v="5"/>
  </r>
  <r>
    <s v="92701d60-7c4f-48e4-a7a0-2a3d620f230b"/>
    <x v="310"/>
    <x v="3"/>
    <d v="2024-05-15T00:00:00"/>
    <n v="6"/>
    <s v="Late"/>
    <s v="2c154804-0997-49a3-b919-955c9be4f19f"/>
    <s v="Charles Franklin"/>
    <x v="1"/>
    <x v="6"/>
    <x v="0"/>
    <x v="0"/>
    <x v="5"/>
    <s v="Online"/>
    <s v="Net Banking"/>
    <n v="8"/>
    <n v="796.76"/>
    <n v="20"/>
    <n v="5099.26"/>
    <n v="487.83"/>
    <n v="1977.15"/>
    <n v="0.31018594055926502"/>
    <n v="363"/>
    <s v="Returned"/>
    <s v="Delivered"/>
    <n v="49.16"/>
    <n v="2"/>
  </r>
  <r>
    <s v="e3bb22ae-6552-4c53-89ed-a6f566d71d97"/>
    <x v="311"/>
    <x v="6"/>
    <d v="2025-04-12T00:00:00"/>
    <n v="5"/>
    <s v="On Time"/>
    <s v="3cd1ff3f-b0c5-4278-94dc-cba5e1035e1c"/>
    <s v="John Adams"/>
    <x v="2"/>
    <x v="0"/>
    <x v="0"/>
    <x v="3"/>
    <x v="4"/>
    <s v="Offline"/>
    <s v="Credit Card"/>
    <n v="4"/>
    <n v="1748.71"/>
    <n v="5"/>
    <n v="6645.1"/>
    <n v="1217.3499999999999"/>
    <n v="2019.17"/>
    <n v="0.28866564496114278"/>
    <n v="32"/>
    <s v="Not Returned"/>
    <s v="In Transit"/>
    <n v="25.36"/>
    <n v="5"/>
  </r>
  <r>
    <s v="cb2cc805-d140-4430-967e-642e052dfb9a"/>
    <x v="169"/>
    <x v="9"/>
    <d v="2024-08-07T00:00:00"/>
    <n v="6"/>
    <s v="Late"/>
    <s v="d7c4caed-47c4-4c51-8f9a-5f984d950273"/>
    <s v="Michael Garcia PhD"/>
    <x v="0"/>
    <x v="0"/>
    <x v="0"/>
    <x v="3"/>
    <x v="1"/>
    <s v="Online"/>
    <s v="Cash"/>
    <n v="9"/>
    <n v="1372.7"/>
    <n v="10"/>
    <n v="11118.87"/>
    <n v="1009.75"/>
    <n v="2939.9"/>
    <n v="0.23796572853176626"/>
    <n v="44"/>
    <s v="Returned"/>
    <s v="In Transit"/>
    <n v="45.41"/>
    <n v="3"/>
  </r>
  <r>
    <s v="716fb276-be64-4c2a-b966-71a54cec495b"/>
    <x v="223"/>
    <x v="1"/>
    <d v="2024-02-02T00:00:00"/>
    <n v="4"/>
    <s v="On Time"/>
    <s v="44f8b53c-5224-4d05-9369-2867c626e38f"/>
    <s v="Lisa Davis"/>
    <x v="0"/>
    <x v="0"/>
    <x v="0"/>
    <x v="0"/>
    <x v="7"/>
    <s v="Offline"/>
    <s v="Cash"/>
    <n v="3"/>
    <n v="588.09"/>
    <n v="15"/>
    <n v="1499.63"/>
    <n v="379.41"/>
    <n v="532.13"/>
    <n v="0.30161483219688595"/>
    <n v="496"/>
    <s v="Returned"/>
    <s v="In Transit"/>
    <n v="20.6"/>
    <n v="4"/>
  </r>
  <r>
    <s v="683c510e-d2ef-493b-a9d6-bb7e361db014"/>
    <x v="312"/>
    <x v="5"/>
    <d v="2024-10-01T00:00:00"/>
    <n v="7"/>
    <s v="Late"/>
    <s v="84396fc0-c26e-4706-bc05-9799bdae8eff"/>
    <s v="Samantha Robertson"/>
    <x v="3"/>
    <x v="1"/>
    <x v="1"/>
    <x v="2"/>
    <x v="8"/>
    <s v="Offline"/>
    <s v="Cash"/>
    <n v="4"/>
    <n v="172.75"/>
    <n v="20"/>
    <n v="552.79999999999995"/>
    <n v="137.06"/>
    <n v="114.21"/>
    <n v="0.1652821997105644"/>
    <n v="303"/>
    <s v="Not Returned"/>
    <s v="In Transit"/>
    <n v="18.68"/>
    <n v="2"/>
  </r>
  <r>
    <s v="81bd55d5-b5a6-471c-8fa5-c35e10cc4604"/>
    <x v="290"/>
    <x v="0"/>
    <d v="2024-02-18T00:00:00"/>
    <n v="1"/>
    <s v="On Time"/>
    <s v="d9ee7dc9-c7cf-4ca8-a2b9-f24c67443fb8"/>
    <s v="Laura Thompson"/>
    <x v="1"/>
    <x v="3"/>
    <x v="0"/>
    <x v="1"/>
    <x v="0"/>
    <s v="Offline"/>
    <s v="UPI"/>
    <n v="6"/>
    <n v="492.22"/>
    <n v="10"/>
    <n v="2657.99"/>
    <n v="409"/>
    <n v="449.39"/>
    <n v="0.15216434385708286"/>
    <n v="233"/>
    <s v="Returned"/>
    <s v="Pending"/>
    <n v="46.59"/>
    <n v="5"/>
  </r>
  <r>
    <s v="0ec0ad4b-d644-4a9d-b362-d476d53ae57f"/>
    <x v="263"/>
    <x v="9"/>
    <d v="2025-08-27T00:00:00"/>
    <n v="1"/>
    <s v="On Time"/>
    <s v="0cf173f9-74d9-41f5-8877-58043fde9814"/>
    <s v="Michele Hill"/>
    <x v="3"/>
    <x v="3"/>
    <x v="0"/>
    <x v="1"/>
    <x v="7"/>
    <s v="Online"/>
    <s v="Cash"/>
    <n v="3"/>
    <n v="1686.7"/>
    <n v="5"/>
    <n v="4807.1000000000004"/>
    <n v="1132.4000000000001"/>
    <n v="1579.75"/>
    <n v="0.31219738740341096"/>
    <n v="133"/>
    <s v="Not Returned"/>
    <s v="Delivered"/>
    <n v="14.23"/>
    <n v="1"/>
  </r>
  <r>
    <s v="a2aa378c-659e-4258-814f-f65776d70561"/>
    <x v="313"/>
    <x v="4"/>
    <d v="2025-07-19T00:00:00"/>
    <n v="2"/>
    <s v="On Time"/>
    <s v="07d2fd4d-ae61-416a-9fb6-21aeec4e8cbb"/>
    <s v="John Griffin"/>
    <x v="0"/>
    <x v="6"/>
    <x v="0"/>
    <x v="2"/>
    <x v="7"/>
    <s v="Offline"/>
    <s v="Cash"/>
    <n v="9"/>
    <n v="777.18"/>
    <n v="5"/>
    <n v="6644.89"/>
    <n v="590.73"/>
    <n v="1594.15"/>
    <n v="0.22791088007640159"/>
    <n v="393"/>
    <s v="Returned"/>
    <s v="In Transit"/>
    <n v="46.75"/>
    <n v="2"/>
  </r>
  <r>
    <s v="5989dd6c-8d24-44f9-963d-c8bf797e3984"/>
    <x v="14"/>
    <x v="9"/>
    <d v="2025-09-02T00:00:00"/>
    <n v="10"/>
    <s v="Late"/>
    <s v="e4fd6c34-d670-4a21-a9dc-073e5820b3f2"/>
    <s v="Ronald Davis"/>
    <x v="2"/>
    <x v="1"/>
    <x v="1"/>
    <x v="2"/>
    <x v="0"/>
    <s v="Offline"/>
    <s v="Credit Card"/>
    <n v="5"/>
    <n v="974.13"/>
    <n v="20"/>
    <n v="3896.52"/>
    <n v="779.37"/>
    <n v="779.04"/>
    <n v="0.15994579778879617"/>
    <n v="374"/>
    <s v="Not Returned"/>
    <s v="Delivered"/>
    <n v="11.27"/>
    <n v="5"/>
  </r>
  <r>
    <s v="da9408c0-29b4-4cb1-8cb5-ee5c62f5f7c2"/>
    <x v="314"/>
    <x v="11"/>
    <d v="2023-11-13T00:00:00"/>
    <n v="6"/>
    <s v="Late"/>
    <s v="36dd9529-f704-472f-87a2-f280927f8103"/>
    <s v="Maria Byrd"/>
    <x v="0"/>
    <x v="0"/>
    <x v="0"/>
    <x v="2"/>
    <x v="3"/>
    <s v="Online"/>
    <s v="Net Banking"/>
    <n v="4"/>
    <n v="833.18"/>
    <n v="15"/>
    <n v="2832.81"/>
    <n v="589.24"/>
    <n v="829.4"/>
    <n v="0.24886579130560024"/>
    <n v="269"/>
    <s v="Returned"/>
    <s v="In Transit"/>
    <n v="13.81"/>
    <n v="1"/>
  </r>
  <r>
    <s v="052226b9-8366-4636-a8d5-76b8a6ce6d7a"/>
    <x v="315"/>
    <x v="3"/>
    <d v="2024-05-22T00:00:00"/>
    <n v="9"/>
    <s v="Late"/>
    <s v="c47fa57e-f796-411f-87c1-fb1bdd58631b"/>
    <s v="Kara Anderson"/>
    <x v="0"/>
    <x v="7"/>
    <x v="1"/>
    <x v="0"/>
    <x v="1"/>
    <s v="Offline"/>
    <s v="Cash"/>
    <n v="8"/>
    <n v="819.13"/>
    <n v="10"/>
    <n v="5897.74"/>
    <n v="639.70000000000005"/>
    <n v="1291.9000000000001"/>
    <n v="0.19714514179678441"/>
    <n v="75"/>
    <s v="Not Returned"/>
    <s v="In Transit"/>
    <n v="22.38"/>
    <n v="1"/>
  </r>
  <r>
    <s v="3948fe22-022a-4dda-8d05-79e299e4704c"/>
    <x v="256"/>
    <x v="0"/>
    <d v="2024-03-07T00:00:00"/>
    <n v="8"/>
    <s v="Late"/>
    <s v="f168c605-ce1a-4669-9bbc-6cbc409ca8f2"/>
    <s v="Walter Day"/>
    <x v="2"/>
    <x v="3"/>
    <x v="0"/>
    <x v="2"/>
    <x v="6"/>
    <s v="Offline"/>
    <s v="UPI"/>
    <n v="8"/>
    <n v="650.77"/>
    <n v="20"/>
    <n v="4164.93"/>
    <n v="407.56"/>
    <n v="1556.54"/>
    <n v="0.29898043855740125"/>
    <n v="83"/>
    <s v="Not Returned"/>
    <s v="Pending"/>
    <n v="45.34"/>
    <n v="2"/>
  </r>
  <r>
    <s v="59450186-da01-4d29-a060-b1ebe53e5f4c"/>
    <x v="316"/>
    <x v="5"/>
    <d v="2024-09-20T00:00:00"/>
    <n v="10"/>
    <s v="Late"/>
    <s v="7779857f-37dc-4c78-8082-fcda7580e4e9"/>
    <s v="Joseph Hanson"/>
    <x v="2"/>
    <x v="0"/>
    <x v="0"/>
    <x v="1"/>
    <x v="8"/>
    <s v="Online"/>
    <s v="Credit Card"/>
    <n v="9"/>
    <n v="641.29999999999995"/>
    <n v="10"/>
    <n v="5194.53"/>
    <n v="397.5"/>
    <n v="1974.78"/>
    <n v="0.34214876033057851"/>
    <n v="209"/>
    <s v="Not Returned"/>
    <s v="In Transit"/>
    <n v="12.87"/>
    <n v="4"/>
  </r>
  <r>
    <s v="ffda9a93-82f2-4004-81e1-87d81a312044"/>
    <x v="317"/>
    <x v="1"/>
    <d v="2025-01-17T00:00:00"/>
    <n v="5"/>
    <s v="On Time"/>
    <s v="d6e18109-d7e1-44e6-b76b-9723a9902071"/>
    <s v="Matthew Lynch"/>
    <x v="3"/>
    <x v="5"/>
    <x v="1"/>
    <x v="1"/>
    <x v="7"/>
    <s v="Offline"/>
    <s v="Net Banking"/>
    <n v="5"/>
    <n v="1672.95"/>
    <n v="20"/>
    <n v="6691.8"/>
    <n v="1249.99"/>
    <n v="1691.84"/>
    <n v="0.20225828626079678"/>
    <n v="378"/>
    <s v="Not Returned"/>
    <s v="Delivered"/>
    <n v="6.21"/>
    <n v="1"/>
  </r>
  <r>
    <s v="1057a002-7b53-459e-9bac-bd0daf35b30b"/>
    <x v="318"/>
    <x v="8"/>
    <d v="2024-06-09T00:00:00"/>
    <n v="5"/>
    <s v="On Time"/>
    <s v="a3fe0479-46c7-4b36-bd05-39635616af7e"/>
    <s v="Donald Douglas"/>
    <x v="2"/>
    <x v="5"/>
    <x v="1"/>
    <x v="2"/>
    <x v="0"/>
    <s v="Online"/>
    <s v="Cash"/>
    <n v="8"/>
    <n v="1914.25"/>
    <n v="0"/>
    <n v="15314"/>
    <n v="1524.02"/>
    <n v="3121.84"/>
    <n v="0.20385529580775763"/>
    <n v="464"/>
    <s v="Returned"/>
    <s v="Delivered"/>
    <n v="10.37"/>
    <n v="3"/>
  </r>
  <r>
    <s v="2661c426-3038-4dd7-8c7d-9313a6c681b0"/>
    <x v="319"/>
    <x v="5"/>
    <d v="2025-09-14T00:00:00"/>
    <n v="5"/>
    <s v="On Time"/>
    <s v="e651e3e1-3d84-4fc9-83f6-2136846d5a3b"/>
    <s v="Scott Patrick"/>
    <x v="2"/>
    <x v="7"/>
    <x v="1"/>
    <x v="0"/>
    <x v="4"/>
    <s v="Online"/>
    <s v="UPI"/>
    <n v="10"/>
    <n v="1503.85"/>
    <n v="15"/>
    <n v="12782.73"/>
    <n v="1157.47"/>
    <n v="2944.23"/>
    <n v="0.19577949928516808"/>
    <n v="262"/>
    <s v="Returned"/>
    <s v="In Transit"/>
    <n v="12.33"/>
    <n v="1"/>
  </r>
  <r>
    <s v="23d26b8d-ae46-424d-91d0-5ef3a91883fc"/>
    <x v="320"/>
    <x v="9"/>
    <d v="2024-08-30T00:00:00"/>
    <n v="5"/>
    <s v="On Time"/>
    <s v="7f53d344-a7c8-44e4-8684-3c86b8a60402"/>
    <s v="Deanna Barnes MD"/>
    <x v="3"/>
    <x v="5"/>
    <x v="1"/>
    <x v="2"/>
    <x v="9"/>
    <s v="Offline"/>
    <s v="UPI"/>
    <n v="3"/>
    <n v="1762.72"/>
    <n v="10"/>
    <n v="4759.34"/>
    <n v="1143.99"/>
    <n v="1670.57"/>
    <n v="0.31590761247768601"/>
    <n v="24"/>
    <s v="Not Returned"/>
    <s v="In Transit"/>
    <n v="28.83"/>
    <n v="1"/>
  </r>
  <r>
    <s v="92715f6e-fea8-4e3a-b544-01cb95410a9d"/>
    <x v="176"/>
    <x v="11"/>
    <d v="2023-11-19T00:00:00"/>
    <n v="6"/>
    <s v="Late"/>
    <s v="b9ff2c29-57d9-4bb0-b09e-47bad0e656e5"/>
    <s v="Melissa Little"/>
    <x v="3"/>
    <x v="2"/>
    <x v="2"/>
    <x v="1"/>
    <x v="5"/>
    <s v="Offline"/>
    <s v="UPI"/>
    <n v="3"/>
    <n v="1217.5899999999999"/>
    <n v="20"/>
    <n v="2922.22"/>
    <n v="848.39"/>
    <n v="886.08"/>
    <n v="0.2425775507354693"/>
    <n v="49"/>
    <s v="Not Returned"/>
    <s v="Delivered"/>
    <n v="5.58"/>
    <n v="5"/>
  </r>
  <r>
    <s v="5bc677ca-abff-4286-b0cf-9d73e8121ef0"/>
    <x v="52"/>
    <x v="7"/>
    <d v="2024-10-29T00:00:00"/>
    <n v="9"/>
    <s v="Late"/>
    <s v="2b843ef3-d86d-455d-8cd9-916481df62f4"/>
    <s v="Sherri White"/>
    <x v="1"/>
    <x v="3"/>
    <x v="0"/>
    <x v="2"/>
    <x v="9"/>
    <s v="Online"/>
    <s v="Net Banking"/>
    <n v="3"/>
    <n v="853.39"/>
    <n v="0"/>
    <n v="2560.17"/>
    <n v="567.80999999999995"/>
    <n v="856.74"/>
    <n v="0.33464184019029986"/>
    <n v="314"/>
    <s v="Returned"/>
    <s v="In Transit"/>
    <n v="25.72"/>
    <n v="1"/>
  </r>
  <r>
    <s v="423701f1-bdac-4c5e-a0c0-f2757885187d"/>
    <x v="321"/>
    <x v="2"/>
    <d v="2024-01-08T00:00:00"/>
    <n v="8"/>
    <s v="Late"/>
    <s v="c34e9baf-8f1c-42cc-8eef-9fa8b9a5d4d0"/>
    <s v="Theresa Lam"/>
    <x v="3"/>
    <x v="0"/>
    <x v="0"/>
    <x v="1"/>
    <x v="3"/>
    <s v="Online"/>
    <s v="UPI"/>
    <n v="5"/>
    <n v="985.06"/>
    <n v="10"/>
    <n v="4432.7700000000004"/>
    <n v="632.12"/>
    <n v="1588.23"/>
    <n v="0.32246360627779025"/>
    <n v="14"/>
    <s v="Returned"/>
    <s v="Delivered"/>
    <n v="10.79"/>
    <n v="2"/>
  </r>
  <r>
    <s v="392c04da-5af3-4a5a-b8e5-9b2716dc5a6e"/>
    <x v="122"/>
    <x v="10"/>
    <d v="2025-03-10T00:00:00"/>
    <n v="2"/>
    <s v="On Time"/>
    <s v="6ba4170b-4e9d-43e9-9f16-2ec3be848aa2"/>
    <s v="Erin Green"/>
    <x v="0"/>
    <x v="2"/>
    <x v="2"/>
    <x v="2"/>
    <x v="7"/>
    <s v="Online"/>
    <s v="Cash"/>
    <n v="2"/>
    <n v="459.19"/>
    <n v="15"/>
    <n v="780.62"/>
    <n v="370.68"/>
    <n v="150.47"/>
    <n v="0.16384285372068208"/>
    <n v="387"/>
    <s v="Not Returned"/>
    <s v="Delivered"/>
    <n v="13.84"/>
    <n v="1"/>
  </r>
  <r>
    <s v="787515b9-1e26-4d31-99e9-275876b90436"/>
    <x v="322"/>
    <x v="8"/>
    <d v="2024-06-02T00:00:00"/>
    <n v="1"/>
    <s v="On Time"/>
    <s v="9565257b-a267-432f-9dcb-f4bc0dbdc5da"/>
    <s v="Lisa Kennedy"/>
    <x v="0"/>
    <x v="1"/>
    <x v="1"/>
    <x v="3"/>
    <x v="5"/>
    <s v="Online"/>
    <s v="Net Banking"/>
    <n v="1"/>
    <n v="1821.63"/>
    <n v="0"/>
    <n v="1821.63"/>
    <n v="1257.82"/>
    <n v="563.80999999999995"/>
    <n v="0.30950851709732485"/>
    <n v="105"/>
    <s v="Returned"/>
    <s v="Delivered"/>
    <n v="35.18"/>
    <n v="1"/>
  </r>
  <r>
    <s v="ae423568-de14-453b-9eac-41d9801f4909"/>
    <x v="242"/>
    <x v="10"/>
    <d v="2024-03-25T00:00:00"/>
    <n v="9"/>
    <s v="Late"/>
    <s v="69c165ae-4c61-4ae8-87a3-7f1061b512ed"/>
    <s v="Scott Taylor"/>
    <x v="1"/>
    <x v="0"/>
    <x v="0"/>
    <x v="1"/>
    <x v="0"/>
    <s v="Online"/>
    <s v="Credit Card"/>
    <n v="6"/>
    <n v="1900.14"/>
    <n v="10"/>
    <n v="10260.76"/>
    <n v="1231.6099999999999"/>
    <n v="3610.06"/>
    <n v="0.31664859782261656"/>
    <n v="419"/>
    <s v="Returned"/>
    <s v="Pending"/>
    <n v="14.76"/>
    <n v="2"/>
  </r>
  <r>
    <s v="91c46efc-fcb8-46bb-a8c0-cbef57b936b0"/>
    <x v="323"/>
    <x v="10"/>
    <d v="2024-03-28T00:00:00"/>
    <n v="8"/>
    <s v="Late"/>
    <s v="752366ce-fc95-4bba-a818-4f34e4917f7d"/>
    <s v="Scott White"/>
    <x v="3"/>
    <x v="3"/>
    <x v="0"/>
    <x v="1"/>
    <x v="1"/>
    <s v="Online"/>
    <s v="Cash"/>
    <n v="2"/>
    <n v="58.44"/>
    <n v="5"/>
    <n v="111.04"/>
    <n v="51.2"/>
    <n v="13.76"/>
    <n v="0.11772758384668036"/>
    <n v="344"/>
    <s v="Returned"/>
    <s v="Delivered"/>
    <n v="42.56"/>
    <n v="4"/>
  </r>
  <r>
    <s v="fc9476b1-a18b-4d15-9527-34077cd2192f"/>
    <x v="324"/>
    <x v="2"/>
    <d v="2023-12-20T00:00:00"/>
    <n v="2"/>
    <s v="On Time"/>
    <s v="0ed9fa95-a26e-465b-903b-e7882d445af8"/>
    <s v="Donald Juarez"/>
    <x v="1"/>
    <x v="4"/>
    <x v="2"/>
    <x v="1"/>
    <x v="1"/>
    <s v="Offline"/>
    <s v="UPI"/>
    <n v="2"/>
    <n v="493.73"/>
    <n v="10"/>
    <n v="888.71"/>
    <n v="314.55"/>
    <n v="322.52"/>
    <n v="0.32661576165110484"/>
    <n v="360"/>
    <s v="Not Returned"/>
    <s v="Pending"/>
    <n v="37.5"/>
    <n v="1"/>
  </r>
  <r>
    <s v="7d54ec82-288f-4435-83b5-34db938703c9"/>
    <x v="325"/>
    <x v="0"/>
    <d v="2024-03-03T00:00:00"/>
    <n v="8"/>
    <s v="Late"/>
    <s v="1689e0b8-c79d-4b62-8379-44c1c90394ea"/>
    <s v="Jeffrey Jordan"/>
    <x v="1"/>
    <x v="6"/>
    <x v="0"/>
    <x v="3"/>
    <x v="5"/>
    <s v="Offline"/>
    <s v="UPI"/>
    <n v="8"/>
    <n v="800.32"/>
    <n v="20"/>
    <n v="5122.05"/>
    <n v="656.94"/>
    <n v="917.63"/>
    <n v="0.14332235855657735"/>
    <n v="437"/>
    <s v="Not Returned"/>
    <s v="Delivered"/>
    <n v="43.55"/>
    <n v="4"/>
  </r>
  <r>
    <s v="0131ff3b-6221-4670-ba36-e788f71fb9a6"/>
    <x v="262"/>
    <x v="5"/>
    <d v="2024-09-23T00:00:00"/>
    <n v="9"/>
    <s v="Late"/>
    <s v="bb0c7919-330c-4ff5-88a5-fa0d09a85dc5"/>
    <s v="Adrian Morris"/>
    <x v="0"/>
    <x v="6"/>
    <x v="0"/>
    <x v="1"/>
    <x v="3"/>
    <s v="Online"/>
    <s v="Debit Card"/>
    <n v="8"/>
    <n v="1997.51"/>
    <n v="0"/>
    <n v="15980.08"/>
    <n v="1436.03"/>
    <n v="4491.84"/>
    <n v="0.28108995699646061"/>
    <n v="202"/>
    <s v="Not Returned"/>
    <s v="Pending"/>
    <n v="31.58"/>
    <n v="1"/>
  </r>
  <r>
    <s v="ad3f5dd4-0496-46ba-b0c9-a2be87f1d48c"/>
    <x v="326"/>
    <x v="4"/>
    <d v="2025-08-01T00:00:00"/>
    <n v="7"/>
    <s v="Late"/>
    <s v="3fb2df47-bbcd-4c18-a06e-8de5010e4265"/>
    <s v="Shawn Collins"/>
    <x v="0"/>
    <x v="5"/>
    <x v="1"/>
    <x v="0"/>
    <x v="6"/>
    <s v="Online"/>
    <s v="Cash"/>
    <n v="6"/>
    <n v="1951.65"/>
    <n v="5"/>
    <n v="11124.41"/>
    <n v="1519.34"/>
    <n v="2464.17"/>
    <n v="0.21043476033100195"/>
    <n v="371"/>
    <s v="Not Returned"/>
    <s v="In Transit"/>
    <n v="39.42"/>
    <n v="5"/>
  </r>
  <r>
    <s v="4e5d8f12-96b3-4f4a-80da-a8ca62305d27"/>
    <x v="161"/>
    <x v="1"/>
    <d v="2024-01-13T00:00:00"/>
    <n v="9"/>
    <s v="Late"/>
    <s v="0bb432b3-d2e7-4deb-90b6-a6622ac1d5ca"/>
    <s v="Earl Luna"/>
    <x v="3"/>
    <x v="3"/>
    <x v="0"/>
    <x v="3"/>
    <x v="6"/>
    <s v="Online"/>
    <s v="Cash"/>
    <n v="10"/>
    <n v="977.86"/>
    <n v="15"/>
    <n v="8311.81"/>
    <n v="876.41"/>
    <n v="862.33"/>
    <n v="8.8185425316507471E-2"/>
    <n v="55"/>
    <s v="Returned"/>
    <s v="In Transit"/>
    <n v="27.02"/>
    <n v="2"/>
  </r>
  <r>
    <s v="e3524444-6f04-4f36-967c-5d44862c92fd"/>
    <x v="327"/>
    <x v="1"/>
    <d v="2025-01-25T00:00:00"/>
    <n v="3"/>
    <s v="On Time"/>
    <s v="57bd56c9-2240-463b-bed7-47beafd0d2f7"/>
    <s v="Katherine Christensen MD"/>
    <x v="2"/>
    <x v="5"/>
    <x v="1"/>
    <x v="0"/>
    <x v="5"/>
    <s v="Offline"/>
    <s v="Debit Card"/>
    <n v="2"/>
    <n v="1488.71"/>
    <n v="15"/>
    <n v="2530.81"/>
    <n v="1196.08"/>
    <n v="497.47"/>
    <n v="0.16708089554043434"/>
    <n v="155"/>
    <s v="Returned"/>
    <s v="Delivered"/>
    <n v="34.75"/>
    <n v="5"/>
  </r>
  <r>
    <s v="04e55bd5-6744-4cd4-8fdf-c6f9eb0f827c"/>
    <x v="328"/>
    <x v="5"/>
    <d v="2025-09-29T00:00:00"/>
    <n v="9"/>
    <s v="Late"/>
    <s v="fc21109b-ba27-4c64-b96d-1ffb3a799efa"/>
    <s v="Nicholas Lawrence"/>
    <x v="3"/>
    <x v="7"/>
    <x v="1"/>
    <x v="3"/>
    <x v="8"/>
    <s v="Online"/>
    <s v="Credit Card"/>
    <n v="8"/>
    <n v="622.45000000000005"/>
    <n v="15"/>
    <n v="4232.66"/>
    <n v="467.73"/>
    <n v="1052.0999999999999"/>
    <n v="0.21128203068519558"/>
    <n v="220"/>
    <s v="Returned"/>
    <s v="In Transit"/>
    <n v="25.26"/>
    <n v="4"/>
  </r>
  <r>
    <s v="a689d07f-b60b-4f87-9dd8-effc1f878b32"/>
    <x v="329"/>
    <x v="0"/>
    <d v="2024-02-28T00:00:00"/>
    <n v="3"/>
    <s v="On Time"/>
    <s v="e0653245-600c-4c71-8990-a647cac8d87e"/>
    <s v="Patricia Dean"/>
    <x v="2"/>
    <x v="7"/>
    <x v="1"/>
    <x v="3"/>
    <x v="3"/>
    <s v="Offline"/>
    <s v="Debit Card"/>
    <n v="9"/>
    <n v="114.08"/>
    <n v="10"/>
    <n v="924.05"/>
    <n v="98.73"/>
    <n v="124.33"/>
    <n v="0.12109435873461119"/>
    <n v="159"/>
    <s v="Not Returned"/>
    <s v="In Transit"/>
    <n v="39.380000000000003"/>
    <n v="5"/>
  </r>
  <r>
    <s v="1bad52a8-a976-4c4d-8c47-2187fea35d37"/>
    <x v="330"/>
    <x v="1"/>
    <d v="2025-01-25T00:00:00"/>
    <n v="5"/>
    <s v="On Time"/>
    <s v="0c5921f8-050d-4bfe-960b-f603a750350e"/>
    <s v="Jennifer James"/>
    <x v="2"/>
    <x v="7"/>
    <x v="1"/>
    <x v="3"/>
    <x v="9"/>
    <s v="Offline"/>
    <s v="Net Banking"/>
    <n v="3"/>
    <n v="1146.4000000000001"/>
    <n v="20"/>
    <n v="2751.36"/>
    <n v="707.01"/>
    <n v="1054.54"/>
    <n v="0.30662363340311699"/>
    <n v="346"/>
    <s v="Not Returned"/>
    <s v="In Transit"/>
    <n v="19.420000000000002"/>
    <n v="1"/>
  </r>
  <r>
    <s v="27335670-b3ad-42ba-b972-09c040b374f8"/>
    <x v="331"/>
    <x v="2"/>
    <d v="2024-12-21T00:00:00"/>
    <n v="6"/>
    <s v="Late"/>
    <s v="a15c159a-af8c-4888-b1f8-1ad9349b5089"/>
    <s v="Jason Garcia"/>
    <x v="2"/>
    <x v="1"/>
    <x v="1"/>
    <x v="1"/>
    <x v="6"/>
    <s v="Online"/>
    <s v="Cash"/>
    <n v="10"/>
    <n v="730.31"/>
    <n v="0"/>
    <n v="7303.1"/>
    <n v="605.83000000000004"/>
    <n v="1244.8"/>
    <n v="0.17044816584737987"/>
    <n v="176"/>
    <s v="Not Returned"/>
    <s v="In Transit"/>
    <n v="20.81"/>
    <n v="2"/>
  </r>
  <r>
    <s v="b362cd55-9b0a-4a0b-9f6f-acc1451d38fe"/>
    <x v="332"/>
    <x v="11"/>
    <d v="2024-11-27T00:00:00"/>
    <n v="3"/>
    <s v="On Time"/>
    <s v="e60c1638-d4a5-481e-ab38-2a0a231d260b"/>
    <s v="Nathan Wilson"/>
    <x v="0"/>
    <x v="2"/>
    <x v="2"/>
    <x v="1"/>
    <x v="0"/>
    <s v="Offline"/>
    <s v="Credit Card"/>
    <n v="2"/>
    <n v="1205.44"/>
    <n v="10"/>
    <n v="2169.79"/>
    <n v="764.66"/>
    <n v="793.4"/>
    <n v="0.32909145208388635"/>
    <n v="235"/>
    <s v="Not Returned"/>
    <s v="Pending"/>
    <n v="28.16"/>
    <n v="4"/>
  </r>
  <r>
    <s v="32da81f0-7f6b-43c6-9b34-1937c8e60939"/>
    <x v="333"/>
    <x v="1"/>
    <d v="2024-01-19T00:00:00"/>
    <n v="6"/>
    <s v="Late"/>
    <s v="435391b2-c728-40c1-b322-c68b9be78aec"/>
    <s v="Valerie Howard"/>
    <x v="0"/>
    <x v="3"/>
    <x v="0"/>
    <x v="0"/>
    <x v="9"/>
    <s v="Offline"/>
    <s v="Credit Card"/>
    <n v="6"/>
    <n v="1196.58"/>
    <n v="15"/>
    <n v="6102.56"/>
    <n v="922.69"/>
    <n v="1396.84"/>
    <n v="0.19456005170290885"/>
    <n v="353"/>
    <s v="Returned"/>
    <s v="In Transit"/>
    <n v="27.35"/>
    <n v="3"/>
  </r>
  <r>
    <s v="8c52d271-0a16-4e18-a90e-3e894b9c22f4"/>
    <x v="183"/>
    <x v="9"/>
    <d v="2024-09-01T00:00:00"/>
    <n v="2"/>
    <s v="On Time"/>
    <s v="b02e21aa-352b-4ec8-a90d-21cb7f111a36"/>
    <s v="Erin Smith"/>
    <x v="1"/>
    <x v="5"/>
    <x v="1"/>
    <x v="2"/>
    <x v="6"/>
    <s v="Offline"/>
    <s v="UPI"/>
    <n v="4"/>
    <n v="1940.38"/>
    <n v="15"/>
    <n v="6597.29"/>
    <n v="1534.13"/>
    <n v="1381.25"/>
    <n v="0.17796127562642369"/>
    <n v="24"/>
    <s v="Not Returned"/>
    <s v="Pending"/>
    <n v="23.09"/>
    <n v="2"/>
  </r>
  <r>
    <s v="d5d1c669-1c45-4357-a829-4a6716c8e3d7"/>
    <x v="334"/>
    <x v="10"/>
    <d v="2025-03-29T00:00:00"/>
    <n v="8"/>
    <s v="Late"/>
    <s v="262e5559-7e7d-4a19-ab45-057892fbacf6"/>
    <s v="Penny Jones"/>
    <x v="2"/>
    <x v="0"/>
    <x v="0"/>
    <x v="0"/>
    <x v="4"/>
    <s v="Online"/>
    <s v="UPI"/>
    <n v="2"/>
    <n v="706.83"/>
    <n v="20"/>
    <n v="1130.93"/>
    <n v="593.99"/>
    <n v="180.54"/>
    <n v="0.12771104791816984"/>
    <n v="407"/>
    <s v="Returned"/>
    <s v="Pending"/>
    <n v="42.07"/>
    <n v="5"/>
  </r>
  <r>
    <s v="a4f34185-4182-4509-a79f-9f3d19ee2c3b"/>
    <x v="224"/>
    <x v="3"/>
    <d v="2025-05-10T00:00:00"/>
    <n v="9"/>
    <s v="Late"/>
    <s v="fa2fbd74-fd19-45cc-b4ed-a60e3b2d520b"/>
    <s v="John Garcia"/>
    <x v="2"/>
    <x v="3"/>
    <x v="0"/>
    <x v="3"/>
    <x v="1"/>
    <s v="Online"/>
    <s v="Credit Card"/>
    <n v="7"/>
    <n v="661.04"/>
    <n v="15"/>
    <n v="3933.19"/>
    <n v="446.45"/>
    <n v="1276.81"/>
    <n v="0.27593100050137448"/>
    <n v="321"/>
    <s v="Returned"/>
    <s v="Pending"/>
    <n v="27.46"/>
    <n v="4"/>
  </r>
  <r>
    <s v="4a629c5e-da2c-4852-8a19-0939dfc7ab26"/>
    <x v="335"/>
    <x v="0"/>
    <d v="2024-03-08T00:00:00"/>
    <n v="8"/>
    <s v="Late"/>
    <s v="500d92a7-ad40-4244-8d35-66ef5c370739"/>
    <s v="Brian York"/>
    <x v="1"/>
    <x v="3"/>
    <x v="0"/>
    <x v="3"/>
    <x v="4"/>
    <s v="Online"/>
    <s v="Debit Card"/>
    <n v="1"/>
    <n v="1466.9"/>
    <n v="20"/>
    <n v="1173.52"/>
    <n v="968.44"/>
    <n v="398.77"/>
    <n v="0.27184538823369009"/>
    <n v="382"/>
    <s v="Not Returned"/>
    <s v="In Transit"/>
    <n v="23.46"/>
    <n v="1"/>
  </r>
  <r>
    <s v="236dd176-da1c-46ae-8279-e2ab0bbf6334"/>
    <x v="29"/>
    <x v="5"/>
    <d v="2025-09-11T00:00:00"/>
    <n v="4"/>
    <s v="On Time"/>
    <s v="54231dbe-2ba6-4158-a5ae-cf37a9d1a28e"/>
    <s v="Jeffrey Howell"/>
    <x v="2"/>
    <x v="2"/>
    <x v="2"/>
    <x v="3"/>
    <x v="0"/>
    <s v="Online"/>
    <s v="Credit Card"/>
    <n v="3"/>
    <n v="1656.24"/>
    <n v="10"/>
    <n v="4471.8500000000004"/>
    <n v="1335.02"/>
    <n v="867.29"/>
    <n v="0.17454998470431016"/>
    <n v="76"/>
    <s v="Returned"/>
    <s v="Delivered"/>
    <n v="16.05"/>
    <n v="3"/>
  </r>
  <r>
    <s v="d0a17fe8-5f64-4a53-97cb-a85dbbaa574f"/>
    <x v="34"/>
    <x v="9"/>
    <d v="2025-09-03T00:00:00"/>
    <n v="5"/>
    <s v="On Time"/>
    <s v="66995af5-1d24-481c-aed0-87d457bcad3a"/>
    <s v="Jesus Houston"/>
    <x v="1"/>
    <x v="7"/>
    <x v="1"/>
    <x v="3"/>
    <x v="1"/>
    <s v="Online"/>
    <s v="UPI"/>
    <n v="7"/>
    <n v="1983.02"/>
    <n v="0"/>
    <n v="13881.14"/>
    <n v="1309.98"/>
    <n v="4711.28"/>
    <n v="0.33940151889542214"/>
    <n v="404"/>
    <s v="Not Returned"/>
    <s v="Pending"/>
    <n v="29.78"/>
    <n v="1"/>
  </r>
  <r>
    <s v="6bf7240f-ccc6-4fed-ba6e-43d0d9c59cd9"/>
    <x v="234"/>
    <x v="6"/>
    <d v="2025-04-06T00:00:00"/>
    <n v="2"/>
    <s v="On Time"/>
    <s v="2ab202c2-cc02-43c6-a2d9-03c8a61acd8e"/>
    <s v="Michael Brown"/>
    <x v="2"/>
    <x v="7"/>
    <x v="1"/>
    <x v="0"/>
    <x v="3"/>
    <s v="Offline"/>
    <s v="Credit Card"/>
    <n v="2"/>
    <n v="1726.19"/>
    <n v="10"/>
    <n v="3107.14"/>
    <n v="1347.26"/>
    <n v="682.07"/>
    <n v="0.19756515794900908"/>
    <n v="203"/>
    <s v="Returned"/>
    <s v="Delivered"/>
    <n v="10.039999999999999"/>
    <n v="5"/>
  </r>
  <r>
    <s v="e9462820-6a80-4ac2-9a8c-f13c28ce231e"/>
    <x v="336"/>
    <x v="9"/>
    <d v="2025-08-08T00:00:00"/>
    <n v="6"/>
    <s v="Late"/>
    <s v="91a646da-cd61-4988-bb90-942f973b6977"/>
    <s v="Catherine James"/>
    <x v="3"/>
    <x v="0"/>
    <x v="0"/>
    <x v="2"/>
    <x v="9"/>
    <s v="Offline"/>
    <s v="Debit Card"/>
    <n v="4"/>
    <n v="1774.9"/>
    <n v="20"/>
    <n v="5679.68"/>
    <n v="1130.05"/>
    <n v="2063.52"/>
    <n v="0.29065299453490334"/>
    <n v="478"/>
    <s v="Not Returned"/>
    <s v="Delivered"/>
    <n v="11.49"/>
    <n v="2"/>
  </r>
  <r>
    <s v="af390a9d-dcd1-4413-8760-801f9c81fc46"/>
    <x v="337"/>
    <x v="4"/>
    <d v="2024-07-27T00:00:00"/>
    <n v="6"/>
    <s v="Late"/>
    <s v="f933a9fa-ba2e-4eb3-96aa-5382e1446b45"/>
    <s v="Karen Freeman"/>
    <x v="0"/>
    <x v="2"/>
    <x v="2"/>
    <x v="2"/>
    <x v="9"/>
    <s v="Offline"/>
    <s v="Net Banking"/>
    <n v="10"/>
    <n v="846.33"/>
    <n v="0"/>
    <n v="8463.2999999999993"/>
    <n v="632.29999999999995"/>
    <n v="2140.3000000000002"/>
    <n v="0.25289189795942479"/>
    <n v="216"/>
    <s v="Not Returned"/>
    <s v="Pending"/>
    <n v="16.09"/>
    <n v="3"/>
  </r>
  <r>
    <s v="1036ca81-0bc4-47ba-b0d0-ebcb6949ece5"/>
    <x v="338"/>
    <x v="5"/>
    <d v="2025-09-15T00:00:00"/>
    <n v="10"/>
    <s v="Late"/>
    <s v="032a09e0-5071-45f0-a7ac-590c42f90f92"/>
    <s v="Megan Saunders"/>
    <x v="0"/>
    <x v="5"/>
    <x v="1"/>
    <x v="2"/>
    <x v="9"/>
    <s v="Online"/>
    <s v="Debit Card"/>
    <n v="5"/>
    <n v="1445.56"/>
    <n v="0"/>
    <n v="7227.8"/>
    <n v="1147.22"/>
    <n v="1491.7"/>
    <n v="0.20638368521541828"/>
    <n v="129"/>
    <s v="Not Returned"/>
    <s v="In Transit"/>
    <n v="33.75"/>
    <n v="3"/>
  </r>
  <r>
    <s v="fa575cea-3957-4344-90a4-a421b9493906"/>
    <x v="339"/>
    <x v="1"/>
    <d v="2025-01-10T00:00:00"/>
    <n v="4"/>
    <s v="On Time"/>
    <s v="569adef0-df86-4633-ab7a-eb66f4acc7e2"/>
    <s v="Melissa Montgomery"/>
    <x v="3"/>
    <x v="0"/>
    <x v="0"/>
    <x v="1"/>
    <x v="9"/>
    <s v="Online"/>
    <s v="Debit Card"/>
    <n v="7"/>
    <n v="807.52"/>
    <n v="10"/>
    <n v="5087.38"/>
    <n v="557.4"/>
    <n v="1575.76"/>
    <n v="0.27876532027512813"/>
    <n v="468"/>
    <s v="Not Returned"/>
    <s v="Pending"/>
    <n v="19.27"/>
    <n v="4"/>
  </r>
  <r>
    <s v="7b5fbe41-3fa2-4de0-ba05-dd0fa9660a5a"/>
    <x v="340"/>
    <x v="5"/>
    <d v="2024-09-23T00:00:00"/>
    <n v="6"/>
    <s v="Late"/>
    <s v="a4331510-ad21-44cc-a9e8-f0d8588309de"/>
    <s v="Ryan Grant"/>
    <x v="2"/>
    <x v="1"/>
    <x v="1"/>
    <x v="2"/>
    <x v="5"/>
    <s v="Online"/>
    <s v="Debit Card"/>
    <n v="8"/>
    <n v="1655.24"/>
    <n v="15"/>
    <n v="11255.63"/>
    <n v="1359.09"/>
    <n v="2013.82"/>
    <n v="0.15207915468451705"/>
    <n v="357"/>
    <s v="Not Returned"/>
    <s v="Pending"/>
    <n v="7.99"/>
    <n v="4"/>
  </r>
  <r>
    <s v="ef32f72a-a4b5-4723-82fb-28690df80b89"/>
    <x v="341"/>
    <x v="0"/>
    <d v="2025-02-07T00:00:00"/>
    <n v="3"/>
    <s v="On Time"/>
    <s v="782351d9-d94d-4188-816c-e054282c6470"/>
    <s v="Sheila Jones"/>
    <x v="0"/>
    <x v="6"/>
    <x v="0"/>
    <x v="3"/>
    <x v="3"/>
    <s v="Offline"/>
    <s v="Debit Card"/>
    <n v="3"/>
    <n v="1535.85"/>
    <n v="15"/>
    <n v="3916.42"/>
    <n v="1285.98"/>
    <n v="637.16999999999996"/>
    <n v="0.13828824429469025"/>
    <n v="321"/>
    <s v="Not Returned"/>
    <s v="In Transit"/>
    <n v="30.91"/>
    <n v="1"/>
  </r>
  <r>
    <s v="f85b6d0a-54b5-4635-bdab-161452150ed8"/>
    <x v="302"/>
    <x v="11"/>
    <d v="2024-11-07T00:00:00"/>
    <n v="6"/>
    <s v="Late"/>
    <s v="39034b65-81c6-4eeb-8ce3-c8c847354e4f"/>
    <s v="Jamie Montoya"/>
    <x v="2"/>
    <x v="5"/>
    <x v="1"/>
    <x v="1"/>
    <x v="1"/>
    <s v="Offline"/>
    <s v="Debit Card"/>
    <n v="3"/>
    <n v="1441.45"/>
    <n v="20"/>
    <n v="3459.48"/>
    <n v="1161.4100000000001"/>
    <n v="672.1"/>
    <n v="0.15542220218067454"/>
    <n v="133"/>
    <s v="Returned"/>
    <s v="Pending"/>
    <n v="31.69"/>
    <n v="3"/>
  </r>
  <r>
    <s v="92b26acd-cd1f-45a3-b1b6-5ca175873920"/>
    <x v="342"/>
    <x v="2"/>
    <d v="2023-12-27T00:00:00"/>
    <n v="10"/>
    <s v="Late"/>
    <s v="7f9ad277-db49-4e6d-9688-782f72b696ca"/>
    <s v="Bryan Jimenez"/>
    <x v="1"/>
    <x v="3"/>
    <x v="0"/>
    <x v="1"/>
    <x v="5"/>
    <s v="Online"/>
    <s v="Credit Card"/>
    <n v="3"/>
    <n v="858.27"/>
    <n v="15"/>
    <n v="2188.59"/>
    <n v="740.62"/>
    <n v="300.01"/>
    <n v="0.11651733525968906"/>
    <n v="472"/>
    <s v="Returned"/>
    <s v="Delivered"/>
    <n v="48.84"/>
    <n v="2"/>
  </r>
  <r>
    <s v="698f04f8-6747-424a-9a46-d536048c8480"/>
    <x v="300"/>
    <x v="10"/>
    <d v="2025-03-09T00:00:00"/>
    <n v="2"/>
    <s v="On Time"/>
    <s v="000b1f5e-8c91-4d13-8ea0-2346092c4801"/>
    <s v="Rebecca Richmond"/>
    <x v="3"/>
    <x v="3"/>
    <x v="0"/>
    <x v="1"/>
    <x v="3"/>
    <s v="Online"/>
    <s v="Net Banking"/>
    <n v="7"/>
    <n v="832.02"/>
    <n v="20"/>
    <n v="4659.3100000000004"/>
    <n v="564.15"/>
    <n v="1500.07"/>
    <n v="0.25756077292098062"/>
    <n v="60"/>
    <s v="Returned"/>
    <s v="Pending"/>
    <n v="28.66"/>
    <n v="4"/>
  </r>
  <r>
    <s v="8ff50701-8222-4c16-a3de-4ec04dfa21be"/>
    <x v="343"/>
    <x v="0"/>
    <d v="2025-03-03T00:00:00"/>
    <n v="8"/>
    <s v="Late"/>
    <s v="74ca0ad7-abe5-4e96-a793-9a2e34f43404"/>
    <s v="Heidi Brown"/>
    <x v="2"/>
    <x v="7"/>
    <x v="1"/>
    <x v="0"/>
    <x v="8"/>
    <s v="Online"/>
    <s v="Cash"/>
    <n v="4"/>
    <n v="1441.45"/>
    <n v="10"/>
    <n v="5189.22"/>
    <n v="989.39"/>
    <n v="1627.42"/>
    <n v="0.28225398036699156"/>
    <n v="438"/>
    <s v="Returned"/>
    <s v="Pending"/>
    <n v="14.7"/>
    <n v="3"/>
  </r>
  <r>
    <s v="8f660bbd-54fc-486f-b457-7d47d8253010"/>
    <x v="344"/>
    <x v="6"/>
    <d v="2024-04-12T00:00:00"/>
    <n v="5"/>
    <s v="On Time"/>
    <s v="791f49f6-9996-4612-9ea8-7552c47566bf"/>
    <s v="Heidi Chavez"/>
    <x v="1"/>
    <x v="2"/>
    <x v="2"/>
    <x v="3"/>
    <x v="7"/>
    <s v="Offline"/>
    <s v="Debit Card"/>
    <n v="3"/>
    <n v="846.62"/>
    <n v="0"/>
    <n v="2539.86"/>
    <n v="581.67999999999995"/>
    <n v="794.82"/>
    <n v="0.31293850842172405"/>
    <n v="189"/>
    <s v="Not Returned"/>
    <s v="Delivered"/>
    <n v="5.46"/>
    <n v="2"/>
  </r>
  <r>
    <s v="008ffab9-38c4-4b38-a8ae-57b9c262cad0"/>
    <x v="321"/>
    <x v="2"/>
    <d v="2024-01-02T00:00:00"/>
    <n v="2"/>
    <s v="On Time"/>
    <s v="a2379e6f-d473-4534-9aea-635257632e1e"/>
    <s v="Dorothy Boyd"/>
    <x v="0"/>
    <x v="6"/>
    <x v="0"/>
    <x v="3"/>
    <x v="8"/>
    <s v="Online"/>
    <s v="UPI"/>
    <n v="7"/>
    <n v="1441.01"/>
    <n v="20"/>
    <n v="8069.66"/>
    <n v="975.37"/>
    <n v="2607.58"/>
    <n v="0.25850717800114403"/>
    <n v="476"/>
    <s v="Returned"/>
    <s v="In Transit"/>
    <n v="45.87"/>
    <n v="5"/>
  </r>
  <r>
    <s v="2a061609-e599-4d3c-8bb8-1d381b37ef19"/>
    <x v="7"/>
    <x v="6"/>
    <d v="2025-04-20T00:00:00"/>
    <n v="6"/>
    <s v="Late"/>
    <s v="b783e1d5-d264-44b9-a3f4-7a557e0f60b2"/>
    <s v="Jennifer King"/>
    <x v="1"/>
    <x v="1"/>
    <x v="1"/>
    <x v="0"/>
    <x v="0"/>
    <s v="Online"/>
    <s v="Net Banking"/>
    <n v="7"/>
    <n v="1033.8599999999999"/>
    <n v="10"/>
    <n v="6513.32"/>
    <n v="923.5"/>
    <n v="695.27"/>
    <n v="9.6071311119770297E-2"/>
    <n v="91"/>
    <s v="Not Returned"/>
    <s v="Delivered"/>
    <n v="27.67"/>
    <n v="3"/>
  </r>
  <r>
    <s v="da296905-ee22-470b-9ee9-32603002d831"/>
    <x v="345"/>
    <x v="10"/>
    <d v="2024-03-19T00:00:00"/>
    <n v="2"/>
    <s v="On Time"/>
    <s v="d315fafa-7500-4785-b730-dfba6494dd5c"/>
    <s v="Michelle Rodriguez"/>
    <x v="3"/>
    <x v="7"/>
    <x v="1"/>
    <x v="1"/>
    <x v="5"/>
    <s v="Online"/>
    <s v="Debit Card"/>
    <n v="9"/>
    <n v="668.77"/>
    <n v="15"/>
    <n v="5116.09"/>
    <n v="429.71"/>
    <n v="1828.81"/>
    <n v="0.30384304186956818"/>
    <n v="255"/>
    <s v="Not Returned"/>
    <s v="Pending"/>
    <n v="21.23"/>
    <n v="4"/>
  </r>
  <r>
    <s v="d6642fe8-a21c-4c06-ad37-65670be7728e"/>
    <x v="131"/>
    <x v="5"/>
    <d v="2024-09-05T00:00:00"/>
    <n v="3"/>
    <s v="On Time"/>
    <s v="c5ab4e57-1f8b-4af1-96bc-532dac117bab"/>
    <s v="Judith Lawrence"/>
    <x v="3"/>
    <x v="3"/>
    <x v="0"/>
    <x v="2"/>
    <x v="4"/>
    <s v="Offline"/>
    <s v="Debit Card"/>
    <n v="5"/>
    <n v="1667.7"/>
    <n v="20"/>
    <n v="6670.8"/>
    <n v="1157.22"/>
    <n v="2041.92"/>
    <n v="0.24487857528332435"/>
    <n v="284"/>
    <s v="Not Returned"/>
    <s v="Delivered"/>
    <n v="13.5"/>
    <n v="1"/>
  </r>
  <r>
    <s v="011c4544-7fb3-4be5-b6bf-2f7222778161"/>
    <x v="192"/>
    <x v="11"/>
    <d v="2024-11-19T00:00:00"/>
    <n v="8"/>
    <s v="Late"/>
    <s v="8da03d88-0c6f-4051-bc78-842387c5f526"/>
    <s v="Sara Webb"/>
    <x v="0"/>
    <x v="2"/>
    <x v="2"/>
    <x v="1"/>
    <x v="3"/>
    <s v="Offline"/>
    <s v="UPI"/>
    <n v="3"/>
    <n v="966.98"/>
    <n v="15"/>
    <n v="2465.8000000000002"/>
    <n v="706.79"/>
    <n v="663.48"/>
    <n v="0.22871207263852406"/>
    <n v="363"/>
    <s v="Not Returned"/>
    <s v="In Transit"/>
    <n v="27.18"/>
    <n v="2"/>
  </r>
  <r>
    <s v="2d5d2395-e901-4768-abd1-4b0cc7f4f4f9"/>
    <x v="154"/>
    <x v="11"/>
    <d v="2024-11-23T00:00:00"/>
    <n v="9"/>
    <s v="Late"/>
    <s v="bb01b2a5-2c74-4800-941c-23fab11af726"/>
    <s v="Ashley Sandoval"/>
    <x v="3"/>
    <x v="0"/>
    <x v="0"/>
    <x v="2"/>
    <x v="5"/>
    <s v="Online"/>
    <s v="Net Banking"/>
    <n v="5"/>
    <n v="447.28"/>
    <n v="5"/>
    <n v="2124.58"/>
    <n v="380.41"/>
    <n v="317.63"/>
    <n v="0.14202736540869257"/>
    <n v="497"/>
    <s v="Returned"/>
    <s v="Pending"/>
    <n v="39.51"/>
    <n v="2"/>
  </r>
  <r>
    <s v="e1a2cfe7-810d-4c57-9264-5a59e1f85b33"/>
    <x v="346"/>
    <x v="1"/>
    <d v="2025-01-31T00:00:00"/>
    <n v="2"/>
    <s v="On Time"/>
    <s v="9be702ab-fac0-4fc4-ab2d-9ccc6279403c"/>
    <s v="Pamela Hill"/>
    <x v="2"/>
    <x v="4"/>
    <x v="2"/>
    <x v="0"/>
    <x v="8"/>
    <s v="Offline"/>
    <s v="Net Banking"/>
    <n v="2"/>
    <n v="1548.09"/>
    <n v="10"/>
    <n v="2786.56"/>
    <n v="940.91"/>
    <n v="1092.92"/>
    <n v="0.35298981325375145"/>
    <n v="475"/>
    <s v="Returned"/>
    <s v="In Transit"/>
    <n v="11.92"/>
    <n v="1"/>
  </r>
  <r>
    <s v="ce072a52-73ed-4223-8b4e-f503f8722413"/>
    <x v="248"/>
    <x v="4"/>
    <d v="2024-07-15T00:00:00"/>
    <n v="6"/>
    <s v="Late"/>
    <s v="9a3f0ad1-69a9-4ff9-a35f-c3d52224a806"/>
    <s v="Nicole Evans"/>
    <x v="0"/>
    <x v="7"/>
    <x v="1"/>
    <x v="3"/>
    <x v="9"/>
    <s v="Offline"/>
    <s v="UPI"/>
    <n v="5"/>
    <n v="1275.3"/>
    <n v="20"/>
    <n v="5101.2"/>
    <n v="1016.93"/>
    <n v="1033.48"/>
    <n v="0.16207637418646592"/>
    <n v="485"/>
    <s v="Returned"/>
    <s v="Delivered"/>
    <n v="43.85"/>
    <n v="3"/>
  </r>
  <r>
    <s v="b63d65d5-505c-4527-9c57-546d8c3d031a"/>
    <x v="308"/>
    <x v="6"/>
    <d v="2025-04-18T00:00:00"/>
    <n v="5"/>
    <s v="On Time"/>
    <s v="a1f0fa7a-8db7-4572-af7d-b821bca0258e"/>
    <s v="Daniel Klein"/>
    <x v="1"/>
    <x v="6"/>
    <x v="0"/>
    <x v="0"/>
    <x v="5"/>
    <s v="Online"/>
    <s v="Cash"/>
    <n v="10"/>
    <n v="1116.95"/>
    <n v="15"/>
    <n v="9494.07"/>
    <n v="701.18"/>
    <n v="3534.05"/>
    <n v="0.31640180849635169"/>
    <n v="45"/>
    <s v="Returned"/>
    <s v="Delivered"/>
    <n v="12.33"/>
    <n v="4"/>
  </r>
  <r>
    <s v="21f6c63d-ac20-4f11-abd3-3927586528e6"/>
    <x v="286"/>
    <x v="6"/>
    <d v="2025-04-12T00:00:00"/>
    <n v="10"/>
    <s v="Late"/>
    <s v="f9a55cf2-a66c-4fa1-b5dc-8a9afb38cd91"/>
    <s v="Kathy Benson"/>
    <x v="1"/>
    <x v="3"/>
    <x v="0"/>
    <x v="1"/>
    <x v="5"/>
    <s v="Offline"/>
    <s v="Credit Card"/>
    <n v="7"/>
    <n v="632.16999999999996"/>
    <n v="10"/>
    <n v="3982.67"/>
    <n v="550.70000000000005"/>
    <n v="513.26"/>
    <n v="0.11598598026299436"/>
    <n v="426"/>
    <s v="Not Returned"/>
    <s v="Pending"/>
    <n v="13.99"/>
    <n v="4"/>
  </r>
  <r>
    <s v="5a2c41bc-c2c2-46ff-9d8b-32d9b5d9ad36"/>
    <x v="347"/>
    <x v="8"/>
    <d v="2024-06-29T00:00:00"/>
    <n v="6"/>
    <s v="Late"/>
    <s v="9215583a-9532-4aba-baf9-85ff8ff19886"/>
    <s v="Michelle Craig"/>
    <x v="1"/>
    <x v="4"/>
    <x v="2"/>
    <x v="3"/>
    <x v="0"/>
    <s v="Offline"/>
    <s v="Cash"/>
    <n v="7"/>
    <n v="1147.96"/>
    <n v="0"/>
    <n v="8035.72"/>
    <n v="949.3"/>
    <n v="1390.62"/>
    <n v="0.1730548102721349"/>
    <n v="47"/>
    <s v="Returned"/>
    <s v="Pending"/>
    <n v="20.38"/>
    <n v="4"/>
  </r>
  <r>
    <s v="e0a25901-4932-436e-88ad-dab1d7654a18"/>
    <x v="215"/>
    <x v="5"/>
    <d v="2025-09-17T00:00:00"/>
    <n v="7"/>
    <s v="Late"/>
    <s v="0344edb3-ceed-4ffc-ac21-835dd8e8b97c"/>
    <s v="Allison Thomas"/>
    <x v="0"/>
    <x v="2"/>
    <x v="2"/>
    <x v="1"/>
    <x v="9"/>
    <s v="Offline"/>
    <s v="UPI"/>
    <n v="9"/>
    <n v="1078.19"/>
    <n v="0"/>
    <n v="9703.7099999999991"/>
    <n v="740.94"/>
    <n v="3035.25"/>
    <n v="0.31279273597417889"/>
    <n v="76"/>
    <s v="Returned"/>
    <s v="Pending"/>
    <n v="45.63"/>
    <n v="2"/>
  </r>
  <r>
    <s v="c00c200c-4458-4006-b32c-ce0a0e7da698"/>
    <x v="348"/>
    <x v="10"/>
    <d v="2025-03-29T00:00:00"/>
    <n v="9"/>
    <s v="Late"/>
    <s v="495fa2fc-fbc8-477e-a933-0fc4c918a346"/>
    <s v="Brianna Brown"/>
    <x v="2"/>
    <x v="4"/>
    <x v="2"/>
    <x v="2"/>
    <x v="4"/>
    <s v="Offline"/>
    <s v="Credit Card"/>
    <n v="2"/>
    <n v="143.07"/>
    <n v="0"/>
    <n v="286.14"/>
    <n v="107.88"/>
    <n v="70.38"/>
    <n v="0.24596351436359823"/>
    <n v="237"/>
    <s v="Not Returned"/>
    <s v="In Transit"/>
    <n v="16.47"/>
    <n v="1"/>
  </r>
  <r>
    <s v="8a8a4105-c0eb-4875-b439-67294b8e5509"/>
    <x v="349"/>
    <x v="8"/>
    <d v="2025-06-24T00:00:00"/>
    <n v="7"/>
    <s v="Late"/>
    <s v="73dd3bc6-d064-45a8-9bd2-9cb108453b2f"/>
    <s v="Sean Stevenson"/>
    <x v="3"/>
    <x v="1"/>
    <x v="1"/>
    <x v="0"/>
    <x v="9"/>
    <s v="Offline"/>
    <s v="Net Banking"/>
    <n v="3"/>
    <n v="400.13"/>
    <n v="15"/>
    <n v="1020.33"/>
    <n v="245.51"/>
    <n v="394.28"/>
    <n v="0.32845991719357875"/>
    <n v="370"/>
    <s v="Not Returned"/>
    <s v="Pending"/>
    <n v="25.25"/>
    <n v="3"/>
  </r>
  <r>
    <s v="8faf6d4a-a5a9-4ebc-be0e-c2da396c357b"/>
    <x v="148"/>
    <x v="9"/>
    <d v="2025-08-20T00:00:00"/>
    <n v="2"/>
    <s v="On Time"/>
    <s v="c8c85ad6-82cb-4dc7-bcd3-0e99638e1388"/>
    <s v="Melissa Schwartz"/>
    <x v="2"/>
    <x v="6"/>
    <x v="0"/>
    <x v="1"/>
    <x v="8"/>
    <s v="Online"/>
    <s v="Credit Card"/>
    <n v="10"/>
    <n v="410.92"/>
    <n v="10"/>
    <n v="3698.28"/>
    <n v="354"/>
    <n v="512.28"/>
    <n v="0.12466660177163438"/>
    <n v="202"/>
    <s v="Returned"/>
    <s v="Delivered"/>
    <n v="12.73"/>
    <n v="4"/>
  </r>
  <r>
    <s v="6aa415b5-6336-4815-a1af-663ced2e1bcd"/>
    <x v="350"/>
    <x v="11"/>
    <d v="2023-12-02T00:00:00"/>
    <n v="10"/>
    <s v="Late"/>
    <s v="af65e8cc-f9cf-4499-89c1-ad45f4ea6b97"/>
    <s v="Juan Smith"/>
    <x v="3"/>
    <x v="7"/>
    <x v="1"/>
    <x v="3"/>
    <x v="4"/>
    <s v="Offline"/>
    <s v="UPI"/>
    <n v="5"/>
    <n v="1465.53"/>
    <n v="20"/>
    <n v="5862.12"/>
    <n v="1236.82"/>
    <n v="914.84"/>
    <n v="0.12484766603208397"/>
    <n v="44"/>
    <s v="Returned"/>
    <s v="Delivered"/>
    <n v="5.62"/>
    <n v="1"/>
  </r>
  <r>
    <s v="c7eab19b-de6c-436b-9edd-218233fd862d"/>
    <x v="351"/>
    <x v="6"/>
    <d v="2024-05-08T00:00:00"/>
    <n v="9"/>
    <s v="Late"/>
    <s v="d479cc36-716c-41f2-9ec0-0f3adc461b34"/>
    <s v="Mark Mckinney"/>
    <x v="1"/>
    <x v="1"/>
    <x v="1"/>
    <x v="1"/>
    <x v="3"/>
    <s v="Online"/>
    <s v="UPI"/>
    <n v="3"/>
    <n v="458"/>
    <n v="5"/>
    <n v="1305.3"/>
    <n v="334.68"/>
    <n v="351.46"/>
    <n v="0.25579330422125179"/>
    <n v="394"/>
    <s v="Not Returned"/>
    <s v="Delivered"/>
    <n v="26.33"/>
    <n v="1"/>
  </r>
  <r>
    <s v="bd0b0fa2-8bee-483f-96a0-6bf2c14ebd10"/>
    <x v="159"/>
    <x v="4"/>
    <d v="2024-08-05T00:00:00"/>
    <n v="8"/>
    <s v="Late"/>
    <s v="b993ff63-c6b1-4d94-b24b-cc3d9a7791a2"/>
    <s v="Elizabeth Thompson"/>
    <x v="1"/>
    <x v="0"/>
    <x v="0"/>
    <x v="1"/>
    <x v="7"/>
    <s v="Online"/>
    <s v="UPI"/>
    <n v="8"/>
    <n v="1490.62"/>
    <n v="15"/>
    <n v="10136.219999999999"/>
    <n v="1105.22"/>
    <n v="2620.7199999999998"/>
    <n v="0.21976761347627161"/>
    <n v="291"/>
    <s v="Not Returned"/>
    <s v="Delivered"/>
    <n v="20.02"/>
    <n v="1"/>
  </r>
  <r>
    <s v="2c7dd667-f664-4720-afdd-b26a13106665"/>
    <x v="271"/>
    <x v="10"/>
    <d v="2025-03-31T00:00:00"/>
    <n v="1"/>
    <s v="On Time"/>
    <s v="6090103c-1e8d-48ad-838b-77adbc2e2b59"/>
    <s v="Douglas Baker"/>
    <x v="2"/>
    <x v="4"/>
    <x v="2"/>
    <x v="3"/>
    <x v="9"/>
    <s v="Offline"/>
    <s v="Cash"/>
    <n v="10"/>
    <n v="1487.3"/>
    <n v="20"/>
    <n v="11898.4"/>
    <n v="1338.14"/>
    <n v="1193.28"/>
    <n v="8.0231291602232233E-2"/>
    <n v="262"/>
    <s v="Not Returned"/>
    <s v="Delivered"/>
    <n v="37.14"/>
    <n v="5"/>
  </r>
  <r>
    <s v="0171f5a7-4148-4d11-9894-62e895801c3a"/>
    <x v="11"/>
    <x v="0"/>
    <d v="2024-02-25T00:00:00"/>
    <n v="7"/>
    <s v="Late"/>
    <s v="efffa2f4-b5ae-429d-b761-7d80549fc34c"/>
    <s v="Christian Morris"/>
    <x v="2"/>
    <x v="1"/>
    <x v="1"/>
    <x v="3"/>
    <x v="4"/>
    <s v="Online"/>
    <s v="Cash"/>
    <n v="2"/>
    <n v="665.91"/>
    <n v="10"/>
    <n v="1198.6400000000001"/>
    <n v="577.91999999999996"/>
    <n v="158.38"/>
    <n v="0.11891997417068373"/>
    <n v="318"/>
    <s v="Not Returned"/>
    <s v="In Transit"/>
    <n v="36.39"/>
    <n v="1"/>
  </r>
  <r>
    <s v="9d9887bc-a018-4791-aeb0-93fec60ea4d5"/>
    <x v="124"/>
    <x v="11"/>
    <d v="2023-12-05T00:00:00"/>
    <n v="10"/>
    <s v="Late"/>
    <s v="7d94bf10-4d18-4b75-a971-a31fd7d80594"/>
    <s v="Krista Jones"/>
    <x v="3"/>
    <x v="5"/>
    <x v="1"/>
    <x v="2"/>
    <x v="8"/>
    <s v="Offline"/>
    <s v="Debit Card"/>
    <n v="8"/>
    <n v="965.02"/>
    <n v="5"/>
    <n v="7334.15"/>
    <n v="725.98"/>
    <n v="1816.7"/>
    <n v="0.23531895712005971"/>
    <n v="452"/>
    <s v="Not Returned"/>
    <s v="Pending"/>
    <n v="37.01"/>
    <n v="4"/>
  </r>
  <r>
    <s v="f4fd25b7-384f-4e3b-8680-4a8a515f352c"/>
    <x v="87"/>
    <x v="6"/>
    <d v="2025-04-21T00:00:00"/>
    <n v="3"/>
    <s v="On Time"/>
    <s v="c948384b-1174-4357-8546-74262f120b9e"/>
    <s v="Jennifer Herrera"/>
    <x v="1"/>
    <x v="6"/>
    <x v="0"/>
    <x v="3"/>
    <x v="7"/>
    <s v="Online"/>
    <s v="Debit Card"/>
    <n v="5"/>
    <n v="1262.5899999999999"/>
    <n v="0"/>
    <n v="6312.95"/>
    <n v="1010.22"/>
    <n v="1261.8499999999999"/>
    <n v="0.19988278063345979"/>
    <n v="310"/>
    <s v="Not Returned"/>
    <s v="Delivered"/>
    <n v="40.71"/>
    <n v="4"/>
  </r>
  <r>
    <s v="369e5af8-e226-49ee-b8a0-6ffe597278c5"/>
    <x v="352"/>
    <x v="2"/>
    <d v="2024-01-02T00:00:00"/>
    <n v="6"/>
    <s v="Late"/>
    <s v="5c5d3f1b-54c0-46c2-94f6-516ea9d049dc"/>
    <s v="Travis Montgomery"/>
    <x v="1"/>
    <x v="3"/>
    <x v="0"/>
    <x v="1"/>
    <x v="8"/>
    <s v="Online"/>
    <s v="Net Banking"/>
    <n v="1"/>
    <n v="1135.82"/>
    <n v="10"/>
    <n v="1022.24"/>
    <n v="981.66"/>
    <n v="138.74"/>
    <n v="0.1221496363860471"/>
    <n v="16"/>
    <s v="Returned"/>
    <s v="In Transit"/>
    <n v="24.38"/>
    <n v="5"/>
  </r>
  <r>
    <s v="c08bd674-d2dd-4e26-8fb3-a134ff2336e9"/>
    <x v="353"/>
    <x v="7"/>
    <d v="2024-10-20T00:00:00"/>
    <n v="1"/>
    <s v="On Time"/>
    <s v="1d5e6aee-0240-459a-a638-8854fb2b8b80"/>
    <s v="Jill Conway"/>
    <x v="3"/>
    <x v="2"/>
    <x v="2"/>
    <x v="0"/>
    <x v="1"/>
    <s v="Online"/>
    <s v="Net Banking"/>
    <n v="5"/>
    <n v="486.99"/>
    <n v="10"/>
    <n v="2191.4499999999998"/>
    <n v="406.86"/>
    <n v="360.58"/>
    <n v="0.14808517628698742"/>
    <n v="309"/>
    <s v="Returned"/>
    <s v="Pending"/>
    <n v="7.27"/>
    <n v="4"/>
  </r>
  <r>
    <s v="f57a431e-3e6b-44fd-9f02-7cbfeb29d912"/>
    <x v="341"/>
    <x v="0"/>
    <d v="2025-02-05T00:00:00"/>
    <n v="1"/>
    <s v="On Time"/>
    <s v="5228ed8d-e2ba-4fce-aebb-af9c0a35653c"/>
    <s v="Robert Wilson"/>
    <x v="0"/>
    <x v="7"/>
    <x v="1"/>
    <x v="0"/>
    <x v="5"/>
    <s v="Online"/>
    <s v="Credit Card"/>
    <n v="10"/>
    <n v="1574.22"/>
    <n v="0"/>
    <n v="15742.2"/>
    <n v="1333.5"/>
    <n v="2407.1999999999998"/>
    <n v="0.15291382398902312"/>
    <n v="445"/>
    <s v="Returned"/>
    <s v="In Transit"/>
    <n v="12.07"/>
    <n v="3"/>
  </r>
  <r>
    <s v="06531d47-4867-4b30-b956-77318a4cfe1f"/>
    <x v="354"/>
    <x v="3"/>
    <d v="2024-05-05T00:00:00"/>
    <n v="2"/>
    <s v="On Time"/>
    <s v="c53f1db3-d275-4d43-8451-7303e94d4fbe"/>
    <s v="Robert Griffin"/>
    <x v="1"/>
    <x v="7"/>
    <x v="1"/>
    <x v="3"/>
    <x v="5"/>
    <s v="Offline"/>
    <s v="Cash"/>
    <n v="6"/>
    <n v="350.88"/>
    <n v="10"/>
    <n v="1894.75"/>
    <n v="296.76"/>
    <n v="292.25"/>
    <n v="0.13881763945888434"/>
    <n v="393"/>
    <s v="Returned"/>
    <s v="Delivered"/>
    <n v="42.57"/>
    <n v="4"/>
  </r>
  <r>
    <s v="31487df8-a6ca-4d50-a5f5-c8914be318a8"/>
    <x v="355"/>
    <x v="11"/>
    <d v="2023-11-27T00:00:00"/>
    <n v="7"/>
    <s v="Late"/>
    <s v="f2be029f-1514-4755-838e-9a615200044b"/>
    <s v="Wesley Ayala"/>
    <x v="3"/>
    <x v="6"/>
    <x v="0"/>
    <x v="2"/>
    <x v="1"/>
    <s v="Online"/>
    <s v="Debit Card"/>
    <n v="5"/>
    <n v="383.96"/>
    <n v="10"/>
    <n v="1727.82"/>
    <n v="312.76"/>
    <n v="320.39999999999998"/>
    <n v="0.16689238462339825"/>
    <n v="385"/>
    <s v="Not Returned"/>
    <s v="Delivered"/>
    <n v="11.21"/>
    <n v="4"/>
  </r>
  <r>
    <s v="35f5c654-10c2-42e5-a07e-afb101e06ad8"/>
    <x v="356"/>
    <x v="2"/>
    <d v="2024-12-12T00:00:00"/>
    <n v="8"/>
    <s v="Late"/>
    <s v="3692a531-c609-4cd8-a127-dc6bab9b153d"/>
    <s v="Jessica Garcia"/>
    <x v="1"/>
    <x v="4"/>
    <x v="2"/>
    <x v="3"/>
    <x v="9"/>
    <s v="Online"/>
    <s v="Net Banking"/>
    <n v="9"/>
    <n v="1906.09"/>
    <n v="10"/>
    <n v="15439.33"/>
    <n v="1683.31"/>
    <n v="1804.52"/>
    <n v="0.10519032271415424"/>
    <n v="483"/>
    <s v="Returned"/>
    <s v="Delivered"/>
    <n v="20.22"/>
    <n v="4"/>
  </r>
  <r>
    <s v="f9e9cf93-e0ee-4e8a-b3e6-f4c6d428df6c"/>
    <x v="257"/>
    <x v="2"/>
    <d v="2024-12-08T00:00:00"/>
    <n v="1"/>
    <s v="On Time"/>
    <s v="a5850828-6f6b-4df3-8673-f2e0bdcac10f"/>
    <s v="Andrea Parks"/>
    <x v="3"/>
    <x v="5"/>
    <x v="1"/>
    <x v="3"/>
    <x v="3"/>
    <s v="Offline"/>
    <s v="Cash"/>
    <n v="1"/>
    <n v="816.87"/>
    <n v="5"/>
    <n v="776.03"/>
    <n v="711.29"/>
    <n v="100.3"/>
    <n v="0.12278575538335353"/>
    <n v="453"/>
    <s v="Not Returned"/>
    <s v="Pending"/>
    <n v="38.42"/>
    <n v="3"/>
  </r>
  <r>
    <s v="09b2eae6-54eb-4c91-b784-ae08758fc8fa"/>
    <x v="357"/>
    <x v="11"/>
    <d v="2023-11-08T00:00:00"/>
    <n v="4"/>
    <s v="On Time"/>
    <s v="2d90e4ee-0de4-433e-92c0-620c1667c518"/>
    <s v="Kristin Andrews"/>
    <x v="2"/>
    <x v="1"/>
    <x v="1"/>
    <x v="2"/>
    <x v="1"/>
    <s v="Offline"/>
    <s v="Cash"/>
    <n v="3"/>
    <n v="1240.28"/>
    <n v="15"/>
    <n v="3162.71"/>
    <n v="910.19"/>
    <n v="841.73"/>
    <n v="0.22622042334526613"/>
    <n v="397"/>
    <s v="Returned"/>
    <s v="In Transit"/>
    <n v="8.7899999999999991"/>
    <n v="5"/>
  </r>
  <r>
    <s v="63561add-685a-4f2b-8236-c0bfe9366a85"/>
    <x v="43"/>
    <x v="6"/>
    <d v="2024-04-19T00:00:00"/>
    <n v="9"/>
    <s v="Late"/>
    <s v="6edaba8c-6789-47d0-a155-eb2c737cf8b5"/>
    <s v="James Wilson"/>
    <x v="3"/>
    <x v="6"/>
    <x v="0"/>
    <x v="3"/>
    <x v="7"/>
    <s v="Offline"/>
    <s v="Debit Card"/>
    <n v="9"/>
    <n v="1064.92"/>
    <n v="10"/>
    <n v="8625.85"/>
    <n v="707.24"/>
    <n v="2897.21"/>
    <n v="0.30228770444936914"/>
    <n v="11"/>
    <s v="Returned"/>
    <s v="Pending"/>
    <n v="31.66"/>
    <n v="2"/>
  </r>
  <r>
    <s v="103056b7-9e4c-44dd-b864-a47ba43447fb"/>
    <x v="358"/>
    <x v="7"/>
    <d v="2023-10-30T00:00:00"/>
    <n v="9"/>
    <s v="Late"/>
    <s v="0ba6fe09-95ea-4825-bef6-a59ac186a221"/>
    <s v="Angel Reilly"/>
    <x v="3"/>
    <x v="3"/>
    <x v="0"/>
    <x v="3"/>
    <x v="1"/>
    <s v="Online"/>
    <s v="Credit Card"/>
    <n v="1"/>
    <n v="265.36"/>
    <n v="10"/>
    <n v="238.82"/>
    <n v="179.89"/>
    <n v="76.92"/>
    <n v="0.28987036478745853"/>
    <n v="387"/>
    <s v="Returned"/>
    <s v="In Transit"/>
    <n v="18.41"/>
    <n v="1"/>
  </r>
  <r>
    <s v="4d2551eb-af95-4e79-8971-bf514a32bb22"/>
    <x v="359"/>
    <x v="1"/>
    <d v="2024-01-16T00:00:00"/>
    <n v="9"/>
    <s v="Late"/>
    <s v="c3e90323-4811-46e9-9625-34ca9b47e639"/>
    <s v="Jane Short"/>
    <x v="1"/>
    <x v="7"/>
    <x v="1"/>
    <x v="2"/>
    <x v="8"/>
    <s v="Offline"/>
    <s v="UPI"/>
    <n v="10"/>
    <n v="1620.51"/>
    <n v="20"/>
    <n v="12964.08"/>
    <n v="1319.73"/>
    <n v="2406.2399999999998"/>
    <n v="0.14848658755576946"/>
    <n v="145"/>
    <s v="Returned"/>
    <s v="Pending"/>
    <n v="21.99"/>
    <n v="2"/>
  </r>
  <r>
    <s v="38491ecc-8891-47fd-a804-d0ac795741bb"/>
    <x v="360"/>
    <x v="11"/>
    <d v="2023-11-16T00:00:00"/>
    <n v="7"/>
    <s v="Late"/>
    <s v="cbf925b5-6418-46b7-bf2b-43b422e9e527"/>
    <s v="Kimberly Choi"/>
    <x v="2"/>
    <x v="0"/>
    <x v="0"/>
    <x v="2"/>
    <x v="1"/>
    <s v="Online"/>
    <s v="Credit Card"/>
    <n v="6"/>
    <n v="1185.6199999999999"/>
    <n v="15"/>
    <n v="6046.66"/>
    <n v="746.22"/>
    <n v="2240.94"/>
    <n v="0.31501661577908607"/>
    <n v="31"/>
    <s v="Not Returned"/>
    <s v="Delivered"/>
    <n v="26.43"/>
    <n v="4"/>
  </r>
  <r>
    <s v="ea06f94b-e310-4f72-ad62-d0944c4d6e40"/>
    <x v="109"/>
    <x v="0"/>
    <d v="2024-02-10T00:00:00"/>
    <n v="5"/>
    <s v="On Time"/>
    <s v="bab503fb-ddfc-41d5-8b86-3deaf7222fbe"/>
    <s v="Tina Smith"/>
    <x v="2"/>
    <x v="0"/>
    <x v="0"/>
    <x v="2"/>
    <x v="1"/>
    <s v="Offline"/>
    <s v="Cash"/>
    <n v="9"/>
    <n v="835.37"/>
    <n v="20"/>
    <n v="6014.66"/>
    <n v="696.4"/>
    <n v="1000.58"/>
    <n v="0.13308540593456261"/>
    <n v="352"/>
    <s v="Not Returned"/>
    <s v="Pending"/>
    <n v="48.8"/>
    <n v="2"/>
  </r>
  <r>
    <s v="0ab1a504-1f8c-46e0-a431-13fd8e190d07"/>
    <x v="263"/>
    <x v="9"/>
    <d v="2025-08-28T00:00:00"/>
    <n v="2"/>
    <s v="On Time"/>
    <s v="64e289c0-98be-4ff0-929d-af9f0149a2af"/>
    <s v="Theresa Torres"/>
    <x v="1"/>
    <x v="5"/>
    <x v="1"/>
    <x v="1"/>
    <x v="9"/>
    <s v="Offline"/>
    <s v="Cash"/>
    <n v="3"/>
    <n v="1436.74"/>
    <n v="20"/>
    <n v="3448.18"/>
    <n v="1234.1300000000001"/>
    <n v="486.26"/>
    <n v="0.11281558713940355"/>
    <n v="16"/>
    <s v="Returned"/>
    <s v="Pending"/>
    <n v="21.62"/>
    <n v="1"/>
  </r>
  <r>
    <s v="5806a961-b9d7-47a9-a74e-d0b3bdce635f"/>
    <x v="361"/>
    <x v="3"/>
    <d v="2025-05-22T00:00:00"/>
    <n v="2"/>
    <s v="On Time"/>
    <s v="a55bc44f-e7d7-4d1d-a9a3-b9913634646c"/>
    <s v="Brenda White"/>
    <x v="3"/>
    <x v="4"/>
    <x v="2"/>
    <x v="0"/>
    <x v="5"/>
    <s v="Offline"/>
    <s v="UPI"/>
    <n v="5"/>
    <n v="770.69"/>
    <n v="0"/>
    <n v="3853.45"/>
    <n v="583.28"/>
    <n v="937.05"/>
    <n v="0.24317170327887994"/>
    <n v="155"/>
    <s v="Not Returned"/>
    <s v="In Transit"/>
    <n v="6.26"/>
    <n v="2"/>
  </r>
  <r>
    <s v="1d57e734-31bf-4cf6-80b3-af7cd5b211a9"/>
    <x v="362"/>
    <x v="0"/>
    <d v="2025-02-15T00:00:00"/>
    <n v="8"/>
    <s v="Late"/>
    <s v="913a1734-ccb6-4571-abc5-35452e6d7a04"/>
    <s v="Sarah Randolph"/>
    <x v="0"/>
    <x v="5"/>
    <x v="1"/>
    <x v="3"/>
    <x v="3"/>
    <s v="Online"/>
    <s v="Net Banking"/>
    <n v="5"/>
    <n v="1876.8"/>
    <n v="10"/>
    <n v="8445.6"/>
    <n v="1247.46"/>
    <n v="2832.03"/>
    <n v="0.30179347826086961"/>
    <n v="178"/>
    <s v="Returned"/>
    <s v="Delivered"/>
    <n v="23.79"/>
    <n v="5"/>
  </r>
  <r>
    <s v="12b99a50-8cb6-41f0-a509-6396761579e7"/>
    <x v="96"/>
    <x v="2"/>
    <d v="2024-12-19T00:00:00"/>
    <n v="3"/>
    <s v="On Time"/>
    <s v="402d105b-113e-4f84-abf3-90964a68369c"/>
    <s v="Nicholas Freeman"/>
    <x v="2"/>
    <x v="3"/>
    <x v="0"/>
    <x v="3"/>
    <x v="6"/>
    <s v="Offline"/>
    <s v="Cash"/>
    <n v="8"/>
    <n v="1573.63"/>
    <n v="20"/>
    <n v="10071.23"/>
    <n v="1006.88"/>
    <n v="3627.2"/>
    <n v="0.28812363770390748"/>
    <n v="76"/>
    <s v="Not Returned"/>
    <s v="Delivered"/>
    <n v="40.99"/>
    <n v="5"/>
  </r>
  <r>
    <s v="a7cd13cb-abda-46b2-a0d2-b5285b6d6b7c"/>
    <x v="363"/>
    <x v="8"/>
    <d v="2024-07-07T00:00:00"/>
    <n v="8"/>
    <s v="Late"/>
    <s v="9e98961d-48fe-4f6d-999c-8d943c0a584e"/>
    <s v="Corey Tucker"/>
    <x v="3"/>
    <x v="4"/>
    <x v="2"/>
    <x v="3"/>
    <x v="8"/>
    <s v="Online"/>
    <s v="Debit Card"/>
    <n v="6"/>
    <n v="1805.48"/>
    <n v="20"/>
    <n v="8666.2999999999993"/>
    <n v="1108.1099999999999"/>
    <n v="3347.38"/>
    <n v="0.30900185361602822"/>
    <n v="362"/>
    <s v="Returned"/>
    <s v="Pending"/>
    <n v="33.35"/>
    <n v="3"/>
  </r>
  <r>
    <s v="b18678ce-4e40-4fba-a8cf-e5899dc89e1a"/>
    <x v="364"/>
    <x v="8"/>
    <d v="2024-07-08T00:00:00"/>
    <n v="10"/>
    <s v="Late"/>
    <s v="911ddc79-90c8-4420-a703-5b27958c2936"/>
    <s v="Eugene Patterson"/>
    <x v="1"/>
    <x v="0"/>
    <x v="0"/>
    <x v="0"/>
    <x v="8"/>
    <s v="Offline"/>
    <s v="Net Banking"/>
    <n v="9"/>
    <n v="1912.58"/>
    <n v="20"/>
    <n v="13770.58"/>
    <n v="1582.25"/>
    <n v="2378.38"/>
    <n v="0.13817170755965472"/>
    <n v="459"/>
    <s v="Returned"/>
    <s v="Delivered"/>
    <n v="34.619999999999997"/>
    <n v="5"/>
  </r>
  <r>
    <s v="38b5e89a-c921-457c-bf05-557c502ed818"/>
    <x v="252"/>
    <x v="7"/>
    <d v="2023-10-29T00:00:00"/>
    <n v="9"/>
    <s v="Late"/>
    <s v="6fa5d3b0-a40d-4ea5-bd64-987eb652ae99"/>
    <s v="Ian Frazier"/>
    <x v="3"/>
    <x v="5"/>
    <x v="1"/>
    <x v="0"/>
    <x v="0"/>
    <s v="Offline"/>
    <s v="Net Banking"/>
    <n v="4"/>
    <n v="1584.18"/>
    <n v="20"/>
    <n v="5069.38"/>
    <n v="1161.6300000000001"/>
    <n v="1352.16"/>
    <n v="0.21338484263151916"/>
    <n v="23"/>
    <s v="Not Returned"/>
    <s v="Delivered"/>
    <n v="20.3"/>
    <n v="2"/>
  </r>
  <r>
    <s v="7202fae5-767d-4b27-bade-4367e0bd202c"/>
    <x v="365"/>
    <x v="8"/>
    <d v="2024-07-02T00:00:00"/>
    <n v="2"/>
    <s v="On Time"/>
    <s v="7caa281b-4e33-4644-8657-20ae5bd67d4d"/>
    <s v="Casey Obrien"/>
    <x v="1"/>
    <x v="4"/>
    <x v="2"/>
    <x v="0"/>
    <x v="1"/>
    <s v="Offline"/>
    <s v="Debit Card"/>
    <n v="5"/>
    <n v="668.9"/>
    <n v="0"/>
    <n v="3344.5"/>
    <n v="424.35"/>
    <n v="1222.75"/>
    <n v="0.3656002391986844"/>
    <n v="93"/>
    <s v="Not Returned"/>
    <s v="Delivered"/>
    <n v="11.94"/>
    <n v="4"/>
  </r>
  <r>
    <s v="23d7263d-d391-4017-9bd4-a86d47d6723c"/>
    <x v="366"/>
    <x v="4"/>
    <d v="2025-08-05T00:00:00"/>
    <n v="5"/>
    <s v="On Time"/>
    <s v="4363589c-3249-4cff-89e2-df24e42c0aea"/>
    <s v="Lori Luna"/>
    <x v="2"/>
    <x v="5"/>
    <x v="1"/>
    <x v="0"/>
    <x v="4"/>
    <s v="Online"/>
    <s v="UPI"/>
    <n v="3"/>
    <n v="1924.19"/>
    <n v="0"/>
    <n v="5772.57"/>
    <n v="1566.27"/>
    <n v="1073.76"/>
    <n v="0.18601073698543283"/>
    <n v="72"/>
    <s v="Not Returned"/>
    <s v="In Transit"/>
    <n v="16.61"/>
    <n v="1"/>
  </r>
  <r>
    <s v="a1b24627-81d6-4019-997e-8d3c04c4f46a"/>
    <x v="61"/>
    <x v="5"/>
    <d v="2025-09-17T00:00:00"/>
    <n v="9"/>
    <s v="Late"/>
    <s v="9432d797-94f6-467a-9009-550707fc584e"/>
    <s v="Kevin Escobar"/>
    <x v="2"/>
    <x v="1"/>
    <x v="1"/>
    <x v="1"/>
    <x v="8"/>
    <s v="Online"/>
    <s v="UPI"/>
    <n v="10"/>
    <n v="1516.66"/>
    <n v="5"/>
    <n v="14408.27"/>
    <n v="1134.3"/>
    <n v="3632.42"/>
    <n v="0.23950127253306608"/>
    <n v="31"/>
    <s v="Not Returned"/>
    <s v="In Transit"/>
    <n v="29.89"/>
    <n v="1"/>
  </r>
  <r>
    <s v="ffaca645-e4dc-4306-8b20-ce3e42b7c048"/>
    <x v="182"/>
    <x v="2"/>
    <d v="2024-12-28T00:00:00"/>
    <n v="10"/>
    <s v="Late"/>
    <s v="c6735380-a766-4617-b8db-cde38a284792"/>
    <s v="James Vance"/>
    <x v="0"/>
    <x v="7"/>
    <x v="1"/>
    <x v="0"/>
    <x v="2"/>
    <s v="Online"/>
    <s v="Net Banking"/>
    <n v="1"/>
    <n v="1285.4100000000001"/>
    <n v="10"/>
    <n v="1156.8699999999999"/>
    <n v="984.91"/>
    <n v="270.45"/>
    <n v="0.21039979461805958"/>
    <n v="333"/>
    <s v="Returned"/>
    <s v="In Transit"/>
    <n v="30.57"/>
    <n v="4"/>
  </r>
  <r>
    <s v="22460ac9-4a7e-4bc2-9b6f-1c33bbb4c0ce"/>
    <x v="127"/>
    <x v="1"/>
    <d v="2025-01-23T00:00:00"/>
    <n v="7"/>
    <s v="Late"/>
    <s v="172e8c68-82aa-4c46-8049-9bbf76f6a778"/>
    <s v="Jonathan Bates"/>
    <x v="2"/>
    <x v="0"/>
    <x v="0"/>
    <x v="1"/>
    <x v="7"/>
    <s v="Online"/>
    <s v="Credit Card"/>
    <n v="3"/>
    <n v="777.95"/>
    <n v="5"/>
    <n v="2217.16"/>
    <n v="592.22"/>
    <n v="529.33000000000004"/>
    <n v="0.22680549306939177"/>
    <n v="416"/>
    <s v="Not Returned"/>
    <s v="Pending"/>
    <n v="18.02"/>
    <n v="2"/>
  </r>
  <r>
    <s v="9d31762a-fb5a-4b36-8e79-68b7f6c8b8b9"/>
    <x v="367"/>
    <x v="9"/>
    <d v="2025-08-09T00:00:00"/>
    <n v="4"/>
    <s v="On Time"/>
    <s v="839e7623-c1d8-41d3-aa74-b90caf2537f5"/>
    <s v="Christopher Knight"/>
    <x v="3"/>
    <x v="1"/>
    <x v="1"/>
    <x v="0"/>
    <x v="9"/>
    <s v="Online"/>
    <s v="Debit Card"/>
    <n v="5"/>
    <n v="582.94000000000005"/>
    <n v="15"/>
    <n v="2477.5"/>
    <n v="524.51"/>
    <n v="248.33"/>
    <n v="8.5199162864102645E-2"/>
    <n v="378"/>
    <s v="Returned"/>
    <s v="In Transit"/>
    <n v="9.0399999999999991"/>
    <n v="1"/>
  </r>
  <r>
    <s v="256d4d11-f7bd-4499-9f48-2e7ca8cf4f62"/>
    <x v="368"/>
    <x v="2"/>
    <d v="2025-01-04T00:00:00"/>
    <n v="6"/>
    <s v="Late"/>
    <s v="f06dca24-7bc6-4121-bb64-a525bc653d94"/>
    <s v="Daniel Freeman"/>
    <x v="3"/>
    <x v="5"/>
    <x v="1"/>
    <x v="2"/>
    <x v="2"/>
    <s v="Offline"/>
    <s v="UPI"/>
    <n v="9"/>
    <n v="461.16"/>
    <n v="10"/>
    <n v="3735.4"/>
    <n v="398.99"/>
    <n v="503.58"/>
    <n v="0.12133171422788908"/>
    <n v="125"/>
    <s v="Not Returned"/>
    <s v="In Transit"/>
    <n v="14.48"/>
    <n v="5"/>
  </r>
  <r>
    <s v="0af57e60-3be8-45df-9e93-4de043ace875"/>
    <x v="369"/>
    <x v="2"/>
    <d v="2023-12-05T00:00:00"/>
    <n v="1"/>
    <s v="On Time"/>
    <s v="e860bcb1-8494-405c-b4ef-2552ab286d09"/>
    <s v="Jasmine Hardin"/>
    <x v="1"/>
    <x v="6"/>
    <x v="0"/>
    <x v="0"/>
    <x v="7"/>
    <s v="Offline"/>
    <s v="Net Banking"/>
    <n v="1"/>
    <n v="1310.56"/>
    <n v="20"/>
    <n v="1048.45"/>
    <n v="973.69"/>
    <n v="269.5"/>
    <n v="0.20563728482480773"/>
    <n v="458"/>
    <s v="Not Returned"/>
    <s v="In Transit"/>
    <n v="29.22"/>
    <n v="1"/>
  </r>
  <r>
    <s v="a605b7c9-fb07-4e93-8a37-31ab0be3534a"/>
    <x v="370"/>
    <x v="9"/>
    <d v="2025-09-03T00:00:00"/>
    <n v="3"/>
    <s v="On Time"/>
    <s v="f7ebc69a-b428-4f0d-9a6c-f45952f6531f"/>
    <s v="Sandra Davenport"/>
    <x v="0"/>
    <x v="1"/>
    <x v="1"/>
    <x v="3"/>
    <x v="5"/>
    <s v="Online"/>
    <s v="Cash"/>
    <n v="7"/>
    <n v="738.34"/>
    <n v="20"/>
    <n v="4134.7"/>
    <n v="522.29"/>
    <n v="1209.8800000000001"/>
    <n v="0.23409269442262373"/>
    <n v="189"/>
    <s v="Returned"/>
    <s v="In Transit"/>
    <n v="5.42"/>
    <n v="1"/>
  </r>
  <r>
    <s v="2c816bf0-91f6-4406-8b5a-868394213090"/>
    <x v="303"/>
    <x v="3"/>
    <d v="2024-05-12T00:00:00"/>
    <n v="4"/>
    <s v="On Time"/>
    <s v="5d8416e0-60e6-46ff-a757-43f9606cc2f5"/>
    <s v="Stephanie Miller"/>
    <x v="1"/>
    <x v="3"/>
    <x v="0"/>
    <x v="2"/>
    <x v="8"/>
    <s v="Offline"/>
    <s v="UPI"/>
    <n v="10"/>
    <n v="225.43"/>
    <n v="10"/>
    <n v="2028.87"/>
    <n v="189.93"/>
    <n v="319.5"/>
    <n v="0.1417291398660338"/>
    <n v="18"/>
    <s v="Not Returned"/>
    <s v="In Transit"/>
    <n v="45.7"/>
    <n v="5"/>
  </r>
  <r>
    <s v="390fecf5-e841-4a39-b901-2b9c6057153a"/>
    <x v="351"/>
    <x v="6"/>
    <d v="2024-05-09T00:00:00"/>
    <n v="10"/>
    <s v="Late"/>
    <s v="d1366db1-5a57-4607-a7e5-46468430f0fa"/>
    <s v="Katelyn Olson"/>
    <x v="2"/>
    <x v="2"/>
    <x v="2"/>
    <x v="0"/>
    <x v="8"/>
    <s v="Online"/>
    <s v="Net Banking"/>
    <n v="7"/>
    <n v="1969.31"/>
    <n v="0"/>
    <n v="13785.17"/>
    <n v="1695.53"/>
    <n v="1916.46"/>
    <n v="0.13902331273390173"/>
    <n v="99"/>
    <s v="Returned"/>
    <s v="Delivered"/>
    <n v="31.47"/>
    <n v="1"/>
  </r>
  <r>
    <s v="23936d45-e1cc-4f0d-8078-636d01b062c1"/>
    <x v="371"/>
    <x v="1"/>
    <d v="2025-01-29T00:00:00"/>
    <n v="1"/>
    <s v="On Time"/>
    <s v="13bc0dc6-3ae0-4cdb-aa65-24af709d338b"/>
    <s v="Diana Hernandez"/>
    <x v="3"/>
    <x v="5"/>
    <x v="1"/>
    <x v="2"/>
    <x v="4"/>
    <s v="Offline"/>
    <s v="Credit Card"/>
    <n v="9"/>
    <n v="1718.18"/>
    <n v="10"/>
    <n v="13917.26"/>
    <n v="1129.8"/>
    <n v="4765.88"/>
    <n v="0.3081995030917728"/>
    <n v="480"/>
    <s v="Not Returned"/>
    <s v="Pending"/>
    <n v="35.29"/>
    <n v="1"/>
  </r>
  <r>
    <s v="d123f7c1-b7a1-467e-9a1e-00365cbaa496"/>
    <x v="13"/>
    <x v="0"/>
    <d v="2024-02-25T00:00:00"/>
    <n v="9"/>
    <s v="Late"/>
    <s v="6a241f46-3af7-4a21-a93e-7b5b1e4ae3a7"/>
    <s v="Michelle Olson"/>
    <x v="0"/>
    <x v="6"/>
    <x v="0"/>
    <x v="3"/>
    <x v="2"/>
    <s v="Online"/>
    <s v="Credit Card"/>
    <n v="9"/>
    <n v="584.37"/>
    <n v="15"/>
    <n v="4470.43"/>
    <n v="437.5"/>
    <n v="1123.56"/>
    <n v="0.21363177438951347"/>
    <n v="142"/>
    <s v="Not Returned"/>
    <s v="Pending"/>
    <n v="25.2"/>
    <n v="1"/>
  </r>
  <r>
    <s v="29476f54-973e-429c-b5f0-b1be7aa1219a"/>
    <x v="211"/>
    <x v="7"/>
    <d v="2024-10-26T00:00:00"/>
    <n v="4"/>
    <s v="On Time"/>
    <s v="05bf0618-6930-40c4-9557-6899a5b2c7ea"/>
    <s v="Carl Vargas"/>
    <x v="2"/>
    <x v="4"/>
    <x v="2"/>
    <x v="1"/>
    <x v="6"/>
    <s v="Online"/>
    <s v="Debit Card"/>
    <n v="10"/>
    <n v="209.53"/>
    <n v="0"/>
    <n v="2095.3000000000002"/>
    <n v="187.97"/>
    <n v="215.6"/>
    <n v="0.1028969598625495"/>
    <n v="100"/>
    <s v="Returned"/>
    <s v="In Transit"/>
    <n v="18.989999999999998"/>
    <n v="1"/>
  </r>
  <r>
    <s v="e40b50e4-0a08-4989-833c-8f55a1298fa2"/>
    <x v="223"/>
    <x v="1"/>
    <d v="2024-02-02T00:00:00"/>
    <n v="4"/>
    <s v="On Time"/>
    <s v="2a955908-0e50-4fd8-a598-f38392803da2"/>
    <s v="Christopher Mullen"/>
    <x v="0"/>
    <x v="1"/>
    <x v="1"/>
    <x v="3"/>
    <x v="2"/>
    <s v="Offline"/>
    <s v="Debit Card"/>
    <n v="10"/>
    <n v="1625.72"/>
    <n v="10"/>
    <n v="14631.48"/>
    <n v="1385.36"/>
    <n v="2163.2399999999998"/>
    <n v="0.13306350417045984"/>
    <n v="490"/>
    <s v="Not Returned"/>
    <s v="Delivered"/>
    <n v="41.97"/>
    <n v="5"/>
  </r>
  <r>
    <s v="04c44853-a33b-4dfd-9048-65c6f8205aa7"/>
    <x v="372"/>
    <x v="1"/>
    <d v="2025-01-26T00:00:00"/>
    <n v="2"/>
    <s v="On Time"/>
    <s v="a9681fc1-ba5c-465d-b834-4070e0e5f6e5"/>
    <s v="Theresa Robinson"/>
    <x v="0"/>
    <x v="2"/>
    <x v="2"/>
    <x v="0"/>
    <x v="4"/>
    <s v="Online"/>
    <s v="Cash"/>
    <n v="2"/>
    <n v="1258.1500000000001"/>
    <n v="15"/>
    <n v="2138.86"/>
    <n v="973.41"/>
    <n v="484.06"/>
    <n v="0.19236974923498787"/>
    <n v="160"/>
    <s v="Returned"/>
    <s v="Delivered"/>
    <n v="7.79"/>
    <n v="4"/>
  </r>
  <r>
    <s v="7b4e9ecd-de07-47b1-b8ae-8d5dfe268e77"/>
    <x v="373"/>
    <x v="1"/>
    <d v="2025-02-08T00:00:00"/>
    <n v="9"/>
    <s v="Late"/>
    <s v="6928043e-d492-451a-b828-3a052baa43c9"/>
    <s v="Rebecca Hoover"/>
    <x v="0"/>
    <x v="1"/>
    <x v="1"/>
    <x v="2"/>
    <x v="4"/>
    <s v="Offline"/>
    <s v="Cash"/>
    <n v="2"/>
    <n v="1271.06"/>
    <n v="0"/>
    <n v="2542.12"/>
    <n v="1021"/>
    <n v="500.12"/>
    <n v="0.19673343508567653"/>
    <n v="205"/>
    <s v="Returned"/>
    <s v="Pending"/>
    <n v="38.840000000000003"/>
    <n v="2"/>
  </r>
  <r>
    <s v="43b7a0ef-82c4-4c54-a8de-bd889f8acdeb"/>
    <x v="64"/>
    <x v="10"/>
    <d v="2024-03-12T00:00:00"/>
    <n v="6"/>
    <s v="Late"/>
    <s v="57b94dfb-af82-470c-b964-4e4f2aefcf3b"/>
    <s v="Linda Jones"/>
    <x v="0"/>
    <x v="1"/>
    <x v="1"/>
    <x v="3"/>
    <x v="2"/>
    <s v="Offline"/>
    <s v="Net Banking"/>
    <n v="7"/>
    <n v="955.21"/>
    <n v="20"/>
    <n v="5349.18"/>
    <n v="750.57"/>
    <n v="1145.98"/>
    <n v="0.17138789226602377"/>
    <n v="168"/>
    <s v="Returned"/>
    <s v="Delivered"/>
    <n v="9.6199999999999992"/>
    <n v="5"/>
  </r>
  <r>
    <s v="043d72db-1bcb-404c-a1d8-b96a62ada157"/>
    <x v="374"/>
    <x v="9"/>
    <d v="2024-08-13T00:00:00"/>
    <n v="8"/>
    <s v="Late"/>
    <s v="e8ca7483-dc0e-4375-85d0-691c33cd1d56"/>
    <s v="Jennifer Hernandez"/>
    <x v="2"/>
    <x v="0"/>
    <x v="0"/>
    <x v="1"/>
    <x v="4"/>
    <s v="Online"/>
    <s v="Debit Card"/>
    <n v="9"/>
    <n v="295.66000000000003"/>
    <n v="10"/>
    <n v="2394.85"/>
    <n v="208.92"/>
    <n v="702.59"/>
    <n v="0.26403827218952702"/>
    <n v="70"/>
    <s v="Returned"/>
    <s v="Delivered"/>
    <n v="10.75"/>
    <n v="5"/>
  </r>
  <r>
    <s v="9d6022c5-e6cf-4bd8-b9d2-90012d6b8a4e"/>
    <x v="375"/>
    <x v="2"/>
    <d v="2024-01-04T00:00:00"/>
    <n v="5"/>
    <s v="On Time"/>
    <s v="c8ab96ac-e0b4-459a-89fe-4cdd998d65ba"/>
    <s v="Nicole Davis"/>
    <x v="3"/>
    <x v="4"/>
    <x v="2"/>
    <x v="2"/>
    <x v="0"/>
    <s v="Offline"/>
    <s v="UPI"/>
    <n v="9"/>
    <n v="1188.1500000000001"/>
    <n v="5"/>
    <n v="10158.68"/>
    <n v="765.43"/>
    <n v="3614.26"/>
    <n v="0.33799136846731848"/>
    <n v="496"/>
    <s v="Returned"/>
    <s v="Pending"/>
    <n v="31.39"/>
    <n v="2"/>
  </r>
  <r>
    <s v="8a0ea57a-9a7d-409d-a6e8-790b215d3b1f"/>
    <x v="376"/>
    <x v="10"/>
    <d v="2025-03-16T00:00:00"/>
    <n v="4"/>
    <s v="On Time"/>
    <s v="f00f63ef-e59f-41c2-804e-a81ad3d877a8"/>
    <s v="Marie Boyd"/>
    <x v="1"/>
    <x v="1"/>
    <x v="1"/>
    <x v="1"/>
    <x v="1"/>
    <s v="Online"/>
    <s v="Credit Card"/>
    <n v="9"/>
    <n v="1647.41"/>
    <n v="0"/>
    <n v="14826.69"/>
    <n v="1197.04"/>
    <n v="4053.33"/>
    <n v="0.27338063991356126"/>
    <n v="174"/>
    <s v="Returned"/>
    <s v="Pending"/>
    <n v="26.41"/>
    <n v="4"/>
  </r>
  <r>
    <s v="87a20e22-b298-4811-8b1e-c578dff47c51"/>
    <x v="377"/>
    <x v="4"/>
    <d v="2024-07-31T00:00:00"/>
    <n v="1"/>
    <s v="On Time"/>
    <s v="cd638ba8-f03c-464b-babf-9c656dd013f3"/>
    <s v="Dr. Gregory Ballard"/>
    <x v="2"/>
    <x v="6"/>
    <x v="0"/>
    <x v="2"/>
    <x v="4"/>
    <s v="Online"/>
    <s v="Credit Card"/>
    <n v="6"/>
    <n v="634.28"/>
    <n v="5"/>
    <n v="3615.4"/>
    <n v="400.52"/>
    <n v="1332.43"/>
    <n v="0.35011614218746717"/>
    <n v="327"/>
    <s v="Returned"/>
    <s v="Pending"/>
    <n v="15.36"/>
    <n v="5"/>
  </r>
  <r>
    <s v="937ca77c-b25b-4de7-9652-1e08c2f43c10"/>
    <x v="69"/>
    <x v="5"/>
    <d v="2025-09-24T00:00:00"/>
    <n v="3"/>
    <s v="On Time"/>
    <s v="412817eb-2246-49cd-acec-df821903f9b3"/>
    <s v="David Trevino"/>
    <x v="0"/>
    <x v="2"/>
    <x v="2"/>
    <x v="1"/>
    <x v="9"/>
    <s v="Offline"/>
    <s v="Credit Card"/>
    <n v="6"/>
    <n v="1482.44"/>
    <n v="15"/>
    <n v="7560.44"/>
    <n v="980.77"/>
    <n v="2558.52"/>
    <n v="0.28764739213728718"/>
    <n v="37"/>
    <s v="Not Returned"/>
    <s v="Delivered"/>
    <n v="29.96"/>
    <n v="2"/>
  </r>
  <r>
    <s v="689d1205-8b31-44d8-a073-c1d09929afeb"/>
    <x v="378"/>
    <x v="3"/>
    <d v="2024-05-28T00:00:00"/>
    <n v="4"/>
    <s v="On Time"/>
    <s v="b58ac738-0166-4221-b063-ae7f41ff81d1"/>
    <s v="Adrienne Mills"/>
    <x v="1"/>
    <x v="3"/>
    <x v="0"/>
    <x v="3"/>
    <x v="8"/>
    <s v="Offline"/>
    <s v="Debit Card"/>
    <n v="6"/>
    <n v="1281.0999999999999"/>
    <n v="0"/>
    <n v="7686.6"/>
    <n v="1143.5"/>
    <n v="825.6"/>
    <n v="0.10740769651081103"/>
    <n v="112"/>
    <s v="Not Returned"/>
    <s v="Pending"/>
    <n v="12.84"/>
    <n v="5"/>
  </r>
  <r>
    <s v="349651d6-a790-45b0-a001-f54d01d77831"/>
    <x v="379"/>
    <x v="11"/>
    <d v="2024-11-26T00:00:00"/>
    <n v="3"/>
    <s v="On Time"/>
    <s v="68aa1236-50de-4f43-8de5-c35ab0117b0a"/>
    <s v="Christopher Pearson"/>
    <x v="2"/>
    <x v="2"/>
    <x v="2"/>
    <x v="1"/>
    <x v="8"/>
    <s v="Online"/>
    <s v="UPI"/>
    <n v="5"/>
    <n v="91.91"/>
    <n v="0"/>
    <n v="459.55"/>
    <n v="55.72"/>
    <n v="180.95"/>
    <n v="0.39375476009139376"/>
    <n v="479"/>
    <s v="Returned"/>
    <s v="In Transit"/>
    <n v="25.53"/>
    <n v="3"/>
  </r>
  <r>
    <s v="6c6e8796-893e-4b89-9adf-c49942e4bf01"/>
    <x v="380"/>
    <x v="3"/>
    <d v="2024-05-03T00:00:00"/>
    <n v="2"/>
    <s v="On Time"/>
    <s v="468b22af-9ca4-464d-9d9a-d9f1908e3a95"/>
    <s v="Jennifer Harris DDS"/>
    <x v="0"/>
    <x v="6"/>
    <x v="0"/>
    <x v="1"/>
    <x v="1"/>
    <s v="Online"/>
    <s v="Debit Card"/>
    <n v="10"/>
    <n v="1955.35"/>
    <n v="15"/>
    <n v="16620.47"/>
    <n v="1688.48"/>
    <n v="2268.39"/>
    <n v="0.11600941008003682"/>
    <n v="406"/>
    <s v="Returned"/>
    <s v="Delivered"/>
    <n v="28.96"/>
    <n v="3"/>
  </r>
  <r>
    <s v="8f20c5e7-5ec6-46eb-adc0-91587b8301cf"/>
    <x v="381"/>
    <x v="2"/>
    <d v="2025-01-01T00:00:00"/>
    <n v="9"/>
    <s v="Late"/>
    <s v="fd0ee0b6-40f7-424b-bbd7-b4bf8e0eabb7"/>
    <s v="Gregory Thornton"/>
    <x v="3"/>
    <x v="6"/>
    <x v="0"/>
    <x v="3"/>
    <x v="8"/>
    <s v="Online"/>
    <s v="UPI"/>
    <n v="10"/>
    <n v="1845.98"/>
    <n v="20"/>
    <n v="14767.84"/>
    <n v="1212.31"/>
    <n v="5069.3599999999997"/>
    <n v="0.27461619302484319"/>
    <n v="126"/>
    <s v="Returned"/>
    <s v="Pending"/>
    <n v="40.799999999999997"/>
    <n v="2"/>
  </r>
  <r>
    <s v="a8c6c2df-dd23-4f41-9ae1-35862358755c"/>
    <x v="170"/>
    <x v="3"/>
    <d v="2025-05-17T00:00:00"/>
    <n v="7"/>
    <s v="Late"/>
    <s v="72540ab7-3ad2-4ac8-bf70-c0421e7c6795"/>
    <s v="Tiffany Garcia"/>
    <x v="3"/>
    <x v="7"/>
    <x v="1"/>
    <x v="1"/>
    <x v="5"/>
    <s v="Offline"/>
    <s v="Net Banking"/>
    <n v="10"/>
    <n v="1580.1"/>
    <n v="0"/>
    <n v="15801"/>
    <n v="1027.43"/>
    <n v="5526.7"/>
    <n v="0.34976900196190114"/>
    <n v="237"/>
    <s v="Returned"/>
    <s v="In Transit"/>
    <n v="37.06"/>
    <n v="5"/>
  </r>
  <r>
    <s v="cd04c001-56a3-4ccc-893c-9cc6668b28da"/>
    <x v="154"/>
    <x v="11"/>
    <d v="2024-11-18T00:00:00"/>
    <n v="4"/>
    <s v="On Time"/>
    <s v="af3f9d9a-b272-4aa7-9d30-c42e8cf29000"/>
    <s v="Caitlyn Oconnell"/>
    <x v="1"/>
    <x v="7"/>
    <x v="1"/>
    <x v="3"/>
    <x v="9"/>
    <s v="Online"/>
    <s v="Cash"/>
    <n v="7"/>
    <n v="573.25"/>
    <n v="20"/>
    <n v="3210.2"/>
    <n v="455.69"/>
    <n v="658.34"/>
    <n v="0.16406205220858514"/>
    <n v="441"/>
    <s v="Returned"/>
    <s v="In Transit"/>
    <n v="14.84"/>
    <n v="4"/>
  </r>
  <r>
    <s v="25343e85-d2c0-4ec2-9751-94d7cdeb2696"/>
    <x v="358"/>
    <x v="7"/>
    <d v="2023-10-26T00:00:00"/>
    <n v="5"/>
    <s v="On Time"/>
    <s v="6f74e55d-99a9-4f6a-ad05-473278bf46fa"/>
    <s v="Dennis Wood"/>
    <x v="2"/>
    <x v="4"/>
    <x v="2"/>
    <x v="1"/>
    <x v="6"/>
    <s v="Offline"/>
    <s v="Debit Card"/>
    <n v="2"/>
    <n v="546.33000000000004"/>
    <n v="5"/>
    <n v="1038.03"/>
    <n v="450.99"/>
    <n v="181.15"/>
    <n v="0.16578807680339722"/>
    <n v="298"/>
    <s v="Returned"/>
    <s v="In Transit"/>
    <n v="28.05"/>
    <n v="3"/>
  </r>
  <r>
    <s v="ee415f16-6263-407c-b978-7c4b09aa5570"/>
    <x v="382"/>
    <x v="0"/>
    <d v="2025-02-08T00:00:00"/>
    <n v="7"/>
    <s v="Late"/>
    <s v="a7fb1997-9d2c-4944-a690-a951fc04ca7a"/>
    <s v="Michelle Harper"/>
    <x v="0"/>
    <x v="4"/>
    <x v="2"/>
    <x v="3"/>
    <x v="9"/>
    <s v="Online"/>
    <s v="Cash"/>
    <n v="6"/>
    <n v="893.39"/>
    <n v="15"/>
    <n v="4556.29"/>
    <n v="621"/>
    <n v="1389.19"/>
    <n v="0.25916079950152415"/>
    <n v="119"/>
    <s v="Not Returned"/>
    <s v="Pending"/>
    <n v="8.41"/>
    <n v="1"/>
  </r>
  <r>
    <s v="7e8eed12-a3ea-41a2-acde-9187d1fa82a6"/>
    <x v="70"/>
    <x v="8"/>
    <d v="2025-06-09T00:00:00"/>
    <n v="1"/>
    <s v="On Time"/>
    <s v="d9beccff-33a3-45f3-82bd-eabe706078eb"/>
    <s v="Regina Mitchell"/>
    <x v="1"/>
    <x v="3"/>
    <x v="0"/>
    <x v="0"/>
    <x v="0"/>
    <s v="Offline"/>
    <s v="Debit Card"/>
    <n v="2"/>
    <n v="1856.88"/>
    <n v="0"/>
    <n v="3713.76"/>
    <n v="1153.8699999999999"/>
    <n v="1406.02"/>
    <n v="0.37859743225194947"/>
    <n v="345"/>
    <s v="Not Returned"/>
    <s v="In Transit"/>
    <n v="18.62"/>
    <n v="3"/>
  </r>
  <r>
    <s v="840c5cb0-82b3-4384-9979-cf26c8b190e1"/>
    <x v="383"/>
    <x v="11"/>
    <d v="2023-11-18T00:00:00"/>
    <n v="6"/>
    <s v="Late"/>
    <s v="2b633b18-9d7d-4756-bb4e-c9f5b2cd9a0a"/>
    <s v="Heather Pena"/>
    <x v="2"/>
    <x v="2"/>
    <x v="2"/>
    <x v="1"/>
    <x v="1"/>
    <s v="Offline"/>
    <s v="Net Banking"/>
    <n v="1"/>
    <n v="1829.15"/>
    <n v="10"/>
    <n v="1646.24"/>
    <n v="1252.1500000000001"/>
    <n v="519.29999999999995"/>
    <n v="0.28390235901921651"/>
    <n v="387"/>
    <s v="Returned"/>
    <s v="In Transit"/>
    <n v="34.43"/>
    <n v="2"/>
  </r>
  <r>
    <s v="c798a445-46a3-4c71-bf2f-6883163b5481"/>
    <x v="13"/>
    <x v="0"/>
    <d v="2024-02-26T00:00:00"/>
    <n v="10"/>
    <s v="Late"/>
    <s v="65281970-ab6e-48dd-9a66-931666414954"/>
    <s v="Curtis Smith"/>
    <x v="2"/>
    <x v="4"/>
    <x v="2"/>
    <x v="1"/>
    <x v="8"/>
    <s v="Offline"/>
    <s v="UPI"/>
    <n v="4"/>
    <n v="1460.5"/>
    <n v="15"/>
    <n v="4965.7"/>
    <n v="978.71"/>
    <n v="1638.09"/>
    <n v="0.28039883601506332"/>
    <n v="405"/>
    <s v="Returned"/>
    <s v="In Transit"/>
    <n v="43.06"/>
    <n v="4"/>
  </r>
  <r>
    <s v="8cb21aa2-1715-4c03-ab4f-36381190e515"/>
    <x v="179"/>
    <x v="6"/>
    <d v="2025-04-25T00:00:00"/>
    <n v="10"/>
    <s v="Late"/>
    <s v="8f221604-d46b-4756-b9e4-39ef48d495a4"/>
    <s v="Hannah Richmond"/>
    <x v="1"/>
    <x v="4"/>
    <x v="2"/>
    <x v="1"/>
    <x v="9"/>
    <s v="Offline"/>
    <s v="Credit Card"/>
    <n v="9"/>
    <n v="927.45"/>
    <n v="0"/>
    <n v="8347.0499999999993"/>
    <n v="660.72"/>
    <n v="2400.5700000000002"/>
    <n v="0.28759501859938541"/>
    <n v="255"/>
    <s v="Not Returned"/>
    <s v="In Transit"/>
    <n v="15.15"/>
    <n v="4"/>
  </r>
  <r>
    <s v="31cc6738-f68a-49b7-9b3a-a1d139ee80ab"/>
    <x v="241"/>
    <x v="3"/>
    <d v="2024-05-21T00:00:00"/>
    <n v="3"/>
    <s v="On Time"/>
    <s v="932d1648-6769-40f1-ae01-b9e0746b161a"/>
    <s v="Christopher Hunter"/>
    <x v="3"/>
    <x v="4"/>
    <x v="2"/>
    <x v="2"/>
    <x v="6"/>
    <s v="Offline"/>
    <s v="Cash"/>
    <n v="10"/>
    <n v="1194.56"/>
    <n v="0"/>
    <n v="11945.6"/>
    <n v="1047.2"/>
    <n v="1473.6"/>
    <n v="0.12335922850254488"/>
    <n v="104"/>
    <s v="Not Returned"/>
    <s v="Delivered"/>
    <n v="29.05"/>
    <n v="2"/>
  </r>
  <r>
    <s v="5708013e-4b54-4670-80cf-b1db1287e313"/>
    <x v="381"/>
    <x v="2"/>
    <d v="2024-12-25T00:00:00"/>
    <n v="2"/>
    <s v="On Time"/>
    <s v="8366c189-cd8d-4f75-9df4-4d3ef26f9b19"/>
    <s v="Sherri Li"/>
    <x v="1"/>
    <x v="7"/>
    <x v="1"/>
    <x v="0"/>
    <x v="6"/>
    <s v="Online"/>
    <s v="Net Banking"/>
    <n v="8"/>
    <n v="1160.55"/>
    <n v="10"/>
    <n v="8355.9599999999991"/>
    <n v="728.79"/>
    <n v="3108.67"/>
    <n v="0.33482723708586448"/>
    <n v="250"/>
    <s v="Returned"/>
    <s v="Delivered"/>
    <n v="13.95"/>
    <n v="4"/>
  </r>
  <r>
    <s v="f74f6900-7159-4914-b1b6-8ecd400945ce"/>
    <x v="384"/>
    <x v="1"/>
    <d v="2025-01-11T00:00:00"/>
    <n v="6"/>
    <s v="Late"/>
    <s v="c51c91f4-7bcf-4b31-902b-d15460885550"/>
    <s v="Gerald Rowe"/>
    <x v="0"/>
    <x v="3"/>
    <x v="0"/>
    <x v="1"/>
    <x v="8"/>
    <s v="Online"/>
    <s v="UPI"/>
    <n v="9"/>
    <n v="617.66"/>
    <n v="0"/>
    <n v="5558.94"/>
    <n v="454.84"/>
    <n v="1465.38"/>
    <n v="0.26360781012207368"/>
    <n v="440"/>
    <s v="Not Returned"/>
    <s v="In Transit"/>
    <n v="12.07"/>
    <n v="1"/>
  </r>
  <r>
    <s v="dcad8ec2-963a-4333-a582-95dc75f1c654"/>
    <x v="108"/>
    <x v="10"/>
    <d v="2025-04-02T00:00:00"/>
    <n v="4"/>
    <s v="On Time"/>
    <s v="420079f5-1dc3-426e-bb62-659e0700749a"/>
    <s v="Mark Gamble"/>
    <x v="3"/>
    <x v="5"/>
    <x v="1"/>
    <x v="3"/>
    <x v="9"/>
    <s v="Offline"/>
    <s v="Cash"/>
    <n v="7"/>
    <n v="1499.13"/>
    <n v="5"/>
    <n v="9969.2099999999991"/>
    <n v="957.91"/>
    <n v="3599.11"/>
    <n v="0.34297130430888012"/>
    <n v="81"/>
    <s v="Not Returned"/>
    <s v="Pending"/>
    <n v="14.13"/>
    <n v="4"/>
  </r>
  <r>
    <s v="50d3ba03-ccd7-408f-badc-b38cb38046ef"/>
    <x v="385"/>
    <x v="10"/>
    <d v="2025-04-04T00:00:00"/>
    <n v="10"/>
    <s v="Late"/>
    <s v="84399ed9-5a64-445e-b498-16ad6994bf84"/>
    <s v="Mercedes Baker"/>
    <x v="1"/>
    <x v="3"/>
    <x v="0"/>
    <x v="1"/>
    <x v="3"/>
    <s v="Offline"/>
    <s v="Net Banking"/>
    <n v="8"/>
    <n v="1982.62"/>
    <n v="0"/>
    <n v="15860.96"/>
    <n v="1680.02"/>
    <n v="2420.8000000000002"/>
    <n v="0.15262632274465104"/>
    <n v="450"/>
    <s v="Not Returned"/>
    <s v="In Transit"/>
    <n v="25.82"/>
    <n v="1"/>
  </r>
  <r>
    <s v="bfb0942c-ac77-4762-a620-516717cf775f"/>
    <x v="202"/>
    <x v="3"/>
    <d v="2024-05-30T00:00:00"/>
    <n v="3"/>
    <s v="On Time"/>
    <s v="8df71647-1376-4ff9-978c-d875d231f372"/>
    <s v="Karen Gomez"/>
    <x v="2"/>
    <x v="0"/>
    <x v="0"/>
    <x v="2"/>
    <x v="9"/>
    <s v="Online"/>
    <s v="Debit Card"/>
    <n v="5"/>
    <n v="726.22"/>
    <n v="15"/>
    <n v="3086.44"/>
    <n v="569.29"/>
    <n v="666.95"/>
    <n v="0.18367712263501418"/>
    <n v="460"/>
    <s v="Not Returned"/>
    <s v="In Transit"/>
    <n v="22.31"/>
    <n v="2"/>
  </r>
  <r>
    <s v="f2765513-2eca-4629-84e2-269192ded495"/>
    <x v="215"/>
    <x v="5"/>
    <d v="2025-09-19T00:00:00"/>
    <n v="9"/>
    <s v="Late"/>
    <s v="e8f10194-ee25-456a-aee0-1ec9bf0418a9"/>
    <s v="Omar Young"/>
    <x v="3"/>
    <x v="0"/>
    <x v="0"/>
    <x v="3"/>
    <x v="3"/>
    <s v="Online"/>
    <s v="Debit Card"/>
    <n v="3"/>
    <n v="517.41"/>
    <n v="10"/>
    <n v="1397.01"/>
    <n v="447.44"/>
    <n v="188.92"/>
    <n v="0.12170876738627651"/>
    <n v="465"/>
    <s v="Not Returned"/>
    <s v="In Transit"/>
    <n v="49.66"/>
    <n v="5"/>
  </r>
  <r>
    <s v="3aad5840-34ef-41df-83f1-9b58df6c0d60"/>
    <x v="386"/>
    <x v="6"/>
    <d v="2024-04-25T00:00:00"/>
    <n v="3"/>
    <s v="On Time"/>
    <s v="d61a080a-3fec-4a37-95be-a8dc33e88249"/>
    <s v="Brittney Rodriguez"/>
    <x v="3"/>
    <x v="0"/>
    <x v="0"/>
    <x v="2"/>
    <x v="5"/>
    <s v="Online"/>
    <s v="Net Banking"/>
    <n v="9"/>
    <n v="1523.02"/>
    <n v="10"/>
    <n v="12336.46"/>
    <n v="1101.19"/>
    <n v="3416.82"/>
    <n v="0.24927227919966033"/>
    <n v="22"/>
    <s v="Not Returned"/>
    <s v="Delivered"/>
    <n v="8.2899999999999991"/>
    <n v="4"/>
  </r>
  <r>
    <s v="a9d6290d-f4ad-4a22-ad02-05f51417c2f9"/>
    <x v="73"/>
    <x v="5"/>
    <d v="2025-10-02T00:00:00"/>
    <n v="2"/>
    <s v="On Time"/>
    <s v="c3a58237-01b2-46cf-9d23-c3cf7e1f48c4"/>
    <s v="Tina Charles"/>
    <x v="1"/>
    <x v="4"/>
    <x v="2"/>
    <x v="2"/>
    <x v="2"/>
    <s v="Offline"/>
    <s v="Cash"/>
    <n v="7"/>
    <n v="1718.76"/>
    <n v="0"/>
    <n v="12031.32"/>
    <n v="1036.79"/>
    <n v="4773.79"/>
    <n v="0.39678023691498521"/>
    <n v="248"/>
    <s v="Not Returned"/>
    <s v="Delivered"/>
    <n v="8.7100000000000009"/>
    <n v="2"/>
  </r>
  <r>
    <s v="e5eb4549-7e0a-44c2-90bf-29959ee4105d"/>
    <x v="387"/>
    <x v="4"/>
    <d v="2024-08-10T00:00:00"/>
    <n v="10"/>
    <s v="Late"/>
    <s v="9313b3a7-e5a1-46e4-a188-6146fc40a3d4"/>
    <s v="Katherine Joyce"/>
    <x v="0"/>
    <x v="7"/>
    <x v="1"/>
    <x v="1"/>
    <x v="9"/>
    <s v="Online"/>
    <s v="UPI"/>
    <n v="3"/>
    <n v="1649.83"/>
    <n v="5"/>
    <n v="4702.0200000000004"/>
    <n v="1404.91"/>
    <n v="698.02"/>
    <n v="0.14102867164091654"/>
    <n v="63"/>
    <s v="Not Returned"/>
    <s v="Delivered"/>
    <n v="8.49"/>
    <n v="1"/>
  </r>
  <r>
    <s v="38db128d-65db-4e43-87bf-8db782d9a774"/>
    <x v="388"/>
    <x v="5"/>
    <d v="2025-10-06T00:00:00"/>
    <n v="9"/>
    <s v="Late"/>
    <s v="0ddca788-20d4-4a18-93a0-5478c00b19de"/>
    <s v="Jenny Ayers"/>
    <x v="1"/>
    <x v="3"/>
    <x v="0"/>
    <x v="1"/>
    <x v="9"/>
    <s v="Offline"/>
    <s v="Credit Card"/>
    <n v="4"/>
    <n v="748.27"/>
    <n v="0"/>
    <n v="2993.08"/>
    <n v="649.35"/>
    <n v="395.68"/>
    <n v="0.13219827067769657"/>
    <n v="428"/>
    <s v="Returned"/>
    <s v="In Transit"/>
    <n v="36.07"/>
    <n v="4"/>
  </r>
  <r>
    <s v="dc432ed5-64ca-41c7-98e7-edf880a23721"/>
    <x v="389"/>
    <x v="11"/>
    <d v="2023-11-15T00:00:00"/>
    <n v="4"/>
    <s v="On Time"/>
    <s v="750acc98-2cbf-4769-86a1-a468afb3e3ad"/>
    <s v="Melissa Stevens"/>
    <x v="1"/>
    <x v="1"/>
    <x v="1"/>
    <x v="0"/>
    <x v="3"/>
    <s v="Online"/>
    <s v="Credit Card"/>
    <n v="4"/>
    <n v="1556.2"/>
    <n v="5"/>
    <n v="5913.56"/>
    <n v="1108.6300000000001"/>
    <n v="1700.77"/>
    <n v="0.27322484256522295"/>
    <n v="215"/>
    <s v="Returned"/>
    <s v="Delivered"/>
    <n v="20.170000000000002"/>
    <n v="2"/>
  </r>
  <r>
    <s v="35f3de4a-ac92-44b4-8306-a2580227b8d5"/>
    <x v="234"/>
    <x v="6"/>
    <d v="2025-04-13T00:00:00"/>
    <n v="9"/>
    <s v="Late"/>
    <s v="534fc96d-19ca-4c1b-94bc-f47a61223189"/>
    <s v="Scott Lopez"/>
    <x v="0"/>
    <x v="0"/>
    <x v="0"/>
    <x v="1"/>
    <x v="5"/>
    <s v="Offline"/>
    <s v="UPI"/>
    <n v="3"/>
    <n v="1604"/>
    <n v="5"/>
    <n v="4571.3999999999996"/>
    <n v="983.58"/>
    <n v="1768.2"/>
    <n v="0.36745635910224439"/>
    <n v="287"/>
    <s v="Returned"/>
    <s v="Pending"/>
    <n v="14.32"/>
    <n v="5"/>
  </r>
  <r>
    <s v="f562037b-78aa-46ea-84f7-f01a3cb526d7"/>
    <x v="303"/>
    <x v="3"/>
    <d v="2024-05-09T00:00:00"/>
    <n v="1"/>
    <s v="On Time"/>
    <s v="2f14f777-5dad-448e-97d5-2b789cf3137e"/>
    <s v="Mr. Michael Watson PhD"/>
    <x v="2"/>
    <x v="4"/>
    <x v="2"/>
    <x v="3"/>
    <x v="5"/>
    <s v="Offline"/>
    <s v="Credit Card"/>
    <n v="2"/>
    <n v="503.2"/>
    <n v="10"/>
    <n v="905.76"/>
    <n v="350.74"/>
    <n v="274.43"/>
    <n v="0.27268481717011128"/>
    <n v="199"/>
    <s v="Returned"/>
    <s v="In Transit"/>
    <n v="14.9"/>
    <n v="3"/>
  </r>
  <r>
    <s v="21925613-9247-4851-ae0d-38607362f9b7"/>
    <x v="390"/>
    <x v="3"/>
    <d v="2024-05-29T00:00:00"/>
    <n v="8"/>
    <s v="Late"/>
    <s v="3a8359b6-af9e-4a0e-936d-b4a7fab1996a"/>
    <s v="Michelle Brock"/>
    <x v="0"/>
    <x v="6"/>
    <x v="0"/>
    <x v="0"/>
    <x v="5"/>
    <s v="Online"/>
    <s v="UPI"/>
    <n v="7"/>
    <n v="1776.65"/>
    <n v="10"/>
    <n v="11192.9"/>
    <n v="1475.09"/>
    <n v="1899.83"/>
    <n v="0.15276181899320951"/>
    <n v="491"/>
    <s v="Returned"/>
    <s v="Pending"/>
    <n v="19.600000000000001"/>
    <n v="4"/>
  </r>
  <r>
    <s v="323132fa-6181-42de-9b37-0ca76ea5e341"/>
    <x v="391"/>
    <x v="2"/>
    <d v="2024-12-22T00:00:00"/>
    <n v="1"/>
    <s v="On Time"/>
    <s v="bd1116ee-f58a-47c7-8ccf-4130255603d4"/>
    <s v="Robert Thompson"/>
    <x v="2"/>
    <x v="5"/>
    <x v="1"/>
    <x v="2"/>
    <x v="7"/>
    <s v="Offline"/>
    <s v="Net Banking"/>
    <n v="6"/>
    <n v="1288.94"/>
    <n v="15"/>
    <n v="6573.59"/>
    <n v="799.47"/>
    <n v="2496.3000000000002"/>
    <n v="0.32278461371359413"/>
    <n v="327"/>
    <s v="Returned"/>
    <s v="Pending"/>
    <n v="31.44"/>
    <n v="1"/>
  </r>
  <r>
    <s v="d9719e00-e4ad-4e9b-bedd-22d9226cbc6a"/>
    <x v="142"/>
    <x v="11"/>
    <d v="2024-11-15T00:00:00"/>
    <n v="7"/>
    <s v="Late"/>
    <s v="b876a455-88b3-452d-845a-91b8a1726883"/>
    <s v="John King"/>
    <x v="1"/>
    <x v="2"/>
    <x v="2"/>
    <x v="0"/>
    <x v="4"/>
    <s v="Online"/>
    <s v="Credit Card"/>
    <n v="2"/>
    <n v="1529.94"/>
    <n v="10"/>
    <n v="2753.89"/>
    <n v="1026.47"/>
    <n v="906.25"/>
    <n v="0.29617174529720119"/>
    <n v="70"/>
    <s v="Not Returned"/>
    <s v="In Transit"/>
    <n v="18.350000000000001"/>
    <n v="2"/>
  </r>
  <r>
    <s v="19566990-65fd-4adb-8c36-ad4e915d9a63"/>
    <x v="232"/>
    <x v="9"/>
    <d v="2025-08-19T00:00:00"/>
    <n v="6"/>
    <s v="Late"/>
    <s v="3728ddc2-0f5e-4b47-a9d0-c613b0c77002"/>
    <s v="Karen Soto"/>
    <x v="1"/>
    <x v="4"/>
    <x v="2"/>
    <x v="1"/>
    <x v="3"/>
    <s v="Offline"/>
    <s v="UPI"/>
    <n v="10"/>
    <n v="514.22"/>
    <n v="15"/>
    <n v="4370.87"/>
    <n v="422.57"/>
    <n v="779.03"/>
    <n v="0.1514974135583991"/>
    <n v="329"/>
    <s v="Returned"/>
    <s v="Pending"/>
    <n v="40.630000000000003"/>
    <n v="4"/>
  </r>
  <r>
    <s v="5c6801d6-4280-4aa0-95ac-0d06be9da951"/>
    <x v="177"/>
    <x v="5"/>
    <d v="2024-10-09T00:00:00"/>
    <n v="9"/>
    <s v="Late"/>
    <s v="ee8d5daa-8eb7-4306-8f73-198e5c3d0d5f"/>
    <s v="Hailey Jenkins"/>
    <x v="0"/>
    <x v="3"/>
    <x v="0"/>
    <x v="0"/>
    <x v="8"/>
    <s v="Online"/>
    <s v="Debit Card"/>
    <n v="6"/>
    <n v="1701.52"/>
    <n v="10"/>
    <n v="9188.2099999999991"/>
    <n v="1144.57"/>
    <n v="3007.53"/>
    <n v="0.29459248201607979"/>
    <n v="311"/>
    <s v="Not Returned"/>
    <s v="Pending"/>
    <n v="19.47"/>
    <n v="4"/>
  </r>
  <r>
    <s v="9b0707e5-f68e-4e81-adf9-568bde0bde18"/>
    <x v="392"/>
    <x v="4"/>
    <d v="2024-07-18T00:00:00"/>
    <n v="3"/>
    <s v="On Time"/>
    <s v="a65d958e-936d-41a8-93ac-b00e32eeeb38"/>
    <s v="Carrie Deleon"/>
    <x v="1"/>
    <x v="1"/>
    <x v="1"/>
    <x v="0"/>
    <x v="9"/>
    <s v="Online"/>
    <s v="Credit Card"/>
    <n v="4"/>
    <n v="186.47"/>
    <n v="0"/>
    <n v="745.88"/>
    <n v="147.37"/>
    <n v="156.4"/>
    <n v="0.20968520405427146"/>
    <n v="88"/>
    <s v="Returned"/>
    <s v="Delivered"/>
    <n v="27.83"/>
    <n v="4"/>
  </r>
  <r>
    <s v="7ccc63de-82ac-4e1d-ac56-5da653391df4"/>
    <x v="230"/>
    <x v="4"/>
    <d v="2024-07-22T00:00:00"/>
    <n v="4"/>
    <s v="On Time"/>
    <s v="e3bef3d6-726a-430d-bc8c-fa8fc655a597"/>
    <s v="Louis Ford"/>
    <x v="3"/>
    <x v="7"/>
    <x v="1"/>
    <x v="2"/>
    <x v="7"/>
    <s v="Offline"/>
    <s v="Net Banking"/>
    <n v="4"/>
    <n v="1457.26"/>
    <n v="15"/>
    <n v="4954.68"/>
    <n v="951.49"/>
    <n v="1719.62"/>
    <n v="0.29500912671726387"/>
    <n v="229"/>
    <s v="Returned"/>
    <s v="In Transit"/>
    <n v="43.81"/>
    <n v="4"/>
  </r>
  <r>
    <s v="cec68cfe-a3fd-47f0-aae6-3af6de46222e"/>
    <x v="393"/>
    <x v="0"/>
    <d v="2024-02-16T00:00:00"/>
    <n v="10"/>
    <s v="Late"/>
    <s v="a19b224a-6bfc-4a47-965f-1491edb68b81"/>
    <s v="Jennifer Meadows"/>
    <x v="2"/>
    <x v="0"/>
    <x v="0"/>
    <x v="2"/>
    <x v="2"/>
    <s v="Online"/>
    <s v="Cash"/>
    <n v="8"/>
    <n v="786.55"/>
    <n v="15"/>
    <n v="5348.54"/>
    <n v="571.66999999999996"/>
    <n v="1461.18"/>
    <n v="0.23221346386116587"/>
    <n v="10"/>
    <s v="Not Returned"/>
    <s v="In Transit"/>
    <n v="43.43"/>
    <n v="3"/>
  </r>
  <r>
    <s v="50405c43-3a6c-4da6-97f7-d71f2978cc73"/>
    <x v="342"/>
    <x v="2"/>
    <d v="2023-12-26T00:00:00"/>
    <n v="9"/>
    <s v="Late"/>
    <s v="b5def807-4a96-4478-a72b-dddd511eeeb8"/>
    <s v="Matthew Nelson"/>
    <x v="2"/>
    <x v="5"/>
    <x v="1"/>
    <x v="1"/>
    <x v="0"/>
    <s v="Online"/>
    <s v="UPI"/>
    <n v="5"/>
    <n v="791.88"/>
    <n v="15"/>
    <n v="3365.49"/>
    <n v="542.41"/>
    <n v="1060.25"/>
    <n v="0.26778047178865483"/>
    <n v="69"/>
    <s v="Not Returned"/>
    <s v="Delivered"/>
    <n v="11.96"/>
    <n v="2"/>
  </r>
  <r>
    <s v="5cf85eeb-f053-4851-9ce0-e2bbc7edea02"/>
    <x v="394"/>
    <x v="5"/>
    <d v="2024-10-03T00:00:00"/>
    <n v="7"/>
    <s v="Late"/>
    <s v="f72cb6c8-855c-4a97-9640-5fcdbf761449"/>
    <s v="Christopher Dickerson"/>
    <x v="2"/>
    <x v="1"/>
    <x v="1"/>
    <x v="0"/>
    <x v="1"/>
    <s v="Offline"/>
    <s v="Cash"/>
    <n v="6"/>
    <n v="1474.22"/>
    <n v="15"/>
    <n v="7518.52"/>
    <n v="1063.45"/>
    <n v="2094.9299999999998"/>
    <n v="0.2368404987043996"/>
    <n v="250"/>
    <s v="Not Returned"/>
    <s v="Pending"/>
    <n v="49.44"/>
    <n v="1"/>
  </r>
  <r>
    <s v="406bf02d-a97a-4f4e-bc10-871bba4f4b03"/>
    <x v="395"/>
    <x v="1"/>
    <d v="2024-01-29T00:00:00"/>
    <n v="7"/>
    <s v="Late"/>
    <s v="bfeef19d-b360-4faa-be6e-9d47f0c0804b"/>
    <s v="Christopher Garcia"/>
    <x v="3"/>
    <x v="4"/>
    <x v="2"/>
    <x v="0"/>
    <x v="5"/>
    <s v="Offline"/>
    <s v="Net Banking"/>
    <n v="10"/>
    <n v="800.41"/>
    <n v="5"/>
    <n v="7603.89"/>
    <n v="526.88"/>
    <n v="2598.5300000000002"/>
    <n v="0.32464986694319165"/>
    <n v="363"/>
    <s v="Not Returned"/>
    <s v="Pending"/>
    <n v="35.979999999999997"/>
    <n v="1"/>
  </r>
  <r>
    <s v="8c662766-7922-4440-a0f1-e44cefd1b588"/>
    <x v="396"/>
    <x v="2"/>
    <d v="2023-12-06T00:00:00"/>
    <n v="1"/>
    <s v="On Time"/>
    <s v="65a29cc8-c55b-495d-86bf-d9c40dc78104"/>
    <s v="Whitney Garcia"/>
    <x v="1"/>
    <x v="4"/>
    <x v="2"/>
    <x v="3"/>
    <x v="8"/>
    <s v="Offline"/>
    <s v="Net Banking"/>
    <n v="1"/>
    <n v="522.59"/>
    <n v="10"/>
    <n v="470.33"/>
    <n v="412.47"/>
    <n v="99.11"/>
    <n v="0.1896515432748426"/>
    <n v="233"/>
    <s v="Returned"/>
    <s v="In Transit"/>
    <n v="16.13"/>
    <n v="5"/>
  </r>
  <r>
    <s v="ee7ca782-a7a3-4d25-9595-6c4227c00f89"/>
    <x v="84"/>
    <x v="0"/>
    <d v="2025-02-10T00:00:00"/>
    <n v="2"/>
    <s v="On Time"/>
    <s v="3ab7127e-4f32-4a54-a3cc-f604e2ae3f87"/>
    <s v="Duane Sims"/>
    <x v="1"/>
    <x v="5"/>
    <x v="1"/>
    <x v="0"/>
    <x v="5"/>
    <s v="Offline"/>
    <s v="Debit Card"/>
    <n v="7"/>
    <n v="1553.4"/>
    <n v="15"/>
    <n v="9242.73"/>
    <n v="1261.08"/>
    <n v="1739.3"/>
    <n v="0.15995328220125438"/>
    <n v="424"/>
    <s v="Not Returned"/>
    <s v="In Transit"/>
    <n v="36.130000000000003"/>
    <n v="5"/>
  </r>
  <r>
    <s v="075072d6-2bac-4712-96a9-19e886d895e5"/>
    <x v="133"/>
    <x v="1"/>
    <d v="2024-02-01T00:00:00"/>
    <n v="6"/>
    <s v="Late"/>
    <s v="dc412176-5b59-428e-a9de-5b2608ffeab0"/>
    <s v="Sharon Mcdonald"/>
    <x v="1"/>
    <x v="4"/>
    <x v="2"/>
    <x v="2"/>
    <x v="2"/>
    <s v="Offline"/>
    <s v="Debit Card"/>
    <n v="2"/>
    <n v="1517.3"/>
    <n v="0"/>
    <n v="3034.6"/>
    <n v="1199.96"/>
    <n v="634.67999999999995"/>
    <n v="0.20914782837935805"/>
    <n v="476"/>
    <s v="Not Returned"/>
    <s v="Pending"/>
    <n v="18.86"/>
    <n v="2"/>
  </r>
  <r>
    <s v="8c6d768e-45bc-43ba-af52-d36e8a63b93c"/>
    <x v="14"/>
    <x v="9"/>
    <d v="2025-08-28T00:00:00"/>
    <n v="5"/>
    <s v="On Time"/>
    <s v="f2cffcae-f833-4bfb-a296-e3f171e15b9f"/>
    <s v="Cassandra Harper"/>
    <x v="2"/>
    <x v="7"/>
    <x v="1"/>
    <x v="0"/>
    <x v="5"/>
    <s v="Online"/>
    <s v="Debit Card"/>
    <n v="7"/>
    <n v="186.19"/>
    <n v="20"/>
    <n v="1042.6600000000001"/>
    <n v="135"/>
    <n v="286.66000000000003"/>
    <n v="0.21994429653272773"/>
    <n v="191"/>
    <s v="Returned"/>
    <s v="Pending"/>
    <n v="11.04"/>
    <n v="4"/>
  </r>
  <r>
    <s v="9061498f-e096-421e-a2c7-23d4bfb8abb9"/>
    <x v="397"/>
    <x v="0"/>
    <d v="2025-02-21T00:00:00"/>
    <n v="3"/>
    <s v="On Time"/>
    <s v="a3b81f92-a3c9-4c6a-8601-76336f5aad52"/>
    <s v="Susan Olson"/>
    <x v="1"/>
    <x v="5"/>
    <x v="1"/>
    <x v="0"/>
    <x v="9"/>
    <s v="Offline"/>
    <s v="Cash"/>
    <n v="4"/>
    <n v="1155.83"/>
    <n v="5"/>
    <n v="4392.1499999999996"/>
    <n v="763.17"/>
    <n v="1492.11"/>
    <n v="0.32273560990803146"/>
    <n v="225"/>
    <s v="Returned"/>
    <s v="Pending"/>
    <n v="12.48"/>
    <n v="3"/>
  </r>
  <r>
    <s v="4ed0730d-711d-41dd-96ed-0330ce015413"/>
    <x v="43"/>
    <x v="6"/>
    <d v="2024-04-18T00:00:00"/>
    <n v="8"/>
    <s v="Late"/>
    <s v="27dd1ac4-4282-46e4-a986-305a5da3f9cf"/>
    <s v="Aaron Ochoa"/>
    <x v="2"/>
    <x v="0"/>
    <x v="0"/>
    <x v="3"/>
    <x v="5"/>
    <s v="Online"/>
    <s v="Credit Card"/>
    <n v="6"/>
    <n v="589.69000000000005"/>
    <n v="0"/>
    <n v="3538.14"/>
    <n v="457.42"/>
    <n v="793.62"/>
    <n v="0.22430429547728464"/>
    <n v="31"/>
    <s v="Not Returned"/>
    <s v="Delivered"/>
    <n v="34.94"/>
    <n v="1"/>
  </r>
  <r>
    <s v="781d5b6c-4969-4032-9808-d79022e49628"/>
    <x v="367"/>
    <x v="9"/>
    <d v="2025-08-10T00:00:00"/>
    <n v="5"/>
    <s v="On Time"/>
    <s v="ec0dfc3a-b011-4125-8221-11e588fc3da1"/>
    <s v="Pedro Evans DDS"/>
    <x v="2"/>
    <x v="0"/>
    <x v="0"/>
    <x v="1"/>
    <x v="1"/>
    <s v="Offline"/>
    <s v="UPI"/>
    <n v="7"/>
    <n v="1593.98"/>
    <n v="20"/>
    <n v="8926.2900000000009"/>
    <n v="1205.08"/>
    <n v="2177.84"/>
    <n v="0.19518438123439441"/>
    <n v="309"/>
    <s v="Not Returned"/>
    <s v="In Transit"/>
    <n v="21.69"/>
    <n v="3"/>
  </r>
  <r>
    <s v="cbf8f29e-3b30-4e97-98d5-3cf54afcf9e8"/>
    <x v="237"/>
    <x v="8"/>
    <d v="2025-07-03T00:00:00"/>
    <n v="6"/>
    <s v="Late"/>
    <s v="30463008-5fa7-4012-8c57-a27701d909b4"/>
    <s v="Justin Foster"/>
    <x v="3"/>
    <x v="6"/>
    <x v="0"/>
    <x v="1"/>
    <x v="6"/>
    <s v="Online"/>
    <s v="Credit Card"/>
    <n v="7"/>
    <n v="1346.9"/>
    <n v="20"/>
    <n v="7542.64"/>
    <n v="831.27"/>
    <n v="2887.53"/>
    <n v="0.30626199845147056"/>
    <n v="233"/>
    <s v="Not Returned"/>
    <s v="Pending"/>
    <n v="42.59"/>
    <n v="2"/>
  </r>
  <r>
    <s v="63c4e76d-a55f-4725-bcb3-c168b7062cfa"/>
    <x v="398"/>
    <x v="0"/>
    <d v="2024-02-28T00:00:00"/>
    <n v="8"/>
    <s v="Late"/>
    <s v="4352acea-3878-4ecf-a0dc-12ebd413c850"/>
    <s v="Mario Black"/>
    <x v="2"/>
    <x v="1"/>
    <x v="1"/>
    <x v="0"/>
    <x v="1"/>
    <s v="Online"/>
    <s v="Credit Card"/>
    <n v="4"/>
    <n v="594.96"/>
    <n v="10"/>
    <n v="2141.86"/>
    <n v="437.64"/>
    <n v="566.35"/>
    <n v="0.23797818340728788"/>
    <n v="326"/>
    <s v="Not Returned"/>
    <s v="Delivered"/>
    <n v="33.520000000000003"/>
    <n v="1"/>
  </r>
  <r>
    <s v="b1a50a3d-cebd-4b2b-9cfb-bce7e8f2c584"/>
    <x v="399"/>
    <x v="8"/>
    <d v="2025-07-05T00:00:00"/>
    <n v="6"/>
    <s v="Late"/>
    <s v="a60147c3-48e0-4502-8598-f3c8af449605"/>
    <s v="Rhonda Gutierrez"/>
    <x v="2"/>
    <x v="6"/>
    <x v="0"/>
    <x v="3"/>
    <x v="8"/>
    <s v="Offline"/>
    <s v="Credit Card"/>
    <n v="7"/>
    <n v="1233.19"/>
    <n v="20"/>
    <n v="6905.86"/>
    <n v="1033.6500000000001"/>
    <n v="1117.42"/>
    <n v="0.12944593174728028"/>
    <n v="375"/>
    <s v="Not Returned"/>
    <s v="In Transit"/>
    <n v="32.32"/>
    <n v="2"/>
  </r>
  <r>
    <s v="4a22eae9-22f9-4afe-aeb2-3ca31186da93"/>
    <x v="400"/>
    <x v="9"/>
    <d v="2025-08-17T00:00:00"/>
    <n v="8"/>
    <s v="Late"/>
    <s v="9e2383d0-7491-4c14-a30b-669c1c405045"/>
    <s v="Michael Vasquez"/>
    <x v="1"/>
    <x v="1"/>
    <x v="1"/>
    <x v="1"/>
    <x v="9"/>
    <s v="Offline"/>
    <s v="Credit Card"/>
    <n v="5"/>
    <n v="1603.8"/>
    <n v="20"/>
    <n v="6415.2"/>
    <n v="1437.27"/>
    <n v="666.12"/>
    <n v="8.3067714178825289E-2"/>
    <n v="246"/>
    <s v="Returned"/>
    <s v="Delivered"/>
    <n v="14.52"/>
    <n v="1"/>
  </r>
  <r>
    <s v="f83f5274-0cb4-4fe1-a6f3-41c804f718c8"/>
    <x v="220"/>
    <x v="8"/>
    <d v="2024-06-26T00:00:00"/>
    <n v="4"/>
    <s v="On Time"/>
    <s v="f8eaca36-2f99-4b2a-85aa-5eab88f3d7ea"/>
    <s v="Derrick Espinoza"/>
    <x v="3"/>
    <x v="0"/>
    <x v="0"/>
    <x v="3"/>
    <x v="3"/>
    <s v="Offline"/>
    <s v="Credit Card"/>
    <n v="6"/>
    <n v="362.46"/>
    <n v="15"/>
    <n v="1848.55"/>
    <n v="300.8"/>
    <n v="314.47000000000003"/>
    <n v="0.14459986389302731"/>
    <n v="340"/>
    <s v="Returned"/>
    <s v="Pending"/>
    <n v="33.51"/>
    <n v="4"/>
  </r>
  <r>
    <s v="269334ef-1717-4654-bb99-78150219a9c7"/>
    <x v="401"/>
    <x v="3"/>
    <d v="2025-05-10T00:00:00"/>
    <n v="7"/>
    <s v="Late"/>
    <s v="578799d9-3799-4376-be5b-3ac903c501fe"/>
    <s v="Richard Jimenez"/>
    <x v="2"/>
    <x v="0"/>
    <x v="0"/>
    <x v="2"/>
    <x v="8"/>
    <s v="Offline"/>
    <s v="Debit Card"/>
    <n v="10"/>
    <n v="1866.97"/>
    <n v="0"/>
    <n v="18669.7"/>
    <n v="1480.87"/>
    <n v="3861"/>
    <n v="0.20680567979131961"/>
    <n v="114"/>
    <s v="Not Returned"/>
    <s v="Delivered"/>
    <n v="18.09"/>
    <n v="1"/>
  </r>
  <r>
    <s v="081fec82-ca9a-4f77-b26a-51a576b40672"/>
    <x v="387"/>
    <x v="4"/>
    <d v="2024-08-06T00:00:00"/>
    <n v="6"/>
    <s v="Late"/>
    <s v="c02553ea-d7f2-4678-9489-8025548b2ce3"/>
    <s v="Amy Rowe"/>
    <x v="2"/>
    <x v="0"/>
    <x v="0"/>
    <x v="2"/>
    <x v="4"/>
    <s v="Online"/>
    <s v="UPI"/>
    <n v="2"/>
    <n v="1877.56"/>
    <n v="20"/>
    <n v="3004.1"/>
    <n v="1333.67"/>
    <n v="870.22"/>
    <n v="0.23174226123266367"/>
    <n v="31"/>
    <s v="Returned"/>
    <s v="In Transit"/>
    <n v="49.09"/>
    <n v="3"/>
  </r>
  <r>
    <s v="3133839e-2e7d-452b-b85b-8a078b0ea0b9"/>
    <x v="20"/>
    <x v="2"/>
    <d v="2023-12-12T00:00:00"/>
    <n v="1"/>
    <s v="On Time"/>
    <s v="d13757e1-4005-453d-976f-1e65e54c8739"/>
    <s v="Adam Villegas"/>
    <x v="2"/>
    <x v="6"/>
    <x v="0"/>
    <x v="1"/>
    <x v="1"/>
    <s v="Offline"/>
    <s v="Debit Card"/>
    <n v="10"/>
    <n v="1344.3"/>
    <n v="5"/>
    <n v="12770.85"/>
    <n v="849.57"/>
    <n v="4699.93"/>
    <n v="0.34961913263408467"/>
    <n v="417"/>
    <s v="Not Returned"/>
    <s v="Delivered"/>
    <n v="27.49"/>
    <n v="4"/>
  </r>
  <r>
    <s v="f997c779-c56f-45e6-a282-1d613fbbff57"/>
    <x v="402"/>
    <x v="6"/>
    <d v="2025-05-03T00:00:00"/>
    <n v="9"/>
    <s v="Late"/>
    <s v="fe99df69-bcd4-4975-bf46-057b7165e36b"/>
    <s v="Joel Wise"/>
    <x v="0"/>
    <x v="5"/>
    <x v="1"/>
    <x v="2"/>
    <x v="7"/>
    <s v="Offline"/>
    <s v="Net Banking"/>
    <n v="1"/>
    <n v="1506.77"/>
    <n v="20"/>
    <n v="1205.42"/>
    <n v="1048.77"/>
    <n v="366.4"/>
    <n v="0.24316916317686174"/>
    <n v="244"/>
    <s v="Returned"/>
    <s v="In Transit"/>
    <n v="18.12"/>
    <n v="4"/>
  </r>
  <r>
    <s v="790b185c-355c-4a9c-bb6b-f1dcaa7f7e06"/>
    <x v="332"/>
    <x v="11"/>
    <d v="2024-11-25T00:00:00"/>
    <n v="1"/>
    <s v="On Time"/>
    <s v="4fe66636-f612-4d2c-ae73-00eb639d8fe7"/>
    <s v="Caitlin Chandler"/>
    <x v="1"/>
    <x v="1"/>
    <x v="1"/>
    <x v="2"/>
    <x v="7"/>
    <s v="Offline"/>
    <s v="Cash"/>
    <n v="4"/>
    <n v="1664.38"/>
    <n v="5"/>
    <n v="6324.64"/>
    <n v="1348.35"/>
    <n v="1200.9100000000001"/>
    <n v="0.18038398682993068"/>
    <n v="153"/>
    <s v="Returned"/>
    <s v="Delivered"/>
    <n v="29.66"/>
    <n v="3"/>
  </r>
  <r>
    <s v="1f44aa88-855b-4c5b-8cb1-457eeffad15b"/>
    <x v="296"/>
    <x v="3"/>
    <d v="2025-05-22T00:00:00"/>
    <n v="5"/>
    <s v="On Time"/>
    <s v="4c7f03bb-a376-4c2d-bb31-dcdc40d91a8e"/>
    <s v="Stephen Boyer"/>
    <x v="3"/>
    <x v="4"/>
    <x v="2"/>
    <x v="3"/>
    <x v="6"/>
    <s v="Online"/>
    <s v="Net Banking"/>
    <n v="7"/>
    <n v="1527.54"/>
    <n v="0"/>
    <n v="10692.78"/>
    <n v="1158.42"/>
    <n v="2583.84"/>
    <n v="0.24164342668604427"/>
    <n v="201"/>
    <s v="Returned"/>
    <s v="Delivered"/>
    <n v="19.55"/>
    <n v="5"/>
  </r>
  <r>
    <s v="a206527c-3c68-41d6-9ce8-e12ff9287d26"/>
    <x v="403"/>
    <x v="6"/>
    <d v="2024-04-11T00:00:00"/>
    <n v="8"/>
    <s v="Late"/>
    <s v="2ad820ca-03db-4a2e-9313-50e06f2537ce"/>
    <s v="Lauren Foster"/>
    <x v="3"/>
    <x v="1"/>
    <x v="1"/>
    <x v="2"/>
    <x v="9"/>
    <s v="Online"/>
    <s v="Debit Card"/>
    <n v="10"/>
    <n v="1326.54"/>
    <n v="5"/>
    <n v="12602.13"/>
    <n v="971.78"/>
    <n v="3370.22"/>
    <n v="0.25406094049180572"/>
    <n v="111"/>
    <s v="Returned"/>
    <s v="Pending"/>
    <n v="34.31"/>
    <n v="3"/>
  </r>
  <r>
    <s v="94c176b9-0ac0-43d5-b805-90f002493a09"/>
    <x v="386"/>
    <x v="6"/>
    <d v="2024-04-24T00:00:00"/>
    <n v="2"/>
    <s v="On Time"/>
    <s v="b03b6934-79ab-46d1-b0d5-15abc891d55d"/>
    <s v="Jacqueline Davis"/>
    <x v="3"/>
    <x v="0"/>
    <x v="0"/>
    <x v="1"/>
    <x v="2"/>
    <s v="Offline"/>
    <s v="Debit Card"/>
    <n v="7"/>
    <n v="1903.28"/>
    <n v="5"/>
    <n v="12656.81"/>
    <n v="1670.69"/>
    <n v="1546.72"/>
    <n v="0.11609432138203524"/>
    <n v="483"/>
    <s v="Returned"/>
    <s v="Delivered"/>
    <n v="49.11"/>
    <n v="3"/>
  </r>
  <r>
    <s v="9e5f8273-af9a-4168-9766-17957ffab493"/>
    <x v="13"/>
    <x v="0"/>
    <d v="2024-02-21T00:00:00"/>
    <n v="5"/>
    <s v="On Time"/>
    <s v="ff39a117-f83b-4806-ae4c-1b1856a2d49d"/>
    <s v="Amy Kelly"/>
    <x v="1"/>
    <x v="4"/>
    <x v="2"/>
    <x v="1"/>
    <x v="2"/>
    <s v="Offline"/>
    <s v="Credit Card"/>
    <n v="2"/>
    <n v="527.75"/>
    <n v="5"/>
    <n v="1002.72"/>
    <n v="379.45"/>
    <n v="281.77"/>
    <n v="0.26695405021316909"/>
    <n v="398"/>
    <s v="Not Returned"/>
    <s v="Pending"/>
    <n v="22.19"/>
    <n v="4"/>
  </r>
  <r>
    <s v="1b7e0502-ca9d-4831-894e-7397b38a3db1"/>
    <x v="404"/>
    <x v="0"/>
    <d v="2024-02-22T00:00:00"/>
    <n v="9"/>
    <s v="Late"/>
    <s v="5115d7ee-3b90-408e-bce3-456320363a73"/>
    <s v="Dr. Nicole Trujillo"/>
    <x v="1"/>
    <x v="6"/>
    <x v="0"/>
    <x v="0"/>
    <x v="5"/>
    <s v="Online"/>
    <s v="Net Banking"/>
    <n v="2"/>
    <n v="277.42"/>
    <n v="15"/>
    <n v="471.61"/>
    <n v="219.83"/>
    <n v="97.9"/>
    <n v="0.17644726407613007"/>
    <n v="293"/>
    <s v="Not Returned"/>
    <s v="In Transit"/>
    <n v="36.22"/>
    <n v="1"/>
  </r>
  <r>
    <s v="b072afc8-0577-4108-b166-2c94bbb24366"/>
    <x v="405"/>
    <x v="5"/>
    <d v="2024-09-23T00:00:00"/>
    <n v="2"/>
    <s v="On Time"/>
    <s v="227dcecc-b972-493a-9bb0-dd7660b57717"/>
    <s v="Andrew Mann"/>
    <x v="3"/>
    <x v="5"/>
    <x v="1"/>
    <x v="3"/>
    <x v="9"/>
    <s v="Online"/>
    <s v="Net Banking"/>
    <n v="7"/>
    <n v="1999.91"/>
    <n v="10"/>
    <n v="12599.43"/>
    <n v="1542.78"/>
    <n v="2879.92"/>
    <n v="0.2057178287308643"/>
    <n v="94"/>
    <s v="Not Returned"/>
    <s v="Pending"/>
    <n v="5.89"/>
    <n v="5"/>
  </r>
  <r>
    <s v="7d76ab58-b271-415b-8af0-9ec34b726a7c"/>
    <x v="406"/>
    <x v="2"/>
    <d v="2024-12-28T00:00:00"/>
    <n v="4"/>
    <s v="On Time"/>
    <s v="8b2ab759-2fc6-44e6-9113-5d7e30952621"/>
    <s v="Nicholas Hill"/>
    <x v="0"/>
    <x v="7"/>
    <x v="1"/>
    <x v="0"/>
    <x v="1"/>
    <s v="Online"/>
    <s v="Net Banking"/>
    <n v="9"/>
    <n v="1682.43"/>
    <n v="0"/>
    <n v="15141.87"/>
    <n v="1389.78"/>
    <n v="2633.85"/>
    <n v="0.17394482979975393"/>
    <n v="355"/>
    <s v="Returned"/>
    <s v="Delivered"/>
    <n v="29.96"/>
    <n v="3"/>
  </r>
  <r>
    <s v="8df50b01-dc4d-4762-aa1a-f7d2994316bb"/>
    <x v="116"/>
    <x v="4"/>
    <d v="2025-07-24T00:00:00"/>
    <n v="1"/>
    <s v="On Time"/>
    <s v="27afbff9-87f8-4f62-91a1-e557290c4414"/>
    <s v="Robert Weaver"/>
    <x v="0"/>
    <x v="0"/>
    <x v="0"/>
    <x v="0"/>
    <x v="7"/>
    <s v="Online"/>
    <s v="Net Banking"/>
    <n v="3"/>
    <n v="1171.4100000000001"/>
    <n v="0"/>
    <n v="3514.23"/>
    <n v="900.52"/>
    <n v="812.67"/>
    <n v="0.23125122715360116"/>
    <n v="152"/>
    <s v="Not Returned"/>
    <s v="Pending"/>
    <n v="12.72"/>
    <n v="1"/>
  </r>
  <r>
    <s v="8186722b-a355-4d05-86a2-8e4e002f2ca4"/>
    <x v="121"/>
    <x v="7"/>
    <d v="2024-10-11T00:00:00"/>
    <n v="8"/>
    <s v="Late"/>
    <s v="e207db20-2f7f-4cd7-bbd0-fe6c6108ffcc"/>
    <s v="Scott Parsons"/>
    <x v="1"/>
    <x v="2"/>
    <x v="2"/>
    <x v="2"/>
    <x v="3"/>
    <s v="Offline"/>
    <s v="UPI"/>
    <n v="9"/>
    <n v="1895.12"/>
    <n v="10"/>
    <n v="15350.47"/>
    <n v="1511.83"/>
    <n v="3104.65"/>
    <n v="0.18202599893996749"/>
    <n v="267"/>
    <s v="Not Returned"/>
    <s v="Pending"/>
    <n v="29.22"/>
    <n v="2"/>
  </r>
  <r>
    <s v="a885a7b4-1037-4a5c-b893-b08a52190216"/>
    <x v="407"/>
    <x v="6"/>
    <d v="2024-04-23T00:00:00"/>
    <n v="4"/>
    <s v="On Time"/>
    <s v="63329992-d1ad-4e51-89f9-0de9f7980131"/>
    <s v="Michael Cannon"/>
    <x v="1"/>
    <x v="0"/>
    <x v="0"/>
    <x v="0"/>
    <x v="8"/>
    <s v="Online"/>
    <s v="Net Banking"/>
    <n v="3"/>
    <n v="121.63"/>
    <n v="10"/>
    <n v="328.4"/>
    <n v="104.22"/>
    <n v="47.01"/>
    <n v="0.12883334703609306"/>
    <n v="183"/>
    <s v="Not Returned"/>
    <s v="Delivered"/>
    <n v="37.81"/>
    <n v="4"/>
  </r>
  <r>
    <s v="68e8f311-5295-4a96-887b-25d79cf023dd"/>
    <x v="404"/>
    <x v="0"/>
    <d v="2024-02-18T00:00:00"/>
    <n v="5"/>
    <s v="On Time"/>
    <s v="18a440bd-1c47-40a5-9270-2b29a41247a2"/>
    <s v="Andrea Conley"/>
    <x v="2"/>
    <x v="0"/>
    <x v="0"/>
    <x v="2"/>
    <x v="0"/>
    <s v="Online"/>
    <s v="Net Banking"/>
    <n v="3"/>
    <n v="794.48"/>
    <n v="15"/>
    <n v="2025.92"/>
    <n v="585.39"/>
    <n v="533.17999999999995"/>
    <n v="0.22370187627966298"/>
    <n v="104"/>
    <s v="Returned"/>
    <s v="Pending"/>
    <n v="37.97"/>
    <n v="2"/>
  </r>
  <r>
    <s v="33bb7382-0801-4e83-9f9d-39102dbb45bd"/>
    <x v="126"/>
    <x v="1"/>
    <d v="2024-02-04T00:00:00"/>
    <n v="10"/>
    <s v="Late"/>
    <s v="1947ea42-310d-49d1-bc41-3a2a1b67f7bb"/>
    <s v="Martin Price"/>
    <x v="1"/>
    <x v="6"/>
    <x v="0"/>
    <x v="1"/>
    <x v="2"/>
    <s v="Online"/>
    <s v="UPI"/>
    <n v="6"/>
    <n v="1652.06"/>
    <n v="15"/>
    <n v="8425.51"/>
    <n v="1179.05"/>
    <n v="2412.35"/>
    <n v="0.24336787606584101"/>
    <n v="63"/>
    <s v="Returned"/>
    <s v="Pending"/>
    <n v="29.68"/>
    <n v="1"/>
  </r>
  <r>
    <s v="971df5fd-b389-40ce-9fbc-879e869c3a8e"/>
    <x v="130"/>
    <x v="7"/>
    <d v="2024-11-04T00:00:00"/>
    <n v="4"/>
    <s v="On Time"/>
    <s v="388149dc-5dc9-4097-8c90-e0284185300d"/>
    <s v="Andrea Conrad"/>
    <x v="3"/>
    <x v="6"/>
    <x v="0"/>
    <x v="0"/>
    <x v="6"/>
    <s v="Online"/>
    <s v="Credit Card"/>
    <n v="5"/>
    <n v="1823.03"/>
    <n v="5"/>
    <n v="8659.39"/>
    <n v="1569"/>
    <n v="1206.6400000000001"/>
    <n v="0.13237741562124597"/>
    <n v="193"/>
    <s v="Returned"/>
    <s v="In Transit"/>
    <n v="47.83"/>
    <n v="1"/>
  </r>
  <r>
    <s v="e3c7ca9a-edab-4dab-bdcc-c026a7df30b2"/>
    <x v="408"/>
    <x v="10"/>
    <d v="2024-04-06T00:00:00"/>
    <n v="10"/>
    <s v="Late"/>
    <s v="cd0fa4a6-77d2-494f-9478-0c9dd5030b43"/>
    <s v="Heather Paul"/>
    <x v="3"/>
    <x v="5"/>
    <x v="1"/>
    <x v="2"/>
    <x v="4"/>
    <s v="Offline"/>
    <s v="Net Banking"/>
    <n v="8"/>
    <n v="1651.62"/>
    <n v="0"/>
    <n v="13212.96"/>
    <n v="1253.06"/>
    <n v="3188.48"/>
    <n v="0.24131458810137926"/>
    <n v="50"/>
    <s v="Returned"/>
    <s v="Delivered"/>
    <n v="19.309999999999999"/>
    <n v="4"/>
  </r>
  <r>
    <s v="cb53f0be-5e7b-4866-9270-54706a7be8b1"/>
    <x v="29"/>
    <x v="5"/>
    <d v="2025-09-12T00:00:00"/>
    <n v="5"/>
    <s v="On Time"/>
    <s v="9def57b4-d2da-43ec-8eec-c013b55beaaa"/>
    <s v="Andrew Jones"/>
    <x v="0"/>
    <x v="5"/>
    <x v="1"/>
    <x v="2"/>
    <x v="1"/>
    <s v="Online"/>
    <s v="Debit Card"/>
    <n v="7"/>
    <n v="1125.76"/>
    <n v="15"/>
    <n v="6698.27"/>
    <n v="875.5"/>
    <n v="1489.05"/>
    <n v="0.18895806261674652"/>
    <n v="73"/>
    <s v="Not Returned"/>
    <s v="Pending"/>
    <n v="38.090000000000003"/>
    <n v="1"/>
  </r>
  <r>
    <s v="f5e90352-3745-49f2-b1d1-88b913f39289"/>
    <x v="49"/>
    <x v="8"/>
    <d v="2024-06-15T00:00:00"/>
    <n v="6"/>
    <s v="Late"/>
    <s v="b9a4de2b-19e9-43a4-98dc-ceb684fcfcb0"/>
    <s v="James Lee"/>
    <x v="2"/>
    <x v="6"/>
    <x v="0"/>
    <x v="1"/>
    <x v="4"/>
    <s v="Offline"/>
    <s v="UPI"/>
    <n v="8"/>
    <n v="865.58"/>
    <n v="5"/>
    <n v="6578.41"/>
    <n v="633.33000000000004"/>
    <n v="1765.1"/>
    <n v="0.25490133783128072"/>
    <n v="487"/>
    <s v="Not Returned"/>
    <s v="Pending"/>
    <n v="47.38"/>
    <n v="2"/>
  </r>
  <r>
    <s v="f28f9444-a015-4d65-91ed-554a3faeef01"/>
    <x v="136"/>
    <x v="10"/>
    <d v="2025-03-12T00:00:00"/>
    <n v="2"/>
    <s v="On Time"/>
    <s v="8ee25e54-bfcb-4388-8ef4-d74b2dcc4095"/>
    <s v="Brian Fowler"/>
    <x v="1"/>
    <x v="3"/>
    <x v="0"/>
    <x v="0"/>
    <x v="0"/>
    <s v="Online"/>
    <s v="Debit Card"/>
    <n v="6"/>
    <n v="842.7"/>
    <n v="0"/>
    <n v="5056.2"/>
    <n v="666.07"/>
    <n v="1059.78"/>
    <n v="0.20960009493295356"/>
    <n v="294"/>
    <s v="Returned"/>
    <s v="Delivered"/>
    <n v="38.450000000000003"/>
    <n v="5"/>
  </r>
  <r>
    <s v="aa4d52a8-b3da-4808-b56e-b67dacab8b69"/>
    <x v="337"/>
    <x v="4"/>
    <d v="2024-07-30T00:00:00"/>
    <n v="9"/>
    <s v="Late"/>
    <s v="2ab403f6-1aa6-4474-a200-c1576d54c95a"/>
    <s v="Krista Wagner"/>
    <x v="0"/>
    <x v="7"/>
    <x v="1"/>
    <x v="0"/>
    <x v="2"/>
    <s v="Offline"/>
    <s v="Credit Card"/>
    <n v="3"/>
    <n v="1370.21"/>
    <n v="15"/>
    <n v="3494.04"/>
    <n v="1026.76"/>
    <n v="875.8"/>
    <n v="0.2130573659025502"/>
    <n v="315"/>
    <s v="Returned"/>
    <s v="Pending"/>
    <n v="5.33"/>
    <n v="4"/>
  </r>
  <r>
    <s v="999413cc-ff99-47a8-88ad-b388287e4086"/>
    <x v="136"/>
    <x v="10"/>
    <d v="2025-03-13T00:00:00"/>
    <n v="3"/>
    <s v="On Time"/>
    <s v="e7094153-5a31-4916-aefb-2a2471693ed5"/>
    <s v="William Nguyen"/>
    <x v="1"/>
    <x v="6"/>
    <x v="0"/>
    <x v="1"/>
    <x v="1"/>
    <s v="Online"/>
    <s v="Credit Card"/>
    <n v="1"/>
    <n v="1383.95"/>
    <n v="20"/>
    <n v="1107.1600000000001"/>
    <n v="1016.64"/>
    <n v="293.85000000000002"/>
    <n v="0.21232703493623326"/>
    <n v="187"/>
    <s v="Returned"/>
    <s v="Pending"/>
    <n v="20.9"/>
    <n v="1"/>
  </r>
  <r>
    <s v="6e3b0507-a21c-4209-83a1-962d698f546d"/>
    <x v="387"/>
    <x v="4"/>
    <d v="2024-08-04T00:00:00"/>
    <n v="4"/>
    <s v="On Time"/>
    <s v="9bc0fa93-52cd-4def-b9d2-76f4d37ee471"/>
    <s v="Joshua Brooks"/>
    <x v="0"/>
    <x v="4"/>
    <x v="2"/>
    <x v="3"/>
    <x v="2"/>
    <s v="Offline"/>
    <s v="UPI"/>
    <n v="2"/>
    <n v="382.44"/>
    <n v="10"/>
    <n v="688.39"/>
    <n v="334.33"/>
    <n v="86.6"/>
    <n v="0.11322037443782031"/>
    <n v="247"/>
    <s v="Not Returned"/>
    <s v="In Transit"/>
    <n v="14.59"/>
    <n v="5"/>
  </r>
  <r>
    <s v="5c29850b-410b-4c29-be9c-afcfed17f6e9"/>
    <x v="205"/>
    <x v="2"/>
    <d v="2024-12-27T00:00:00"/>
    <n v="10"/>
    <s v="Late"/>
    <s v="f5b70dd9-728f-4897-b3d0-b6c7f62ecf88"/>
    <s v="Nicholas Bird"/>
    <x v="2"/>
    <x v="4"/>
    <x v="2"/>
    <x v="1"/>
    <x v="0"/>
    <s v="Online"/>
    <s v="UPI"/>
    <n v="9"/>
    <n v="1861.76"/>
    <n v="0"/>
    <n v="16755.84"/>
    <n v="1639.51"/>
    <n v="2000.25"/>
    <n v="0.11937628910278446"/>
    <n v="3"/>
    <s v="Not Returned"/>
    <s v="In Transit"/>
    <n v="18.43"/>
    <n v="1"/>
  </r>
  <r>
    <s v="fe503fdc-2294-4a0a-8482-0c08042c65ad"/>
    <x v="409"/>
    <x v="1"/>
    <d v="2025-01-25T00:00:00"/>
    <n v="4"/>
    <s v="On Time"/>
    <s v="4ce2afa2-01ae-4eb1-8d45-7ea5e3ec4f6a"/>
    <s v="Mrs. Emily Ingram"/>
    <x v="0"/>
    <x v="1"/>
    <x v="1"/>
    <x v="2"/>
    <x v="7"/>
    <s v="Online"/>
    <s v="Cash"/>
    <n v="1"/>
    <n v="834.03"/>
    <n v="0"/>
    <n v="834.03"/>
    <n v="608.21"/>
    <n v="225.82"/>
    <n v="0.27075764660743618"/>
    <n v="63"/>
    <s v="Not Returned"/>
    <s v="Delivered"/>
    <n v="12"/>
    <n v="3"/>
  </r>
  <r>
    <s v="8dbcde5a-eb4a-4de6-86a5-2064d284b528"/>
    <x v="234"/>
    <x v="6"/>
    <d v="2025-04-13T00:00:00"/>
    <n v="9"/>
    <s v="Late"/>
    <s v="ed0940f7-9217-4fb0-8e6b-308582e2b02d"/>
    <s v="Anna Stevens"/>
    <x v="3"/>
    <x v="2"/>
    <x v="2"/>
    <x v="3"/>
    <x v="2"/>
    <s v="Online"/>
    <s v="Cash"/>
    <n v="6"/>
    <n v="779.9"/>
    <n v="15"/>
    <n v="3977.49"/>
    <n v="676.69"/>
    <n v="526.37"/>
    <n v="0.11248664358678465"/>
    <n v="336"/>
    <s v="Not Returned"/>
    <s v="Delivered"/>
    <n v="11.29"/>
    <n v="4"/>
  </r>
  <r>
    <s v="e3be7ca0-5df9-44fb-83d6-43ed236eb832"/>
    <x v="410"/>
    <x v="0"/>
    <d v="2024-02-22T00:00:00"/>
    <n v="7"/>
    <s v="Late"/>
    <s v="4199322e-3ba5-4126-bff6-9f4195082801"/>
    <s v="Anna Ross"/>
    <x v="3"/>
    <x v="1"/>
    <x v="1"/>
    <x v="2"/>
    <x v="8"/>
    <s v="Online"/>
    <s v="Debit Card"/>
    <n v="5"/>
    <n v="265.8"/>
    <n v="0"/>
    <n v="1329"/>
    <n v="170.14"/>
    <n v="478.3"/>
    <n v="0.35989465763732131"/>
    <n v="341"/>
    <s v="Returned"/>
    <s v="In Transit"/>
    <n v="48.19"/>
    <n v="3"/>
  </r>
  <r>
    <s v="b93c92d5-13c3-4b5d-bbf8-da9137a9f824"/>
    <x v="227"/>
    <x v="5"/>
    <d v="2025-10-05T00:00:00"/>
    <n v="7"/>
    <s v="Late"/>
    <s v="2c435667-7b87-4b4a-8afb-c4fe531f04af"/>
    <s v="Steven Warner PhD"/>
    <x v="2"/>
    <x v="0"/>
    <x v="0"/>
    <x v="3"/>
    <x v="9"/>
    <s v="Online"/>
    <s v="Credit Card"/>
    <n v="3"/>
    <n v="1122.74"/>
    <n v="10"/>
    <n v="3031.4"/>
    <n v="926.63"/>
    <n v="529.5"/>
    <n v="0.15720469565527193"/>
    <n v="490"/>
    <s v="Returned"/>
    <s v="Delivered"/>
    <n v="10.68"/>
    <n v="3"/>
  </r>
  <r>
    <s v="09912f46-4ce6-428b-a46a-cc9a98611260"/>
    <x v="375"/>
    <x v="2"/>
    <d v="2023-12-31T00:00:00"/>
    <n v="1"/>
    <s v="On Time"/>
    <s v="61ad018a-9387-4413-8eef-7261bb1502ea"/>
    <s v="Anthony Wise"/>
    <x v="2"/>
    <x v="1"/>
    <x v="1"/>
    <x v="1"/>
    <x v="3"/>
    <s v="Offline"/>
    <s v="UPI"/>
    <n v="6"/>
    <n v="1372.71"/>
    <n v="15"/>
    <n v="7000.82"/>
    <n v="1225.74"/>
    <n v="749.55"/>
    <n v="9.1006111997435718E-2"/>
    <n v="144"/>
    <s v="Not Returned"/>
    <s v="Delivered"/>
    <n v="39.24"/>
    <n v="2"/>
  </r>
  <r>
    <s v="6aa12abd-6f2e-42b9-9130-32dbe13a14ca"/>
    <x v="411"/>
    <x v="4"/>
    <d v="2024-07-17T00:00:00"/>
    <n v="4"/>
    <s v="On Time"/>
    <s v="deaa543e-1edb-4e71-9e2a-2ddfee249b72"/>
    <s v="Nicole Atkinson"/>
    <x v="2"/>
    <x v="5"/>
    <x v="1"/>
    <x v="1"/>
    <x v="8"/>
    <s v="Online"/>
    <s v="Cash"/>
    <n v="2"/>
    <n v="598.22"/>
    <n v="10"/>
    <n v="1076.8"/>
    <n v="537.37"/>
    <n v="109.53"/>
    <n v="9.1546588211694688E-2"/>
    <n v="361"/>
    <s v="Returned"/>
    <s v="Pending"/>
    <n v="37.869999999999997"/>
    <n v="5"/>
  </r>
  <r>
    <s v="a1d770ea-c704-480e-a246-6cd702ed5d15"/>
    <x v="412"/>
    <x v="7"/>
    <d v="2025-10-14T00:00:00"/>
    <n v="7"/>
    <s v="Late"/>
    <s v="863dfcd6-4e06-48d0-8ddb-545b61eaaa65"/>
    <s v="Joshua Hernandez"/>
    <x v="0"/>
    <x v="5"/>
    <x v="1"/>
    <x v="1"/>
    <x v="4"/>
    <s v="Offline"/>
    <s v="Debit Card"/>
    <n v="3"/>
    <n v="1276.3699999999999"/>
    <n v="5"/>
    <n v="3637.65"/>
    <n v="811.95"/>
    <n v="1323.6"/>
    <n v="0.34566779225459704"/>
    <n v="475"/>
    <s v="Returned"/>
    <s v="In Transit"/>
    <n v="5.79"/>
    <n v="2"/>
  </r>
  <r>
    <s v="0ceeddc2-2737-4345-b886-29ffb2a0f778"/>
    <x v="413"/>
    <x v="11"/>
    <d v="2024-11-17T00:00:00"/>
    <n v="7"/>
    <s v="Late"/>
    <s v="6493f5ef-ff53-46a4-bb48-bbbaac735be0"/>
    <s v="Nicole Johnston"/>
    <x v="2"/>
    <x v="0"/>
    <x v="0"/>
    <x v="0"/>
    <x v="2"/>
    <s v="Online"/>
    <s v="Net Banking"/>
    <n v="5"/>
    <n v="844.23"/>
    <n v="5"/>
    <n v="4010.09"/>
    <n v="562.71"/>
    <n v="1337.22"/>
    <n v="0.31679044810063611"/>
    <n v="218"/>
    <s v="Returned"/>
    <s v="In Transit"/>
    <n v="9.9499999999999993"/>
    <n v="3"/>
  </r>
  <r>
    <s v="c94f6ed3-4a2f-4876-ae93-561538da9a90"/>
    <x v="189"/>
    <x v="2"/>
    <d v="2023-12-26T00:00:00"/>
    <n v="1"/>
    <s v="On Time"/>
    <s v="560f1e2d-21d7-4432-a5e4-240364f2502e"/>
    <s v="Kenneth Williams"/>
    <x v="3"/>
    <x v="3"/>
    <x v="0"/>
    <x v="2"/>
    <x v="2"/>
    <s v="Online"/>
    <s v="UPI"/>
    <n v="1"/>
    <n v="531.59"/>
    <n v="5"/>
    <n v="505.01"/>
    <n v="325.47000000000003"/>
    <n v="195.81"/>
    <n v="0.36834778682819463"/>
    <n v="241"/>
    <s v="Not Returned"/>
    <s v="Pending"/>
    <n v="9.5299999999999994"/>
    <n v="2"/>
  </r>
  <r>
    <s v="80777ac5-6605-4e3c-95c7-bc834336ffe5"/>
    <x v="53"/>
    <x v="9"/>
    <d v="2024-08-31T00:00:00"/>
    <n v="9"/>
    <s v="Late"/>
    <s v="2160446e-b2a7-4475-8619-67736f3acf33"/>
    <s v="Karen Gonzalez"/>
    <x v="1"/>
    <x v="3"/>
    <x v="0"/>
    <x v="3"/>
    <x v="6"/>
    <s v="Offline"/>
    <s v="UPI"/>
    <n v="2"/>
    <n v="701.85"/>
    <n v="0"/>
    <n v="1403.7"/>
    <n v="561.96"/>
    <n v="279.77999999999997"/>
    <n v="0.19931609318230389"/>
    <n v="379"/>
    <s v="Not Returned"/>
    <s v="Pending"/>
    <n v="40.049999999999997"/>
    <n v="5"/>
  </r>
  <r>
    <s v="8fa8ae34-3233-4053-9242-ba54a6f9c0e1"/>
    <x v="264"/>
    <x v="9"/>
    <d v="2024-08-22T00:00:00"/>
    <n v="3"/>
    <s v="On Time"/>
    <s v="86351a54-bc54-48c1-bf40-8dcc9db1f7f9"/>
    <s v="Benjamin Frank"/>
    <x v="0"/>
    <x v="6"/>
    <x v="0"/>
    <x v="1"/>
    <x v="0"/>
    <s v="Online"/>
    <s v="Net Banking"/>
    <n v="7"/>
    <n v="459.56"/>
    <n v="0"/>
    <n v="3216.92"/>
    <n v="398.05"/>
    <n v="430.57"/>
    <n v="0.13384541735573158"/>
    <n v="495"/>
    <s v="Returned"/>
    <s v="Delivered"/>
    <n v="36.71"/>
    <n v="1"/>
  </r>
  <r>
    <s v="16efacdf-9375-4e61-ac94-503eaf4afcdd"/>
    <x v="414"/>
    <x v="8"/>
    <d v="2024-06-25T00:00:00"/>
    <n v="1"/>
    <s v="On Time"/>
    <s v="6c6d282b-69e0-4370-abf7-a5d01ccec1ef"/>
    <s v="Connor Cooper"/>
    <x v="1"/>
    <x v="0"/>
    <x v="0"/>
    <x v="2"/>
    <x v="0"/>
    <s v="Online"/>
    <s v="Cash"/>
    <n v="4"/>
    <n v="1464.43"/>
    <n v="20"/>
    <n v="4686.18"/>
    <n v="1195.31"/>
    <n v="861.18"/>
    <n v="0.14701624522851894"/>
    <n v="281"/>
    <s v="Not Returned"/>
    <s v="Pending"/>
    <n v="48.88"/>
    <n v="3"/>
  </r>
  <r>
    <s v="2b54500d-4e08-4bb4-8509-d55806326b36"/>
    <x v="152"/>
    <x v="10"/>
    <d v="2025-03-18T00:00:00"/>
    <n v="9"/>
    <s v="Late"/>
    <s v="d2535515-9dc0-48b5-9987-038afcd6c18e"/>
    <s v="Jessica Thomas MD"/>
    <x v="0"/>
    <x v="7"/>
    <x v="1"/>
    <x v="0"/>
    <x v="2"/>
    <s v="Online"/>
    <s v="Net Banking"/>
    <n v="7"/>
    <n v="182.03"/>
    <n v="20"/>
    <n v="1019.37"/>
    <n v="160.08000000000001"/>
    <n v="122.92"/>
    <n v="9.6467615228259071E-2"/>
    <n v="140"/>
    <s v="Returned"/>
    <s v="In Transit"/>
    <n v="7.05"/>
    <n v="5"/>
  </r>
  <r>
    <s v="5fb2b838-af73-43cf-b31e-91f23bc5f97f"/>
    <x v="415"/>
    <x v="4"/>
    <d v="2025-07-16T00:00:00"/>
    <n v="3"/>
    <s v="On Time"/>
    <s v="da4ec04c-ba7e-4b86-81fa-d75327ef0a4b"/>
    <s v="Patrick Sanchez"/>
    <x v="2"/>
    <x v="1"/>
    <x v="1"/>
    <x v="1"/>
    <x v="2"/>
    <s v="Offline"/>
    <s v="Net Banking"/>
    <n v="9"/>
    <n v="1015.3"/>
    <n v="20"/>
    <n v="7310.16"/>
    <n v="905.1"/>
    <n v="793.44"/>
    <n v="8.6831478380774166E-2"/>
    <n v="399"/>
    <s v="Not Returned"/>
    <s v="In Transit"/>
    <n v="32.32"/>
    <n v="2"/>
  </r>
  <r>
    <s v="d51b1974-de66-4dd0-a5ce-2a21ed3e2846"/>
    <x v="85"/>
    <x v="0"/>
    <d v="2025-02-19T00:00:00"/>
    <n v="9"/>
    <s v="Late"/>
    <s v="57e0a1f1-0384-4661-89a5-baebd1f44c8d"/>
    <s v="Ashley Cole"/>
    <x v="2"/>
    <x v="5"/>
    <x v="1"/>
    <x v="0"/>
    <x v="7"/>
    <s v="Offline"/>
    <s v="UPI"/>
    <n v="10"/>
    <n v="1165.2"/>
    <n v="0"/>
    <n v="11652"/>
    <n v="1006.44"/>
    <n v="1587.6"/>
    <n v="0.13625128733264674"/>
    <n v="436"/>
    <s v="Returned"/>
    <s v="In Transit"/>
    <n v="36.869999999999997"/>
    <n v="5"/>
  </r>
  <r>
    <s v="89bab9c8-bd71-4da3-b581-a63254f5df70"/>
    <x v="416"/>
    <x v="11"/>
    <d v="2023-11-06T00:00:00"/>
    <n v="3"/>
    <s v="On Time"/>
    <s v="85f4c0a2-8be2-4516-b42c-5348363d75f1"/>
    <s v="Kimberly Dean"/>
    <x v="3"/>
    <x v="0"/>
    <x v="0"/>
    <x v="1"/>
    <x v="8"/>
    <s v="Online"/>
    <s v="UPI"/>
    <n v="4"/>
    <n v="138.94"/>
    <n v="10"/>
    <n v="500.18"/>
    <n v="84.99"/>
    <n v="194.22"/>
    <n v="0.34946739599827265"/>
    <n v="447"/>
    <s v="Returned"/>
    <s v="Pending"/>
    <n v="49.1"/>
    <n v="2"/>
  </r>
  <r>
    <s v="04b51c12-ab13-4032-b2e1-9f66b1f02ea8"/>
    <x v="417"/>
    <x v="0"/>
    <d v="2024-02-12T00:00:00"/>
    <n v="9"/>
    <s v="Late"/>
    <s v="a9dcfe52-e7f2-418a-953f-cfd460694b6d"/>
    <s v="Dawn Brown"/>
    <x v="3"/>
    <x v="0"/>
    <x v="0"/>
    <x v="0"/>
    <x v="6"/>
    <s v="Online"/>
    <s v="Cash"/>
    <n v="6"/>
    <n v="1283.73"/>
    <n v="10"/>
    <n v="6932.14"/>
    <n v="802.3"/>
    <n v="2599.7199999999998"/>
    <n v="0.33752164915259958"/>
    <n v="459"/>
    <s v="Not Returned"/>
    <s v="In Transit"/>
    <n v="49.34"/>
    <n v="1"/>
  </r>
  <r>
    <s v="4572b385-9e32-4085-b24f-92b9ca0841de"/>
    <x v="323"/>
    <x v="10"/>
    <d v="2024-03-30T00:00:00"/>
    <n v="10"/>
    <s v="Late"/>
    <s v="f1f71605-a79e-4626-b707-ac0e0d96feb3"/>
    <s v="James Nelson"/>
    <x v="0"/>
    <x v="6"/>
    <x v="0"/>
    <x v="1"/>
    <x v="0"/>
    <s v="Offline"/>
    <s v="UPI"/>
    <n v="1"/>
    <n v="394.63"/>
    <n v="20"/>
    <n v="315.7"/>
    <n v="314.60000000000002"/>
    <n v="64.02"/>
    <n v="0.16222790968755543"/>
    <n v="445"/>
    <s v="Returned"/>
    <s v="In Transit"/>
    <n v="14.93"/>
    <n v="3"/>
  </r>
  <r>
    <s v="dd419a67-5c37-4254-a8fc-5690e9b1c4a1"/>
    <x v="418"/>
    <x v="9"/>
    <d v="2025-08-16T00:00:00"/>
    <n v="8"/>
    <s v="Late"/>
    <s v="de0e9c53-4ae0-4d7a-84e2-51321b9ec5f9"/>
    <s v="Jasmine Whitney"/>
    <x v="0"/>
    <x v="2"/>
    <x v="2"/>
    <x v="3"/>
    <x v="7"/>
    <s v="Offline"/>
    <s v="Debit Card"/>
    <n v="7"/>
    <n v="919.81"/>
    <n v="10"/>
    <n v="5794.8"/>
    <n v="592.82000000000005"/>
    <n v="2060.04"/>
    <n v="0.31994806380820884"/>
    <n v="235"/>
    <s v="Returned"/>
    <s v="Delivered"/>
    <n v="13.5"/>
    <n v="4"/>
  </r>
  <r>
    <s v="e76428c4-197f-40fd-b5ae-2a56fa033d6c"/>
    <x v="154"/>
    <x v="11"/>
    <d v="2024-11-18T00:00:00"/>
    <n v="4"/>
    <s v="On Time"/>
    <s v="98dbf732-dde4-4194-bc12-d19850c1b8f7"/>
    <s v="Charlotte Mason"/>
    <x v="0"/>
    <x v="5"/>
    <x v="1"/>
    <x v="2"/>
    <x v="3"/>
    <s v="Online"/>
    <s v="Credit Card"/>
    <n v="3"/>
    <n v="654.80999999999995"/>
    <n v="15"/>
    <n v="1669.77"/>
    <n v="527.91"/>
    <n v="323.58999999999997"/>
    <n v="0.16472462750008909"/>
    <n v="218"/>
    <s v="Returned"/>
    <s v="In Transit"/>
    <n v="45.91"/>
    <n v="4"/>
  </r>
  <r>
    <s v="05804493-b664-4199-ad25-459e8f8937fa"/>
    <x v="419"/>
    <x v="7"/>
    <d v="2024-10-07T00:00:00"/>
    <n v="1"/>
    <s v="On Time"/>
    <s v="8787c3f4-ec19-44eb-bf55-17400a2d36a6"/>
    <s v="John Garner"/>
    <x v="0"/>
    <x v="0"/>
    <x v="0"/>
    <x v="1"/>
    <x v="3"/>
    <s v="Online"/>
    <s v="Debit Card"/>
    <n v="7"/>
    <n v="1226.42"/>
    <n v="15"/>
    <n v="7297.2"/>
    <n v="743.47"/>
    <n v="2873.55"/>
    <n v="0.33471986991172914"/>
    <n v="394"/>
    <s v="Returned"/>
    <s v="In Transit"/>
    <n v="11.42"/>
    <n v="5"/>
  </r>
  <r>
    <s v="5afa0fb3-5a16-49d9-af2f-077358c69158"/>
    <x v="420"/>
    <x v="7"/>
    <d v="2023-11-08T00:00:00"/>
    <n v="8"/>
    <s v="Late"/>
    <s v="fef97d57-3c77-4a4a-8d65-4036a00f230b"/>
    <s v="Kathryn Cain"/>
    <x v="2"/>
    <x v="1"/>
    <x v="1"/>
    <x v="0"/>
    <x v="5"/>
    <s v="Online"/>
    <s v="UPI"/>
    <n v="6"/>
    <n v="1107.6199999999999"/>
    <n v="0"/>
    <n v="6645.72"/>
    <n v="731.8"/>
    <n v="2254.92"/>
    <n v="0.33930409346165658"/>
    <n v="169"/>
    <s v="Not Returned"/>
    <s v="Delivered"/>
    <n v="15.97"/>
    <n v="5"/>
  </r>
  <r>
    <s v="e3f16406-631d-4c8b-a0f0-fe7941f74651"/>
    <x v="106"/>
    <x v="0"/>
    <d v="2025-02-23T00:00:00"/>
    <n v="9"/>
    <s v="Late"/>
    <s v="078b13a9-fd88-465a-909a-934bfffcd743"/>
    <s v="Tiffany Perez"/>
    <x v="2"/>
    <x v="3"/>
    <x v="0"/>
    <x v="0"/>
    <x v="3"/>
    <s v="Online"/>
    <s v="Credit Card"/>
    <n v="2"/>
    <n v="1658.6"/>
    <n v="20"/>
    <n v="2653.76"/>
    <n v="1142.81"/>
    <n v="825.26"/>
    <n v="0.24878210539008805"/>
    <n v="467"/>
    <s v="Returned"/>
    <s v="Delivered"/>
    <n v="15.2"/>
    <n v="4"/>
  </r>
  <r>
    <s v="23238416-a82c-4e18-a491-982be5ad481d"/>
    <x v="421"/>
    <x v="4"/>
    <d v="2024-07-10T00:00:00"/>
    <n v="2"/>
    <s v="On Time"/>
    <s v="854dc3bf-61d8-4365-bada-0c941679bbe0"/>
    <s v="Lisa Garrett"/>
    <x v="1"/>
    <x v="5"/>
    <x v="1"/>
    <x v="2"/>
    <x v="0"/>
    <s v="Online"/>
    <s v="UPI"/>
    <n v="7"/>
    <n v="490.47"/>
    <n v="0"/>
    <n v="3433.29"/>
    <n v="366.65"/>
    <n v="866.74"/>
    <n v="0.25245172997329091"/>
    <n v="182"/>
    <s v="Returned"/>
    <s v="Pending"/>
    <n v="20.02"/>
    <n v="3"/>
  </r>
  <r>
    <s v="271a919f-92a9-4acd-bd88-49386ad65b8c"/>
    <x v="43"/>
    <x v="6"/>
    <d v="2024-04-13T00:00:00"/>
    <n v="3"/>
    <s v="On Time"/>
    <s v="e8e46b31-4ff8-4111-b875-1fd46d2ccf42"/>
    <s v="Joann Anderson"/>
    <x v="2"/>
    <x v="0"/>
    <x v="0"/>
    <x v="0"/>
    <x v="4"/>
    <s v="Online"/>
    <s v="UPI"/>
    <n v="7"/>
    <n v="344.65"/>
    <n v="20"/>
    <n v="1930.04"/>
    <n v="241.41"/>
    <n v="578.14"/>
    <n v="0.23963855671385051"/>
    <n v="319"/>
    <s v="Not Returned"/>
    <s v="In Transit"/>
    <n v="44.39"/>
    <n v="3"/>
  </r>
  <r>
    <s v="af1dcfb8-8a96-4a11-94be-6d9f2379c05f"/>
    <x v="25"/>
    <x v="10"/>
    <d v="2025-03-09T00:00:00"/>
    <n v="3"/>
    <s v="On Time"/>
    <s v="235b275b-dcd2-4b97-b3ca-9a6bccd3af7c"/>
    <s v="Michael Mills"/>
    <x v="1"/>
    <x v="7"/>
    <x v="1"/>
    <x v="2"/>
    <x v="0"/>
    <s v="Offline"/>
    <s v="Debit Card"/>
    <n v="2"/>
    <n v="1630.9"/>
    <n v="0"/>
    <n v="3261.8"/>
    <n v="1400.15"/>
    <n v="461.5"/>
    <n v="0.14148629591023359"/>
    <n v="199"/>
    <s v="Not Returned"/>
    <s v="Pending"/>
    <n v="40.86"/>
    <n v="4"/>
  </r>
  <r>
    <s v="f9cc83ed-e8b4-4c6a-bee5-43b36e18b184"/>
    <x v="295"/>
    <x v="1"/>
    <d v="2024-02-02T00:00:00"/>
    <n v="3"/>
    <s v="On Time"/>
    <s v="eedb0ce5-a7fe-4dcd-a528-b516c521ff2e"/>
    <s v="Brooke Jones"/>
    <x v="1"/>
    <x v="0"/>
    <x v="0"/>
    <x v="0"/>
    <x v="4"/>
    <s v="Offline"/>
    <s v="UPI"/>
    <n v="5"/>
    <n v="883.53"/>
    <n v="5"/>
    <n v="4196.7700000000004"/>
    <n v="554.09"/>
    <n v="1564.84"/>
    <n v="0.3542245311421231"/>
    <n v="163"/>
    <s v="Not Returned"/>
    <s v="In Transit"/>
    <n v="26.66"/>
    <n v="4"/>
  </r>
  <r>
    <s v="2f237c4d-1e4e-4133-b82d-40def2d78d53"/>
    <x v="17"/>
    <x v="2"/>
    <d v="2024-12-11T00:00:00"/>
    <n v="8"/>
    <s v="Late"/>
    <s v="2540fbfe-e12f-46cd-96ea-f269514e1353"/>
    <s v="Pamela Beard"/>
    <x v="1"/>
    <x v="6"/>
    <x v="0"/>
    <x v="1"/>
    <x v="8"/>
    <s v="Offline"/>
    <s v="Credit Card"/>
    <n v="9"/>
    <n v="797.21"/>
    <n v="15"/>
    <n v="6098.66"/>
    <n v="607.16999999999996"/>
    <n v="1453.81"/>
    <n v="0.20262470922899165"/>
    <n v="297"/>
    <s v="Not Returned"/>
    <s v="Pending"/>
    <n v="31"/>
    <n v="2"/>
  </r>
  <r>
    <s v="7168bdec-4da8-48b7-a947-cbacf610f40d"/>
    <x v="131"/>
    <x v="5"/>
    <d v="2024-09-05T00:00:00"/>
    <n v="3"/>
    <s v="On Time"/>
    <s v="e4e5b5b0-d25a-4576-af0b-743ebee04762"/>
    <s v="Nancy Hernandez"/>
    <x v="0"/>
    <x v="0"/>
    <x v="0"/>
    <x v="1"/>
    <x v="6"/>
    <s v="Online"/>
    <s v="UPI"/>
    <n v="1"/>
    <n v="55.59"/>
    <n v="10"/>
    <n v="50.03"/>
    <n v="42.67"/>
    <n v="11.63"/>
    <n v="0.20921028962043534"/>
    <n v="184"/>
    <s v="Returned"/>
    <s v="In Transit"/>
    <n v="25.72"/>
    <n v="5"/>
  </r>
  <r>
    <s v="06b4ed27-2f4b-4be8-a1ac-fdb51b555f6d"/>
    <x v="253"/>
    <x v="10"/>
    <d v="2024-03-13T00:00:00"/>
    <n v="3"/>
    <s v="On Time"/>
    <s v="9df034d3-9caa-437c-bc67-95e2c32fc21b"/>
    <s v="Keith Hall"/>
    <x v="2"/>
    <x v="4"/>
    <x v="2"/>
    <x v="1"/>
    <x v="8"/>
    <s v="Online"/>
    <s v="Cash"/>
    <n v="1"/>
    <n v="1664.25"/>
    <n v="5"/>
    <n v="1581.04"/>
    <n v="1057.08"/>
    <n v="576.80999999999995"/>
    <n v="0.3465885534024335"/>
    <n v="190"/>
    <s v="Returned"/>
    <s v="Pending"/>
    <n v="9.77"/>
    <n v="5"/>
  </r>
  <r>
    <s v="5bf88d1d-06ad-4920-aff7-ff5d3b1d12cf"/>
    <x v="6"/>
    <x v="6"/>
    <d v="2024-04-16T00:00:00"/>
    <n v="2"/>
    <s v="On Time"/>
    <s v="7a029a6d-c7a2-4171-b02a-06ee14588063"/>
    <s v="Ryan Harrison"/>
    <x v="1"/>
    <x v="0"/>
    <x v="0"/>
    <x v="3"/>
    <x v="4"/>
    <s v="Online"/>
    <s v="Credit Card"/>
    <n v="1"/>
    <n v="1747.43"/>
    <n v="5"/>
    <n v="1660.06"/>
    <n v="1239.93"/>
    <n v="482.12"/>
    <n v="0.27590232512890356"/>
    <n v="291"/>
    <s v="Not Returned"/>
    <s v="Delivered"/>
    <n v="39.44"/>
    <n v="4"/>
  </r>
  <r>
    <s v="633098ed-da25-4795-af19-15165fbbcda5"/>
    <x v="266"/>
    <x v="10"/>
    <d v="2025-03-05T00:00:00"/>
    <n v="1"/>
    <s v="On Time"/>
    <s v="29ede760-2334-48ba-b94e-08387dcf60fd"/>
    <s v="Andrew Duran"/>
    <x v="3"/>
    <x v="5"/>
    <x v="1"/>
    <x v="2"/>
    <x v="9"/>
    <s v="Online"/>
    <s v="Debit Card"/>
    <n v="6"/>
    <n v="852.47"/>
    <n v="15"/>
    <n v="4347.6000000000004"/>
    <n v="711.32"/>
    <n v="719.86"/>
    <n v="0.14074004559300229"/>
    <n v="30"/>
    <s v="Returned"/>
    <s v="Pending"/>
    <n v="38.799999999999997"/>
    <n v="5"/>
  </r>
  <r>
    <s v="69bd40d8-f340-4dd3-8515-75b9ece9504b"/>
    <x v="422"/>
    <x v="7"/>
    <d v="2023-11-02T00:00:00"/>
    <n v="5"/>
    <s v="On Time"/>
    <s v="fcfd8547-abdc-40da-be0b-bddd38f95001"/>
    <s v="Daniel Thompson"/>
    <x v="3"/>
    <x v="5"/>
    <x v="1"/>
    <x v="0"/>
    <x v="2"/>
    <s v="Online"/>
    <s v="Cash"/>
    <n v="8"/>
    <n v="1673.73"/>
    <n v="20"/>
    <n v="10711.87"/>
    <n v="1361.45"/>
    <n v="1998.59"/>
    <n v="0.14926167900437942"/>
    <n v="476"/>
    <s v="Returned"/>
    <s v="In Transit"/>
    <n v="48.79"/>
    <n v="5"/>
  </r>
  <r>
    <s v="b017c533-7d6c-45c3-9df7-9a27ddfc2a92"/>
    <x v="151"/>
    <x v="5"/>
    <d v="2024-10-01T00:00:00"/>
    <n v="9"/>
    <s v="Late"/>
    <s v="e338e579-7521-4a18-9de4-f5c1532c5c01"/>
    <s v="Jared Williams"/>
    <x v="0"/>
    <x v="4"/>
    <x v="2"/>
    <x v="1"/>
    <x v="8"/>
    <s v="Offline"/>
    <s v="Cash"/>
    <n v="1"/>
    <n v="830.78"/>
    <n v="5"/>
    <n v="789.24"/>
    <n v="596.24"/>
    <n v="222.81"/>
    <n v="0.26819374563663062"/>
    <n v="160"/>
    <s v="Not Returned"/>
    <s v="In Transit"/>
    <n v="12.42"/>
    <n v="3"/>
  </r>
  <r>
    <s v="501a0ccf-b85f-464b-a160-3399d3073198"/>
    <x v="170"/>
    <x v="3"/>
    <d v="2025-05-16T00:00:00"/>
    <n v="6"/>
    <s v="Late"/>
    <s v="be125f8f-f06b-4c12-9c8b-955064e70f9a"/>
    <s v="Kimberly Davidson"/>
    <x v="0"/>
    <x v="4"/>
    <x v="2"/>
    <x v="1"/>
    <x v="0"/>
    <s v="Online"/>
    <s v="UPI"/>
    <n v="2"/>
    <n v="261.38"/>
    <n v="10"/>
    <n v="470.48"/>
    <n v="204.13"/>
    <n v="103.05"/>
    <n v="0.19712678858367128"/>
    <n v="83"/>
    <s v="Returned"/>
    <s v="Delivered"/>
    <n v="14.54"/>
    <n v="1"/>
  </r>
  <r>
    <s v="1bfc270c-8549-4255-89db-ebb5c9739495"/>
    <x v="179"/>
    <x v="6"/>
    <d v="2025-04-25T00:00:00"/>
    <n v="10"/>
    <s v="Late"/>
    <s v="e0b55615-d3b6-4f1b-b4f7-6d09739cafa5"/>
    <s v="Zachary Stone"/>
    <x v="0"/>
    <x v="3"/>
    <x v="0"/>
    <x v="1"/>
    <x v="1"/>
    <s v="Offline"/>
    <s v="Credit Card"/>
    <n v="1"/>
    <n v="443.37"/>
    <n v="5"/>
    <n v="421.2"/>
    <n v="301.82"/>
    <n v="134.47"/>
    <n v="0.30329070528001445"/>
    <n v="24"/>
    <s v="Not Returned"/>
    <s v="Delivered"/>
    <n v="47.46"/>
    <n v="1"/>
  </r>
  <r>
    <s v="8ec57d47-0a0c-44e5-bc34-1b4ffbdc532e"/>
    <x v="264"/>
    <x v="9"/>
    <d v="2024-08-22T00:00:00"/>
    <n v="3"/>
    <s v="On Time"/>
    <s v="a1722ee3-c3e1-447c-8420-e0d8632c817e"/>
    <s v="Cheryl Gonzales"/>
    <x v="0"/>
    <x v="6"/>
    <x v="0"/>
    <x v="2"/>
    <x v="2"/>
    <s v="Offline"/>
    <s v="Cash"/>
    <n v="6"/>
    <n v="1025.42"/>
    <n v="15"/>
    <n v="5229.6400000000003"/>
    <n v="838.49"/>
    <n v="953.34"/>
    <n v="0.15495114197109477"/>
    <n v="459"/>
    <s v="Returned"/>
    <s v="Pending"/>
    <n v="41.34"/>
    <n v="2"/>
  </r>
  <r>
    <s v="4931b2d4-d3de-487c-860f-b2524df742ae"/>
    <x v="423"/>
    <x v="5"/>
    <d v="2025-09-10T00:00:00"/>
    <n v="8"/>
    <s v="Late"/>
    <s v="4b5f174b-6c26-4b56-aa9e-dda7761ad914"/>
    <s v="Amy Black"/>
    <x v="0"/>
    <x v="1"/>
    <x v="1"/>
    <x v="3"/>
    <x v="9"/>
    <s v="Online"/>
    <s v="Debit Card"/>
    <n v="1"/>
    <n v="1193.4000000000001"/>
    <n v="10"/>
    <n v="1074.06"/>
    <n v="773.76"/>
    <n v="377.68"/>
    <n v="0.31647394000335177"/>
    <n v="452"/>
    <s v="Returned"/>
    <s v="Pending"/>
    <n v="34.44"/>
    <n v="2"/>
  </r>
  <r>
    <s v="73a27c7b-a566-4884-9473-e68776ad1c33"/>
    <x v="260"/>
    <x v="0"/>
    <d v="2024-02-11T00:00:00"/>
    <n v="7"/>
    <s v="Late"/>
    <s v="1cf8d03f-802b-4bf4-b8ff-615c172720fa"/>
    <s v="Kevin Shannon"/>
    <x v="0"/>
    <x v="6"/>
    <x v="0"/>
    <x v="3"/>
    <x v="7"/>
    <s v="Offline"/>
    <s v="Debit Card"/>
    <n v="6"/>
    <n v="711.09"/>
    <n v="20"/>
    <n v="3413.23"/>
    <n v="609.25"/>
    <n v="488.83"/>
    <n v="0.11457293263393757"/>
    <n v="106"/>
    <s v="Returned"/>
    <s v="Delivered"/>
    <n v="30.51"/>
    <n v="4"/>
  </r>
  <r>
    <s v="52ce55e3-69df-45c7-a4a0-053f22a37556"/>
    <x v="110"/>
    <x v="2"/>
    <d v="2024-12-16T00:00:00"/>
    <n v="2"/>
    <s v="On Time"/>
    <s v="74246baa-2dca-4c82-8660-a3e9736d417c"/>
    <s v="Michelle Harris"/>
    <x v="2"/>
    <x v="0"/>
    <x v="0"/>
    <x v="0"/>
    <x v="7"/>
    <s v="Online"/>
    <s v="Cash"/>
    <n v="5"/>
    <n v="1544.32"/>
    <n v="20"/>
    <n v="6177.28"/>
    <n v="1328.52"/>
    <n v="863.2"/>
    <n v="0.11179030252797349"/>
    <n v="160"/>
    <s v="Returned"/>
    <s v="In Transit"/>
    <n v="12.27"/>
    <n v="3"/>
  </r>
  <r>
    <s v="b11464aa-52f6-4081-8005-64b8171603b1"/>
    <x v="101"/>
    <x v="7"/>
    <d v="2024-10-09T00:00:00"/>
    <n v="5"/>
    <s v="On Time"/>
    <s v="cbe68571-b622-418e-a83b-cc84a6091ad0"/>
    <s v="Nicholas Davis"/>
    <x v="2"/>
    <x v="6"/>
    <x v="0"/>
    <x v="2"/>
    <x v="5"/>
    <s v="Online"/>
    <s v="Credit Card"/>
    <n v="8"/>
    <n v="188.71"/>
    <n v="10"/>
    <n v="1358.71"/>
    <n v="169.05"/>
    <n v="141.55000000000001"/>
    <n v="9.3761591860526738E-2"/>
    <n v="497"/>
    <s v="Not Returned"/>
    <s v="Delivered"/>
    <n v="21.36"/>
    <n v="3"/>
  </r>
  <r>
    <s v="15d6a658-5ce9-4bbc-a252-91f3730bc657"/>
    <x v="198"/>
    <x v="6"/>
    <d v="2025-04-27T00:00:00"/>
    <n v="10"/>
    <s v="Late"/>
    <s v="ba146757-6253-4cdf-b510-3e9c8618e40d"/>
    <s v="Kayla Herring"/>
    <x v="3"/>
    <x v="4"/>
    <x v="2"/>
    <x v="3"/>
    <x v="4"/>
    <s v="Offline"/>
    <s v="Credit Card"/>
    <n v="3"/>
    <n v="1838.42"/>
    <n v="15"/>
    <n v="4687.97"/>
    <n v="1305.31"/>
    <n v="1359.43"/>
    <n v="0.24648520649978423"/>
    <n v="349"/>
    <s v="Not Returned"/>
    <s v="Pending"/>
    <n v="25.25"/>
    <n v="1"/>
  </r>
  <r>
    <s v="c4acb57d-0b3d-4dc9-a16f-760a8ce377d7"/>
    <x v="424"/>
    <x v="9"/>
    <d v="2024-08-16T00:00:00"/>
    <n v="10"/>
    <s v="Late"/>
    <s v="90c40e45-55cf-47ba-a989-65f22bbf1e35"/>
    <s v="Shari Martin"/>
    <x v="2"/>
    <x v="1"/>
    <x v="1"/>
    <x v="1"/>
    <x v="1"/>
    <s v="Online"/>
    <s v="Debit Card"/>
    <n v="2"/>
    <n v="65.489999999999995"/>
    <n v="10"/>
    <n v="117.88"/>
    <n v="46.68"/>
    <n v="33.86"/>
    <n v="0.25851275003817376"/>
    <n v="198"/>
    <s v="Not Returned"/>
    <s v="Pending"/>
    <n v="9.2100000000000009"/>
    <n v="4"/>
  </r>
  <r>
    <s v="0d22af35-b648-4e8a-84e7-75b92dca365a"/>
    <x v="393"/>
    <x v="0"/>
    <d v="2024-02-10T00:00:00"/>
    <n v="4"/>
    <s v="On Time"/>
    <s v="baebe15d-4f3c-4771-8edd-2a2a6b69b4ae"/>
    <s v="Jill Sims"/>
    <x v="2"/>
    <x v="7"/>
    <x v="1"/>
    <x v="3"/>
    <x v="5"/>
    <s v="Offline"/>
    <s v="Credit Card"/>
    <n v="2"/>
    <n v="217.35"/>
    <n v="15"/>
    <n v="369.5"/>
    <n v="180.5"/>
    <n v="62.64"/>
    <n v="0.14409937888198759"/>
    <n v="162"/>
    <s v="Not Returned"/>
    <s v="Pending"/>
    <n v="26.88"/>
    <n v="4"/>
  </r>
  <r>
    <s v="33ee16e7-f5de-4eba-a1ae-a39be606d7c2"/>
    <x v="276"/>
    <x v="1"/>
    <d v="2024-01-20T00:00:00"/>
    <n v="4"/>
    <s v="On Time"/>
    <s v="40cbe188-c3f0-4ac3-9f60-1d1700e78824"/>
    <s v="Jonathan Jimenez"/>
    <x v="3"/>
    <x v="0"/>
    <x v="0"/>
    <x v="2"/>
    <x v="9"/>
    <s v="Online"/>
    <s v="Net Banking"/>
    <n v="3"/>
    <n v="124.65"/>
    <n v="15"/>
    <n v="317.86"/>
    <n v="80.23"/>
    <n v="113.27"/>
    <n v="0.30290145741409275"/>
    <n v="396"/>
    <s v="Not Returned"/>
    <s v="Delivered"/>
    <n v="47.14"/>
    <n v="3"/>
  </r>
  <r>
    <s v="7e53d702-e1f8-4192-9ba4-d5a60178de26"/>
    <x v="425"/>
    <x v="4"/>
    <d v="2025-07-08T00:00:00"/>
    <n v="3"/>
    <s v="On Time"/>
    <s v="a8d3110e-96bf-4e6e-b785-0b5c3ce5988c"/>
    <s v="Jason Miller"/>
    <x v="0"/>
    <x v="4"/>
    <x v="2"/>
    <x v="3"/>
    <x v="8"/>
    <s v="Online"/>
    <s v="Credit Card"/>
    <n v="1"/>
    <n v="155.44999999999999"/>
    <n v="15"/>
    <n v="132.13"/>
    <n v="105.85"/>
    <n v="42.16"/>
    <n v="0.2712126085558057"/>
    <n v="140"/>
    <s v="Not Returned"/>
    <s v="Delivered"/>
    <n v="18.43"/>
    <n v="4"/>
  </r>
  <r>
    <s v="8c1e9464-e1d5-40dc-bea5-85a901aec505"/>
    <x v="426"/>
    <x v="1"/>
    <d v="2025-02-01T00:00:00"/>
    <n v="7"/>
    <s v="Late"/>
    <s v="8ebb8208-a0ee-404f-9ea8-fcb1473268c9"/>
    <s v="Christine Lopez"/>
    <x v="3"/>
    <x v="4"/>
    <x v="2"/>
    <x v="1"/>
    <x v="0"/>
    <s v="Offline"/>
    <s v="Debit Card"/>
    <n v="1"/>
    <n v="408.95"/>
    <n v="0"/>
    <n v="408.95"/>
    <n v="355.17"/>
    <n v="53.78"/>
    <n v="0.13150751925663284"/>
    <n v="101"/>
    <s v="Not Returned"/>
    <s v="In Transit"/>
    <n v="26.67"/>
    <n v="5"/>
  </r>
  <r>
    <s v="253741e4-0966-4d08-9959-5d27a73d2746"/>
    <x v="269"/>
    <x v="11"/>
    <d v="2023-12-07T00:00:00"/>
    <n v="9"/>
    <s v="Late"/>
    <s v="93fde248-aac0-4912-884d-7822da948e70"/>
    <s v="Elizabeth Knapp"/>
    <x v="1"/>
    <x v="5"/>
    <x v="1"/>
    <x v="3"/>
    <x v="6"/>
    <s v="Online"/>
    <s v="Net Banking"/>
    <n v="10"/>
    <n v="1829.57"/>
    <n v="15"/>
    <n v="15551.34"/>
    <n v="1549.47"/>
    <n v="2380.85"/>
    <n v="0.13013167028318129"/>
    <n v="315"/>
    <s v="Returned"/>
    <s v="In Transit"/>
    <n v="34.880000000000003"/>
    <n v="3"/>
  </r>
  <r>
    <s v="2da1afda-fe65-4dcc-aabd-b05a1be00f8e"/>
    <x v="113"/>
    <x v="11"/>
    <d v="2023-12-01T00:00:00"/>
    <n v="7"/>
    <s v="Late"/>
    <s v="9c7060da-48cd-49c5-ac0e-1f71294d43ed"/>
    <s v="Melissa Armstrong"/>
    <x v="3"/>
    <x v="1"/>
    <x v="1"/>
    <x v="1"/>
    <x v="9"/>
    <s v="Online"/>
    <s v="Cash"/>
    <n v="8"/>
    <n v="1870.95"/>
    <n v="10"/>
    <n v="13470.84"/>
    <n v="1186.3399999999999"/>
    <n v="4929.1899999999996"/>
    <n v="0.32932400652075144"/>
    <n v="482"/>
    <s v="Returned"/>
    <s v="Pending"/>
    <n v="25.22"/>
    <n v="5"/>
  </r>
  <r>
    <s v="bfd467e7-7491-450c-b75e-fed82d6b5953"/>
    <x v="119"/>
    <x v="2"/>
    <d v="2024-12-29T00:00:00"/>
    <n v="3"/>
    <s v="On Time"/>
    <s v="092cd030-ee75-4637-9c35-52b394372280"/>
    <s v="Edwin Richardson"/>
    <x v="2"/>
    <x v="0"/>
    <x v="0"/>
    <x v="0"/>
    <x v="8"/>
    <s v="Online"/>
    <s v="UPI"/>
    <n v="4"/>
    <n v="1504.13"/>
    <n v="15"/>
    <n v="5114.04"/>
    <n v="1216.74"/>
    <n v="977.13"/>
    <n v="0.16240783708854953"/>
    <n v="107"/>
    <s v="Returned"/>
    <s v="Pending"/>
    <n v="30.96"/>
    <n v="1"/>
  </r>
  <r>
    <s v="6d651847-c229-4116-9152-9a73d1fcdedd"/>
    <x v="424"/>
    <x v="9"/>
    <d v="2024-08-08T00:00:00"/>
    <n v="2"/>
    <s v="On Time"/>
    <s v="4af715b7-109e-4b40-8ceb-ac57d7e323cf"/>
    <s v="Bryan Villarreal"/>
    <x v="2"/>
    <x v="6"/>
    <x v="0"/>
    <x v="2"/>
    <x v="3"/>
    <s v="Offline"/>
    <s v="Cash"/>
    <n v="5"/>
    <n v="638.79"/>
    <n v="20"/>
    <n v="2555.16"/>
    <n v="540.23"/>
    <n v="394.24"/>
    <n v="0.12343336620798699"/>
    <n v="210"/>
    <s v="Not Returned"/>
    <s v="In Transit"/>
    <n v="42.27"/>
    <n v="4"/>
  </r>
  <r>
    <s v="35b86d0a-864f-46dd-a9ec-09d586eced99"/>
    <x v="364"/>
    <x v="8"/>
    <d v="2024-07-01T00:00:00"/>
    <n v="3"/>
    <s v="On Time"/>
    <s v="0ee52f63-9caf-4df1-b584-5d71b221e1c5"/>
    <s v="Nicholas Fuller"/>
    <x v="2"/>
    <x v="6"/>
    <x v="0"/>
    <x v="0"/>
    <x v="7"/>
    <s v="Offline"/>
    <s v="UPI"/>
    <n v="6"/>
    <n v="944.71"/>
    <n v="5"/>
    <n v="5384.85"/>
    <n v="723.48"/>
    <n v="1261.01"/>
    <n v="0.22246862352820795"/>
    <n v="432"/>
    <s v="Not Returned"/>
    <s v="Pending"/>
    <n v="17.75"/>
    <n v="5"/>
  </r>
  <r>
    <s v="9ad2bb72-b04b-4584-b95c-ec2d7bd15655"/>
    <x v="427"/>
    <x v="2"/>
    <d v="2023-12-26T00:00:00"/>
    <n v="2"/>
    <s v="On Time"/>
    <s v="b4f136fc-fc7c-4e71-89c6-7b51ef13864b"/>
    <s v="Lee Stewart"/>
    <x v="2"/>
    <x v="0"/>
    <x v="0"/>
    <x v="0"/>
    <x v="5"/>
    <s v="Online"/>
    <s v="Cash"/>
    <n v="1"/>
    <n v="224.79"/>
    <n v="20"/>
    <n v="179.83"/>
    <n v="197.76"/>
    <n v="21.62"/>
    <n v="9.6178655634147431E-2"/>
    <n v="257"/>
    <s v="Returned"/>
    <s v="Pending"/>
    <n v="18.05"/>
    <n v="4"/>
  </r>
  <r>
    <s v="5a9621f5-9f8c-4da5-beb9-ea24933c8d00"/>
    <x v="168"/>
    <x v="11"/>
    <d v="2024-11-30T00:00:00"/>
    <n v="2"/>
    <s v="On Time"/>
    <s v="9008cdc9-9d42-4bae-a134-e15bed56c714"/>
    <s v="Nicholas Jimenez PhD"/>
    <x v="3"/>
    <x v="2"/>
    <x v="2"/>
    <x v="1"/>
    <x v="9"/>
    <s v="Offline"/>
    <s v="Cash"/>
    <n v="2"/>
    <n v="1125.5999999999999"/>
    <n v="5"/>
    <n v="2138.64"/>
    <n v="964.53"/>
    <n v="306.02999999999997"/>
    <n v="0.13594083155650319"/>
    <n v="464"/>
    <s v="Not Returned"/>
    <s v="Delivered"/>
    <n v="47.28"/>
    <n v="2"/>
  </r>
  <r>
    <s v="4a5d6cea-b565-464e-bb93-a53f9c02040d"/>
    <x v="423"/>
    <x v="5"/>
    <d v="2025-09-09T00:00:00"/>
    <n v="7"/>
    <s v="Late"/>
    <s v="1e42d2b8-0067-4b62-b18c-d979fab0a15d"/>
    <s v="Mario Wilson"/>
    <x v="0"/>
    <x v="3"/>
    <x v="0"/>
    <x v="2"/>
    <x v="0"/>
    <s v="Online"/>
    <s v="Credit Card"/>
    <n v="7"/>
    <n v="649.41999999999996"/>
    <n v="5"/>
    <n v="4318.6400000000003"/>
    <n v="390.46"/>
    <n v="1722.08"/>
    <n v="0.37881714232919927"/>
    <n v="78"/>
    <s v="Not Returned"/>
    <s v="Pending"/>
    <n v="41.9"/>
    <n v="5"/>
  </r>
  <r>
    <s v="ffbd9cdd-9d84-4303-8cb0-3fc53513a238"/>
    <x v="367"/>
    <x v="9"/>
    <d v="2025-08-12T00:00:00"/>
    <n v="7"/>
    <s v="Late"/>
    <s v="557368cf-0ba5-4050-a9fe-99a96a25542e"/>
    <s v="Robert Lewis"/>
    <x v="1"/>
    <x v="6"/>
    <x v="0"/>
    <x v="2"/>
    <x v="7"/>
    <s v="Offline"/>
    <s v="Credit Card"/>
    <n v="7"/>
    <n v="1920.36"/>
    <n v="5"/>
    <n v="12770.39"/>
    <n v="1472.38"/>
    <n v="2979.07"/>
    <n v="0.221615441152403"/>
    <n v="410"/>
    <s v="Not Returned"/>
    <s v="Delivered"/>
    <n v="47.27"/>
    <n v="4"/>
  </r>
  <r>
    <s v="412181a3-4818-4004-b0a4-f5573381001f"/>
    <x v="428"/>
    <x v="0"/>
    <d v="2025-02-28T00:00:00"/>
    <n v="3"/>
    <s v="On Time"/>
    <s v="4cdf697f-4eca-4e96-915d-b44fca4a40bc"/>
    <s v="Erica Smith"/>
    <x v="0"/>
    <x v="5"/>
    <x v="1"/>
    <x v="3"/>
    <x v="6"/>
    <s v="Offline"/>
    <s v="UPI"/>
    <n v="7"/>
    <n v="1058.69"/>
    <n v="5"/>
    <n v="7040.29"/>
    <n v="666.84"/>
    <n v="2605.8000000000002"/>
    <n v="0.351620533732389"/>
    <n v="428"/>
    <s v="Returned"/>
    <s v="In Transit"/>
    <n v="14.17"/>
    <n v="1"/>
  </r>
  <r>
    <s v="b9720eec-6563-4d1f-9763-790255520712"/>
    <x v="429"/>
    <x v="6"/>
    <d v="2025-04-10T00:00:00"/>
    <n v="9"/>
    <s v="Late"/>
    <s v="07743c94-f5c9-4459-9db1-bd5e91a4d796"/>
    <s v="Cheyenne Bass"/>
    <x v="0"/>
    <x v="1"/>
    <x v="1"/>
    <x v="3"/>
    <x v="3"/>
    <s v="Offline"/>
    <s v="Credit Card"/>
    <n v="10"/>
    <n v="1276.3399999999999"/>
    <n v="5"/>
    <n v="12125.23"/>
    <n v="776.46"/>
    <n v="4748.8599999999997"/>
    <n v="0.37206857107040442"/>
    <n v="380"/>
    <s v="Returned"/>
    <s v="In Transit"/>
    <n v="33.549999999999997"/>
    <n v="3"/>
  </r>
  <r>
    <s v="7978dc84-ea89-4979-baa6-d6eaac273009"/>
    <x v="15"/>
    <x v="7"/>
    <d v="2025-10-09T00:00:00"/>
    <n v="7"/>
    <s v="Late"/>
    <s v="22c0c475-a549-46d0-891a-5875cc18dd0e"/>
    <s v="Mr. Steven Herrera"/>
    <x v="3"/>
    <x v="5"/>
    <x v="1"/>
    <x v="1"/>
    <x v="8"/>
    <s v="Online"/>
    <s v="UPI"/>
    <n v="9"/>
    <n v="629"/>
    <n v="5"/>
    <n v="5377.95"/>
    <n v="514.46"/>
    <n v="979.32"/>
    <n v="0.17299417064122946"/>
    <n v="42"/>
    <s v="Returned"/>
    <s v="Pending"/>
    <n v="6.04"/>
    <n v="5"/>
  </r>
  <r>
    <s v="69f8d3e4-d06d-4943-88b3-815e76647043"/>
    <x v="163"/>
    <x v="4"/>
    <d v="2024-07-08T00:00:00"/>
    <n v="5"/>
    <s v="On Time"/>
    <s v="d5c97d5d-0e57-49ec-be1a-070fed83a4c8"/>
    <s v="Krystal Gregory"/>
    <x v="1"/>
    <x v="0"/>
    <x v="0"/>
    <x v="0"/>
    <x v="9"/>
    <s v="Online"/>
    <s v="Credit Card"/>
    <n v="2"/>
    <n v="1858.04"/>
    <n v="0"/>
    <n v="3716.08"/>
    <n v="1193.8800000000001"/>
    <n v="1328.32"/>
    <n v="0.35745193860196767"/>
    <n v="253"/>
    <s v="Not Returned"/>
    <s v="Delivered"/>
    <n v="22.59"/>
    <n v="4"/>
  </r>
  <r>
    <s v="93d054e4-3550-407e-84ca-bb38892fca69"/>
    <x v="391"/>
    <x v="2"/>
    <d v="2024-12-28T00:00:00"/>
    <n v="7"/>
    <s v="Late"/>
    <s v="ea8b31f5-ccae-48fe-94eb-8e20af7c7d2b"/>
    <s v="Heather Montes"/>
    <x v="3"/>
    <x v="1"/>
    <x v="1"/>
    <x v="3"/>
    <x v="5"/>
    <s v="Offline"/>
    <s v="Debit Card"/>
    <n v="2"/>
    <n v="998.71"/>
    <n v="5"/>
    <n v="1897.55"/>
    <n v="805.16"/>
    <n v="367.75"/>
    <n v="0.18411250513161978"/>
    <n v="92"/>
    <s v="Not Returned"/>
    <s v="Delivered"/>
    <n v="45.66"/>
    <n v="5"/>
  </r>
  <r>
    <s v="fbce7087-56d2-414d-87fa-f6f7d73aae7b"/>
    <x v="390"/>
    <x v="3"/>
    <d v="2024-05-22T00:00:00"/>
    <n v="1"/>
    <s v="On Time"/>
    <s v="d7a7e7b1-88c6-4063-a063-03ca600fc79c"/>
    <s v="Larry Lopez"/>
    <x v="1"/>
    <x v="1"/>
    <x v="1"/>
    <x v="0"/>
    <x v="6"/>
    <s v="Offline"/>
    <s v="Credit Card"/>
    <n v="8"/>
    <n v="1987.79"/>
    <n v="20"/>
    <n v="12721.86"/>
    <n v="1550.47"/>
    <n v="2798.85"/>
    <n v="0.17600262100121239"/>
    <n v="98"/>
    <s v="Returned"/>
    <s v="Pending"/>
    <n v="6.04"/>
    <n v="5"/>
  </r>
  <r>
    <s v="4eeb87ff-c064-4074-8847-b130dd56030e"/>
    <x v="120"/>
    <x v="1"/>
    <d v="2024-01-19T00:00:00"/>
    <n v="4"/>
    <s v="On Time"/>
    <s v="b5b81351-5083-4841-9b9a-0eb7b48c531b"/>
    <s v="Jason Crawford"/>
    <x v="0"/>
    <x v="5"/>
    <x v="1"/>
    <x v="1"/>
    <x v="6"/>
    <s v="Online"/>
    <s v="UPI"/>
    <n v="4"/>
    <n v="273.83999999999997"/>
    <n v="0"/>
    <n v="1095.3599999999999"/>
    <n v="191.21"/>
    <n v="330.52"/>
    <n v="0.30174554484370436"/>
    <n v="140"/>
    <s v="Not Returned"/>
    <s v="Delivered"/>
    <n v="47.9"/>
    <n v="3"/>
  </r>
  <r>
    <s v="f362d408-d457-4305-b3b0-220d5f2019ea"/>
    <x v="430"/>
    <x v="6"/>
    <d v="2024-04-22T00:00:00"/>
    <n v="4"/>
    <s v="On Time"/>
    <s v="4d64bb63-866c-4b2b-b754-f16f4d79132c"/>
    <s v="James Johnson"/>
    <x v="3"/>
    <x v="3"/>
    <x v="0"/>
    <x v="3"/>
    <x v="9"/>
    <s v="Offline"/>
    <s v="Credit Card"/>
    <n v="7"/>
    <n v="900.32"/>
    <n v="5"/>
    <n v="5987.13"/>
    <n v="607.74"/>
    <n v="1945.66"/>
    <n v="0.30872515169209674"/>
    <n v="298"/>
    <s v="Not Returned"/>
    <s v="Delivered"/>
    <n v="40.729999999999997"/>
    <n v="4"/>
  </r>
  <r>
    <s v="8188de48-719b-4dd6-97b4-e75be9d18ec2"/>
    <x v="243"/>
    <x v="10"/>
    <d v="2024-03-31T00:00:00"/>
    <n v="10"/>
    <s v="Late"/>
    <s v="e7ab2ef7-7b8f-409a-8c8c-eba90662200c"/>
    <s v="Cheryl Mclean"/>
    <x v="2"/>
    <x v="4"/>
    <x v="2"/>
    <x v="3"/>
    <x v="2"/>
    <s v="Offline"/>
    <s v="Debit Card"/>
    <n v="5"/>
    <n v="1212.8399999999999"/>
    <n v="10"/>
    <n v="5457.78"/>
    <n v="954.35"/>
    <n v="1163.2"/>
    <n v="0.19181425414729067"/>
    <n v="290"/>
    <s v="Not Returned"/>
    <s v="In Transit"/>
    <n v="45.41"/>
    <n v="1"/>
  </r>
  <r>
    <s v="c6895836-4f73-4b1c-860c-7b68dfb68a5f"/>
    <x v="431"/>
    <x v="3"/>
    <d v="2025-05-17T00:00:00"/>
    <n v="10"/>
    <s v="Late"/>
    <s v="df2e37e7-c4fc-4b84-a4ae-fbea53cc6b95"/>
    <s v="William Black"/>
    <x v="3"/>
    <x v="7"/>
    <x v="1"/>
    <x v="1"/>
    <x v="3"/>
    <s v="Offline"/>
    <s v="Credit Card"/>
    <n v="5"/>
    <n v="1918.29"/>
    <n v="20"/>
    <n v="7673.16"/>
    <n v="1386.81"/>
    <n v="2125.92"/>
    <n v="0.22164740471982858"/>
    <n v="58"/>
    <s v="Returned"/>
    <s v="In Transit"/>
    <n v="24.32"/>
    <n v="2"/>
  </r>
  <r>
    <s v="75992b0a-095b-41d6-b97d-76173487246c"/>
    <x v="432"/>
    <x v="1"/>
    <d v="2024-02-03T00:00:00"/>
    <n v="6"/>
    <s v="Late"/>
    <s v="85b864d4-dd64-4387-b6b3-8fbc6338fb29"/>
    <s v="Eric Williams"/>
    <x v="0"/>
    <x v="6"/>
    <x v="0"/>
    <x v="1"/>
    <x v="5"/>
    <s v="Online"/>
    <s v="UPI"/>
    <n v="6"/>
    <n v="469.61"/>
    <n v="10"/>
    <n v="2535.89"/>
    <n v="302.2"/>
    <n v="904.01"/>
    <n v="0.3208371485558939"/>
    <n v="352"/>
    <s v="Returned"/>
    <s v="Pending"/>
    <n v="19.8"/>
    <n v="4"/>
  </r>
  <r>
    <s v="55527a3c-164a-4b18-9f33-34c698233b06"/>
    <x v="367"/>
    <x v="9"/>
    <d v="2025-08-09T00:00:00"/>
    <n v="4"/>
    <s v="On Time"/>
    <s v="1a64f27d-0bcf-40fc-a3a1-af9777852ddb"/>
    <s v="Mary Edwards"/>
    <x v="0"/>
    <x v="6"/>
    <x v="0"/>
    <x v="1"/>
    <x v="1"/>
    <s v="Offline"/>
    <s v="Net Banking"/>
    <n v="5"/>
    <n v="179.16"/>
    <n v="20"/>
    <n v="716.64"/>
    <n v="118.9"/>
    <n v="241.04"/>
    <n v="0.26907791917838803"/>
    <n v="484"/>
    <s v="Returned"/>
    <s v="Pending"/>
    <n v="45.17"/>
    <n v="4"/>
  </r>
  <r>
    <s v="e462ff64-a38b-4aa4-8fe8-98d8c22ca6a8"/>
    <x v="188"/>
    <x v="1"/>
    <d v="2025-01-12T00:00:00"/>
    <n v="5"/>
    <s v="On Time"/>
    <s v="314aabdd-3357-4b27-9225-374a35b8726c"/>
    <s v="Joseph Mejia"/>
    <x v="2"/>
    <x v="4"/>
    <x v="2"/>
    <x v="2"/>
    <x v="6"/>
    <s v="Online"/>
    <s v="Credit Card"/>
    <n v="1"/>
    <n v="436.39"/>
    <n v="15"/>
    <n v="370.93"/>
    <n v="327.12"/>
    <n v="92.88"/>
    <n v="0.2128371410893925"/>
    <n v="231"/>
    <s v="Returned"/>
    <s v="Pending"/>
    <n v="19.71"/>
    <n v="4"/>
  </r>
  <r>
    <s v="2851a8be-2639-4214-85cc-aa931e1e5d91"/>
    <x v="334"/>
    <x v="10"/>
    <d v="2025-03-26T00:00:00"/>
    <n v="5"/>
    <s v="On Time"/>
    <s v="f5530567-03e7-4d21-9d4d-46d6460d113d"/>
    <s v="Kayla Clark"/>
    <x v="1"/>
    <x v="2"/>
    <x v="2"/>
    <x v="0"/>
    <x v="0"/>
    <s v="Offline"/>
    <s v="Credit Card"/>
    <n v="10"/>
    <n v="84.78"/>
    <n v="0"/>
    <n v="847.8"/>
    <n v="74.05"/>
    <n v="107.3"/>
    <n v="0.12656286860108518"/>
    <n v="458"/>
    <s v="Returned"/>
    <s v="In Transit"/>
    <n v="34.01"/>
    <n v="1"/>
  </r>
  <r>
    <s v="243d116d-4563-4bbe-9188-3a268ca33a54"/>
    <x v="392"/>
    <x v="4"/>
    <d v="2024-07-22T00:00:00"/>
    <n v="7"/>
    <s v="Late"/>
    <s v="48843b5b-cdd3-414c-b450-8610f17aa7a9"/>
    <s v="Carolyn Collins"/>
    <x v="0"/>
    <x v="7"/>
    <x v="1"/>
    <x v="0"/>
    <x v="2"/>
    <s v="Offline"/>
    <s v="Cash"/>
    <n v="5"/>
    <n v="1460.34"/>
    <n v="10"/>
    <n v="6571.53"/>
    <n v="1206.4000000000001"/>
    <n v="1142.73"/>
    <n v="0.1565019105139899"/>
    <n v="313"/>
    <s v="Returned"/>
    <s v="In Transit"/>
    <n v="18.43"/>
    <n v="4"/>
  </r>
  <r>
    <s v="0cfc6420-7192-4443-8a63-42ca56b7979e"/>
    <x v="319"/>
    <x v="5"/>
    <d v="2025-09-10T00:00:00"/>
    <n v="1"/>
    <s v="On Time"/>
    <s v="e73e2bc5-7882-4064-876c-108d214c87b1"/>
    <s v="Ashley Brown"/>
    <x v="1"/>
    <x v="7"/>
    <x v="1"/>
    <x v="0"/>
    <x v="6"/>
    <s v="Online"/>
    <s v="UPI"/>
    <n v="2"/>
    <n v="1878.52"/>
    <n v="0"/>
    <n v="3757.04"/>
    <n v="1253.3599999999999"/>
    <n v="1250.32"/>
    <n v="0.33279390158209654"/>
    <n v="441"/>
    <s v="Not Returned"/>
    <s v="Delivered"/>
    <n v="12.66"/>
    <n v="2"/>
  </r>
  <r>
    <s v="989b68c0-b465-4027-add1-d45b6454a82a"/>
    <x v="433"/>
    <x v="5"/>
    <d v="2024-09-17T00:00:00"/>
    <n v="5"/>
    <s v="On Time"/>
    <s v="d60f8680-a124-4db2-97be-df31e42aa836"/>
    <s v="Jill Kelly"/>
    <x v="0"/>
    <x v="6"/>
    <x v="0"/>
    <x v="0"/>
    <x v="3"/>
    <s v="Offline"/>
    <s v="UPI"/>
    <n v="1"/>
    <n v="556.39"/>
    <n v="0"/>
    <n v="556.39"/>
    <n v="341.85"/>
    <n v="214.54"/>
    <n v="0.38559283955498841"/>
    <n v="352"/>
    <s v="Not Returned"/>
    <s v="In Transit"/>
    <n v="36.44"/>
    <n v="2"/>
  </r>
  <r>
    <s v="c226ab53-b680-473b-b2b9-c542d143e0a2"/>
    <x v="41"/>
    <x v="4"/>
    <d v="2024-07-08T00:00:00"/>
    <n v="7"/>
    <s v="Late"/>
    <s v="141b9098-8892-47fe-8f2e-45efabbe274a"/>
    <s v="Nicole Owens"/>
    <x v="2"/>
    <x v="7"/>
    <x v="1"/>
    <x v="0"/>
    <x v="7"/>
    <s v="Online"/>
    <s v="Net Banking"/>
    <n v="3"/>
    <n v="672.7"/>
    <n v="20"/>
    <n v="1614.48"/>
    <n v="582.79"/>
    <n v="215.78"/>
    <n v="0.10692235270799266"/>
    <n v="270"/>
    <s v="Returned"/>
    <s v="Pending"/>
    <n v="26.51"/>
    <n v="4"/>
  </r>
  <r>
    <s v="eb70bda9-cd66-479d-9017-010817c95aaa"/>
    <x v="32"/>
    <x v="1"/>
    <d v="2024-02-02T00:00:00"/>
    <n v="6"/>
    <s v="Late"/>
    <s v="74a12a0d-18e6-4a55-b7e0-ee02b2d7692a"/>
    <s v="Matthew Miranda"/>
    <x v="1"/>
    <x v="3"/>
    <x v="0"/>
    <x v="2"/>
    <x v="9"/>
    <s v="Online"/>
    <s v="Credit Card"/>
    <n v="5"/>
    <n v="490.37"/>
    <n v="10"/>
    <n v="2206.66"/>
    <n v="398.87"/>
    <n v="411.75"/>
    <n v="0.16793441686889493"/>
    <n v="38"/>
    <s v="Not Returned"/>
    <s v="Delivered"/>
    <n v="14.56"/>
    <n v="2"/>
  </r>
  <r>
    <s v="24caf1b8-394a-47fd-b28b-f8463b504fda"/>
    <x v="434"/>
    <x v="7"/>
    <d v="2024-10-25T00:00:00"/>
    <n v="9"/>
    <s v="Late"/>
    <s v="420fbeef-9def-4ab9-a54c-a6cadc70ce22"/>
    <s v="Jenna Lyons"/>
    <x v="3"/>
    <x v="7"/>
    <x v="1"/>
    <x v="3"/>
    <x v="8"/>
    <s v="Offline"/>
    <s v="Cash"/>
    <n v="6"/>
    <n v="1000.91"/>
    <n v="5"/>
    <n v="5705.19"/>
    <n v="844.97"/>
    <n v="888.86"/>
    <n v="0.14800864546595932"/>
    <n v="335"/>
    <s v="Returned"/>
    <s v="Pending"/>
    <n v="9.75"/>
    <n v="2"/>
  </r>
  <r>
    <s v="e1e538a1-dc5c-4673-89ed-66a654905f79"/>
    <x v="435"/>
    <x v="10"/>
    <d v="2025-03-23T00:00:00"/>
    <n v="7"/>
    <s v="Late"/>
    <s v="07bf63ee-7ccd-4dc0-b40a-5bed53238aff"/>
    <s v="Brian Mendoza"/>
    <x v="1"/>
    <x v="2"/>
    <x v="2"/>
    <x v="2"/>
    <x v="2"/>
    <s v="Online"/>
    <s v="UPI"/>
    <n v="10"/>
    <n v="1951.38"/>
    <n v="20"/>
    <n v="15611.04"/>
    <n v="1289.68"/>
    <n v="5293.6"/>
    <n v="0.27127468765694018"/>
    <n v="216"/>
    <s v="Returned"/>
    <s v="Pending"/>
    <n v="18.82"/>
    <n v="5"/>
  </r>
  <r>
    <s v="593edc83-c497-40a8-8842-04d52bb9a661"/>
    <x v="111"/>
    <x v="9"/>
    <d v="2025-08-11T00:00:00"/>
    <n v="8"/>
    <s v="Late"/>
    <s v="8208fd42-209c-44a5-931e-1d4d9abc9859"/>
    <s v="Robert Robles"/>
    <x v="1"/>
    <x v="0"/>
    <x v="0"/>
    <x v="1"/>
    <x v="9"/>
    <s v="Offline"/>
    <s v="Credit Card"/>
    <n v="2"/>
    <n v="1758.58"/>
    <n v="5"/>
    <n v="3341.3"/>
    <n v="1063.9000000000001"/>
    <n v="1319.89"/>
    <n v="0.3752715258902069"/>
    <n v="243"/>
    <s v="Not Returned"/>
    <s v="In Transit"/>
    <n v="16.95"/>
    <n v="5"/>
  </r>
  <r>
    <s v="cadcc10f-1228-430b-a642-72a28e5fd65f"/>
    <x v="115"/>
    <x v="8"/>
    <d v="2024-07-02T00:00:00"/>
    <n v="6"/>
    <s v="Late"/>
    <s v="669be896-7602-42ba-8862-036f4d579d00"/>
    <s v="Cynthia Sanchez"/>
    <x v="0"/>
    <x v="0"/>
    <x v="0"/>
    <x v="2"/>
    <x v="2"/>
    <s v="Offline"/>
    <s v="UPI"/>
    <n v="7"/>
    <n v="463.53"/>
    <n v="20"/>
    <n v="2595.77"/>
    <n v="338.03"/>
    <n v="702.8"/>
    <n v="0.21659870990011432"/>
    <n v="189"/>
    <s v="Returned"/>
    <s v="Delivered"/>
    <n v="34.19"/>
    <n v="4"/>
  </r>
  <r>
    <s v="10e94dce-6241-4ba3-bb7c-e7ccf950f7fa"/>
    <x v="290"/>
    <x v="0"/>
    <d v="2024-02-25T00:00:00"/>
    <n v="8"/>
    <s v="Late"/>
    <s v="b1ade82a-d05c-478d-b54f-184e57390b03"/>
    <s v="Rachel Graham"/>
    <x v="2"/>
    <x v="2"/>
    <x v="2"/>
    <x v="2"/>
    <x v="8"/>
    <s v="Online"/>
    <s v="Credit Card"/>
    <n v="10"/>
    <n v="835.25"/>
    <n v="10"/>
    <n v="7517.25"/>
    <n v="633.85"/>
    <n v="1812.6"/>
    <n v="0.2170128703980844"/>
    <n v="330"/>
    <s v="Returned"/>
    <s v="Delivered"/>
    <n v="14.88"/>
    <n v="1"/>
  </r>
  <r>
    <s v="3c749c16-b1b2-45f8-8b66-1d1f579a7954"/>
    <x v="436"/>
    <x v="8"/>
    <d v="2025-06-29T00:00:00"/>
    <n v="10"/>
    <s v="Late"/>
    <s v="13f0e33f-ab6b-4f08-a9a0-f4ef2c4f5416"/>
    <s v="Michelle Copeland"/>
    <x v="2"/>
    <x v="1"/>
    <x v="1"/>
    <x v="2"/>
    <x v="8"/>
    <s v="Offline"/>
    <s v="Cash"/>
    <n v="2"/>
    <n v="178.4"/>
    <n v="10"/>
    <n v="321.12"/>
    <n v="119.16"/>
    <n v="106.63"/>
    <n v="0.29885089686098654"/>
    <n v="51"/>
    <s v="Returned"/>
    <s v="Pending"/>
    <n v="42.08"/>
    <n v="3"/>
  </r>
  <r>
    <s v="534bfa86-7681-4ad7-9898-6758979800c3"/>
    <x v="333"/>
    <x v="1"/>
    <d v="2024-01-18T00:00:00"/>
    <n v="5"/>
    <s v="On Time"/>
    <s v="71f9b0e2-d270-4a52-98ff-d8ad8e1a3a51"/>
    <s v="Tyler Jones"/>
    <x v="0"/>
    <x v="7"/>
    <x v="1"/>
    <x v="1"/>
    <x v="7"/>
    <s v="Online"/>
    <s v="Debit Card"/>
    <n v="6"/>
    <n v="1582.17"/>
    <n v="10"/>
    <n v="8543.7199999999993"/>
    <n v="1284.3399999999999"/>
    <n v="1608.28"/>
    <n v="0.1694171085702969"/>
    <n v="257"/>
    <s v="Not Returned"/>
    <s v="Pending"/>
    <n v="18.739999999999998"/>
    <n v="2"/>
  </r>
  <r>
    <s v="c576c26d-98ae-4666-9066-ad21af7d7f21"/>
    <x v="437"/>
    <x v="1"/>
    <d v="2024-01-10T00:00:00"/>
    <n v="1"/>
    <s v="On Time"/>
    <s v="7e8a2078-53d1-46cb-a100-4ffed1e2b878"/>
    <s v="Amy Robinson"/>
    <x v="2"/>
    <x v="5"/>
    <x v="1"/>
    <x v="2"/>
    <x v="5"/>
    <s v="Offline"/>
    <s v="UPI"/>
    <n v="6"/>
    <n v="374.96"/>
    <n v="15"/>
    <n v="1912.3"/>
    <n v="240.93"/>
    <n v="683.55"/>
    <n v="0.30383240879027096"/>
    <n v="10"/>
    <s v="Returned"/>
    <s v="In Transit"/>
    <n v="44.66"/>
    <n v="2"/>
  </r>
  <r>
    <s v="c146ed52-e73b-4913-94ad-345ae3239264"/>
    <x v="438"/>
    <x v="0"/>
    <d v="2024-02-02T00:00:00"/>
    <n v="1"/>
    <s v="On Time"/>
    <s v="c1cfd878-000c-44a5-8f51-a203a2d999ba"/>
    <s v="Chase Schmidt"/>
    <x v="0"/>
    <x v="1"/>
    <x v="1"/>
    <x v="2"/>
    <x v="9"/>
    <s v="Offline"/>
    <s v="Debit Card"/>
    <n v="8"/>
    <n v="1187.1600000000001"/>
    <n v="5"/>
    <n v="9022.42"/>
    <n v="880.6"/>
    <n v="2329.86"/>
    <n v="0.24531865965834429"/>
    <n v="268"/>
    <s v="Returned"/>
    <s v="Delivered"/>
    <n v="39.89"/>
    <n v="1"/>
  </r>
  <r>
    <s v="32173525-7279-401c-93f3-503d9d96232d"/>
    <x v="439"/>
    <x v="9"/>
    <d v="2024-08-22T00:00:00"/>
    <n v="8"/>
    <s v="Late"/>
    <s v="510c8c48-e09e-42a3-ae77-e24934a63e76"/>
    <s v="Robert Frazier"/>
    <x v="3"/>
    <x v="3"/>
    <x v="0"/>
    <x v="2"/>
    <x v="9"/>
    <s v="Offline"/>
    <s v="Cash"/>
    <n v="6"/>
    <n v="1006.79"/>
    <n v="20"/>
    <n v="4832.59"/>
    <n v="681.8"/>
    <n v="1559.95"/>
    <n v="0.25823822909113786"/>
    <n v="6"/>
    <s v="Not Returned"/>
    <s v="In Transit"/>
    <n v="36.96"/>
    <n v="5"/>
  </r>
  <r>
    <s v="b7c12a4c-6f4a-454f-afca-07aef17e4a71"/>
    <x v="294"/>
    <x v="5"/>
    <d v="2025-10-03T00:00:00"/>
    <n v="4"/>
    <s v="On Time"/>
    <s v="fd8398c3-5821-49f8-aa45-2afdfb8a61eb"/>
    <s v="Adam Downs"/>
    <x v="1"/>
    <x v="7"/>
    <x v="1"/>
    <x v="0"/>
    <x v="0"/>
    <s v="Offline"/>
    <s v="Cash"/>
    <n v="1"/>
    <n v="1387.28"/>
    <n v="5"/>
    <n v="1317.92"/>
    <n v="1239.6600000000001"/>
    <n v="140.24"/>
    <n v="0.10108990254310594"/>
    <n v="15"/>
    <s v="Returned"/>
    <s v="Pending"/>
    <n v="38.35"/>
    <n v="4"/>
  </r>
  <r>
    <s v="4b4fafaf-da3d-4780-a0a7-7d78d8feb8de"/>
    <x v="320"/>
    <x v="9"/>
    <d v="2024-09-03T00:00:00"/>
    <n v="9"/>
    <s v="Late"/>
    <s v="8c83bc68-e6ac-459a-9e85-643c0ffa2366"/>
    <s v="April Castro"/>
    <x v="2"/>
    <x v="6"/>
    <x v="0"/>
    <x v="1"/>
    <x v="5"/>
    <s v="Online"/>
    <s v="UPI"/>
    <n v="7"/>
    <n v="427.99"/>
    <n v="0"/>
    <n v="2995.93"/>
    <n v="380.76"/>
    <n v="330.61"/>
    <n v="0.11035304563190729"/>
    <n v="466"/>
    <s v="Not Returned"/>
    <s v="In Transit"/>
    <n v="22.6"/>
    <n v="4"/>
  </r>
  <r>
    <s v="dd9d2e4d-483e-4d69-9c7a-bd161c153057"/>
    <x v="210"/>
    <x v="4"/>
    <d v="2024-07-24T00:00:00"/>
    <n v="2"/>
    <s v="On Time"/>
    <s v="b3c4d030-6e84-4832-bc38-c3f007fbb920"/>
    <s v="Lori Joseph"/>
    <x v="2"/>
    <x v="3"/>
    <x v="0"/>
    <x v="2"/>
    <x v="8"/>
    <s v="Offline"/>
    <s v="Net Banking"/>
    <n v="9"/>
    <n v="130.13999999999999"/>
    <n v="10"/>
    <n v="1054.1300000000001"/>
    <n v="110.65"/>
    <n v="157.87"/>
    <n v="0.13478646927240753"/>
    <n v="495"/>
    <s v="Not Returned"/>
    <s v="In Transit"/>
    <n v="9.9600000000000009"/>
    <n v="1"/>
  </r>
  <r>
    <s v="361241be-8b8c-47be-af68-9d6561ae3f21"/>
    <x v="175"/>
    <x v="9"/>
    <d v="2024-08-30T00:00:00"/>
    <n v="3"/>
    <s v="On Time"/>
    <s v="239a046d-7991-4c51-ac64-9adfa998c8e1"/>
    <s v="James Middleton"/>
    <x v="3"/>
    <x v="7"/>
    <x v="1"/>
    <x v="1"/>
    <x v="9"/>
    <s v="Offline"/>
    <s v="UPI"/>
    <n v="9"/>
    <n v="1377.8"/>
    <n v="10"/>
    <n v="11160.18"/>
    <n v="1084.52"/>
    <n v="2375.5700000000002"/>
    <n v="0.1915751358849051"/>
    <n v="33"/>
    <s v="Not Returned"/>
    <s v="Delivered"/>
    <n v="25.42"/>
    <n v="2"/>
  </r>
  <r>
    <s v="ff594778-49d9-4a08-a77e-0fbc6acff20f"/>
    <x v="57"/>
    <x v="4"/>
    <d v="2025-07-31T00:00:00"/>
    <n v="1"/>
    <s v="On Time"/>
    <s v="226001c6-2023-4d4b-ab89-736bdf6b9b3f"/>
    <s v="Matthew Thomas"/>
    <x v="0"/>
    <x v="3"/>
    <x v="0"/>
    <x v="0"/>
    <x v="3"/>
    <s v="Offline"/>
    <s v="Debit Card"/>
    <n v="1"/>
    <n v="1002.31"/>
    <n v="15"/>
    <n v="851.96"/>
    <n v="707.31"/>
    <n v="250.75"/>
    <n v="0.25017210244335586"/>
    <n v="179"/>
    <s v="Not Returned"/>
    <s v="Pending"/>
    <n v="34.94"/>
    <n v="5"/>
  </r>
  <r>
    <s v="f997f697-6fcd-4f50-a86d-e2517c98756f"/>
    <x v="5"/>
    <x v="5"/>
    <d v="2025-09-05T00:00:00"/>
    <n v="2"/>
    <s v="On Time"/>
    <s v="2320de16-15ac-40e4-a2c2-3308fd7ee75c"/>
    <s v="Jennifer Bryant"/>
    <x v="3"/>
    <x v="5"/>
    <x v="1"/>
    <x v="0"/>
    <x v="0"/>
    <s v="Online"/>
    <s v="Credit Card"/>
    <n v="4"/>
    <n v="328.16"/>
    <n v="15"/>
    <n v="1115.74"/>
    <n v="254.51"/>
    <n v="250.41"/>
    <n v="0.19076822281813749"/>
    <n v="242"/>
    <s v="Not Returned"/>
    <s v="Delivered"/>
    <n v="41.53"/>
    <n v="4"/>
  </r>
  <r>
    <s v="6cfaf2dd-ee28-4ccd-9abb-e46bb2051cec"/>
    <x v="207"/>
    <x v="8"/>
    <d v="2025-06-30T00:00:00"/>
    <n v="10"/>
    <s v="Late"/>
    <s v="8269041a-7453-4044-ae07-336d9f8d367d"/>
    <s v="Robert Cruz"/>
    <x v="2"/>
    <x v="4"/>
    <x v="2"/>
    <x v="3"/>
    <x v="5"/>
    <s v="Offline"/>
    <s v="Net Banking"/>
    <n v="5"/>
    <n v="1791.42"/>
    <n v="20"/>
    <n v="7165.68"/>
    <n v="1241.8499999999999"/>
    <n v="2198.2800000000002"/>
    <n v="0.24542318384298489"/>
    <n v="71"/>
    <s v="Returned"/>
    <s v="In Transit"/>
    <n v="11.11"/>
    <n v="5"/>
  </r>
  <r>
    <s v="01e6ee9a-9ac5-4023-acbd-d9312f900058"/>
    <x v="222"/>
    <x v="6"/>
    <d v="2024-04-16T00:00:00"/>
    <n v="7"/>
    <s v="Late"/>
    <s v="bb1d23a8-d8c8-43b0-bf87-36f193f3c702"/>
    <s v="Jonathan Jenkins"/>
    <x v="2"/>
    <x v="2"/>
    <x v="2"/>
    <x v="2"/>
    <x v="0"/>
    <s v="Online"/>
    <s v="Debit Card"/>
    <n v="10"/>
    <n v="216.92"/>
    <n v="15"/>
    <n v="1843.82"/>
    <n v="165.67"/>
    <n v="435.62"/>
    <n v="0.2008205790153052"/>
    <n v="269"/>
    <s v="Not Returned"/>
    <s v="Pending"/>
    <n v="19.100000000000001"/>
    <n v="3"/>
  </r>
  <r>
    <s v="fa6d81ee-0890-4506-9df1-bf6f938bd3f8"/>
    <x v="110"/>
    <x v="2"/>
    <d v="2024-12-23T00:00:00"/>
    <n v="9"/>
    <s v="Late"/>
    <s v="b4732eb6-7bb7-45d4-9172-402309b185d6"/>
    <s v="Kevin Nixon"/>
    <x v="0"/>
    <x v="7"/>
    <x v="1"/>
    <x v="2"/>
    <x v="2"/>
    <s v="Offline"/>
    <s v="Credit Card"/>
    <n v="7"/>
    <n v="959.78"/>
    <n v="15"/>
    <n v="5710.69"/>
    <n v="583.84"/>
    <n v="2236.84"/>
    <n v="0.33293939384918569"/>
    <n v="386"/>
    <s v="Returned"/>
    <s v="Pending"/>
    <n v="45.81"/>
    <n v="2"/>
  </r>
  <r>
    <s v="86c2ad8f-bb36-47b0-baed-6f49245fd841"/>
    <x v="324"/>
    <x v="2"/>
    <d v="2023-12-25T00:00:00"/>
    <n v="7"/>
    <s v="Late"/>
    <s v="c02627d1-fbd1-40c0-9bfe-679afbcbd6ec"/>
    <s v="Julie Miller"/>
    <x v="1"/>
    <x v="6"/>
    <x v="0"/>
    <x v="1"/>
    <x v="4"/>
    <s v="Offline"/>
    <s v="Credit Card"/>
    <n v="10"/>
    <n v="1109.3800000000001"/>
    <n v="10"/>
    <n v="9984.42"/>
    <n v="683.45"/>
    <n v="3833.37"/>
    <n v="0.34554165389677111"/>
    <n v="236"/>
    <s v="Not Returned"/>
    <s v="Delivered"/>
    <n v="8.81"/>
    <n v="3"/>
  </r>
  <r>
    <s v="78f2961c-3ec7-4a8f-96a4-6b839c2d9672"/>
    <x v="29"/>
    <x v="5"/>
    <d v="2025-09-13T00:00:00"/>
    <n v="6"/>
    <s v="Late"/>
    <s v="f5dd7f92-a9ea-49ff-bddf-2416a1731ed8"/>
    <s v="Melinda Ryan"/>
    <x v="0"/>
    <x v="0"/>
    <x v="0"/>
    <x v="2"/>
    <x v="4"/>
    <s v="Online"/>
    <s v="Net Banking"/>
    <n v="5"/>
    <n v="239.93"/>
    <n v="20"/>
    <n v="959.72"/>
    <n v="178.61"/>
    <n v="245.28"/>
    <n v="0.20445963405993414"/>
    <n v="345"/>
    <s v="Returned"/>
    <s v="Pending"/>
    <n v="14.23"/>
    <n v="2"/>
  </r>
  <r>
    <s v="e7515d4b-0d82-4d52-9cf0-21b84ffffb59"/>
    <x v="100"/>
    <x v="1"/>
    <d v="2025-01-10T00:00:00"/>
    <n v="1"/>
    <s v="On Time"/>
    <s v="02c2b367-c74d-4df0-88f7-f09757f2a45f"/>
    <s v="Jose Harrison"/>
    <x v="2"/>
    <x v="7"/>
    <x v="1"/>
    <x v="1"/>
    <x v="8"/>
    <s v="Online"/>
    <s v="Credit Card"/>
    <n v="3"/>
    <n v="1795.35"/>
    <n v="10"/>
    <n v="4847.4399999999996"/>
    <n v="1415.58"/>
    <n v="1025.3800000000001"/>
    <n v="0.19037699241559217"/>
    <n v="34"/>
    <s v="Returned"/>
    <s v="Delivered"/>
    <n v="32.17"/>
    <n v="1"/>
  </r>
  <r>
    <s v="f5e8a7e1-5a58-4b67-abc7-b63554de19cd"/>
    <x v="440"/>
    <x v="3"/>
    <d v="2025-05-09T00:00:00"/>
    <n v="1"/>
    <s v="On Time"/>
    <s v="4a099088-4b6c-44e4-8c58-5b60fa4e8355"/>
    <s v="Michael Harper"/>
    <x v="0"/>
    <x v="0"/>
    <x v="0"/>
    <x v="1"/>
    <x v="8"/>
    <s v="Offline"/>
    <s v="Cash"/>
    <n v="1"/>
    <n v="252.03"/>
    <n v="20"/>
    <n v="201.62"/>
    <n v="184.77"/>
    <n v="53.81"/>
    <n v="0.21350632861167324"/>
    <n v="247"/>
    <s v="Returned"/>
    <s v="Delivered"/>
    <n v="42.88"/>
    <n v="5"/>
  </r>
  <r>
    <s v="42ac66dc-904f-4df7-88f7-2c2dba1ad160"/>
    <x v="49"/>
    <x v="8"/>
    <d v="2024-06-13T00:00:00"/>
    <n v="4"/>
    <s v="On Time"/>
    <s v="94010dfe-7921-4c7c-a119-ceee0fb91307"/>
    <s v="Anthony Mooney"/>
    <x v="1"/>
    <x v="3"/>
    <x v="0"/>
    <x v="3"/>
    <x v="4"/>
    <s v="Online"/>
    <s v="Cash"/>
    <n v="3"/>
    <n v="290.23"/>
    <n v="0"/>
    <n v="870.69"/>
    <n v="190.23"/>
    <n v="300"/>
    <n v="0.34455431898838851"/>
    <n v="245"/>
    <s v="Not Returned"/>
    <s v="In Transit"/>
    <n v="35.04"/>
    <n v="5"/>
  </r>
  <r>
    <s v="496cc03a-06fd-41e6-9fd3-3d40bcc4f0db"/>
    <x v="157"/>
    <x v="4"/>
    <d v="2025-07-13T00:00:00"/>
    <n v="7"/>
    <s v="Late"/>
    <s v="816ebf32-2077-4ce4-951f-62f97c193e6f"/>
    <s v="Richard King"/>
    <x v="1"/>
    <x v="7"/>
    <x v="1"/>
    <x v="2"/>
    <x v="0"/>
    <s v="Online"/>
    <s v="UPI"/>
    <n v="2"/>
    <n v="812.82"/>
    <n v="15"/>
    <n v="1381.79"/>
    <n v="589.35"/>
    <n v="379.9"/>
    <n v="0.23369257646219332"/>
    <n v="234"/>
    <s v="Returned"/>
    <s v="Pending"/>
    <n v="22.52"/>
    <n v="5"/>
  </r>
  <r>
    <s v="41c7d9b3-db9c-4b7c-8674-a0eb47edc6dd"/>
    <x v="441"/>
    <x v="0"/>
    <d v="2025-02-14T00:00:00"/>
    <n v="8"/>
    <s v="Late"/>
    <s v="9a940c6c-1c8e-406b-bdce-4d4d03a2cee9"/>
    <s v="Kevin Hernandez"/>
    <x v="3"/>
    <x v="3"/>
    <x v="0"/>
    <x v="0"/>
    <x v="4"/>
    <s v="Online"/>
    <s v="Debit Card"/>
    <n v="6"/>
    <n v="916.73"/>
    <n v="5"/>
    <n v="5225.3599999999997"/>
    <n v="678.72"/>
    <n v="1356.66"/>
    <n v="0.24664841338234814"/>
    <n v="183"/>
    <s v="Returned"/>
    <s v="In Transit"/>
    <n v="45.61"/>
    <n v="5"/>
  </r>
  <r>
    <s v="42e17302-2ce6-4908-8ece-a5d35ea909ef"/>
    <x v="442"/>
    <x v="5"/>
    <d v="2024-09-30T00:00:00"/>
    <n v="3"/>
    <s v="On Time"/>
    <s v="7c239ebc-3c77-4558-b365-fb7cc853bc55"/>
    <s v="Joseph Johnson"/>
    <x v="3"/>
    <x v="4"/>
    <x v="2"/>
    <x v="0"/>
    <x v="7"/>
    <s v="Offline"/>
    <s v="Cash"/>
    <n v="6"/>
    <n v="1329.04"/>
    <n v="20"/>
    <n v="6379.39"/>
    <n v="932.7"/>
    <n v="1902.43"/>
    <n v="0.23857195168442386"/>
    <n v="34"/>
    <s v="Not Returned"/>
    <s v="In Transit"/>
    <n v="48.31"/>
    <n v="5"/>
  </r>
  <r>
    <s v="ef16d03b-9875-43c3-a523-52f6f7a3f6a6"/>
    <x v="443"/>
    <x v="2"/>
    <d v="2023-12-31T00:00:00"/>
    <n v="10"/>
    <s v="Late"/>
    <s v="7ef6775b-d66d-42a1-a776-64d0d25c7d37"/>
    <s v="Jennifer Reyes"/>
    <x v="2"/>
    <x v="5"/>
    <x v="1"/>
    <x v="2"/>
    <x v="7"/>
    <s v="Online"/>
    <s v="Credit Card"/>
    <n v="10"/>
    <n v="1410.65"/>
    <n v="20"/>
    <n v="11285.2"/>
    <n v="993.7"/>
    <n v="3335.6"/>
    <n v="0.23645837025484706"/>
    <n v="15"/>
    <s v="Returned"/>
    <s v="Delivered"/>
    <n v="9.34"/>
    <n v="1"/>
  </r>
  <r>
    <s v="2ad3136f-a338-47fa-b9db-138870aff6eb"/>
    <x v="71"/>
    <x v="10"/>
    <d v="2025-03-16T00:00:00"/>
    <n v="3"/>
    <s v="On Time"/>
    <s v="d7825ea3-bbff-46e9-93e7-e89335fab528"/>
    <s v="Martin Campos"/>
    <x v="2"/>
    <x v="7"/>
    <x v="1"/>
    <x v="3"/>
    <x v="6"/>
    <s v="Offline"/>
    <s v="Credit Card"/>
    <n v="4"/>
    <n v="1531.82"/>
    <n v="0"/>
    <n v="6127.28"/>
    <n v="1332.59"/>
    <n v="796.92"/>
    <n v="0.13006097322139676"/>
    <n v="31"/>
    <s v="Not Returned"/>
    <s v="Delivered"/>
    <n v="6.68"/>
    <n v="1"/>
  </r>
  <r>
    <s v="661423a7-76c9-4eb2-aae7-dc190d722918"/>
    <x v="120"/>
    <x v="1"/>
    <d v="2024-01-23T00:00:00"/>
    <n v="8"/>
    <s v="Late"/>
    <s v="bf03b8c2-79ec-458b-8d26-657479ea5621"/>
    <s v="Tammy Hall"/>
    <x v="2"/>
    <x v="7"/>
    <x v="1"/>
    <x v="2"/>
    <x v="4"/>
    <s v="Online"/>
    <s v="Net Banking"/>
    <n v="1"/>
    <n v="1281.02"/>
    <n v="5"/>
    <n v="1216.97"/>
    <n v="892.04"/>
    <n v="369.53"/>
    <n v="0.288465441601224"/>
    <n v="284"/>
    <s v="Returned"/>
    <s v="Delivered"/>
    <n v="16.36"/>
    <n v="4"/>
  </r>
  <r>
    <s v="433b66fc-797e-43e4-a3db-a8c8b4a2b699"/>
    <x v="271"/>
    <x v="10"/>
    <d v="2025-04-03T00:00:00"/>
    <n v="4"/>
    <s v="On Time"/>
    <s v="6f4abfcc-deca-4598-87cb-0e2a25288a1b"/>
    <s v="Timothy Cole"/>
    <x v="0"/>
    <x v="3"/>
    <x v="0"/>
    <x v="1"/>
    <x v="8"/>
    <s v="Online"/>
    <s v="Credit Card"/>
    <n v="7"/>
    <n v="1497.2"/>
    <n v="20"/>
    <n v="8384.32"/>
    <n v="1261.54"/>
    <n v="1319.7"/>
    <n v="0.12592076638296248"/>
    <n v="104"/>
    <s v="Returned"/>
    <s v="Delivered"/>
    <n v="45.2"/>
    <n v="3"/>
  </r>
  <r>
    <s v="aed0fb57-87be-4021-b636-14f550d0f83d"/>
    <x v="444"/>
    <x v="10"/>
    <d v="2025-03-31T00:00:00"/>
    <n v="4"/>
    <s v="On Time"/>
    <s v="eaef2ec2-18ec-4e2b-8a80-2167f4b3f20e"/>
    <s v="Heather Richard"/>
    <x v="2"/>
    <x v="4"/>
    <x v="2"/>
    <x v="0"/>
    <x v="6"/>
    <s v="Offline"/>
    <s v="UPI"/>
    <n v="9"/>
    <n v="411.34"/>
    <n v="15"/>
    <n v="3146.75"/>
    <n v="270.27"/>
    <n v="1079.19"/>
    <n v="0.29151067243642731"/>
    <n v="316"/>
    <s v="Returned"/>
    <s v="Delivered"/>
    <n v="24.75"/>
    <n v="4"/>
  </r>
  <r>
    <s v="45c87f41-dbbd-4290-a6ed-caddeb04cd29"/>
    <x v="445"/>
    <x v="0"/>
    <d v="2025-02-06T00:00:00"/>
    <n v="4"/>
    <s v="On Time"/>
    <s v="cd649aff-445f-4de1-8534-17b555c06c8e"/>
    <s v="Matthew Myers"/>
    <x v="0"/>
    <x v="0"/>
    <x v="0"/>
    <x v="0"/>
    <x v="7"/>
    <s v="Offline"/>
    <s v="Credit Card"/>
    <n v="5"/>
    <n v="1575.66"/>
    <n v="0"/>
    <n v="7878.3"/>
    <n v="1001.14"/>
    <n v="2872.6"/>
    <n v="0.36462180927357424"/>
    <n v="114"/>
    <s v="Not Returned"/>
    <s v="In Transit"/>
    <n v="22.57"/>
    <n v="3"/>
  </r>
  <r>
    <s v="bbfbf76c-3de6-47f9-bfc4-6c0eacdfe0ff"/>
    <x v="70"/>
    <x v="8"/>
    <d v="2025-06-18T00:00:00"/>
    <n v="10"/>
    <s v="Late"/>
    <s v="31e6a645-c53f-4f7e-96b6-a287ac00f929"/>
    <s v="Megan Kaiser"/>
    <x v="3"/>
    <x v="0"/>
    <x v="0"/>
    <x v="1"/>
    <x v="0"/>
    <s v="Offline"/>
    <s v="Net Banking"/>
    <n v="10"/>
    <n v="195.82"/>
    <n v="5"/>
    <n v="1860.29"/>
    <n v="167.61"/>
    <n v="267.99"/>
    <n v="0.13685527525278318"/>
    <n v="29"/>
    <s v="Returned"/>
    <s v="Pending"/>
    <n v="26.19"/>
    <n v="3"/>
  </r>
  <r>
    <s v="022b7e76-ac3c-4e34-82b5-3d3d8c30563f"/>
    <x v="446"/>
    <x v="8"/>
    <d v="2024-06-17T00:00:00"/>
    <n v="1"/>
    <s v="On Time"/>
    <s v="69479974-030f-473e-9165-4cb3d4e99a65"/>
    <s v="Brian Griffin"/>
    <x v="1"/>
    <x v="1"/>
    <x v="1"/>
    <x v="0"/>
    <x v="6"/>
    <s v="Online"/>
    <s v="Net Banking"/>
    <n v="4"/>
    <n v="871.74"/>
    <n v="10"/>
    <n v="3138.26"/>
    <n v="755.28"/>
    <n v="419.26"/>
    <n v="0.12023653841741803"/>
    <n v="418"/>
    <s v="Not Returned"/>
    <s v="Pending"/>
    <n v="46.05"/>
    <n v="1"/>
  </r>
  <r>
    <s v="316da914-407c-4370-8886-274cb9aa06f5"/>
    <x v="114"/>
    <x v="6"/>
    <d v="2024-04-05T00:00:00"/>
    <n v="1"/>
    <s v="On Time"/>
    <s v="178976de-9e90-4107-8611-3bfe08b6f61d"/>
    <s v="Kristopher Shannon"/>
    <x v="3"/>
    <x v="2"/>
    <x v="2"/>
    <x v="3"/>
    <x v="5"/>
    <s v="Online"/>
    <s v="Cash"/>
    <n v="10"/>
    <n v="1621.04"/>
    <n v="20"/>
    <n v="12968.32"/>
    <n v="1314.55"/>
    <n v="2451.92"/>
    <n v="0.1512559838128609"/>
    <n v="306"/>
    <s v="Returned"/>
    <s v="Pending"/>
    <n v="26.54"/>
    <n v="2"/>
  </r>
  <r>
    <s v="1f2da344-a359-4667-9971-4b2bf3533e8a"/>
    <x v="267"/>
    <x v="6"/>
    <d v="2024-04-09T00:00:00"/>
    <n v="7"/>
    <s v="Late"/>
    <s v="161d6acf-1eb6-41f0-b532-1352b54468e4"/>
    <s v="Beverly Douglas"/>
    <x v="2"/>
    <x v="3"/>
    <x v="0"/>
    <x v="0"/>
    <x v="5"/>
    <s v="Offline"/>
    <s v="Debit Card"/>
    <n v="9"/>
    <n v="119.42"/>
    <n v="5"/>
    <n v="1021.04"/>
    <n v="94.95"/>
    <n v="209.22"/>
    <n v="0.19466309384246078"/>
    <n v="10"/>
    <s v="Returned"/>
    <s v="Delivered"/>
    <n v="39.81"/>
    <n v="2"/>
  </r>
  <r>
    <s v="f79828a2-cd9e-44ec-90e9-e294a5dd2836"/>
    <x v="19"/>
    <x v="5"/>
    <d v="2025-09-21T00:00:00"/>
    <n v="7"/>
    <s v="Late"/>
    <s v="b2165b5a-1c60-47fe-a560-5cfb2f4cfefb"/>
    <s v="Edward Guerrero"/>
    <x v="2"/>
    <x v="4"/>
    <x v="2"/>
    <x v="0"/>
    <x v="1"/>
    <s v="Online"/>
    <s v="Credit Card"/>
    <n v="7"/>
    <n v="990.24"/>
    <n v="15"/>
    <n v="5891.93"/>
    <n v="800.74"/>
    <n v="1127.52"/>
    <n v="0.16266186552177825"/>
    <n v="224"/>
    <s v="Returned"/>
    <s v="Pending"/>
    <n v="49.21"/>
    <n v="3"/>
  </r>
  <r>
    <s v="fec88839-ec35-43de-b414-e3e1a3871e92"/>
    <x v="299"/>
    <x v="2"/>
    <d v="2023-12-24T00:00:00"/>
    <n v="10"/>
    <s v="Late"/>
    <s v="b1356d67-6d4e-48a4-84f4-b84446c112a5"/>
    <s v="Patricia Morris"/>
    <x v="0"/>
    <x v="6"/>
    <x v="0"/>
    <x v="1"/>
    <x v="6"/>
    <s v="Online"/>
    <s v="Cash"/>
    <n v="1"/>
    <n v="901.22"/>
    <n v="5"/>
    <n v="856.16"/>
    <n v="603.47"/>
    <n v="282.86"/>
    <n v="0.31386342957324515"/>
    <n v="382"/>
    <s v="Returned"/>
    <s v="Delivered"/>
    <n v="44.3"/>
    <n v="2"/>
  </r>
  <r>
    <s v="c6f06a71-46fc-4ff2-92f1-78bdc7de01a9"/>
    <x v="160"/>
    <x v="0"/>
    <d v="2024-02-25T00:00:00"/>
    <n v="6"/>
    <s v="Late"/>
    <s v="5528dc45-637a-4999-a1ff-1d9a0ff89e8a"/>
    <s v="Deanna Hess MD"/>
    <x v="1"/>
    <x v="1"/>
    <x v="1"/>
    <x v="0"/>
    <x v="3"/>
    <s v="Offline"/>
    <s v="Debit Card"/>
    <n v="3"/>
    <n v="297.10000000000002"/>
    <n v="10"/>
    <n v="802.17"/>
    <n v="182.16"/>
    <n v="310.33999999999997"/>
    <n v="0.3481880399416582"/>
    <n v="310"/>
    <s v="Not Returned"/>
    <s v="In Transit"/>
    <n v="34.590000000000003"/>
    <n v="1"/>
  </r>
  <r>
    <s v="335f0d14-edb7-44e4-babb-66097de17a85"/>
    <x v="66"/>
    <x v="2"/>
    <d v="2023-12-14T00:00:00"/>
    <n v="5"/>
    <s v="On Time"/>
    <s v="a53e62ba-2dae-42c0-a483-b0e79c3cbe9d"/>
    <s v="Charles Mack II"/>
    <x v="3"/>
    <x v="0"/>
    <x v="0"/>
    <x v="2"/>
    <x v="1"/>
    <s v="Offline"/>
    <s v="Debit Card"/>
    <n v="6"/>
    <n v="451.43"/>
    <n v="5"/>
    <n v="2573.15"/>
    <n v="330.93"/>
    <n v="686.85"/>
    <n v="0.25358305828146116"/>
    <n v="269"/>
    <s v="Not Returned"/>
    <s v="In Transit"/>
    <n v="36.4"/>
    <n v="5"/>
  </r>
  <r>
    <s v="b72479b7-710b-4fa9-a9a0-c20d1b332e43"/>
    <x v="447"/>
    <x v="0"/>
    <d v="2025-03-03T00:00:00"/>
    <n v="4"/>
    <s v="On Time"/>
    <s v="12aada4b-08ec-44c8-9a71-064d424d9430"/>
    <s v="Nicholas Waters"/>
    <x v="1"/>
    <x v="0"/>
    <x v="0"/>
    <x v="0"/>
    <x v="6"/>
    <s v="Online"/>
    <s v="UPI"/>
    <n v="10"/>
    <n v="1805.83"/>
    <n v="15"/>
    <n v="15349.55"/>
    <n v="1235.07"/>
    <n v="4851.46"/>
    <n v="0.26865541053144537"/>
    <n v="379"/>
    <s v="Returned"/>
    <s v="Delivered"/>
    <n v="21.76"/>
    <n v="2"/>
  </r>
  <r>
    <s v="a7222ea2-261b-4048-bf69-5b97e581d601"/>
    <x v="420"/>
    <x v="7"/>
    <d v="2023-11-01T00:00:00"/>
    <n v="1"/>
    <s v="On Time"/>
    <s v="09af9883-eed2-4f94-8038-dc84a3ed033a"/>
    <s v="Deborah Graves"/>
    <x v="3"/>
    <x v="1"/>
    <x v="1"/>
    <x v="1"/>
    <x v="9"/>
    <s v="Offline"/>
    <s v="Net Banking"/>
    <n v="8"/>
    <n v="1317.32"/>
    <n v="0"/>
    <n v="10538.56"/>
    <n v="798.81"/>
    <n v="4148.08"/>
    <n v="0.39360975313515323"/>
    <n v="196"/>
    <s v="Not Returned"/>
    <s v="Delivered"/>
    <n v="7.69"/>
    <n v="5"/>
  </r>
  <r>
    <s v="83f023fd-00f2-4aa4-931b-9fae642e3a16"/>
    <x v="448"/>
    <x v="5"/>
    <d v="2025-09-22T00:00:00"/>
    <n v="4"/>
    <s v="On Time"/>
    <s v="7d9d2b3b-c55f-4445-b09e-0302b525a4d9"/>
    <s v="Jared Luna"/>
    <x v="2"/>
    <x v="4"/>
    <x v="2"/>
    <x v="3"/>
    <x v="3"/>
    <s v="Online"/>
    <s v="Cash"/>
    <n v="7"/>
    <n v="1732.41"/>
    <n v="15"/>
    <n v="10307.84"/>
    <n v="1062.53"/>
    <n v="3985.79"/>
    <n v="0.32867425807318784"/>
    <n v="272"/>
    <s v="Returned"/>
    <s v="Pending"/>
    <n v="18.73"/>
    <n v="5"/>
  </r>
  <r>
    <s v="39d11950-8a45-402e-91f2-0d9bc90ec689"/>
    <x v="449"/>
    <x v="4"/>
    <d v="2025-07-18T00:00:00"/>
    <n v="10"/>
    <s v="Late"/>
    <s v="b0736dd1-f443-464c-a269-9a4400d8c046"/>
    <s v="Karen Bradley"/>
    <x v="1"/>
    <x v="6"/>
    <x v="0"/>
    <x v="0"/>
    <x v="4"/>
    <s v="Online"/>
    <s v="UPI"/>
    <n v="6"/>
    <n v="1521.23"/>
    <n v="10"/>
    <n v="8214.64"/>
    <n v="1282.51"/>
    <n v="1289.0899999999999"/>
    <n v="0.14123330024607278"/>
    <n v="371"/>
    <s v="Not Returned"/>
    <s v="In Transit"/>
    <n v="40.22"/>
    <n v="1"/>
  </r>
  <r>
    <s v="ae8cc97b-555c-4e18-9be2-124ffdd99681"/>
    <x v="450"/>
    <x v="7"/>
    <d v="2025-10-22T00:00:00"/>
    <n v="10"/>
    <s v="Late"/>
    <s v="a1dc9cab-0e21-4ce5-a68e-b10e4d862412"/>
    <s v="Maria Diaz DVM"/>
    <x v="3"/>
    <x v="0"/>
    <x v="0"/>
    <x v="3"/>
    <x v="0"/>
    <s v="Online"/>
    <s v="Cash"/>
    <n v="9"/>
    <n v="1724.1"/>
    <n v="15"/>
    <n v="13189.36"/>
    <n v="1253.68"/>
    <n v="3598.71"/>
    <n v="0.23192196894998357"/>
    <n v="239"/>
    <s v="Returned"/>
    <s v="Delivered"/>
    <n v="45.85"/>
    <n v="3"/>
  </r>
  <r>
    <s v="c2ad0d97-75aa-4cb0-9757-ad381498d0dd"/>
    <x v="451"/>
    <x v="4"/>
    <d v="2024-07-08T00:00:00"/>
    <n v="1"/>
    <s v="On Time"/>
    <s v="33ffb402-a5d5-4bf9-8a3a-bb3ac439dfcf"/>
    <s v="Andrew Cruz"/>
    <x v="3"/>
    <x v="3"/>
    <x v="0"/>
    <x v="0"/>
    <x v="8"/>
    <s v="Offline"/>
    <s v="UPI"/>
    <n v="5"/>
    <n v="1554.11"/>
    <n v="10"/>
    <n v="6993.49"/>
    <n v="1198.72"/>
    <n v="1599.25"/>
    <n v="0.20580911261107646"/>
    <n v="337"/>
    <s v="Not Returned"/>
    <s v="Pending"/>
    <n v="41.46"/>
    <n v="5"/>
  </r>
  <r>
    <s v="e57e72d3-63dd-4733-b225-574e4c82c445"/>
    <x v="172"/>
    <x v="10"/>
    <d v="2024-03-21T00:00:00"/>
    <n v="8"/>
    <s v="Late"/>
    <s v="5bf88967-b057-4cd4-a170-1e8e1b552618"/>
    <s v="Dr. Jeffrey Lopez"/>
    <x v="2"/>
    <x v="1"/>
    <x v="1"/>
    <x v="0"/>
    <x v="0"/>
    <s v="Online"/>
    <s v="Cash"/>
    <n v="6"/>
    <n v="1158.46"/>
    <n v="10"/>
    <n v="6255.68"/>
    <n v="989.65"/>
    <n v="911.57"/>
    <n v="0.13114680984525434"/>
    <n v="4"/>
    <s v="Not Returned"/>
    <s v="Delivered"/>
    <n v="48.46"/>
    <n v="4"/>
  </r>
  <r>
    <s v="ff12fe28-b840-4136-867e-4b72316e8645"/>
    <x v="176"/>
    <x v="11"/>
    <d v="2023-11-22T00:00:00"/>
    <n v="9"/>
    <s v="Late"/>
    <s v="638644e0-7d3e-4830-bd0d-5c8f97cb4585"/>
    <s v="Joshua Parker"/>
    <x v="3"/>
    <x v="2"/>
    <x v="2"/>
    <x v="3"/>
    <x v="3"/>
    <s v="Online"/>
    <s v="Cash"/>
    <n v="2"/>
    <n v="1180.1600000000001"/>
    <n v="10"/>
    <n v="2124.29"/>
    <n v="1025.69"/>
    <n v="278.05"/>
    <n v="0.11780182348156182"/>
    <n v="92"/>
    <s v="Not Returned"/>
    <s v="In Transit"/>
    <n v="16.68"/>
    <n v="4"/>
  </r>
  <r>
    <s v="7305cd23-cfd0-4040-9591-6d49f7073712"/>
    <x v="356"/>
    <x v="2"/>
    <d v="2024-12-05T00:00:00"/>
    <n v="1"/>
    <s v="On Time"/>
    <s v="097ba119-0433-4d20-beee-f3e1f7716700"/>
    <s v="George Le"/>
    <x v="1"/>
    <x v="5"/>
    <x v="1"/>
    <x v="1"/>
    <x v="7"/>
    <s v="Offline"/>
    <s v="Net Banking"/>
    <n v="10"/>
    <n v="336.46"/>
    <n v="0"/>
    <n v="3364.6"/>
    <n v="225.36"/>
    <n v="1111"/>
    <n v="0.33020269868632229"/>
    <n v="162"/>
    <s v="Returned"/>
    <s v="Pending"/>
    <n v="37.28"/>
    <n v="1"/>
  </r>
  <r>
    <s v="a762b59c-ce9e-4929-b630-8a601e4182bb"/>
    <x v="452"/>
    <x v="9"/>
    <d v="2024-09-05T00:00:00"/>
    <n v="10"/>
    <s v="Late"/>
    <s v="f0a9b97f-7557-428c-85eb-2b3faad53fb8"/>
    <s v="Shelly Hernandez"/>
    <x v="1"/>
    <x v="3"/>
    <x v="0"/>
    <x v="2"/>
    <x v="3"/>
    <s v="Offline"/>
    <s v="Credit Card"/>
    <n v="6"/>
    <n v="1372.86"/>
    <n v="20"/>
    <n v="6589.73"/>
    <n v="1119.56"/>
    <n v="1215.8399999999999"/>
    <n v="0.14760427137508558"/>
    <n v="39"/>
    <s v="Not Returned"/>
    <s v="Delivered"/>
    <n v="28"/>
    <n v="2"/>
  </r>
  <r>
    <s v="0970d09d-1270-4935-acc0-baa63ba4f2ba"/>
    <x v="453"/>
    <x v="1"/>
    <d v="2025-01-13T00:00:00"/>
    <n v="5"/>
    <s v="On Time"/>
    <s v="a76180c7-7d28-4421-a43f-45febc4716ad"/>
    <s v="Terry Montgomery"/>
    <x v="1"/>
    <x v="2"/>
    <x v="2"/>
    <x v="2"/>
    <x v="4"/>
    <s v="Online"/>
    <s v="UPI"/>
    <n v="7"/>
    <n v="774.15"/>
    <n v="0"/>
    <n v="5419.05"/>
    <n v="613.57000000000005"/>
    <n v="1124.06"/>
    <n v="0.20742750113027189"/>
    <n v="310"/>
    <s v="Not Returned"/>
    <s v="In Transit"/>
    <n v="48.88"/>
    <n v="3"/>
  </r>
  <r>
    <s v="03ad702e-216a-4bcf-a616-dde4b388300a"/>
    <x v="386"/>
    <x v="6"/>
    <d v="2024-04-25T00:00:00"/>
    <n v="3"/>
    <s v="On Time"/>
    <s v="e797f3ae-0cca-4c05-a1f6-19ed2c1882c9"/>
    <s v="Riley Bryant"/>
    <x v="0"/>
    <x v="7"/>
    <x v="1"/>
    <x v="2"/>
    <x v="4"/>
    <s v="Online"/>
    <s v="Net Banking"/>
    <n v="6"/>
    <n v="110.76"/>
    <n v="0"/>
    <n v="664.56"/>
    <n v="76.12"/>
    <n v="207.84"/>
    <n v="0.31274828457927045"/>
    <n v="108"/>
    <s v="Not Returned"/>
    <s v="Pending"/>
    <n v="37.21"/>
    <n v="5"/>
  </r>
  <r>
    <s v="d15b5a37-105f-46aa-974e-8f83d5d9a385"/>
    <x v="454"/>
    <x v="0"/>
    <d v="2024-02-28T00:00:00"/>
    <n v="2"/>
    <s v="On Time"/>
    <s v="7f44cbca-1d3a-4131-9b38-8581d145bd7f"/>
    <s v="Lisa Brown"/>
    <x v="0"/>
    <x v="6"/>
    <x v="0"/>
    <x v="1"/>
    <x v="2"/>
    <s v="Online"/>
    <s v="Net Banking"/>
    <n v="1"/>
    <n v="1669.92"/>
    <n v="5"/>
    <n v="1586.42"/>
    <n v="1192.8699999999999"/>
    <n v="453.2"/>
    <n v="0.27139024623934077"/>
    <n v="257"/>
    <s v="Not Returned"/>
    <s v="Pending"/>
    <n v="37.99"/>
    <n v="5"/>
  </r>
  <r>
    <s v="d5fd46d7-cfbf-4796-965c-1e3f6d1c31d6"/>
    <x v="455"/>
    <x v="10"/>
    <d v="2024-04-01T00:00:00"/>
    <n v="10"/>
    <s v="Late"/>
    <s v="66ea0949-adab-4b01-bce8-e033fb70fbf3"/>
    <s v="William Johnston"/>
    <x v="3"/>
    <x v="1"/>
    <x v="1"/>
    <x v="3"/>
    <x v="1"/>
    <s v="Online"/>
    <s v="UPI"/>
    <n v="6"/>
    <n v="1064.6600000000001"/>
    <n v="10"/>
    <n v="5749.16"/>
    <n v="701.09"/>
    <n v="1963.28"/>
    <n v="0.30734068466302228"/>
    <n v="124"/>
    <s v="Not Returned"/>
    <s v="Delivered"/>
    <n v="25.51"/>
    <n v="1"/>
  </r>
  <r>
    <s v="cb08b605-f6f6-4488-9620-15f05253b6f7"/>
    <x v="155"/>
    <x v="1"/>
    <d v="2024-02-06T00:00:00"/>
    <n v="6"/>
    <s v="Late"/>
    <s v="97d46f61-0bab-4f53-83a4-704f36965c84"/>
    <s v="Arthur Hill"/>
    <x v="2"/>
    <x v="2"/>
    <x v="2"/>
    <x v="3"/>
    <x v="2"/>
    <s v="Online"/>
    <s v="Cash"/>
    <n v="6"/>
    <n v="755.67"/>
    <n v="20"/>
    <n v="3627.22"/>
    <n v="568.03"/>
    <n v="900.67"/>
    <n v="0.19864711668673718"/>
    <n v="402"/>
    <s v="Not Returned"/>
    <s v="Delivered"/>
    <n v="30.62"/>
    <n v="2"/>
  </r>
  <r>
    <s v="5eb38ef5-b240-40ca-ab05-61676a478ddf"/>
    <x v="306"/>
    <x v="3"/>
    <d v="2025-06-02T00:00:00"/>
    <n v="6"/>
    <s v="Late"/>
    <s v="3e5f7e23-704c-49e2-aa3d-d7698dac210d"/>
    <s v="Amanda Garcia"/>
    <x v="3"/>
    <x v="2"/>
    <x v="2"/>
    <x v="3"/>
    <x v="4"/>
    <s v="Online"/>
    <s v="Credit Card"/>
    <n v="10"/>
    <n v="1348.51"/>
    <n v="10"/>
    <n v="12136.59"/>
    <n v="1131.07"/>
    <n v="1956.96"/>
    <n v="0.1451201696687455"/>
    <n v="209"/>
    <s v="Not Returned"/>
    <s v="Pending"/>
    <n v="49.25"/>
    <n v="5"/>
  </r>
  <r>
    <s v="c714d549-604a-4fe2-9cc8-f772a1d78199"/>
    <x v="367"/>
    <x v="9"/>
    <d v="2025-08-10T00:00:00"/>
    <n v="5"/>
    <s v="On Time"/>
    <s v="7ca9e68f-e12f-4b21-8400-594028628b4e"/>
    <s v="Adam Howe"/>
    <x v="2"/>
    <x v="7"/>
    <x v="1"/>
    <x v="1"/>
    <x v="7"/>
    <s v="Online"/>
    <s v="Debit Card"/>
    <n v="1"/>
    <n v="1758.99"/>
    <n v="5"/>
    <n v="1671.04"/>
    <n v="1119.1300000000001"/>
    <n v="607.87"/>
    <n v="0.34557899703807299"/>
    <n v="445"/>
    <s v="Returned"/>
    <s v="In Transit"/>
    <n v="6.08"/>
    <n v="2"/>
  </r>
  <r>
    <s v="48a2a172-e30c-4ee2-97fe-b937a6d977a1"/>
    <x v="198"/>
    <x v="6"/>
    <d v="2025-04-24T00:00:00"/>
    <n v="7"/>
    <s v="Late"/>
    <s v="cad04982-ceb2-4a32-b189-727f6a8d8a70"/>
    <s v="Melissa Harris"/>
    <x v="1"/>
    <x v="0"/>
    <x v="0"/>
    <x v="1"/>
    <x v="1"/>
    <s v="Offline"/>
    <s v="Credit Card"/>
    <n v="7"/>
    <n v="1740.42"/>
    <n v="15"/>
    <n v="10355.5"/>
    <n v="1229.28"/>
    <n v="3041.28"/>
    <n v="0.24963432471964897"/>
    <n v="172"/>
    <s v="Not Returned"/>
    <s v="Pending"/>
    <n v="32.39"/>
    <n v="1"/>
  </r>
  <r>
    <s v="697ae294-734e-4b10-85e9-054f455cf668"/>
    <x v="0"/>
    <x v="0"/>
    <d v="2025-03-03T00:00:00"/>
    <n v="7"/>
    <s v="Late"/>
    <s v="9c4c37b3-2caf-4d2f-b026-a4183d3fbbec"/>
    <s v="Linda Love"/>
    <x v="3"/>
    <x v="1"/>
    <x v="1"/>
    <x v="0"/>
    <x v="6"/>
    <s v="Offline"/>
    <s v="Debit Card"/>
    <n v="7"/>
    <n v="1902.34"/>
    <n v="15"/>
    <n v="11318.92"/>
    <n v="1564.12"/>
    <n v="2012.41"/>
    <n v="0.15112290277087317"/>
    <n v="375"/>
    <s v="Returned"/>
    <s v="Pending"/>
    <n v="39.47"/>
    <n v="5"/>
  </r>
  <r>
    <s v="d3946dc7-a08f-41c6-9688-8e84f346bbe7"/>
    <x v="33"/>
    <x v="0"/>
    <d v="2025-02-11T00:00:00"/>
    <n v="8"/>
    <s v="Late"/>
    <s v="6b358d15-590c-4e67-8d1b-6d80c8575c8a"/>
    <s v="David Wilson"/>
    <x v="1"/>
    <x v="0"/>
    <x v="0"/>
    <x v="1"/>
    <x v="3"/>
    <s v="Offline"/>
    <s v="Credit Card"/>
    <n v="6"/>
    <n v="1207.43"/>
    <n v="15"/>
    <n v="6157.89"/>
    <n v="861.88"/>
    <n v="1762.31"/>
    <n v="0.24325909852607053"/>
    <n v="118"/>
    <s v="Not Returned"/>
    <s v="In Transit"/>
    <n v="20.350000000000001"/>
    <n v="5"/>
  </r>
  <r>
    <s v="5ca59057-9e71-4a56-987e-bca4fa0f01a4"/>
    <x v="456"/>
    <x v="2"/>
    <d v="2024-12-05T00:00:00"/>
    <n v="4"/>
    <s v="On Time"/>
    <s v="8a2b466e-fc9d-40d0-82d9-4cc9dcdbf14e"/>
    <s v="Julie Sims"/>
    <x v="2"/>
    <x v="4"/>
    <x v="2"/>
    <x v="2"/>
    <x v="6"/>
    <s v="Offline"/>
    <s v="Net Banking"/>
    <n v="3"/>
    <n v="798.93"/>
    <n v="5"/>
    <n v="2276.9499999999998"/>
    <n v="489.41"/>
    <n v="882.13"/>
    <n v="0.36804642876514004"/>
    <n v="450"/>
    <s v="Not Returned"/>
    <s v="Delivered"/>
    <n v="20.63"/>
    <n v="2"/>
  </r>
  <r>
    <s v="1cd889e2-3197-4167-8d95-ee7246c3e497"/>
    <x v="457"/>
    <x v="10"/>
    <d v="2024-03-31T00:00:00"/>
    <n v="5"/>
    <s v="On Time"/>
    <s v="d80213ba-af6c-4278-a633-1cc6cbeed3e3"/>
    <s v="Kara Thompson"/>
    <x v="0"/>
    <x v="0"/>
    <x v="0"/>
    <x v="2"/>
    <x v="0"/>
    <s v="Online"/>
    <s v="UPI"/>
    <n v="4"/>
    <n v="998.94"/>
    <n v="5"/>
    <n v="3795.97"/>
    <n v="685.82"/>
    <n v="1189.8599999999999"/>
    <n v="0.29778064748633548"/>
    <n v="72"/>
    <s v="Returned"/>
    <s v="Delivered"/>
    <n v="29.85"/>
    <n v="5"/>
  </r>
  <r>
    <s v="a5159982-0dd4-40e6-8b09-9fccec344cf0"/>
    <x v="348"/>
    <x v="10"/>
    <d v="2025-03-21T00:00:00"/>
    <n v="1"/>
    <s v="On Time"/>
    <s v="6f46a41f-35a7-4c9b-88f9-fd0d5d3bc1d3"/>
    <s v="Luis Wu"/>
    <x v="2"/>
    <x v="5"/>
    <x v="1"/>
    <x v="0"/>
    <x v="4"/>
    <s v="Online"/>
    <s v="UPI"/>
    <n v="9"/>
    <n v="1809.96"/>
    <n v="20"/>
    <n v="13031.71"/>
    <n v="1519.82"/>
    <n v="2089.0100000000002"/>
    <n v="0.12824163087704826"/>
    <n v="104"/>
    <s v="Not Returned"/>
    <s v="Pending"/>
    <n v="24.19"/>
    <n v="4"/>
  </r>
  <r>
    <s v="0d6dcb42-bd8b-4603-9abb-574e0b16dac4"/>
    <x v="458"/>
    <x v="7"/>
    <d v="2024-10-10T00:00:00"/>
    <n v="8"/>
    <s v="Late"/>
    <s v="2875ad5d-2d06-4862-8990-779cecc3b699"/>
    <s v="Karina Wilson"/>
    <x v="3"/>
    <x v="5"/>
    <x v="1"/>
    <x v="3"/>
    <x v="0"/>
    <s v="Online"/>
    <s v="Debit Card"/>
    <n v="2"/>
    <n v="1840.09"/>
    <n v="15"/>
    <n v="3128.15"/>
    <n v="1594.74"/>
    <n v="417.09"/>
    <n v="0.11333413039579586"/>
    <n v="142"/>
    <s v="Returned"/>
    <s v="In Transit"/>
    <n v="41.16"/>
    <n v="2"/>
  </r>
  <r>
    <s v="97bb9fbf-71df-482c-b8ad-df543c3c9c08"/>
    <x v="185"/>
    <x v="5"/>
    <d v="2025-09-20T00:00:00"/>
    <n v="9"/>
    <s v="Late"/>
    <s v="32e15f17-6b47-4d61-9372-ebed946b4482"/>
    <s v="Stephanie Hall"/>
    <x v="0"/>
    <x v="0"/>
    <x v="0"/>
    <x v="2"/>
    <x v="7"/>
    <s v="Offline"/>
    <s v="Credit Card"/>
    <n v="5"/>
    <n v="1038.77"/>
    <n v="15"/>
    <n v="4414.7700000000004"/>
    <n v="819.78"/>
    <n v="930.71"/>
    <n v="0.17919462441156367"/>
    <n v="221"/>
    <s v="Returned"/>
    <s v="Pending"/>
    <n v="40.74"/>
    <n v="3"/>
  </r>
  <r>
    <s v="3cb3c9fa-191a-4b3d-ba4f-ece7537d66c6"/>
    <x v="459"/>
    <x v="1"/>
    <d v="2024-01-14T00:00:00"/>
    <n v="4"/>
    <s v="On Time"/>
    <s v="33304e33-deb0-4e7d-a99f-db02bcdd0b48"/>
    <s v="Daniel Ruiz"/>
    <x v="1"/>
    <x v="2"/>
    <x v="2"/>
    <x v="0"/>
    <x v="3"/>
    <s v="Offline"/>
    <s v="Cash"/>
    <n v="10"/>
    <n v="529.53"/>
    <n v="15"/>
    <n v="4501"/>
    <n v="456.26"/>
    <n v="622.79"/>
    <n v="0.11761184446584708"/>
    <n v="77"/>
    <s v="Not Returned"/>
    <s v="Delivered"/>
    <n v="38.01"/>
    <n v="3"/>
  </r>
  <r>
    <s v="251adf0e-6f94-4a50-a3f7-13a70de92f1b"/>
    <x v="79"/>
    <x v="7"/>
    <d v="2024-11-04T00:00:00"/>
    <n v="8"/>
    <s v="Late"/>
    <s v="747a4829-9c03-465c-ad8a-028c3756999b"/>
    <s v="James Ellis"/>
    <x v="1"/>
    <x v="5"/>
    <x v="1"/>
    <x v="1"/>
    <x v="5"/>
    <s v="Online"/>
    <s v="Credit Card"/>
    <n v="4"/>
    <n v="1904.12"/>
    <n v="0"/>
    <n v="7616.48"/>
    <n v="1390.57"/>
    <n v="2054.1999999999998"/>
    <n v="0.2697046404638363"/>
    <n v="214"/>
    <s v="Not Returned"/>
    <s v="Pending"/>
    <n v="22.11"/>
    <n v="5"/>
  </r>
  <r>
    <s v="450ab36d-f9be-47f3-9bcc-90fca1cc22d8"/>
    <x v="460"/>
    <x v="10"/>
    <d v="2024-03-20T00:00:00"/>
    <n v="5"/>
    <s v="On Time"/>
    <s v="083759f8-2090-435e-95fc-f99133c417d5"/>
    <s v="Amy Taylor"/>
    <x v="2"/>
    <x v="2"/>
    <x v="2"/>
    <x v="2"/>
    <x v="9"/>
    <s v="Offline"/>
    <s v="Cash"/>
    <n v="3"/>
    <n v="1084.4000000000001"/>
    <n v="10"/>
    <n v="2927.88"/>
    <n v="924.13"/>
    <n v="432.73"/>
    <n v="0.13301672199680314"/>
    <n v="306"/>
    <s v="Not Returned"/>
    <s v="Pending"/>
    <n v="26.64"/>
    <n v="1"/>
  </r>
  <r>
    <s v="2bd3d971-6b10-4786-b565-6daf772d416d"/>
    <x v="418"/>
    <x v="9"/>
    <d v="2025-08-15T00:00:00"/>
    <n v="7"/>
    <s v="Late"/>
    <s v="e2ebb2d2-3848-42b6-97f4-98e0c2a59d7b"/>
    <s v="Christopher Norton"/>
    <x v="0"/>
    <x v="2"/>
    <x v="2"/>
    <x v="0"/>
    <x v="0"/>
    <s v="Online"/>
    <s v="Cash"/>
    <n v="8"/>
    <n v="868.21"/>
    <n v="10"/>
    <n v="6251.11"/>
    <n v="585.36"/>
    <n v="2036.52"/>
    <n v="0.29320671266168324"/>
    <n v="489"/>
    <s v="Not Returned"/>
    <s v="Pending"/>
    <n v="10.11"/>
    <n v="4"/>
  </r>
  <r>
    <s v="f85ad287-93ff-445f-ab80-e44ae7d3f770"/>
    <x v="445"/>
    <x v="0"/>
    <d v="2025-02-11T00:00:00"/>
    <n v="9"/>
    <s v="Late"/>
    <s v="16232e87-3acd-4514-9ae1-8b288d8164b0"/>
    <s v="Joseph Atkins"/>
    <x v="1"/>
    <x v="5"/>
    <x v="1"/>
    <x v="3"/>
    <x v="9"/>
    <s v="Offline"/>
    <s v="Credit Card"/>
    <n v="4"/>
    <n v="1222.06"/>
    <n v="0"/>
    <n v="4888.24"/>
    <n v="839.9"/>
    <n v="1528.64"/>
    <n v="0.3127178698263588"/>
    <n v="287"/>
    <s v="Not Returned"/>
    <s v="In Transit"/>
    <n v="35.369999999999997"/>
    <n v="4"/>
  </r>
  <r>
    <s v="7677a166-d644-49ae-b936-931e9771d80b"/>
    <x v="267"/>
    <x v="6"/>
    <d v="2024-04-06T00:00:00"/>
    <n v="4"/>
    <s v="On Time"/>
    <s v="6d98a416-bae2-4198-83b6-86574777be21"/>
    <s v="Danielle Murphy"/>
    <x v="3"/>
    <x v="4"/>
    <x v="2"/>
    <x v="3"/>
    <x v="2"/>
    <s v="Online"/>
    <s v="UPI"/>
    <n v="1"/>
    <n v="827.43"/>
    <n v="10"/>
    <n v="744.69"/>
    <n v="616.97"/>
    <n v="189.41"/>
    <n v="0.22891362411321806"/>
    <n v="229"/>
    <s v="Not Returned"/>
    <s v="Delivered"/>
    <n v="30.76"/>
    <n v="2"/>
  </r>
  <r>
    <s v="977e5877-ed6f-4ee3-a44e-7cd138efa3bc"/>
    <x v="100"/>
    <x v="1"/>
    <d v="2025-01-10T00:00:00"/>
    <n v="1"/>
    <s v="On Time"/>
    <s v="92de0df8-e9eb-4446-a622-e0d6f23d9820"/>
    <s v="Jennifer Williams"/>
    <x v="2"/>
    <x v="2"/>
    <x v="2"/>
    <x v="0"/>
    <x v="4"/>
    <s v="Online"/>
    <s v="UPI"/>
    <n v="3"/>
    <n v="1240.97"/>
    <n v="20"/>
    <n v="2978.33"/>
    <n v="945.53"/>
    <n v="709.06"/>
    <n v="0.19045853915351163"/>
    <n v="467"/>
    <s v="Not Returned"/>
    <s v="Pending"/>
    <n v="7.86"/>
    <n v="1"/>
  </r>
  <r>
    <s v="089b5b49-8114-4252-84c3-6368bbc51a50"/>
    <x v="434"/>
    <x v="7"/>
    <d v="2024-10-20T00:00:00"/>
    <n v="4"/>
    <s v="On Time"/>
    <s v="7ab16533-64f2-4a7c-87f7-97fa6cfa855f"/>
    <s v="Melissa Garcia"/>
    <x v="3"/>
    <x v="2"/>
    <x v="2"/>
    <x v="2"/>
    <x v="1"/>
    <s v="Online"/>
    <s v="UPI"/>
    <n v="3"/>
    <n v="436.96"/>
    <n v="20"/>
    <n v="1048.7"/>
    <n v="314.02"/>
    <n v="295.06"/>
    <n v="0.22508543878921033"/>
    <n v="169"/>
    <s v="Not Returned"/>
    <s v="Delivered"/>
    <n v="29.88"/>
    <n v="2"/>
  </r>
  <r>
    <s v="c0c9c3ed-8ef9-4060-9545-7c643d922952"/>
    <x v="103"/>
    <x v="11"/>
    <d v="2024-11-12T00:00:00"/>
    <n v="8"/>
    <s v="Late"/>
    <s v="68181f5b-bb56-488b-b172-ec53032e2730"/>
    <s v="Brandi Phillips"/>
    <x v="0"/>
    <x v="1"/>
    <x v="1"/>
    <x v="0"/>
    <x v="3"/>
    <s v="Online"/>
    <s v="UPI"/>
    <n v="9"/>
    <n v="1522.49"/>
    <n v="0"/>
    <n v="13702.41"/>
    <n v="1142.55"/>
    <n v="3419.46"/>
    <n v="0.24955172119357105"/>
    <n v="154"/>
    <s v="Returned"/>
    <s v="Delivered"/>
    <n v="33.42"/>
    <n v="2"/>
  </r>
  <r>
    <s v="7ad30e2a-0413-4fc7-973a-0c96ffbb4bcc"/>
    <x v="461"/>
    <x v="10"/>
    <d v="2025-03-08T00:00:00"/>
    <n v="5"/>
    <s v="On Time"/>
    <s v="b40bc353-296b-4903-8e09-c596ab45eaf0"/>
    <s v="Kelly Silva"/>
    <x v="0"/>
    <x v="1"/>
    <x v="1"/>
    <x v="2"/>
    <x v="5"/>
    <s v="Online"/>
    <s v="Credit Card"/>
    <n v="7"/>
    <n v="1635.34"/>
    <n v="15"/>
    <n v="9730.27"/>
    <n v="1045.57"/>
    <n v="3509.13"/>
    <n v="0.30654437958729425"/>
    <n v="258"/>
    <s v="Not Returned"/>
    <s v="Delivered"/>
    <n v="5.66"/>
    <n v="5"/>
  </r>
  <r>
    <s v="dfcb821b-237c-4b55-8596-fab776b90472"/>
    <x v="101"/>
    <x v="7"/>
    <d v="2024-10-10T00:00:00"/>
    <n v="6"/>
    <s v="Late"/>
    <s v="ca342e3c-2f58-4a81-a7c5-b29bb400a5e1"/>
    <s v="Lori Padilla"/>
    <x v="2"/>
    <x v="5"/>
    <x v="1"/>
    <x v="0"/>
    <x v="4"/>
    <s v="Online"/>
    <s v="UPI"/>
    <n v="4"/>
    <n v="1595.61"/>
    <n v="20"/>
    <n v="5105.95"/>
    <n v="1368.7"/>
    <n v="726.11"/>
    <n v="0.1137668352542288"/>
    <n v="140"/>
    <s v="Not Returned"/>
    <s v="Delivered"/>
    <n v="9.49"/>
    <n v="5"/>
  </r>
  <r>
    <s v="6287729e-1219-4d94-a097-0ff4dc420980"/>
    <x v="167"/>
    <x v="7"/>
    <d v="2023-10-26T00:00:00"/>
    <n v="8"/>
    <s v="Late"/>
    <s v="87ea651b-5539-462b-b0d5-08a9e4b81e89"/>
    <s v="Jeffery Nelson"/>
    <x v="3"/>
    <x v="7"/>
    <x v="1"/>
    <x v="3"/>
    <x v="0"/>
    <s v="Online"/>
    <s v="Cash"/>
    <n v="4"/>
    <n v="887.59"/>
    <n v="15"/>
    <n v="3017.81"/>
    <n v="681.93"/>
    <n v="699.24"/>
    <n v="0.19694904178731171"/>
    <n v="8"/>
    <s v="Not Returned"/>
    <s v="Pending"/>
    <n v="22.71"/>
    <n v="3"/>
  </r>
  <r>
    <s v="35078c5d-cb62-45b6-9342-3b4f8add06f9"/>
    <x v="33"/>
    <x v="0"/>
    <d v="2025-02-11T00:00:00"/>
    <n v="8"/>
    <s v="Late"/>
    <s v="9ed62705-14b9-4b4d-af46-37b3c9a62c37"/>
    <s v="Nancy Brown"/>
    <x v="3"/>
    <x v="0"/>
    <x v="0"/>
    <x v="3"/>
    <x v="8"/>
    <s v="Offline"/>
    <s v="Net Banking"/>
    <n v="1"/>
    <n v="1176.8699999999999"/>
    <n v="15"/>
    <n v="1000.34"/>
    <n v="978.4"/>
    <n v="168.7"/>
    <n v="0.14334633391963428"/>
    <n v="55"/>
    <s v="Not Returned"/>
    <s v="In Transit"/>
    <n v="11.47"/>
    <n v="1"/>
  </r>
  <r>
    <s v="0d333496-e352-4539-9d2e-7b90acb60e81"/>
    <x v="462"/>
    <x v="5"/>
    <d v="2025-09-25T00:00:00"/>
    <n v="3"/>
    <s v="On Time"/>
    <s v="77215daa-5d97-4cdc-a209-56a81c684db0"/>
    <s v="Holly Thompson"/>
    <x v="2"/>
    <x v="0"/>
    <x v="0"/>
    <x v="1"/>
    <x v="8"/>
    <s v="Offline"/>
    <s v="Net Banking"/>
    <n v="8"/>
    <n v="1736.41"/>
    <n v="20"/>
    <n v="11113.02"/>
    <n v="1172.06"/>
    <n v="3611.84"/>
    <n v="0.260007717071429"/>
    <n v="370"/>
    <s v="Returned"/>
    <s v="Delivered"/>
    <n v="39.53"/>
    <n v="3"/>
  </r>
  <r>
    <s v="b5971e43-8f8d-4995-9127-4cb2b47299b6"/>
    <x v="406"/>
    <x v="2"/>
    <d v="2025-01-03T00:00:00"/>
    <n v="10"/>
    <s v="Late"/>
    <s v="fb334e61-236e-4007-b468-0b6ec6090b78"/>
    <s v="Joshua Banks"/>
    <x v="2"/>
    <x v="4"/>
    <x v="2"/>
    <x v="2"/>
    <x v="6"/>
    <s v="Online"/>
    <s v="UPI"/>
    <n v="1"/>
    <n v="1676.93"/>
    <n v="10"/>
    <n v="1509.24"/>
    <n v="1352.78"/>
    <n v="291.74"/>
    <n v="0.17397267625959342"/>
    <n v="353"/>
    <s v="Returned"/>
    <s v="Pending"/>
    <n v="40.76"/>
    <n v="5"/>
  </r>
  <r>
    <s v="df02774d-9482-442f-8095-3c13f06bffa4"/>
    <x v="209"/>
    <x v="3"/>
    <d v="2025-05-13T00:00:00"/>
    <n v="2"/>
    <s v="On Time"/>
    <s v="c0cffa73-35b5-4ec5-b3ed-8f33f587d26d"/>
    <s v="Courtney Gomez"/>
    <x v="0"/>
    <x v="7"/>
    <x v="1"/>
    <x v="2"/>
    <x v="8"/>
    <s v="Offline"/>
    <s v="Credit Card"/>
    <n v="8"/>
    <n v="677.58"/>
    <n v="20"/>
    <n v="4336.51"/>
    <n v="519.33000000000004"/>
    <n v="1012.8"/>
    <n v="0.18684140618081996"/>
    <n v="192"/>
    <s v="Returned"/>
    <s v="Delivered"/>
    <n v="12.29"/>
    <n v="1"/>
  </r>
  <r>
    <s v="46f2ff38-6c45-4540-ae23-56f380e9b300"/>
    <x v="463"/>
    <x v="3"/>
    <d v="2024-05-19T00:00:00"/>
    <n v="8"/>
    <s v="Late"/>
    <s v="5860c4f4-5f70-4951-9038-f6760df1172a"/>
    <s v="Jonathan Gallegos"/>
    <x v="1"/>
    <x v="5"/>
    <x v="1"/>
    <x v="1"/>
    <x v="9"/>
    <s v="Offline"/>
    <s v="Debit Card"/>
    <n v="2"/>
    <n v="1746.01"/>
    <n v="0"/>
    <n v="3492.02"/>
    <n v="1511.44"/>
    <n v="469.14"/>
    <n v="0.13434630958585575"/>
    <n v="383"/>
    <s v="Not Returned"/>
    <s v="In Transit"/>
    <n v="5.42"/>
    <n v="1"/>
  </r>
  <r>
    <s v="d34c0a09-ada5-4cb2-882a-e449b5b71c24"/>
    <x v="434"/>
    <x v="7"/>
    <d v="2024-10-19T00:00:00"/>
    <n v="3"/>
    <s v="On Time"/>
    <s v="73b4daf3-4ad1-4634-a642-6f0b8869372a"/>
    <s v="Rebecca Dougherty"/>
    <x v="1"/>
    <x v="4"/>
    <x v="2"/>
    <x v="2"/>
    <x v="0"/>
    <s v="Offline"/>
    <s v="Net Banking"/>
    <n v="10"/>
    <n v="1068.8399999999999"/>
    <n v="10"/>
    <n v="9619.56"/>
    <n v="822.09"/>
    <n v="2220.75"/>
    <n v="0.20777197709666556"/>
    <n v="350"/>
    <s v="Returned"/>
    <s v="Pending"/>
    <n v="47.84"/>
    <n v="3"/>
  </r>
  <r>
    <s v="10ccf85f-e214-4458-b0dd-3de0fa63bde0"/>
    <x v="157"/>
    <x v="4"/>
    <d v="2025-07-14T00:00:00"/>
    <n v="8"/>
    <s v="Late"/>
    <s v="75373d14-e24c-424b-a453-c4c23037f0b7"/>
    <s v="James White"/>
    <x v="0"/>
    <x v="3"/>
    <x v="0"/>
    <x v="3"/>
    <x v="9"/>
    <s v="Offline"/>
    <s v="Cash"/>
    <n v="6"/>
    <n v="460.7"/>
    <n v="5"/>
    <n v="2625.99"/>
    <n v="299.12"/>
    <n v="921.01"/>
    <n v="0.33319224368714279"/>
    <n v="91"/>
    <s v="Returned"/>
    <s v="In Transit"/>
    <n v="8.02"/>
    <n v="1"/>
  </r>
  <r>
    <s v="1cada48a-46a4-4ee1-aa2e-1e6a1bff56f4"/>
    <x v="277"/>
    <x v="2"/>
    <d v="2023-12-16T00:00:00"/>
    <n v="1"/>
    <s v="On Time"/>
    <s v="26870a98-7f0f-4662-a5e0-50f6b273f93c"/>
    <s v="Kelly Burton"/>
    <x v="2"/>
    <x v="3"/>
    <x v="0"/>
    <x v="1"/>
    <x v="8"/>
    <s v="Online"/>
    <s v="Credit Card"/>
    <n v="9"/>
    <n v="1403.39"/>
    <n v="15"/>
    <n v="10735.93"/>
    <n v="981.41"/>
    <n v="3228.15"/>
    <n v="0.25558350375400518"/>
    <n v="179"/>
    <s v="Returned"/>
    <s v="In Transit"/>
    <n v="33.299999999999997"/>
    <n v="2"/>
  </r>
  <r>
    <s v="8a9b7b20-aeb1-4cd3-b836-0a876aa22571"/>
    <x v="464"/>
    <x v="3"/>
    <d v="2024-06-07T00:00:00"/>
    <n v="7"/>
    <s v="Late"/>
    <s v="58c158e2-7951-452b-a1cc-8ba7ee854c72"/>
    <s v="Oscar Smith"/>
    <x v="3"/>
    <x v="3"/>
    <x v="0"/>
    <x v="2"/>
    <x v="2"/>
    <s v="Online"/>
    <s v="Credit Card"/>
    <n v="5"/>
    <n v="1189.71"/>
    <n v="10"/>
    <n v="5353.7"/>
    <n v="936.72"/>
    <n v="1138.46"/>
    <n v="0.19138445503526069"/>
    <n v="303"/>
    <s v="Returned"/>
    <s v="Delivered"/>
    <n v="37.880000000000003"/>
    <n v="3"/>
  </r>
  <r>
    <s v="cd4f2875-df2d-4f20-85a4-3113101d759e"/>
    <x v="292"/>
    <x v="10"/>
    <d v="2024-03-18T00:00:00"/>
    <n v="7"/>
    <s v="Late"/>
    <s v="8505d91d-f28b-4fb9-95bf-1edb3b79da1e"/>
    <s v="Jennifer Cooper"/>
    <x v="3"/>
    <x v="5"/>
    <x v="1"/>
    <x v="2"/>
    <x v="4"/>
    <s v="Offline"/>
    <s v="Net Banking"/>
    <n v="9"/>
    <n v="249.53"/>
    <n v="20"/>
    <n v="1796.62"/>
    <n v="197.99"/>
    <n v="371.09"/>
    <n v="0.16523953922262741"/>
    <n v="342"/>
    <s v="Not Returned"/>
    <s v="Delivered"/>
    <n v="12.56"/>
    <n v="2"/>
  </r>
  <r>
    <s v="97e642d6-7c74-4895-9388-d128c96d525e"/>
    <x v="23"/>
    <x v="10"/>
    <d v="2025-03-07T00:00:00"/>
    <n v="6"/>
    <s v="Late"/>
    <s v="d787463d-87b8-495c-b265-a6c2aa757eeb"/>
    <s v="Judith Bradley"/>
    <x v="0"/>
    <x v="2"/>
    <x v="2"/>
    <x v="0"/>
    <x v="4"/>
    <s v="Online"/>
    <s v="Debit Card"/>
    <n v="3"/>
    <n v="335.66"/>
    <n v="15"/>
    <n v="855.93"/>
    <n v="289.47000000000003"/>
    <n v="117.78"/>
    <n v="0.11696359411309062"/>
    <n v="261"/>
    <s v="Not Returned"/>
    <s v="In Transit"/>
    <n v="34.92"/>
    <n v="3"/>
  </r>
  <r>
    <s v="ca0d72ce-2bf6-46c4-8e76-74e9ca12ba49"/>
    <x v="10"/>
    <x v="5"/>
    <d v="2025-09-19T00:00:00"/>
    <n v="6"/>
    <s v="Late"/>
    <s v="5f34fd6c-7bf7-4b57-ba0e-618f428fd941"/>
    <s v="Patricia Williams"/>
    <x v="3"/>
    <x v="3"/>
    <x v="0"/>
    <x v="0"/>
    <x v="8"/>
    <s v="Offline"/>
    <s v="Net Banking"/>
    <n v="7"/>
    <n v="1142.28"/>
    <n v="15"/>
    <n v="6796.57"/>
    <n v="927.39"/>
    <n v="1278.5999999999999"/>
    <n v="0.15990575240496449"/>
    <n v="40"/>
    <s v="Returned"/>
    <s v="Delivered"/>
    <n v="47.55"/>
    <n v="3"/>
  </r>
  <r>
    <s v="2a96c526-f4ca-4e70-b4b7-99ec48cd42c0"/>
    <x v="465"/>
    <x v="4"/>
    <d v="2024-07-24T00:00:00"/>
    <n v="7"/>
    <s v="Late"/>
    <s v="b639529e-2929-4691-ac93-e43d9e5e8cfe"/>
    <s v="Catherine Thompson"/>
    <x v="3"/>
    <x v="5"/>
    <x v="1"/>
    <x v="3"/>
    <x v="1"/>
    <s v="Online"/>
    <s v="Credit Card"/>
    <n v="5"/>
    <n v="911.21"/>
    <n v="0"/>
    <n v="4556.05"/>
    <n v="699.24"/>
    <n v="1059.8499999999999"/>
    <n v="0.23262475170377847"/>
    <n v="443"/>
    <s v="Not Returned"/>
    <s v="In Transit"/>
    <n v="39.68"/>
    <n v="3"/>
  </r>
  <r>
    <s v="cb618d75-aa96-4dfb-a79b-265ab15f3994"/>
    <x v="466"/>
    <x v="6"/>
    <d v="2025-04-20T00:00:00"/>
    <n v="1"/>
    <s v="On Time"/>
    <s v="1dee4b6d-3ce7-4d1e-a947-fd26274ac7a7"/>
    <s v="Eugene Martinez"/>
    <x v="1"/>
    <x v="4"/>
    <x v="2"/>
    <x v="1"/>
    <x v="4"/>
    <s v="Offline"/>
    <s v="UPI"/>
    <n v="4"/>
    <n v="1141.5999999999999"/>
    <n v="15"/>
    <n v="3881.44"/>
    <n v="813.12"/>
    <n v="1116.83"/>
    <n v="0.24457559565522075"/>
    <n v="269"/>
    <s v="Returned"/>
    <s v="Delivered"/>
    <n v="31.38"/>
    <n v="3"/>
  </r>
  <r>
    <s v="8fff29f7-3485-4fcd-af3b-2b185ea2d56b"/>
    <x v="30"/>
    <x v="3"/>
    <d v="2024-05-11T00:00:00"/>
    <n v="5"/>
    <s v="On Time"/>
    <s v="512339fa-aa61-432f-88e1-624eb506c24d"/>
    <s v="Brittany West"/>
    <x v="2"/>
    <x v="0"/>
    <x v="0"/>
    <x v="2"/>
    <x v="0"/>
    <s v="Offline"/>
    <s v="Credit Card"/>
    <n v="1"/>
    <n v="1030.45"/>
    <n v="20"/>
    <n v="824.36"/>
    <n v="702.67"/>
    <n v="262.22000000000003"/>
    <n v="0.25447134746955213"/>
    <n v="356"/>
    <s v="Not Returned"/>
    <s v="In Transit"/>
    <n v="33.14"/>
    <n v="5"/>
  </r>
  <r>
    <s v="eba18fa8-1f19-485b-8d33-0569889cd33d"/>
    <x v="398"/>
    <x v="0"/>
    <d v="2024-02-29T00:00:00"/>
    <n v="9"/>
    <s v="Late"/>
    <s v="7fd9c96f-ee5a-4856-a791-659c06617f95"/>
    <s v="Theresa Reilly"/>
    <x v="0"/>
    <x v="1"/>
    <x v="1"/>
    <x v="3"/>
    <x v="4"/>
    <s v="Online"/>
    <s v="UPI"/>
    <n v="8"/>
    <n v="1282.8699999999999"/>
    <n v="5"/>
    <n v="9749.81"/>
    <n v="951.93"/>
    <n v="2515.14"/>
    <n v="0.24506964852245358"/>
    <n v="14"/>
    <s v="Returned"/>
    <s v="Pending"/>
    <n v="38.130000000000003"/>
    <n v="2"/>
  </r>
  <r>
    <s v="8bd03267-bd0e-41ce-b85b-c2d301196e6d"/>
    <x v="410"/>
    <x v="0"/>
    <d v="2024-02-24T00:00:00"/>
    <n v="9"/>
    <s v="Late"/>
    <s v="a5b1c799-54ce-4ee7-81e5-8eeef9c0fd4d"/>
    <s v="Kara Roberts"/>
    <x v="3"/>
    <x v="0"/>
    <x v="0"/>
    <x v="3"/>
    <x v="5"/>
    <s v="Online"/>
    <s v="Net Banking"/>
    <n v="1"/>
    <n v="159.29"/>
    <n v="10"/>
    <n v="143.36000000000001"/>
    <n v="100.23"/>
    <n v="53.15"/>
    <n v="0.33366815242639214"/>
    <n v="377"/>
    <s v="Returned"/>
    <s v="In Transit"/>
    <n v="42.68"/>
    <n v="3"/>
  </r>
  <r>
    <s v="aab9278d-92df-4f99-be7b-178dfb0e7c28"/>
    <x v="467"/>
    <x v="3"/>
    <d v="2025-05-25T00:00:00"/>
    <n v="1"/>
    <s v="On Time"/>
    <s v="ba81d860-90b3-432d-8cb1-063d25a74338"/>
    <s v="Jessica Norris"/>
    <x v="0"/>
    <x v="5"/>
    <x v="1"/>
    <x v="2"/>
    <x v="1"/>
    <s v="Online"/>
    <s v="Net Banking"/>
    <n v="7"/>
    <n v="77.63"/>
    <n v="15"/>
    <n v="461.9"/>
    <n v="66.09"/>
    <n v="68.66"/>
    <n v="0.126350269593861"/>
    <n v="75"/>
    <s v="Not Returned"/>
    <s v="Delivered"/>
    <n v="12.77"/>
    <n v="1"/>
  </r>
  <r>
    <s v="23b13ebd-0a42-4e3f-a671-d5827a9e8394"/>
    <x v="431"/>
    <x v="3"/>
    <d v="2025-05-13T00:00:00"/>
    <n v="6"/>
    <s v="Late"/>
    <s v="4ede79b6-1deb-479d-8d0b-b6d7ad91f456"/>
    <s v="Luke Robinson"/>
    <x v="0"/>
    <x v="3"/>
    <x v="0"/>
    <x v="1"/>
    <x v="1"/>
    <s v="Offline"/>
    <s v="Cash"/>
    <n v="1"/>
    <n v="848.04"/>
    <n v="10"/>
    <n v="763.24"/>
    <n v="578.47"/>
    <n v="242.61"/>
    <n v="0.28608320362247069"/>
    <n v="290"/>
    <s v="Returned"/>
    <s v="Pending"/>
    <n v="46.86"/>
    <n v="1"/>
  </r>
  <r>
    <s v="9bafcc20-0e16-4f3f-938c-c0ca17acd7e9"/>
    <x v="468"/>
    <x v="4"/>
    <d v="2024-07-21T00:00:00"/>
    <n v="1"/>
    <s v="On Time"/>
    <s v="86c45e42-955b-4346-b1f5-5560a42d10f5"/>
    <s v="Timothy Ramirez"/>
    <x v="1"/>
    <x v="0"/>
    <x v="0"/>
    <x v="0"/>
    <x v="7"/>
    <s v="Online"/>
    <s v="Debit Card"/>
    <n v="3"/>
    <n v="1472.62"/>
    <n v="10"/>
    <n v="3976.07"/>
    <n v="1144.73"/>
    <n v="885.3"/>
    <n v="0.20039113960152655"/>
    <n v="326"/>
    <s v="Not Returned"/>
    <s v="In Transit"/>
    <n v="8.66"/>
    <n v="2"/>
  </r>
  <r>
    <s v="72098a7b-d975-4562-89d5-635715661feb"/>
    <x v="416"/>
    <x v="11"/>
    <d v="2023-11-06T00:00:00"/>
    <n v="3"/>
    <s v="On Time"/>
    <s v="165e55b5-f526-43b0-abeb-35d1ad5406bc"/>
    <s v="Jennifer Henry"/>
    <x v="3"/>
    <x v="3"/>
    <x v="0"/>
    <x v="1"/>
    <x v="7"/>
    <s v="Offline"/>
    <s v="Debit Card"/>
    <n v="7"/>
    <n v="655.45"/>
    <n v="10"/>
    <n v="4129.34"/>
    <n v="428.27"/>
    <n v="1431.23"/>
    <n v="0.31194054248444358"/>
    <n v="427"/>
    <s v="Returned"/>
    <s v="In Transit"/>
    <n v="44.76"/>
    <n v="2"/>
  </r>
  <r>
    <s v="0e5922e9-f182-4df7-82f5-52c89ae66149"/>
    <x v="469"/>
    <x v="1"/>
    <d v="2025-02-02T00:00:00"/>
    <n v="6"/>
    <s v="Late"/>
    <s v="65c65c7b-5c6e-4f5a-aab1-33bae88ffab5"/>
    <s v="Scott Wood"/>
    <x v="2"/>
    <x v="3"/>
    <x v="0"/>
    <x v="2"/>
    <x v="9"/>
    <s v="Online"/>
    <s v="Credit Card"/>
    <n v="8"/>
    <n v="565.86"/>
    <n v="10"/>
    <n v="4074.19"/>
    <n v="437.75"/>
    <n v="922.39"/>
    <n v="0.203758438483017"/>
    <n v="486"/>
    <s v="Not Returned"/>
    <s v="Delivered"/>
    <n v="29.21"/>
    <n v="2"/>
  </r>
  <r>
    <s v="59f2674c-584c-40f7-88de-d8be031eef96"/>
    <x v="169"/>
    <x v="9"/>
    <d v="2024-08-06T00:00:00"/>
    <n v="5"/>
    <s v="On Time"/>
    <s v="dfd23d15-7211-4575-ba3e-fd034edeae5f"/>
    <s v="Cindy Barron"/>
    <x v="0"/>
    <x v="4"/>
    <x v="2"/>
    <x v="2"/>
    <x v="0"/>
    <s v="Online"/>
    <s v="UPI"/>
    <n v="9"/>
    <n v="454.52"/>
    <n v="20"/>
    <n v="3272.54"/>
    <n v="385.87"/>
    <n v="494.28"/>
    <n v="0.12083076652292528"/>
    <n v="111"/>
    <s v="Not Returned"/>
    <s v="In Transit"/>
    <n v="6.42"/>
    <n v="1"/>
  </r>
  <r>
    <s v="7147f758-cdbe-4548-aa65-66e8fe1ad905"/>
    <x v="250"/>
    <x v="3"/>
    <d v="2025-05-24T00:00:00"/>
    <n v="10"/>
    <s v="Late"/>
    <s v="ba5e4066-ce40-424a-a9ee-29f449e3eb48"/>
    <s v="Jessica Mosley"/>
    <x v="0"/>
    <x v="5"/>
    <x v="1"/>
    <x v="3"/>
    <x v="7"/>
    <s v="Offline"/>
    <s v="Credit Card"/>
    <n v="6"/>
    <n v="961.13"/>
    <n v="10"/>
    <n v="5190.1000000000004"/>
    <n v="739.23"/>
    <n v="1198.26"/>
    <n v="0.20778666777647145"/>
    <n v="322"/>
    <s v="Not Returned"/>
    <s v="Delivered"/>
    <n v="12.14"/>
    <n v="4"/>
  </r>
  <r>
    <s v="160934d1-9912-4090-9651-6ec2d5e4157d"/>
    <x v="219"/>
    <x v="0"/>
    <d v="2024-02-11T00:00:00"/>
    <n v="9"/>
    <s v="Late"/>
    <s v="79803efa-4da0-4e48-b531-518a24c58b47"/>
    <s v="Kelly Rogers DVM"/>
    <x v="1"/>
    <x v="6"/>
    <x v="0"/>
    <x v="2"/>
    <x v="5"/>
    <s v="Online"/>
    <s v="Cash"/>
    <n v="6"/>
    <n v="414.87"/>
    <n v="10"/>
    <n v="2240.3000000000002"/>
    <n v="269.18"/>
    <n v="786.73"/>
    <n v="0.31605482842014765"/>
    <n v="414"/>
    <s v="Not Returned"/>
    <s v="Pending"/>
    <n v="30.92"/>
    <n v="4"/>
  </r>
  <r>
    <s v="01b1c626-16a4-4bfa-a032-9ee6c190b0cf"/>
    <x v="1"/>
    <x v="1"/>
    <d v="2025-01-24T00:00:00"/>
    <n v="7"/>
    <s v="Late"/>
    <s v="45f8e14d-ea16-4e6e-a388-ca3268d26992"/>
    <s v="Justin Page"/>
    <x v="3"/>
    <x v="4"/>
    <x v="2"/>
    <x v="3"/>
    <x v="8"/>
    <s v="Online"/>
    <s v="Debit Card"/>
    <n v="6"/>
    <n v="542.52"/>
    <n v="20"/>
    <n v="2604.1"/>
    <n v="380.5"/>
    <n v="777.7"/>
    <n v="0.23891592322249258"/>
    <n v="390"/>
    <s v="Returned"/>
    <s v="In Transit"/>
    <n v="24.17"/>
    <n v="3"/>
  </r>
  <r>
    <s v="2f9e1ddb-3302-4b32-a30d-a680ea350f17"/>
    <x v="470"/>
    <x v="3"/>
    <d v="2025-06-03T00:00:00"/>
    <n v="9"/>
    <s v="Late"/>
    <s v="8dca3908-4a1a-4219-a1bb-a5fbd5108bc0"/>
    <s v="Rodney Turner MD"/>
    <x v="1"/>
    <x v="4"/>
    <x v="2"/>
    <x v="0"/>
    <x v="7"/>
    <s v="Online"/>
    <s v="Debit Card"/>
    <n v="5"/>
    <n v="1048.8"/>
    <n v="20"/>
    <n v="4195.2"/>
    <n v="932.98"/>
    <n v="463.28"/>
    <n v="8.8344774980930588E-2"/>
    <n v="339"/>
    <s v="Not Returned"/>
    <s v="Delivered"/>
    <n v="48.66"/>
    <n v="3"/>
  </r>
  <r>
    <s v="397a284f-76a4-479b-bd67-34588f2d0b17"/>
    <x v="471"/>
    <x v="11"/>
    <d v="2024-11-07T00:00:00"/>
    <n v="4"/>
    <s v="On Time"/>
    <s v="276e1d67-00a0-486e-8a8d-5d5a06defca8"/>
    <s v="Tyler Flowers"/>
    <x v="1"/>
    <x v="5"/>
    <x v="1"/>
    <x v="2"/>
    <x v="9"/>
    <s v="Offline"/>
    <s v="UPI"/>
    <n v="8"/>
    <n v="822.19"/>
    <n v="0"/>
    <n v="6577.52"/>
    <n v="655.76"/>
    <n v="1331.44"/>
    <n v="0.20242279765017818"/>
    <n v="41"/>
    <s v="Returned"/>
    <s v="Delivered"/>
    <n v="43.6"/>
    <n v="4"/>
  </r>
  <r>
    <s v="e4871ab3-aa79-4de7-a760-49771fca0f16"/>
    <x v="50"/>
    <x v="7"/>
    <d v="2024-10-24T00:00:00"/>
    <n v="6"/>
    <s v="Late"/>
    <s v="7dec4605-2deb-47f9-aaca-c95449a5fd0d"/>
    <s v="Maria Johnson"/>
    <x v="0"/>
    <x v="0"/>
    <x v="0"/>
    <x v="1"/>
    <x v="7"/>
    <s v="Offline"/>
    <s v="Net Banking"/>
    <n v="6"/>
    <n v="1385.19"/>
    <n v="0"/>
    <n v="8311.14"/>
    <n v="1029.48"/>
    <n v="2134.2600000000002"/>
    <n v="0.25679509670153555"/>
    <n v="351"/>
    <s v="Not Returned"/>
    <s v="Pending"/>
    <n v="14.56"/>
    <n v="4"/>
  </r>
  <r>
    <s v="f87ae6de-fe8c-4aab-be38-8a1946f7b20a"/>
    <x v="141"/>
    <x v="8"/>
    <d v="2025-06-04T00:00:00"/>
    <n v="3"/>
    <s v="On Time"/>
    <s v="5c9c4570-bedd-42a7-9950-f11a1114e0da"/>
    <s v="Krystal Oneill"/>
    <x v="2"/>
    <x v="4"/>
    <x v="2"/>
    <x v="3"/>
    <x v="8"/>
    <s v="Offline"/>
    <s v="UPI"/>
    <n v="2"/>
    <n v="1537.96"/>
    <n v="15"/>
    <n v="2614.5300000000002"/>
    <n v="982.07"/>
    <n v="945.01"/>
    <n v="0.30722840646050609"/>
    <n v="419"/>
    <s v="Not Returned"/>
    <s v="Pending"/>
    <n v="22.72"/>
    <n v="1"/>
  </r>
  <r>
    <s v="b1ba0bea-f969-4579-b9dd-cdd4af97fbd2"/>
    <x v="472"/>
    <x v="0"/>
    <d v="2025-02-21T00:00:00"/>
    <n v="6"/>
    <s v="Late"/>
    <s v="8334e524-5f8a-4e3c-9e9d-095bd17ad9bd"/>
    <s v="Alicia Green"/>
    <x v="3"/>
    <x v="6"/>
    <x v="0"/>
    <x v="3"/>
    <x v="4"/>
    <s v="Offline"/>
    <s v="Net Banking"/>
    <n v="10"/>
    <n v="102.45"/>
    <n v="5"/>
    <n v="973.27"/>
    <n v="85.07"/>
    <n v="165.11"/>
    <n v="0.16116154221571499"/>
    <n v="421"/>
    <s v="Returned"/>
    <s v="Pending"/>
    <n v="31.96"/>
    <n v="4"/>
  </r>
  <r>
    <s v="7606fa34-51d6-4f11-a569-3e130efa8993"/>
    <x v="473"/>
    <x v="1"/>
    <d v="2025-01-12T00:00:00"/>
    <n v="2"/>
    <s v="On Time"/>
    <s v="5b7d9d2d-22af-4503-b17a-ff6de0d96670"/>
    <s v="Dominic Barnes"/>
    <x v="3"/>
    <x v="0"/>
    <x v="0"/>
    <x v="1"/>
    <x v="7"/>
    <s v="Offline"/>
    <s v="Debit Card"/>
    <n v="1"/>
    <n v="1024.9000000000001"/>
    <n v="5"/>
    <n v="973.66"/>
    <n v="707.78"/>
    <n v="301.26"/>
    <n v="0.29394087228022242"/>
    <n v="217"/>
    <s v="Returned"/>
    <s v="In Transit"/>
    <n v="19"/>
    <n v="4"/>
  </r>
  <r>
    <s v="4a34041e-0c78-447b-9b21-c9f0f4852088"/>
    <x v="199"/>
    <x v="5"/>
    <d v="2025-10-02T00:00:00"/>
    <n v="8"/>
    <s v="Late"/>
    <s v="efb278fd-a391-4fdb-8794-ac7e4aaa7f99"/>
    <s v="Cory Burton"/>
    <x v="0"/>
    <x v="1"/>
    <x v="1"/>
    <x v="2"/>
    <x v="2"/>
    <s v="Offline"/>
    <s v="Credit Card"/>
    <n v="7"/>
    <n v="400.06"/>
    <n v="20"/>
    <n v="2240.34"/>
    <n v="340.16"/>
    <n v="335.44"/>
    <n v="0.11978203269509573"/>
    <n v="335"/>
    <s v="Not Returned"/>
    <s v="Delivered"/>
    <n v="12.24"/>
    <n v="2"/>
  </r>
  <r>
    <s v="2ac96b60-c0ac-430a-9948-7f821831b802"/>
    <x v="141"/>
    <x v="8"/>
    <d v="2025-06-06T00:00:00"/>
    <n v="5"/>
    <s v="On Time"/>
    <s v="50f32ab5-df58-4eff-9296-5cf38b30bb4c"/>
    <s v="Melinda Turner"/>
    <x v="2"/>
    <x v="4"/>
    <x v="2"/>
    <x v="3"/>
    <x v="3"/>
    <s v="Offline"/>
    <s v="Credit Card"/>
    <n v="7"/>
    <n v="997.97"/>
    <n v="15"/>
    <n v="5937.92"/>
    <n v="829.72"/>
    <n v="1001.09"/>
    <n v="0.14330376378333731"/>
    <n v="309"/>
    <s v="Not Returned"/>
    <s v="Pending"/>
    <n v="21.78"/>
    <n v="4"/>
  </r>
  <r>
    <s v="188889ce-5cce-495d-b037-7c52b2adffa6"/>
    <x v="429"/>
    <x v="6"/>
    <d v="2025-04-03T00:00:00"/>
    <n v="2"/>
    <s v="On Time"/>
    <s v="d2c4c286-5a04-41c9-947d-efcf88cfc53d"/>
    <s v="Chad Campbell"/>
    <x v="1"/>
    <x v="6"/>
    <x v="0"/>
    <x v="2"/>
    <x v="5"/>
    <s v="Online"/>
    <s v="UPI"/>
    <n v="7"/>
    <n v="1581.71"/>
    <n v="20"/>
    <n v="8857.58"/>
    <n v="1309.47"/>
    <n v="1524.54"/>
    <n v="0.13769365343294823"/>
    <n v="485"/>
    <s v="Not Returned"/>
    <s v="Delivered"/>
    <n v="28.17"/>
    <n v="5"/>
  </r>
  <r>
    <s v="ebc095f5-571e-4230-a978-78c17c2257a0"/>
    <x v="128"/>
    <x v="8"/>
    <d v="2025-06-20T00:00:00"/>
    <n v="8"/>
    <s v="Late"/>
    <s v="37c6bc5d-1a38-4e8e-a9bc-4734e92966be"/>
    <s v="Daniel Lopez"/>
    <x v="3"/>
    <x v="7"/>
    <x v="1"/>
    <x v="3"/>
    <x v="3"/>
    <s v="Online"/>
    <s v="Net Banking"/>
    <n v="1"/>
    <n v="956.29"/>
    <n v="0"/>
    <n v="956.29"/>
    <n v="822.76"/>
    <n v="133.53"/>
    <n v="0.13963337481307972"/>
    <n v="351"/>
    <s v="Not Returned"/>
    <s v="In Transit"/>
    <n v="24.16"/>
    <n v="3"/>
  </r>
  <r>
    <s v="d4d7b0ca-b08d-4676-9d09-a4048f040721"/>
    <x v="474"/>
    <x v="5"/>
    <d v="2025-09-17T00:00:00"/>
    <n v="5"/>
    <s v="On Time"/>
    <s v="88376bbc-d898-46fd-8691-2efef3d6b9f2"/>
    <s v="Michaela Lang"/>
    <x v="0"/>
    <x v="1"/>
    <x v="1"/>
    <x v="2"/>
    <x v="7"/>
    <s v="Online"/>
    <s v="UPI"/>
    <n v="7"/>
    <n v="621.82000000000005"/>
    <n v="0"/>
    <n v="4352.74"/>
    <n v="456.44"/>
    <n v="1157.6600000000001"/>
    <n v="0.26596121063973494"/>
    <n v="374"/>
    <s v="Returned"/>
    <s v="Pending"/>
    <n v="38.24"/>
    <n v="2"/>
  </r>
  <r>
    <s v="1dd73f1f-138e-48cc-aa81-04ad75e2c2fa"/>
    <x v="245"/>
    <x v="5"/>
    <d v="2024-09-10T00:00:00"/>
    <n v="5"/>
    <s v="On Time"/>
    <s v="0472f9f6-ec64-44e0-a198-6e3cd19fcf31"/>
    <s v="Eric Cox"/>
    <x v="3"/>
    <x v="5"/>
    <x v="1"/>
    <x v="0"/>
    <x v="1"/>
    <s v="Offline"/>
    <s v="Net Banking"/>
    <n v="3"/>
    <n v="234.42"/>
    <n v="15"/>
    <n v="597.77"/>
    <n v="170.97"/>
    <n v="161.80000000000001"/>
    <n v="0.23007138185024034"/>
    <n v="124"/>
    <s v="Not Returned"/>
    <s v="Delivered"/>
    <n v="8.44"/>
    <n v="3"/>
  </r>
  <r>
    <s v="98ff805c-fcd2-480e-a3c5-1ba87122d7a0"/>
    <x v="214"/>
    <x v="4"/>
    <d v="2025-07-14T00:00:00"/>
    <n v="2"/>
    <s v="On Time"/>
    <s v="57904515-f859-496d-837a-9ab085eb43c8"/>
    <s v="Eric Garner"/>
    <x v="3"/>
    <x v="1"/>
    <x v="1"/>
    <x v="1"/>
    <x v="4"/>
    <s v="Offline"/>
    <s v="Cash"/>
    <n v="2"/>
    <n v="1954.84"/>
    <n v="15"/>
    <n v="3323.23"/>
    <n v="1473.54"/>
    <n v="818.21"/>
    <n v="0.20927799717623952"/>
    <n v="205"/>
    <s v="Returned"/>
    <s v="Delivered"/>
    <n v="47.77"/>
    <n v="3"/>
  </r>
  <r>
    <s v="b1b9fd9d-db58-4dd9-a0f3-6e9238ec71aa"/>
    <x v="475"/>
    <x v="1"/>
    <d v="2024-01-27T00:00:00"/>
    <n v="10"/>
    <s v="Late"/>
    <s v="4eb39f63-3a00-483e-b023-dbc32471a957"/>
    <s v="Carlos Miller"/>
    <x v="1"/>
    <x v="0"/>
    <x v="0"/>
    <x v="3"/>
    <x v="5"/>
    <s v="Online"/>
    <s v="UPI"/>
    <n v="10"/>
    <n v="1597.61"/>
    <n v="10"/>
    <n v="14378.49"/>
    <n v="1435.41"/>
    <n v="1459.8"/>
    <n v="9.1373989897409261E-2"/>
    <n v="293"/>
    <s v="Not Returned"/>
    <s v="Delivered"/>
    <n v="39.229999999999997"/>
    <n v="4"/>
  </r>
  <r>
    <s v="13e675fd-1c99-4366-88b6-2c18c355853e"/>
    <x v="476"/>
    <x v="6"/>
    <d v="2025-04-08T00:00:00"/>
    <n v="3"/>
    <s v="On Time"/>
    <s v="c1e0a4a1-7bf8-40f6-8652-3c3d04d07f29"/>
    <s v="Craig Johnson"/>
    <x v="3"/>
    <x v="3"/>
    <x v="0"/>
    <x v="1"/>
    <x v="0"/>
    <s v="Offline"/>
    <s v="Credit Card"/>
    <n v="1"/>
    <n v="1028.05"/>
    <n v="20"/>
    <n v="822.44"/>
    <n v="739.79"/>
    <n v="230.61"/>
    <n v="0.22431788337143138"/>
    <n v="208"/>
    <s v="Returned"/>
    <s v="Delivered"/>
    <n v="40.19"/>
    <n v="2"/>
  </r>
  <r>
    <s v="7815c7df-0f2c-41b7-97da-64cb83735f49"/>
    <x v="376"/>
    <x v="10"/>
    <d v="2025-03-13T00:00:00"/>
    <n v="1"/>
    <s v="On Time"/>
    <s v="0b147f1f-40c5-4cf6-a895-60411e71afa9"/>
    <s v="Michael Webster"/>
    <x v="3"/>
    <x v="3"/>
    <x v="0"/>
    <x v="2"/>
    <x v="9"/>
    <s v="Online"/>
    <s v="Credit Card"/>
    <n v="6"/>
    <n v="1218.2"/>
    <n v="0"/>
    <n v="7309.2"/>
    <n v="811.8"/>
    <n v="2438.4"/>
    <n v="0.33360696109013294"/>
    <n v="313"/>
    <s v="Not Returned"/>
    <s v="Pending"/>
    <n v="37.04"/>
    <n v="4"/>
  </r>
  <r>
    <s v="34952c00-9a0f-49e9-ab8b-8c111fb0ef34"/>
    <x v="244"/>
    <x v="8"/>
    <d v="2025-06-21T00:00:00"/>
    <n v="6"/>
    <s v="Late"/>
    <s v="2f4ddc9b-3334-4d07-a6b3-6561966d2735"/>
    <s v="Alyssa Thomas"/>
    <x v="3"/>
    <x v="4"/>
    <x v="2"/>
    <x v="2"/>
    <x v="1"/>
    <s v="Offline"/>
    <s v="Debit Card"/>
    <n v="9"/>
    <n v="808.63"/>
    <n v="0"/>
    <n v="7277.67"/>
    <n v="568.37"/>
    <n v="2162.34"/>
    <n v="0.29711981994237169"/>
    <n v="236"/>
    <s v="Not Returned"/>
    <s v="Delivered"/>
    <n v="28.95"/>
    <n v="2"/>
  </r>
  <r>
    <s v="946a95a6-f2e4-41af-8702-1755f11cc0a4"/>
    <x v="477"/>
    <x v="3"/>
    <d v="2025-05-27T00:00:00"/>
    <n v="9"/>
    <s v="Late"/>
    <s v="daea544a-291a-4905-9a29-fe6b590bd0c6"/>
    <s v="Monica Allen"/>
    <x v="3"/>
    <x v="4"/>
    <x v="2"/>
    <x v="2"/>
    <x v="2"/>
    <s v="Online"/>
    <s v="Debit Card"/>
    <n v="10"/>
    <n v="112.92"/>
    <n v="0"/>
    <n v="1129.2"/>
    <n v="89.14"/>
    <n v="237.8"/>
    <n v="0.21059156925256819"/>
    <n v="382"/>
    <s v="Not Returned"/>
    <s v="In Transit"/>
    <n v="18.13"/>
    <n v="3"/>
  </r>
  <r>
    <s v="94009191-d1d0-4bcd-995e-fd72117e894e"/>
    <x v="478"/>
    <x v="1"/>
    <d v="2025-01-11T00:00:00"/>
    <n v="10"/>
    <s v="Late"/>
    <s v="378d2f8d-8761-49da-8394-79c1c363f61f"/>
    <s v="Tracey Jackson"/>
    <x v="2"/>
    <x v="7"/>
    <x v="1"/>
    <x v="3"/>
    <x v="3"/>
    <s v="Offline"/>
    <s v="Credit Card"/>
    <n v="10"/>
    <n v="354.01"/>
    <n v="5"/>
    <n v="3363.09"/>
    <n v="278.7"/>
    <n v="715.44"/>
    <n v="0.20209598598909637"/>
    <n v="384"/>
    <s v="Not Returned"/>
    <s v="Pending"/>
    <n v="38.479999999999997"/>
    <n v="2"/>
  </r>
  <r>
    <s v="b9b07ec4-f93c-4859-811b-b34889811f35"/>
    <x v="467"/>
    <x v="3"/>
    <d v="2025-05-28T00:00:00"/>
    <n v="4"/>
    <s v="On Time"/>
    <s v="eba46463-36c9-4657-ac9a-799e19437791"/>
    <s v="Michelle Richardson"/>
    <x v="0"/>
    <x v="4"/>
    <x v="2"/>
    <x v="1"/>
    <x v="2"/>
    <s v="Offline"/>
    <s v="Debit Card"/>
    <n v="2"/>
    <n v="1233.8900000000001"/>
    <n v="0"/>
    <n v="2467.7800000000002"/>
    <n v="886.83"/>
    <n v="694.12"/>
    <n v="0.28127304703012423"/>
    <n v="442"/>
    <s v="Returned"/>
    <s v="Pending"/>
    <n v="49.05"/>
    <n v="5"/>
  </r>
  <r>
    <s v="f52ef4a6-ac6c-4e1b-b08d-f0942f64672f"/>
    <x v="127"/>
    <x v="1"/>
    <d v="2025-01-22T00:00:00"/>
    <n v="6"/>
    <s v="Late"/>
    <s v="5ad5a309-d5b1-496a-ae4c-16e21b799e6b"/>
    <s v="Mrs. Kayla Russell"/>
    <x v="0"/>
    <x v="4"/>
    <x v="2"/>
    <x v="2"/>
    <x v="8"/>
    <s v="Offline"/>
    <s v="Net Banking"/>
    <n v="10"/>
    <n v="865.45"/>
    <n v="10"/>
    <n v="7789.05"/>
    <n v="602.20000000000005"/>
    <n v="2369.25"/>
    <n v="0.2737593159627939"/>
    <n v="274"/>
    <s v="Not Returned"/>
    <s v="Delivered"/>
    <n v="43.66"/>
    <n v="4"/>
  </r>
  <r>
    <s v="77455560-1fa5-4251-9074-ac13fc0f94cd"/>
    <x v="479"/>
    <x v="3"/>
    <d v="2025-06-08T00:00:00"/>
    <n v="9"/>
    <s v="Late"/>
    <s v="7eedcc65-22cb-4720-850c-ddfd1c3dae19"/>
    <s v="Michele Hawkins"/>
    <x v="3"/>
    <x v="7"/>
    <x v="1"/>
    <x v="2"/>
    <x v="9"/>
    <s v="Offline"/>
    <s v="Debit Card"/>
    <n v="3"/>
    <n v="356.09"/>
    <n v="15"/>
    <n v="908.03"/>
    <n v="244.46"/>
    <n v="284.66000000000003"/>
    <n v="0.26646821496438167"/>
    <n v="349"/>
    <s v="Returned"/>
    <s v="In Transit"/>
    <n v="31.11"/>
    <n v="4"/>
  </r>
  <r>
    <s v="1d9fff25-7e63-4654-93ff-5f1f150e3388"/>
    <x v="149"/>
    <x v="11"/>
    <d v="2023-11-27T00:00:00"/>
    <n v="10"/>
    <s v="Late"/>
    <s v="99b32070-74fa-45ce-889a-c27e628103f0"/>
    <s v="Melissa Randall"/>
    <x v="0"/>
    <x v="4"/>
    <x v="2"/>
    <x v="3"/>
    <x v="8"/>
    <s v="Offline"/>
    <s v="Credit Card"/>
    <n v="10"/>
    <n v="1291.01"/>
    <n v="5"/>
    <n v="12264.59"/>
    <n v="828.28"/>
    <n v="4395.9399999999996"/>
    <n v="0.34050394652249011"/>
    <n v="166"/>
    <s v="Returned"/>
    <s v="Delivered"/>
    <n v="30.62"/>
    <n v="4"/>
  </r>
  <r>
    <s v="fc267da6-4a64-4fc1-a843-a5c38dcd6e9b"/>
    <x v="222"/>
    <x v="6"/>
    <d v="2024-04-13T00:00:00"/>
    <n v="4"/>
    <s v="On Time"/>
    <s v="db558642-3054-466b-ad8e-e559daf93e99"/>
    <s v="Ryan Alvarez"/>
    <x v="1"/>
    <x v="0"/>
    <x v="0"/>
    <x v="2"/>
    <x v="3"/>
    <s v="Offline"/>
    <s v="UPI"/>
    <n v="7"/>
    <n v="1498.78"/>
    <n v="20"/>
    <n v="8393.17"/>
    <n v="1129.18"/>
    <n v="2069.7600000000002"/>
    <n v="0.19728045476987954"/>
    <n v="370"/>
    <s v="Returned"/>
    <s v="Delivered"/>
    <n v="26.25"/>
    <n v="2"/>
  </r>
  <r>
    <s v="ffac54fd-0345-4eda-ade6-6d5b5e10a3a0"/>
    <x v="444"/>
    <x v="10"/>
    <d v="2025-04-04T00:00:00"/>
    <n v="8"/>
    <s v="Late"/>
    <s v="1aec8b70-ac0e-4307-bddc-aaf6ac95adb1"/>
    <s v="Joseph Rhodes"/>
    <x v="1"/>
    <x v="6"/>
    <x v="0"/>
    <x v="1"/>
    <x v="0"/>
    <s v="Offline"/>
    <s v="Debit Card"/>
    <n v="1"/>
    <n v="176.39"/>
    <n v="5"/>
    <n v="167.57"/>
    <n v="136.4"/>
    <n v="37.99"/>
    <n v="0.21537502125970862"/>
    <n v="407"/>
    <s v="Returned"/>
    <s v="In Transit"/>
    <n v="27.51"/>
    <n v="1"/>
  </r>
  <r>
    <s v="b1edf3d3-668f-4032-a512-5d2e24b3bc8e"/>
    <x v="475"/>
    <x v="1"/>
    <d v="2024-01-24T00:00:00"/>
    <n v="7"/>
    <s v="Late"/>
    <s v="bdce7f65-1a0a-4680-ba42-156e972ec23e"/>
    <s v="Vanessa Brown"/>
    <x v="2"/>
    <x v="6"/>
    <x v="0"/>
    <x v="1"/>
    <x v="8"/>
    <s v="Offline"/>
    <s v="Credit Card"/>
    <n v="2"/>
    <n v="951.31"/>
    <n v="0"/>
    <n v="1902.62"/>
    <n v="784.43"/>
    <n v="333.76"/>
    <n v="0.17542126120822865"/>
    <n v="400"/>
    <s v="Not Returned"/>
    <s v="In Transit"/>
    <n v="44.75"/>
    <n v="5"/>
  </r>
  <r>
    <s v="d8125123-984f-4a56-b344-77eb56b09052"/>
    <x v="480"/>
    <x v="10"/>
    <d v="2024-03-20T00:00:00"/>
    <n v="1"/>
    <s v="On Time"/>
    <s v="3b9d5832-1f6d-4768-a77f-7c73fd9bfaf3"/>
    <s v="Molly Ramirez"/>
    <x v="3"/>
    <x v="0"/>
    <x v="0"/>
    <x v="0"/>
    <x v="9"/>
    <s v="Offline"/>
    <s v="Net Banking"/>
    <n v="1"/>
    <n v="987.57"/>
    <n v="10"/>
    <n v="888.81"/>
    <n v="833.01"/>
    <n v="139.1"/>
    <n v="0.14085077513492714"/>
    <n v="322"/>
    <s v="Not Returned"/>
    <s v="In Transit"/>
    <n v="40.43"/>
    <n v="1"/>
  </r>
  <r>
    <s v="45e18b77-97f9-41d5-94f8-9e6cc416c07c"/>
    <x v="481"/>
    <x v="6"/>
    <d v="2025-04-29T00:00:00"/>
    <n v="6"/>
    <s v="Late"/>
    <s v="a4d21eae-cd0d-4d73-8a1c-3218c19d11c5"/>
    <s v="Heather Estrada"/>
    <x v="1"/>
    <x v="5"/>
    <x v="1"/>
    <x v="2"/>
    <x v="4"/>
    <s v="Online"/>
    <s v="Cash"/>
    <n v="2"/>
    <n v="1519.48"/>
    <n v="5"/>
    <n v="2887.01"/>
    <n v="1078.74"/>
    <n v="837.41"/>
    <n v="0.27555808566088397"/>
    <n v="107"/>
    <s v="Not Returned"/>
    <s v="Delivered"/>
    <n v="19.850000000000001"/>
    <n v="1"/>
  </r>
  <r>
    <s v="47656069-82ec-4fc3-bc0a-5867fcce5213"/>
    <x v="452"/>
    <x v="9"/>
    <d v="2024-09-01T00:00:00"/>
    <n v="6"/>
    <s v="Late"/>
    <s v="1ba84a91-7462-4144-849b-9e6225ba4f03"/>
    <s v="John Hall"/>
    <x v="2"/>
    <x v="7"/>
    <x v="1"/>
    <x v="3"/>
    <x v="8"/>
    <s v="Offline"/>
    <s v="Net Banking"/>
    <n v="6"/>
    <n v="1526.11"/>
    <n v="10"/>
    <n v="8240.99"/>
    <n v="1231.2"/>
    <n v="1592.51"/>
    <n v="0.17391821908861965"/>
    <n v="140"/>
    <s v="Returned"/>
    <s v="Delivered"/>
    <n v="11.66"/>
    <n v="3"/>
  </r>
  <r>
    <s v="0d87bc72-bce0-4a63-997f-9b8d079bf5e6"/>
    <x v="223"/>
    <x v="1"/>
    <d v="2024-02-01T00:00:00"/>
    <n v="3"/>
    <s v="On Time"/>
    <s v="ad987301-7f85-44e7-9177-6f21d48f5ba3"/>
    <s v="Christopher Jacobs"/>
    <x v="3"/>
    <x v="1"/>
    <x v="1"/>
    <x v="1"/>
    <x v="6"/>
    <s v="Offline"/>
    <s v="Cash"/>
    <n v="5"/>
    <n v="1148.9000000000001"/>
    <n v="10"/>
    <n v="5170.05"/>
    <n v="1014.98"/>
    <n v="602.64"/>
    <n v="0.10490730263730524"/>
    <n v="344"/>
    <s v="Not Returned"/>
    <s v="Delivered"/>
    <n v="38.47"/>
    <n v="2"/>
  </r>
  <r>
    <s v="9f8c2c51-9f39-46a5-8d81-31f52719bfdb"/>
    <x v="115"/>
    <x v="8"/>
    <d v="2024-07-06T00:00:00"/>
    <n v="10"/>
    <s v="Late"/>
    <s v="a93c9413-1396-4289-829a-988f18a95210"/>
    <s v="Patricia Sparks"/>
    <x v="3"/>
    <x v="5"/>
    <x v="1"/>
    <x v="2"/>
    <x v="2"/>
    <s v="Online"/>
    <s v="Net Banking"/>
    <n v="4"/>
    <n v="551.75"/>
    <n v="0"/>
    <n v="2207"/>
    <n v="471.9"/>
    <n v="319.39999999999998"/>
    <n v="0.14472134118713184"/>
    <n v="6"/>
    <s v="Not Returned"/>
    <s v="In Transit"/>
    <n v="37.450000000000003"/>
    <n v="5"/>
  </r>
  <r>
    <s v="7d810c21-7f76-4fce-a97e-f1314b26f0a3"/>
    <x v="243"/>
    <x v="10"/>
    <d v="2024-03-30T00:00:00"/>
    <n v="9"/>
    <s v="Late"/>
    <s v="57f731e3-8add-4976-82fc-7edf813a3aa5"/>
    <s v="Kimberly Smith"/>
    <x v="3"/>
    <x v="4"/>
    <x v="2"/>
    <x v="3"/>
    <x v="4"/>
    <s v="Offline"/>
    <s v="Cash"/>
    <n v="6"/>
    <n v="1805.01"/>
    <n v="5"/>
    <n v="10288.56"/>
    <n v="1400.94"/>
    <n v="2303.1999999999998"/>
    <n v="0.21266733517635175"/>
    <n v="443"/>
    <s v="Not Returned"/>
    <s v="Pending"/>
    <n v="12.61"/>
    <n v="5"/>
  </r>
  <r>
    <s v="e14fea78-6e2f-4d3b-bd9f-45f40816d739"/>
    <x v="141"/>
    <x v="8"/>
    <d v="2025-06-06T00:00:00"/>
    <n v="5"/>
    <s v="On Time"/>
    <s v="733ac54f-6235-4144-9e7f-92adea3973ff"/>
    <s v="James Stevens"/>
    <x v="1"/>
    <x v="7"/>
    <x v="1"/>
    <x v="1"/>
    <x v="9"/>
    <s v="Online"/>
    <s v="Debit Card"/>
    <n v="1"/>
    <n v="1799.41"/>
    <n v="0"/>
    <n v="1799.41"/>
    <n v="1264.46"/>
    <n v="534.95000000000005"/>
    <n v="0.29729189011953921"/>
    <n v="142"/>
    <s v="Returned"/>
    <s v="Pending"/>
    <n v="13.86"/>
    <n v="4"/>
  </r>
  <r>
    <s v="dc409942-a8cf-4936-8e81-b2f02d474c4f"/>
    <x v="389"/>
    <x v="11"/>
    <d v="2023-11-18T00:00:00"/>
    <n v="7"/>
    <s v="Late"/>
    <s v="b4c04bdf-e27b-46c4-8d94-5434c7859c05"/>
    <s v="Jeffrey Edwards"/>
    <x v="0"/>
    <x v="7"/>
    <x v="1"/>
    <x v="0"/>
    <x v="1"/>
    <s v="Offline"/>
    <s v="Net Banking"/>
    <n v="4"/>
    <n v="1801.36"/>
    <n v="10"/>
    <n v="6484.9"/>
    <n v="1439.78"/>
    <n v="1301.69"/>
    <n v="0.18065378380778968"/>
    <n v="34"/>
    <s v="Not Returned"/>
    <s v="Pending"/>
    <n v="48.27"/>
    <n v="5"/>
  </r>
  <r>
    <s v="91a07ef2-1c00-4554-8396-3bf97cc9d887"/>
    <x v="439"/>
    <x v="9"/>
    <d v="2024-08-17T00:00:00"/>
    <n v="3"/>
    <s v="On Time"/>
    <s v="8dc4c81f-a8fa-4904-bd94-ed9facce693e"/>
    <s v="Laura Alvarez"/>
    <x v="1"/>
    <x v="0"/>
    <x v="0"/>
    <x v="0"/>
    <x v="9"/>
    <s v="Online"/>
    <s v="Cash"/>
    <n v="4"/>
    <n v="1155.07"/>
    <n v="5"/>
    <n v="4389.2700000000004"/>
    <n v="781.78"/>
    <n v="1418.5"/>
    <n v="0.30701602500281372"/>
    <n v="90"/>
    <s v="Returned"/>
    <s v="Pending"/>
    <n v="16.96"/>
    <n v="3"/>
  </r>
  <r>
    <s v="6431cbbe-0e44-49dc-81b6-1c872803feb5"/>
    <x v="305"/>
    <x v="9"/>
    <d v="2025-08-14T00:00:00"/>
    <n v="4"/>
    <s v="On Time"/>
    <s v="f88afc64-974e-4b87-bea4-13e5436d977b"/>
    <s v="Michael Miranda"/>
    <x v="1"/>
    <x v="0"/>
    <x v="0"/>
    <x v="1"/>
    <x v="5"/>
    <s v="Online"/>
    <s v="Net Banking"/>
    <n v="3"/>
    <n v="1816.97"/>
    <n v="20"/>
    <n v="4360.7299999999996"/>
    <n v="1255.21"/>
    <n v="1348.22"/>
    <n v="0.24733851778877289"/>
    <n v="389"/>
    <s v="Not Returned"/>
    <s v="In Transit"/>
    <n v="9.42"/>
    <n v="1"/>
  </r>
  <r>
    <s v="97289c5e-0734-4403-8fb9-7b5d520b28f6"/>
    <x v="378"/>
    <x v="3"/>
    <d v="2024-05-26T00:00:00"/>
    <n v="2"/>
    <s v="On Time"/>
    <s v="5dcd0d40-d641-4102-a0d1-968f0b8ce21f"/>
    <s v="Patrick Johnson"/>
    <x v="1"/>
    <x v="6"/>
    <x v="0"/>
    <x v="0"/>
    <x v="8"/>
    <s v="Offline"/>
    <s v="UPI"/>
    <n v="8"/>
    <n v="982.68"/>
    <n v="0"/>
    <n v="7861.44"/>
    <n v="729.95"/>
    <n v="2021.84"/>
    <n v="0.25718443440387512"/>
    <n v="291"/>
    <s v="Returned"/>
    <s v="Pending"/>
    <n v="24.34"/>
    <n v="1"/>
  </r>
  <r>
    <s v="18ebeed7-616d-41c8-975c-9669a00a06e6"/>
    <x v="61"/>
    <x v="5"/>
    <d v="2025-09-13T00:00:00"/>
    <n v="5"/>
    <s v="On Time"/>
    <s v="5b7c57e8-fdf0-4450-985b-4b176d9b1eb1"/>
    <s v="Anthony Sanchez"/>
    <x v="2"/>
    <x v="7"/>
    <x v="1"/>
    <x v="1"/>
    <x v="4"/>
    <s v="Offline"/>
    <s v="Cash"/>
    <n v="10"/>
    <n v="1621.24"/>
    <n v="15"/>
    <n v="13780.54"/>
    <n v="1455.34"/>
    <n v="1410.15"/>
    <n v="8.6979719227258154E-2"/>
    <n v="323"/>
    <s v="Returned"/>
    <s v="In Transit"/>
    <n v="27.83"/>
    <n v="5"/>
  </r>
  <r>
    <s v="15bebdd0-97b0-47ce-8fe5-c13ba5e8c198"/>
    <x v="482"/>
    <x v="6"/>
    <d v="2024-04-25T00:00:00"/>
    <n v="9"/>
    <s v="Late"/>
    <s v="de72d970-10c4-4f9e-b020-321be90f4137"/>
    <s v="George Smith"/>
    <x v="3"/>
    <x v="3"/>
    <x v="0"/>
    <x v="2"/>
    <x v="0"/>
    <s v="Offline"/>
    <s v="Credit Card"/>
    <n v="4"/>
    <n v="1741.16"/>
    <n v="10"/>
    <n v="6268.18"/>
    <n v="1188.49"/>
    <n v="1989.61"/>
    <n v="0.28567305704243146"/>
    <n v="500"/>
    <s v="Returned"/>
    <s v="In Transit"/>
    <n v="5.29"/>
    <n v="5"/>
  </r>
  <r>
    <s v="dd05b827-a863-482e-b5fe-28570991946d"/>
    <x v="115"/>
    <x v="8"/>
    <d v="2024-07-04T00:00:00"/>
    <n v="8"/>
    <s v="Late"/>
    <s v="e6c2cbb7-83c7-4cbe-916b-af876c27316b"/>
    <s v="Alex Harrison"/>
    <x v="3"/>
    <x v="7"/>
    <x v="1"/>
    <x v="3"/>
    <x v="7"/>
    <s v="Online"/>
    <s v="Debit Card"/>
    <n v="7"/>
    <n v="398.65"/>
    <n v="10"/>
    <n v="2511.4899999999998"/>
    <n v="250.5"/>
    <n v="933.34"/>
    <n v="0.33446453208148935"/>
    <n v="398"/>
    <s v="Returned"/>
    <s v="Delivered"/>
    <n v="14.59"/>
    <n v="5"/>
  </r>
  <r>
    <s v="9202b09c-60b3-4938-9107-1545fc5b14bd"/>
    <x v="416"/>
    <x v="11"/>
    <d v="2023-11-06T00:00:00"/>
    <n v="3"/>
    <s v="On Time"/>
    <s v="19048ca7-9291-4493-928a-34f363eac0a1"/>
    <s v="Ariel Leonard"/>
    <x v="3"/>
    <x v="3"/>
    <x v="0"/>
    <x v="2"/>
    <x v="1"/>
    <s v="Online"/>
    <s v="Debit Card"/>
    <n v="5"/>
    <n v="970.16"/>
    <n v="20"/>
    <n v="3880.64"/>
    <n v="643.29999999999995"/>
    <n v="1307.44"/>
    <n v="0.26953079904345673"/>
    <n v="392"/>
    <s v="Not Returned"/>
    <s v="Delivered"/>
    <n v="43.36"/>
    <n v="5"/>
  </r>
  <r>
    <s v="c3d0bde3-cfbb-484a-80b5-70137f29c9e7"/>
    <x v="163"/>
    <x v="4"/>
    <d v="2024-07-08T00:00:00"/>
    <n v="5"/>
    <s v="On Time"/>
    <s v="9d655c03-2aa8-44da-96ec-0e55aad9e93d"/>
    <s v="Wayne Harris"/>
    <x v="1"/>
    <x v="5"/>
    <x v="1"/>
    <x v="2"/>
    <x v="1"/>
    <s v="Offline"/>
    <s v="Cash"/>
    <n v="10"/>
    <n v="1963.25"/>
    <n v="15"/>
    <n v="16687.62"/>
    <n v="1637.21"/>
    <n v="2771.34"/>
    <n v="0.14116083025595313"/>
    <n v="478"/>
    <s v="Not Returned"/>
    <s v="In Transit"/>
    <n v="11.52"/>
    <n v="3"/>
  </r>
  <r>
    <s v="13483fb3-c982-4300-b95f-17e6d8eae31b"/>
    <x v="72"/>
    <x v="0"/>
    <d v="2025-02-22T00:00:00"/>
    <n v="1"/>
    <s v="On Time"/>
    <s v="36cdf42f-892c-4b33-99af-8224d7232ce3"/>
    <s v="Anthony Davies"/>
    <x v="2"/>
    <x v="6"/>
    <x v="0"/>
    <x v="2"/>
    <x v="9"/>
    <s v="Online"/>
    <s v="Cash"/>
    <n v="10"/>
    <n v="650.63"/>
    <n v="15"/>
    <n v="5530.35"/>
    <n v="539.25"/>
    <n v="946.73"/>
    <n v="0.14550973671672071"/>
    <n v="181"/>
    <s v="Returned"/>
    <s v="In Transit"/>
    <n v="39.520000000000003"/>
    <n v="1"/>
  </r>
  <r>
    <s v="be2de8c8-9fe3-4824-b9d3-a9cfcdfa76af"/>
    <x v="90"/>
    <x v="9"/>
    <d v="2024-08-31T00:00:00"/>
    <n v="7"/>
    <s v="Late"/>
    <s v="d81ca1a0-b7bb-42aa-978a-8c73f53ba020"/>
    <s v="Leslie Nelson"/>
    <x v="3"/>
    <x v="2"/>
    <x v="2"/>
    <x v="1"/>
    <x v="0"/>
    <s v="Online"/>
    <s v="Debit Card"/>
    <n v="6"/>
    <n v="624.85"/>
    <n v="0"/>
    <n v="3749.1"/>
    <n v="435.24"/>
    <n v="1137.6600000000001"/>
    <n v="0.30344882771865245"/>
    <n v="316"/>
    <s v="Not Returned"/>
    <s v="In Transit"/>
    <n v="9.81"/>
    <n v="2"/>
  </r>
  <r>
    <s v="6d56cfd5-79ab-4018-87f3-c9a4cd1a810d"/>
    <x v="368"/>
    <x v="2"/>
    <d v="2024-12-30T00:00:00"/>
    <n v="1"/>
    <s v="On Time"/>
    <s v="13a0181b-cbaf-4542-98e9-bbad35b1773c"/>
    <s v="Elizabeth Brock"/>
    <x v="2"/>
    <x v="5"/>
    <x v="1"/>
    <x v="2"/>
    <x v="9"/>
    <s v="Offline"/>
    <s v="Debit Card"/>
    <n v="10"/>
    <n v="1885.91"/>
    <n v="15"/>
    <n v="16030.24"/>
    <n v="1670.19"/>
    <n v="1833.62"/>
    <n v="9.7227333223748727E-2"/>
    <n v="143"/>
    <s v="Not Returned"/>
    <s v="Delivered"/>
    <n v="9.56"/>
    <n v="3"/>
  </r>
  <r>
    <s v="33383ec9-5037-4669-8a3a-0129a9d84c4f"/>
    <x v="340"/>
    <x v="5"/>
    <d v="2024-09-19T00:00:00"/>
    <n v="2"/>
    <s v="On Time"/>
    <s v="9ffda1e7-4052-43a5-a6fd-32156a107fb7"/>
    <s v="Megan Kelley"/>
    <x v="3"/>
    <x v="3"/>
    <x v="0"/>
    <x v="2"/>
    <x v="9"/>
    <s v="Offline"/>
    <s v="Debit Card"/>
    <n v="2"/>
    <n v="1851.03"/>
    <n v="15"/>
    <n v="3146.75"/>
    <n v="1185.19"/>
    <n v="1131.93"/>
    <n v="0.30575679486556134"/>
    <n v="447"/>
    <s v="Returned"/>
    <s v="Pending"/>
    <n v="18.45"/>
    <n v="2"/>
  </r>
  <r>
    <s v="84274378-b40d-4aef-a0ba-614204c32fed"/>
    <x v="370"/>
    <x v="9"/>
    <d v="2025-09-05T00:00:00"/>
    <n v="5"/>
    <s v="On Time"/>
    <s v="7fcbcf31-93ac-409a-afc1-0403dcda8cc1"/>
    <s v="Victor Harmon"/>
    <x v="0"/>
    <x v="0"/>
    <x v="0"/>
    <x v="3"/>
    <x v="8"/>
    <s v="Online"/>
    <s v="Credit Card"/>
    <n v="9"/>
    <n v="689.29"/>
    <n v="10"/>
    <n v="5583.25"/>
    <n v="528.69000000000005"/>
    <n v="1300.8599999999999"/>
    <n v="0.20969403299046846"/>
    <n v="445"/>
    <s v="Not Returned"/>
    <s v="In Transit"/>
    <n v="45.73"/>
    <n v="4"/>
  </r>
  <r>
    <s v="88604b56-a34f-4452-afe9-e8c94497734d"/>
    <x v="483"/>
    <x v="7"/>
    <d v="2024-10-18T00:00:00"/>
    <n v="5"/>
    <s v="On Time"/>
    <s v="c4e4fe52-da4f-406b-9d4a-c78bcf1643a0"/>
    <s v="Taylor Barber"/>
    <x v="3"/>
    <x v="2"/>
    <x v="2"/>
    <x v="1"/>
    <x v="6"/>
    <s v="Online"/>
    <s v="Debit Card"/>
    <n v="8"/>
    <n v="963.24"/>
    <n v="10"/>
    <n v="6935.33"/>
    <n v="674.18"/>
    <n v="2081.23"/>
    <n v="0.27008196295834891"/>
    <n v="61"/>
    <s v="Not Returned"/>
    <s v="In Transit"/>
    <n v="22.83"/>
    <n v="4"/>
  </r>
  <r>
    <s v="76658707-5d41-4ac5-b35d-ab4685b375aa"/>
    <x v="281"/>
    <x v="2"/>
    <d v="2023-12-11T00:00:00"/>
    <n v="9"/>
    <s v="Late"/>
    <s v="bf164454-2685-402c-bd89-25a925d287d0"/>
    <s v="Elizabeth Graham"/>
    <x v="3"/>
    <x v="1"/>
    <x v="1"/>
    <x v="0"/>
    <x v="1"/>
    <s v="Offline"/>
    <s v="UPI"/>
    <n v="10"/>
    <n v="778.28"/>
    <n v="15"/>
    <n v="6615.38"/>
    <n v="699.44"/>
    <n v="670.14"/>
    <n v="8.6105257747854255E-2"/>
    <n v="294"/>
    <s v="Not Returned"/>
    <s v="Pending"/>
    <n v="8.02"/>
    <n v="1"/>
  </r>
  <r>
    <s v="107e528c-e940-43af-9488-edffdc352577"/>
    <x v="102"/>
    <x v="8"/>
    <d v="2024-06-28T00:00:00"/>
    <n v="8"/>
    <s v="Late"/>
    <s v="69958fd1-d891-4adf-b41c-612aa2491260"/>
    <s v="Dustin Martin"/>
    <x v="1"/>
    <x v="0"/>
    <x v="0"/>
    <x v="0"/>
    <x v="1"/>
    <s v="Online"/>
    <s v="Cash"/>
    <n v="9"/>
    <n v="358.54"/>
    <n v="0"/>
    <n v="3226.86"/>
    <n v="276.86"/>
    <n v="735.12"/>
    <n v="0.22781279634071511"/>
    <n v="418"/>
    <s v="Not Returned"/>
    <s v="In Transit"/>
    <n v="25.31"/>
    <n v="2"/>
  </r>
  <r>
    <s v="3d0d3ffd-67e6-449a-bc73-013b99ea5bbd"/>
    <x v="286"/>
    <x v="6"/>
    <d v="2025-04-09T00:00:00"/>
    <n v="7"/>
    <s v="Late"/>
    <s v="07179ef3-3121-4863-a663-ed111d122ccf"/>
    <s v="Ronald Marshall"/>
    <x v="0"/>
    <x v="6"/>
    <x v="0"/>
    <x v="0"/>
    <x v="7"/>
    <s v="Offline"/>
    <s v="Net Banking"/>
    <n v="6"/>
    <n v="1313.29"/>
    <n v="15"/>
    <n v="6697.78"/>
    <n v="995.89"/>
    <n v="1618.74"/>
    <n v="0.20543063603621439"/>
    <n v="150"/>
    <s v="Returned"/>
    <s v="Pending"/>
    <n v="42.27"/>
    <n v="1"/>
  </r>
  <r>
    <s v="a59caeed-6c09-4204-afa6-681cfdc56285"/>
    <x v="406"/>
    <x v="2"/>
    <d v="2024-12-30T00:00:00"/>
    <n v="6"/>
    <s v="Late"/>
    <s v="28cbb7ca-33b5-4667-8979-13a0e7d90c1b"/>
    <s v="Allen Clarke"/>
    <x v="2"/>
    <x v="1"/>
    <x v="1"/>
    <x v="1"/>
    <x v="6"/>
    <s v="Online"/>
    <s v="Net Banking"/>
    <n v="5"/>
    <n v="882.94"/>
    <n v="5"/>
    <n v="4193.97"/>
    <n v="684.55"/>
    <n v="942.35"/>
    <n v="0.2134573130677056"/>
    <n v="473"/>
    <s v="Not Returned"/>
    <s v="Pending"/>
    <n v="44.03"/>
    <n v="2"/>
  </r>
  <r>
    <s v="a4f0708a-2d0d-4e1d-8cfb-137ca89ea4df"/>
    <x v="3"/>
    <x v="3"/>
    <d v="2024-05-20T00:00:00"/>
    <n v="1"/>
    <s v="On Time"/>
    <s v="b8f40e5e-f6ba-4ccc-8acf-bd89da3ed15a"/>
    <s v="Mr. Scott Miller"/>
    <x v="1"/>
    <x v="2"/>
    <x v="2"/>
    <x v="1"/>
    <x v="8"/>
    <s v="Offline"/>
    <s v="Credit Card"/>
    <n v="2"/>
    <n v="651.54"/>
    <n v="0"/>
    <n v="1303.08"/>
    <n v="495.19"/>
    <n v="312.7"/>
    <n v="0.23996991742640514"/>
    <n v="167"/>
    <s v="Not Returned"/>
    <s v="Delivered"/>
    <n v="34.619999999999997"/>
    <n v="2"/>
  </r>
  <r>
    <s v="e68c1348-1046-43df-9dfe-f8494c485cfc"/>
    <x v="293"/>
    <x v="1"/>
    <d v="2025-01-27T00:00:00"/>
    <n v="1"/>
    <s v="On Time"/>
    <s v="5d0a06d3-e592-4e7c-a831-99c6f480ada5"/>
    <s v="Stacey Sanders"/>
    <x v="1"/>
    <x v="3"/>
    <x v="0"/>
    <x v="1"/>
    <x v="2"/>
    <s v="Offline"/>
    <s v="Credit Card"/>
    <n v="4"/>
    <n v="1982.46"/>
    <n v="5"/>
    <n v="7533.35"/>
    <n v="1648.82"/>
    <n v="1267.83"/>
    <n v="0.15988090554159981"/>
    <n v="427"/>
    <s v="Not Returned"/>
    <s v="Delivered"/>
    <n v="24.98"/>
    <n v="2"/>
  </r>
  <r>
    <s v="3c6d3173-23fb-401f-97be-7b4fb9676dc6"/>
    <x v="57"/>
    <x v="4"/>
    <d v="2025-08-09T00:00:00"/>
    <n v="10"/>
    <s v="Late"/>
    <s v="80104995-bc06-486b-922b-4fb21ca79972"/>
    <s v="Kelly Calderon"/>
    <x v="0"/>
    <x v="4"/>
    <x v="2"/>
    <x v="0"/>
    <x v="9"/>
    <s v="Online"/>
    <s v="Debit Card"/>
    <n v="4"/>
    <n v="905.17"/>
    <n v="5"/>
    <n v="3439.65"/>
    <n v="752.46"/>
    <n v="580.29999999999995"/>
    <n v="0.16027376073002861"/>
    <n v="259"/>
    <s v="Returned"/>
    <s v="Delivered"/>
    <n v="39.049999999999997"/>
    <n v="1"/>
  </r>
  <r>
    <s v="7f176b55-4076-4e21-8677-72d3ee7a6de6"/>
    <x v="195"/>
    <x v="8"/>
    <d v="2025-06-16T00:00:00"/>
    <n v="6"/>
    <s v="Late"/>
    <s v="998de3d8-3cf2-4ade-971a-8b65e272d7ca"/>
    <s v="Robert Murphy"/>
    <x v="2"/>
    <x v="7"/>
    <x v="1"/>
    <x v="2"/>
    <x v="6"/>
    <s v="Offline"/>
    <s v="Net Banking"/>
    <n v="4"/>
    <n v="859.5"/>
    <n v="0"/>
    <n v="3438"/>
    <n v="721.93"/>
    <n v="550.28"/>
    <n v="0.16005817335660266"/>
    <n v="57"/>
    <s v="Not Returned"/>
    <s v="Delivered"/>
    <n v="5.33"/>
    <n v="4"/>
  </r>
  <r>
    <s v="bf957403-ce4b-42bb-a3d3-ce8ebcbb859a"/>
    <x v="317"/>
    <x v="1"/>
    <d v="2025-01-17T00:00:00"/>
    <n v="5"/>
    <s v="On Time"/>
    <s v="6c412493-ef7c-4f26-bc66-7012be741860"/>
    <s v="Brian Lewis"/>
    <x v="1"/>
    <x v="4"/>
    <x v="2"/>
    <x v="0"/>
    <x v="6"/>
    <s v="Online"/>
    <s v="Cash"/>
    <n v="5"/>
    <n v="752.77"/>
    <n v="0"/>
    <n v="3763.85"/>
    <n v="549.71"/>
    <n v="1015.3"/>
    <n v="0.2697503885649003"/>
    <n v="448"/>
    <s v="Not Returned"/>
    <s v="Delivered"/>
    <n v="47.81"/>
    <n v="3"/>
  </r>
  <r>
    <s v="dce70289-411a-415b-a88b-4cfb708175fd"/>
    <x v="484"/>
    <x v="3"/>
    <d v="2024-05-26T00:00:00"/>
    <n v="9"/>
    <s v="Late"/>
    <s v="88917cf5-7d88-43d2-8e51-208396e83922"/>
    <s v="Travis Stewart"/>
    <x v="1"/>
    <x v="6"/>
    <x v="0"/>
    <x v="0"/>
    <x v="7"/>
    <s v="Online"/>
    <s v="Cash"/>
    <n v="3"/>
    <n v="1702.46"/>
    <n v="20"/>
    <n v="4085.9"/>
    <n v="1026.21"/>
    <n v="1623"/>
    <n v="0.31777545434253962"/>
    <n v="390"/>
    <s v="Returned"/>
    <s v="Delivered"/>
    <n v="31.83"/>
    <n v="2"/>
  </r>
  <r>
    <s v="f69bd596-3f10-438c-aec7-f26779900a27"/>
    <x v="316"/>
    <x v="5"/>
    <d v="2024-09-19T00:00:00"/>
    <n v="9"/>
    <s v="Late"/>
    <s v="efdd6a87-c8c6-41be-a122-8e7547198f5c"/>
    <s v="John Richardson"/>
    <x v="1"/>
    <x v="3"/>
    <x v="0"/>
    <x v="2"/>
    <x v="4"/>
    <s v="Online"/>
    <s v="UPI"/>
    <n v="3"/>
    <n v="859.01"/>
    <n v="15"/>
    <n v="2190.48"/>
    <n v="559.84"/>
    <n v="762.88"/>
    <n v="0.29603070200967785"/>
    <n v="450"/>
    <s v="Returned"/>
    <s v="Delivered"/>
    <n v="6.35"/>
    <n v="2"/>
  </r>
  <r>
    <s v="e7bd1db7-f780-4afc-a538-c6a705651e80"/>
    <x v="485"/>
    <x v="8"/>
    <d v="2024-06-13T00:00:00"/>
    <n v="1"/>
    <s v="On Time"/>
    <s v="bd4c938c-d76a-45a8-88e9-45489b16acb8"/>
    <s v="Teresa Vazquez"/>
    <x v="3"/>
    <x v="3"/>
    <x v="0"/>
    <x v="3"/>
    <x v="6"/>
    <s v="Online"/>
    <s v="Cash"/>
    <n v="5"/>
    <n v="1822.51"/>
    <n v="20"/>
    <n v="7290.04"/>
    <n v="1269.05"/>
    <n v="2213.84"/>
    <n v="0.24294407163746704"/>
    <n v="17"/>
    <s v="Returned"/>
    <s v="In Transit"/>
    <n v="7.09"/>
    <n v="4"/>
  </r>
  <r>
    <s v="8d7f9371-40c3-4cbc-bd5b-6535abede2b6"/>
    <x v="207"/>
    <x v="8"/>
    <d v="2025-06-22T00:00:00"/>
    <n v="2"/>
    <s v="On Time"/>
    <s v="f55f2e80-a392-4a4e-8f2c-386f627b0edd"/>
    <s v="Stephanie Jennings"/>
    <x v="0"/>
    <x v="5"/>
    <x v="1"/>
    <x v="1"/>
    <x v="5"/>
    <s v="Offline"/>
    <s v="Cash"/>
    <n v="4"/>
    <n v="79.13"/>
    <n v="0"/>
    <n v="316.52"/>
    <n v="57.45"/>
    <n v="86.72"/>
    <n v="0.27397952736004044"/>
    <n v="212"/>
    <s v="Not Returned"/>
    <s v="Delivered"/>
    <n v="43.56"/>
    <n v="1"/>
  </r>
  <r>
    <s v="71414f58-db8e-435b-bc83-861eddf0a0a2"/>
    <x v="486"/>
    <x v="2"/>
    <d v="2024-12-14T00:00:00"/>
    <n v="9"/>
    <s v="Late"/>
    <s v="f5f3943a-e8e7-4030-8203-83406372d635"/>
    <s v="William Scott"/>
    <x v="3"/>
    <x v="3"/>
    <x v="0"/>
    <x v="3"/>
    <x v="9"/>
    <s v="Online"/>
    <s v="Cash"/>
    <n v="5"/>
    <n v="1804.12"/>
    <n v="5"/>
    <n v="8569.57"/>
    <n v="1257.22"/>
    <n v="2597.77"/>
    <n v="0.28798195242001645"/>
    <n v="252"/>
    <s v="Returned"/>
    <s v="Delivered"/>
    <n v="14.87"/>
    <n v="2"/>
  </r>
  <r>
    <s v="3c4722f3-c1b4-4d44-929c-f92aefb2d33c"/>
    <x v="487"/>
    <x v="2"/>
    <d v="2023-12-28T00:00:00"/>
    <n v="2"/>
    <s v="On Time"/>
    <s v="e3e735ab-dc02-4c29-b5db-e3964c23e844"/>
    <s v="Jeffrey Stewart"/>
    <x v="1"/>
    <x v="5"/>
    <x v="1"/>
    <x v="1"/>
    <x v="5"/>
    <s v="Online"/>
    <s v="UPI"/>
    <n v="7"/>
    <n v="1499.21"/>
    <n v="10"/>
    <n v="9445.02"/>
    <n v="1298.43"/>
    <n v="1264.9100000000001"/>
    <n v="0.12053109875963244"/>
    <n v="94"/>
    <s v="Not Returned"/>
    <s v="In Transit"/>
    <n v="36.97"/>
    <n v="4"/>
  </r>
  <r>
    <s v="ca10b499-6802-4b3b-a4f9-54fcc44921b6"/>
    <x v="449"/>
    <x v="4"/>
    <d v="2025-07-09T00:00:00"/>
    <n v="1"/>
    <s v="On Time"/>
    <s v="148113b4-ddcf-4003-8627-41ec08ac784f"/>
    <s v="Teresa Ruiz"/>
    <x v="2"/>
    <x v="3"/>
    <x v="0"/>
    <x v="1"/>
    <x v="6"/>
    <s v="Online"/>
    <s v="Debit Card"/>
    <n v="3"/>
    <n v="872.94"/>
    <n v="20"/>
    <n v="2095.06"/>
    <n v="716.62"/>
    <n v="375.17"/>
    <n v="0.14325917779763406"/>
    <n v="93"/>
    <s v="Returned"/>
    <s v="Delivered"/>
    <n v="33.56"/>
    <n v="2"/>
  </r>
  <r>
    <s v="b7a69c32-552d-4865-9756-7d35ed2eebea"/>
    <x v="488"/>
    <x v="5"/>
    <d v="2024-09-05T00:00:00"/>
    <n v="4"/>
    <s v="On Time"/>
    <s v="d1fb55b1-eb25-47e7-a073-6c706c202d89"/>
    <s v="Christopher Green"/>
    <x v="2"/>
    <x v="5"/>
    <x v="1"/>
    <x v="3"/>
    <x v="6"/>
    <s v="Offline"/>
    <s v="Debit Card"/>
    <n v="8"/>
    <n v="72.84"/>
    <n v="15"/>
    <n v="495.31"/>
    <n v="62.45"/>
    <n v="70.650000000000006"/>
    <n v="0.12124176276771005"/>
    <n v="232"/>
    <s v="Not Returned"/>
    <s v="Pending"/>
    <n v="24.79"/>
    <n v="3"/>
  </r>
  <r>
    <s v="baaeebf8-9a24-4525-abbe-2bd65a1341e7"/>
    <x v="489"/>
    <x v="2"/>
    <d v="2023-12-09T00:00:00"/>
    <n v="2"/>
    <s v="On Time"/>
    <s v="53a71719-bcdf-4302-8c37-e264d03cd20a"/>
    <s v="Alexander Williams"/>
    <x v="3"/>
    <x v="6"/>
    <x v="0"/>
    <x v="2"/>
    <x v="7"/>
    <s v="Offline"/>
    <s v="Credit Card"/>
    <n v="8"/>
    <n v="547.79999999999995"/>
    <n v="20"/>
    <n v="3505.92"/>
    <n v="403.67"/>
    <n v="922.43"/>
    <n v="0.21048512230741148"/>
    <n v="400"/>
    <s v="Not Returned"/>
    <s v="In Transit"/>
    <n v="33.9"/>
    <n v="5"/>
  </r>
  <r>
    <s v="ca803df8-7182-4cf2-a151-ed022f098f4d"/>
    <x v="490"/>
    <x v="0"/>
    <d v="2025-03-03T00:00:00"/>
    <n v="5"/>
    <s v="On Time"/>
    <s v="6691c664-00c9-4370-a2d6-f0a2a41f0d38"/>
    <s v="Eric Johnston"/>
    <x v="1"/>
    <x v="5"/>
    <x v="1"/>
    <x v="0"/>
    <x v="8"/>
    <s v="Offline"/>
    <s v="UPI"/>
    <n v="2"/>
    <n v="1951.42"/>
    <n v="0"/>
    <n v="3902.84"/>
    <n v="1493.11"/>
    <n v="916.62"/>
    <n v="0.23485974316139016"/>
    <n v="231"/>
    <s v="Not Returned"/>
    <s v="Pending"/>
    <n v="49.29"/>
    <n v="1"/>
  </r>
  <r>
    <s v="b6ac2048-8430-4e0c-bfe6-04f428670d3b"/>
    <x v="166"/>
    <x v="1"/>
    <d v="2024-01-17T00:00:00"/>
    <n v="6"/>
    <s v="Late"/>
    <s v="a630b287-d4a3-4a51-8481-ea69f83bf029"/>
    <s v="Sarah Jennings"/>
    <x v="1"/>
    <x v="5"/>
    <x v="1"/>
    <x v="3"/>
    <x v="1"/>
    <s v="Online"/>
    <s v="Net Banking"/>
    <n v="4"/>
    <n v="430.01"/>
    <n v="0"/>
    <n v="1720.04"/>
    <n v="283.64"/>
    <n v="585.48"/>
    <n v="0.34038743285039885"/>
    <n v="185"/>
    <s v="Returned"/>
    <s v="Pending"/>
    <n v="47.62"/>
    <n v="5"/>
  </r>
  <r>
    <s v="7a7628e6-7394-4796-91c4-243bf07db671"/>
    <x v="491"/>
    <x v="8"/>
    <d v="2025-06-26T00:00:00"/>
    <n v="3"/>
    <s v="On Time"/>
    <s v="42bbeaae-222d-42cf-bc34-3d5ddf9e1425"/>
    <s v="Kevin Murphy"/>
    <x v="2"/>
    <x v="5"/>
    <x v="1"/>
    <x v="2"/>
    <x v="7"/>
    <s v="Online"/>
    <s v="UPI"/>
    <n v="3"/>
    <n v="245.27"/>
    <n v="20"/>
    <n v="588.65"/>
    <n v="163.81"/>
    <n v="195.5"/>
    <n v="0.26569358937769261"/>
    <n v="25"/>
    <s v="Not Returned"/>
    <s v="In Transit"/>
    <n v="22.54"/>
    <n v="5"/>
  </r>
  <r>
    <s v="5e1b015f-6a1c-401b-959b-2b6b32dba028"/>
    <x v="492"/>
    <x v="3"/>
    <d v="2024-05-31T00:00:00"/>
    <n v="9"/>
    <s v="Late"/>
    <s v="60980b94-e05b-4892-a4bc-08cf2e904b5c"/>
    <s v="Stacey Walker"/>
    <x v="3"/>
    <x v="4"/>
    <x v="2"/>
    <x v="3"/>
    <x v="9"/>
    <s v="Online"/>
    <s v="Net Banking"/>
    <n v="5"/>
    <n v="677.75"/>
    <n v="0"/>
    <n v="3388.75"/>
    <n v="421.87"/>
    <n v="1279.4000000000001"/>
    <n v="0.37754334194024347"/>
    <n v="304"/>
    <s v="Returned"/>
    <s v="Delivered"/>
    <n v="38.979999999999997"/>
    <n v="2"/>
  </r>
  <r>
    <s v="9cac3d21-a5a8-48af-8efb-d22aec511744"/>
    <x v="416"/>
    <x v="11"/>
    <d v="2023-11-10T00:00:00"/>
    <n v="7"/>
    <s v="Late"/>
    <s v="16c72b1a-e826-4ac7-ba8c-8ed5a06aa68a"/>
    <s v="Christina Haynes"/>
    <x v="2"/>
    <x v="5"/>
    <x v="1"/>
    <x v="3"/>
    <x v="7"/>
    <s v="Online"/>
    <s v="Debit Card"/>
    <n v="4"/>
    <n v="1540.96"/>
    <n v="15"/>
    <n v="5239.26"/>
    <n v="1288.08"/>
    <n v="859.79"/>
    <n v="0.13948934430484891"/>
    <n v="427"/>
    <s v="Not Returned"/>
    <s v="Delivered"/>
    <n v="15.18"/>
    <n v="3"/>
  </r>
  <r>
    <s v="6dcc9c60-9e35-436f-a6aa-394c0cbe938d"/>
    <x v="329"/>
    <x v="0"/>
    <d v="2024-02-28T00:00:00"/>
    <n v="3"/>
    <s v="On Time"/>
    <s v="16ccb813-2635-43ba-8299-b35199b3568d"/>
    <s v="Carolyn Bradley"/>
    <x v="3"/>
    <x v="5"/>
    <x v="1"/>
    <x v="3"/>
    <x v="5"/>
    <s v="Offline"/>
    <s v="Credit Card"/>
    <n v="10"/>
    <n v="1465.66"/>
    <n v="5"/>
    <n v="13923.77"/>
    <n v="969.9"/>
    <n v="4709.72"/>
    <n v="0.32133782732693805"/>
    <n v="326"/>
    <s v="Returned"/>
    <s v="Pending"/>
    <n v="19"/>
    <n v="1"/>
  </r>
  <r>
    <s v="c5fae047-6f66-4013-869d-4cb7b7f5155a"/>
    <x v="493"/>
    <x v="7"/>
    <d v="2023-11-04T00:00:00"/>
    <n v="8"/>
    <s v="Late"/>
    <s v="d3c724e8-7426-42d7-ada4-13c6eb8466e4"/>
    <s v="Bailey Reeves"/>
    <x v="1"/>
    <x v="7"/>
    <x v="1"/>
    <x v="1"/>
    <x v="9"/>
    <s v="Online"/>
    <s v="UPI"/>
    <n v="2"/>
    <n v="632.70000000000005"/>
    <n v="20"/>
    <n v="1012.32"/>
    <n v="520.63"/>
    <n v="179.31"/>
    <n v="0.14170222854433379"/>
    <n v="448"/>
    <s v="Not Returned"/>
    <s v="Delivered"/>
    <n v="22.17"/>
    <n v="3"/>
  </r>
  <r>
    <s v="c83924d7-d03b-4bfc-9ca7-e284f2307c22"/>
    <x v="172"/>
    <x v="10"/>
    <d v="2024-03-15T00:00:00"/>
    <n v="2"/>
    <s v="On Time"/>
    <s v="7e81cdfa-bf16-43e9-89b7-e0374425dea7"/>
    <s v="Jeffrey Clark"/>
    <x v="0"/>
    <x v="0"/>
    <x v="0"/>
    <x v="3"/>
    <x v="2"/>
    <s v="Offline"/>
    <s v="Debit Card"/>
    <n v="8"/>
    <n v="1190.71"/>
    <n v="10"/>
    <n v="8573.11"/>
    <n v="794.67"/>
    <n v="2851.49"/>
    <n v="0.29934765811994524"/>
    <n v="445"/>
    <s v="Not Returned"/>
    <s v="Pending"/>
    <n v="48.35"/>
    <n v="4"/>
  </r>
  <r>
    <s v="ba098a27-4870-4a92-92f7-7d5dfec5ea47"/>
    <x v="125"/>
    <x v="6"/>
    <d v="2024-04-07T00:00:00"/>
    <n v="6"/>
    <s v="Late"/>
    <s v="2e2cb850-6b17-4d75-b07a-1acbad5c3c49"/>
    <s v="Charles Roberts"/>
    <x v="2"/>
    <x v="1"/>
    <x v="1"/>
    <x v="0"/>
    <x v="0"/>
    <s v="Offline"/>
    <s v="UPI"/>
    <n v="5"/>
    <n v="1692.53"/>
    <n v="10"/>
    <n v="7616.39"/>
    <n v="1340.62"/>
    <n v="1583.6"/>
    <n v="0.18712814543907641"/>
    <n v="42"/>
    <s v="Returned"/>
    <s v="Delivered"/>
    <n v="37.090000000000003"/>
    <n v="4"/>
  </r>
  <r>
    <s v="e846a9df-7373-4554-9e20-4ac73c48c936"/>
    <x v="118"/>
    <x v="3"/>
    <d v="2024-05-15T00:00:00"/>
    <n v="8"/>
    <s v="Late"/>
    <s v="af2c20ac-9539-42c0-9ea0-942c3f91c419"/>
    <s v="Angelica Harrison"/>
    <x v="2"/>
    <x v="2"/>
    <x v="2"/>
    <x v="3"/>
    <x v="8"/>
    <s v="Offline"/>
    <s v="Credit Card"/>
    <n v="5"/>
    <n v="1202.6099999999999"/>
    <n v="0"/>
    <n v="6013.05"/>
    <n v="1081.3800000000001"/>
    <n v="606.15"/>
    <n v="0.10080574749918927"/>
    <n v="308"/>
    <s v="Returned"/>
    <s v="Pending"/>
    <n v="42.72"/>
    <n v="1"/>
  </r>
  <r>
    <s v="65c62548-b169-4ded-b972-397752c03f9b"/>
    <x v="14"/>
    <x v="9"/>
    <d v="2025-08-24T00:00:00"/>
    <n v="1"/>
    <s v="On Time"/>
    <s v="622cc212-b69d-4f48-b653-e588afd58fe7"/>
    <s v="Nancy Scott"/>
    <x v="3"/>
    <x v="0"/>
    <x v="0"/>
    <x v="0"/>
    <x v="8"/>
    <s v="Offline"/>
    <s v="Cash"/>
    <n v="10"/>
    <n v="753.37"/>
    <n v="15"/>
    <n v="6403.64"/>
    <n v="636.29"/>
    <n v="995.18"/>
    <n v="0.1320971103176394"/>
    <n v="293"/>
    <s v="Returned"/>
    <s v="In Transit"/>
    <n v="41.59"/>
    <n v="4"/>
  </r>
  <r>
    <s v="55367ab6-0d57-4085-8f0a-64508e978ce1"/>
    <x v="375"/>
    <x v="2"/>
    <d v="2024-01-06T00:00:00"/>
    <n v="7"/>
    <s v="Late"/>
    <s v="e88188c3-788f-46ed-bc1e-919bee5a4007"/>
    <s v="Larry Lambert"/>
    <x v="0"/>
    <x v="1"/>
    <x v="1"/>
    <x v="1"/>
    <x v="4"/>
    <s v="Offline"/>
    <s v="UPI"/>
    <n v="6"/>
    <n v="402.44"/>
    <n v="0"/>
    <n v="2414.64"/>
    <n v="276.75"/>
    <n v="754.14"/>
    <n v="0.31231984892157838"/>
    <n v="183"/>
    <s v="Not Returned"/>
    <s v="In Transit"/>
    <n v="48.81"/>
    <n v="2"/>
  </r>
  <r>
    <s v="cf5285f7-bf8c-46f9-b5a6-1d619925bc9b"/>
    <x v="494"/>
    <x v="4"/>
    <d v="2025-07-10T00:00:00"/>
    <n v="9"/>
    <s v="Late"/>
    <s v="8129aa0c-40ef-4857-815f-566c0ba6aa86"/>
    <s v="Elizabeth Foster"/>
    <x v="3"/>
    <x v="3"/>
    <x v="0"/>
    <x v="3"/>
    <x v="3"/>
    <s v="Offline"/>
    <s v="UPI"/>
    <n v="5"/>
    <n v="682.8"/>
    <n v="5"/>
    <n v="3243.3"/>
    <n v="452.57"/>
    <n v="1093.5899999999999"/>
    <n v="0.32032513181019329"/>
    <n v="399"/>
    <s v="Returned"/>
    <s v="In Transit"/>
    <n v="43.55"/>
    <n v="3"/>
  </r>
  <r>
    <s v="8f3f5995-e468-4b64-b7d2-a2ee21da5db1"/>
    <x v="387"/>
    <x v="4"/>
    <d v="2024-08-06T00:00:00"/>
    <n v="6"/>
    <s v="Late"/>
    <s v="42a27950-2deb-4687-949a-ca460a872ac2"/>
    <s v="Johnathan Morgan"/>
    <x v="2"/>
    <x v="6"/>
    <x v="0"/>
    <x v="1"/>
    <x v="6"/>
    <s v="Online"/>
    <s v="Cash"/>
    <n v="2"/>
    <n v="1665.93"/>
    <n v="0"/>
    <n v="3331.86"/>
    <n v="1319.14"/>
    <n v="693.58"/>
    <n v="0.20816600937614427"/>
    <n v="103"/>
    <s v="Not Returned"/>
    <s v="Pending"/>
    <n v="26.84"/>
    <n v="3"/>
  </r>
  <r>
    <s v="b5d34f2f-513b-465c-96f3-2b9321c57a88"/>
    <x v="117"/>
    <x v="7"/>
    <d v="2024-10-24T00:00:00"/>
    <n v="10"/>
    <s v="Late"/>
    <s v="42a9f7e5-244c-49a8-aed4-7a6d87c9daac"/>
    <s v="Andrew Anderson"/>
    <x v="3"/>
    <x v="7"/>
    <x v="1"/>
    <x v="2"/>
    <x v="7"/>
    <s v="Offline"/>
    <s v="Net Banking"/>
    <n v="6"/>
    <n v="1920.65"/>
    <n v="0"/>
    <n v="11523.9"/>
    <n v="1216.6199999999999"/>
    <n v="4224.18"/>
    <n v="0.36655819644391219"/>
    <n v="275"/>
    <s v="Returned"/>
    <s v="In Transit"/>
    <n v="32.83"/>
    <n v="1"/>
  </r>
  <r>
    <s v="bf715a28-47ef-4886-95b5-b7b0f92edfa1"/>
    <x v="495"/>
    <x v="9"/>
    <d v="2025-08-30T00:00:00"/>
    <n v="6"/>
    <s v="Late"/>
    <s v="486dce57-6e1a-4e1b-ad1d-defa5c4fc55e"/>
    <s v="Deborah Gallegos"/>
    <x v="3"/>
    <x v="2"/>
    <x v="2"/>
    <x v="0"/>
    <x v="5"/>
    <s v="Offline"/>
    <s v="Debit Card"/>
    <n v="7"/>
    <n v="1437.75"/>
    <n v="10"/>
    <n v="9057.83"/>
    <n v="925.52"/>
    <n v="3227.05"/>
    <n v="0.32064485679509158"/>
    <n v="471"/>
    <s v="Not Returned"/>
    <s v="Delivered"/>
    <n v="43.03"/>
    <n v="3"/>
  </r>
  <r>
    <s v="6f8ef978-5021-41bd-8458-526b4385a3e3"/>
    <x v="40"/>
    <x v="7"/>
    <d v="2025-10-10T00:00:00"/>
    <n v="5"/>
    <s v="On Time"/>
    <s v="bca37653-50c7-4baa-aa3c-6137e48623dd"/>
    <s v="Pamela Hernandez DVM"/>
    <x v="0"/>
    <x v="0"/>
    <x v="0"/>
    <x v="2"/>
    <x v="8"/>
    <s v="Offline"/>
    <s v="Debit Card"/>
    <n v="1"/>
    <n v="912.95"/>
    <n v="5"/>
    <n v="867.3"/>
    <n v="697.86"/>
    <n v="204.34"/>
    <n v="0.22382386768169121"/>
    <n v="426"/>
    <s v="Returned"/>
    <s v="Delivered"/>
    <n v="44.38"/>
    <n v="4"/>
  </r>
  <r>
    <s v="0d9ff83d-70a3-4883-8c58-2872a2fba345"/>
    <x v="136"/>
    <x v="10"/>
    <d v="2025-03-18T00:00:00"/>
    <n v="8"/>
    <s v="Late"/>
    <s v="3ad82406-0df8-4d2b-a60c-037e305d0ef7"/>
    <s v="John Martin"/>
    <x v="2"/>
    <x v="2"/>
    <x v="2"/>
    <x v="1"/>
    <x v="3"/>
    <s v="Online"/>
    <s v="Cash"/>
    <n v="1"/>
    <n v="628.75"/>
    <n v="20"/>
    <n v="503"/>
    <n v="468.41"/>
    <n v="128.27000000000001"/>
    <n v="0.20400795228628232"/>
    <n v="95"/>
    <s v="Not Returned"/>
    <s v="Pending"/>
    <n v="30.9"/>
    <n v="4"/>
  </r>
  <r>
    <s v="e52a33e6-fec5-4a89-9db3-c0756fb9de37"/>
    <x v="483"/>
    <x v="7"/>
    <d v="2024-10-19T00:00:00"/>
    <n v="6"/>
    <s v="Late"/>
    <s v="71076f2e-0a71-4350-beb2-7900ed5d6510"/>
    <s v="Michael Washington"/>
    <x v="0"/>
    <x v="3"/>
    <x v="0"/>
    <x v="2"/>
    <x v="0"/>
    <s v="Online"/>
    <s v="UPI"/>
    <n v="6"/>
    <n v="891.06"/>
    <n v="5"/>
    <n v="5079.04"/>
    <n v="620.22"/>
    <n v="1543.79"/>
    <n v="0.28875534008185011"/>
    <n v="440"/>
    <s v="Returned"/>
    <s v="Pending"/>
    <n v="31.05"/>
    <n v="1"/>
  </r>
  <r>
    <s v="ddebcd5c-b842-4379-9888-dcb61ccc33c1"/>
    <x v="496"/>
    <x v="11"/>
    <d v="2024-11-11T00:00:00"/>
    <n v="9"/>
    <s v="Late"/>
    <s v="17f4b85d-597f-4af0-9fa7-cddf25e6d919"/>
    <s v="Duane Conley"/>
    <x v="1"/>
    <x v="7"/>
    <x v="1"/>
    <x v="2"/>
    <x v="5"/>
    <s v="Offline"/>
    <s v="UPI"/>
    <n v="10"/>
    <n v="1624.14"/>
    <n v="5"/>
    <n v="15429.33"/>
    <n v="1325.35"/>
    <n v="2838.51"/>
    <n v="0.17477003214008643"/>
    <n v="294"/>
    <s v="Returned"/>
    <s v="In Transit"/>
    <n v="32.85"/>
    <n v="4"/>
  </r>
  <r>
    <s v="9030fb0c-45d5-4acb-9294-100f823ca34a"/>
    <x v="134"/>
    <x v="3"/>
    <d v="2025-05-27T00:00:00"/>
    <n v="6"/>
    <s v="Late"/>
    <s v="365f982b-95ee-445c-a9c3-640de411a9d7"/>
    <s v="Valerie Fox"/>
    <x v="2"/>
    <x v="4"/>
    <x v="2"/>
    <x v="0"/>
    <x v="7"/>
    <s v="Online"/>
    <s v="Credit Card"/>
    <n v="8"/>
    <n v="93.12"/>
    <n v="20"/>
    <n v="595.97"/>
    <n v="74.040000000000006"/>
    <n v="122.11"/>
    <n v="0.16391484106529208"/>
    <n v="349"/>
    <s v="Not Returned"/>
    <s v="Delivered"/>
    <n v="47.96"/>
    <n v="3"/>
  </r>
  <r>
    <s v="13ab7d2c-eba0-430c-aa9a-6f4b2e39c29a"/>
    <x v="497"/>
    <x v="1"/>
    <d v="2025-01-10T00:00:00"/>
    <n v="8"/>
    <s v="Late"/>
    <s v="ad49e072-7f84-4004-84ac-41b53f042c7b"/>
    <s v="Gary Mitchell"/>
    <x v="3"/>
    <x v="3"/>
    <x v="0"/>
    <x v="0"/>
    <x v="4"/>
    <s v="Offline"/>
    <s v="UPI"/>
    <n v="3"/>
    <n v="1007.08"/>
    <n v="15"/>
    <n v="2568.0500000000002"/>
    <n v="669.27"/>
    <n v="861.42"/>
    <n v="0.28512134090638275"/>
    <n v="119"/>
    <s v="Not Returned"/>
    <s v="Delivered"/>
    <n v="39.479999999999997"/>
    <n v="5"/>
  </r>
  <r>
    <s v="97206c66-5fa1-4468-a4e8-4ffc1f3acc68"/>
    <x v="498"/>
    <x v="10"/>
    <d v="2025-03-30T00:00:00"/>
    <n v="2"/>
    <s v="On Time"/>
    <s v="d6442365-1b27-45f6-b383-24f7eddcac0a"/>
    <s v="Allen Stevens"/>
    <x v="0"/>
    <x v="6"/>
    <x v="0"/>
    <x v="0"/>
    <x v="4"/>
    <s v="Offline"/>
    <s v="Debit Card"/>
    <n v="6"/>
    <n v="153.29"/>
    <n v="20"/>
    <n v="735.79"/>
    <n v="97.48"/>
    <n v="267.89"/>
    <n v="0.29126709722312827"/>
    <n v="375"/>
    <s v="Returned"/>
    <s v="Delivered"/>
    <n v="49.09"/>
    <n v="2"/>
  </r>
  <r>
    <s v="a0dbfca2-743c-4b6b-bad7-c891a8d791b6"/>
    <x v="87"/>
    <x v="6"/>
    <d v="2025-04-25T00:00:00"/>
    <n v="7"/>
    <s v="Late"/>
    <s v="a87319fe-981d-4530-84f2-0d97f4881671"/>
    <s v="Wayne Douglas"/>
    <x v="2"/>
    <x v="5"/>
    <x v="1"/>
    <x v="0"/>
    <x v="9"/>
    <s v="Offline"/>
    <s v="Cash"/>
    <n v="6"/>
    <n v="1470.9"/>
    <n v="0"/>
    <n v="8825.4"/>
    <n v="924.09"/>
    <n v="3280.86"/>
    <n v="0.37175198857842134"/>
    <n v="356"/>
    <s v="Not Returned"/>
    <s v="Delivered"/>
    <n v="43.13"/>
    <n v="2"/>
  </r>
  <r>
    <s v="fff446b9-bb46-4c13-b28a-030b532da8fe"/>
    <x v="458"/>
    <x v="7"/>
    <d v="2024-10-05T00:00:00"/>
    <n v="3"/>
    <s v="On Time"/>
    <s v="cc0a628b-f518-4923-a829-2e3bbbfc5dc1"/>
    <s v="Christine Williams"/>
    <x v="3"/>
    <x v="0"/>
    <x v="0"/>
    <x v="2"/>
    <x v="6"/>
    <s v="Offline"/>
    <s v="Debit Card"/>
    <n v="7"/>
    <n v="395.95"/>
    <n v="10"/>
    <n v="2494.4899999999998"/>
    <n v="296.92"/>
    <n v="623.89"/>
    <n v="0.22509696390236861"/>
    <n v="116"/>
    <s v="Not Returned"/>
    <s v="Pending"/>
    <n v="33.49"/>
    <n v="3"/>
  </r>
  <r>
    <s v="0e378b07-cc53-4c3e-92bb-530d486fac8f"/>
    <x v="447"/>
    <x v="0"/>
    <d v="2025-02-28T00:00:00"/>
    <n v="1"/>
    <s v="On Time"/>
    <s v="f3afbb09-8c12-4e0e-921a-f952be69ad39"/>
    <s v="Anna Scott"/>
    <x v="3"/>
    <x v="7"/>
    <x v="1"/>
    <x v="0"/>
    <x v="1"/>
    <s v="Online"/>
    <s v="Debit Card"/>
    <n v="10"/>
    <n v="552.65"/>
    <n v="0"/>
    <n v="5526.5"/>
    <n v="494.4"/>
    <n v="582.5"/>
    <n v="0.10540124852981091"/>
    <n v="0"/>
    <s v="Returned"/>
    <s v="Delivered"/>
    <n v="19.71"/>
    <n v="3"/>
  </r>
  <r>
    <s v="661f7117-dd92-4cbf-8558-3a17f70d78a0"/>
    <x v="86"/>
    <x v="6"/>
    <d v="2024-04-29T00:00:00"/>
    <n v="9"/>
    <s v="Late"/>
    <s v="354e15ec-da33-462c-8540-46cc16d50b84"/>
    <s v="Richard Mitchell"/>
    <x v="1"/>
    <x v="1"/>
    <x v="1"/>
    <x v="2"/>
    <x v="5"/>
    <s v="Offline"/>
    <s v="Credit Card"/>
    <n v="4"/>
    <n v="1913.64"/>
    <n v="20"/>
    <n v="6123.65"/>
    <n v="1434.2"/>
    <n v="1534.21"/>
    <n v="0.20043085428816287"/>
    <n v="446"/>
    <s v="Returned"/>
    <s v="Pending"/>
    <n v="21.84"/>
    <n v="2"/>
  </r>
  <r>
    <s v="1edfc59e-2775-4e9d-a770-c217f455af73"/>
    <x v="158"/>
    <x v="3"/>
    <d v="2025-06-01T00:00:00"/>
    <n v="9"/>
    <s v="Late"/>
    <s v="6eaf0a90-cd14-4acb-bda8-06314c6d8ddd"/>
    <s v="Tammy Mckee"/>
    <x v="0"/>
    <x v="7"/>
    <x v="1"/>
    <x v="1"/>
    <x v="1"/>
    <s v="Offline"/>
    <s v="UPI"/>
    <n v="8"/>
    <n v="340.26"/>
    <n v="0"/>
    <n v="2722.08"/>
    <n v="267.66000000000003"/>
    <n v="580.79999999999995"/>
    <n v="0.21336624933874096"/>
    <n v="55"/>
    <s v="Not Returned"/>
    <s v="Pending"/>
    <n v="13.12"/>
    <n v="5"/>
  </r>
  <r>
    <s v="189ac35d-aa5f-49ca-9bea-530d219c00cb"/>
    <x v="469"/>
    <x v="1"/>
    <d v="2025-02-04T00:00:00"/>
    <n v="8"/>
    <s v="Late"/>
    <s v="332ac35a-833d-4df1-9e11-a680d5016ada"/>
    <s v="Stephen Alvarez MD"/>
    <x v="2"/>
    <x v="5"/>
    <x v="1"/>
    <x v="0"/>
    <x v="9"/>
    <s v="Offline"/>
    <s v="Credit Card"/>
    <n v="3"/>
    <n v="426.66"/>
    <n v="20"/>
    <n v="1023.98"/>
    <n v="373.75"/>
    <n v="126.98"/>
    <n v="9.9204675073048018E-2"/>
    <n v="342"/>
    <s v="Returned"/>
    <s v="In Transit"/>
    <n v="16.079999999999998"/>
    <n v="2"/>
  </r>
  <r>
    <s v="cf9d539c-6c2b-4781-81a9-5ee21718cfde"/>
    <x v="165"/>
    <x v="5"/>
    <d v="2024-09-17T00:00:00"/>
    <n v="8"/>
    <s v="Late"/>
    <s v="6f2190cb-2fb5-4401-9d26-70765e44b774"/>
    <s v="Anna Palmer"/>
    <x v="0"/>
    <x v="2"/>
    <x v="2"/>
    <x v="3"/>
    <x v="8"/>
    <s v="Online"/>
    <s v="UPI"/>
    <n v="1"/>
    <n v="1598.41"/>
    <n v="10"/>
    <n v="1438.57"/>
    <n v="987.16"/>
    <n v="550.13"/>
    <n v="0.34417327218923804"/>
    <n v="466"/>
    <s v="Not Returned"/>
    <s v="Pending"/>
    <n v="33.94"/>
    <n v="3"/>
  </r>
  <r>
    <s v="afad328e-a5c9-4f20-b967-26aaad2b2c82"/>
    <x v="55"/>
    <x v="7"/>
    <d v="2024-10-18T00:00:00"/>
    <n v="7"/>
    <s v="Late"/>
    <s v="7ecd7062-ee40-4b9f-a7b2-a5c1b6b0d0b9"/>
    <s v="Maria Miller"/>
    <x v="0"/>
    <x v="6"/>
    <x v="0"/>
    <x v="1"/>
    <x v="9"/>
    <s v="Offline"/>
    <s v="Credit Card"/>
    <n v="5"/>
    <n v="1538.87"/>
    <n v="15"/>
    <n v="6540.2"/>
    <n v="1109.94"/>
    <n v="1822.95"/>
    <n v="0.23692059758134218"/>
    <n v="251"/>
    <s v="Returned"/>
    <s v="In Transit"/>
    <n v="30.26"/>
    <n v="5"/>
  </r>
  <r>
    <s v="cd320878-e83e-43a0-9445-587e6ff6881f"/>
    <x v="117"/>
    <x v="7"/>
    <d v="2024-10-15T00:00:00"/>
    <n v="1"/>
    <s v="On Time"/>
    <s v="fbf3a106-260b-43e0-8ce6-929f7a44bd05"/>
    <s v="Steven Skinner"/>
    <x v="1"/>
    <x v="4"/>
    <x v="2"/>
    <x v="2"/>
    <x v="9"/>
    <s v="Online"/>
    <s v="UPI"/>
    <n v="5"/>
    <n v="1984.96"/>
    <n v="0"/>
    <n v="9924.7999999999993"/>
    <n v="1505.13"/>
    <n v="2399.15"/>
    <n v="0.2417328308882799"/>
    <n v="456"/>
    <s v="Returned"/>
    <s v="Pending"/>
    <n v="19.11"/>
    <n v="1"/>
  </r>
  <r>
    <s v="0c37eb80-918b-4e18-8ba4-af256d7fd4e2"/>
    <x v="275"/>
    <x v="11"/>
    <d v="2024-12-03T00:00:00"/>
    <n v="7"/>
    <s v="Late"/>
    <s v="0b8b56f7-ead4-4e11-9397-a29f8d0df6f6"/>
    <s v="Kayla Gutierrez"/>
    <x v="1"/>
    <x v="1"/>
    <x v="1"/>
    <x v="0"/>
    <x v="0"/>
    <s v="Offline"/>
    <s v="Credit Card"/>
    <n v="6"/>
    <n v="800.56"/>
    <n v="20"/>
    <n v="3842.69"/>
    <n v="492.93"/>
    <n v="1476.62"/>
    <n v="0.30741397688284866"/>
    <n v="466"/>
    <s v="Returned"/>
    <s v="Delivered"/>
    <n v="25.58"/>
    <n v="2"/>
  </r>
  <r>
    <s v="d0154898-9187-49a0-b866-3c7ca92dcf4f"/>
    <x v="55"/>
    <x v="7"/>
    <d v="2024-10-21T00:00:00"/>
    <n v="10"/>
    <s v="Late"/>
    <s v="95e7c6e4-413e-44bd-9aff-459440dd8895"/>
    <s v="Jonathan Wilson"/>
    <x v="0"/>
    <x v="2"/>
    <x v="2"/>
    <x v="2"/>
    <x v="5"/>
    <s v="Online"/>
    <s v="Cash"/>
    <n v="8"/>
    <n v="1442.37"/>
    <n v="5"/>
    <n v="10962.01"/>
    <n v="1112.56"/>
    <n v="2506.56"/>
    <n v="0.21722581584475553"/>
    <n v="105"/>
    <s v="Returned"/>
    <s v="In Transit"/>
    <n v="5.21"/>
    <n v="2"/>
  </r>
  <r>
    <s v="2ea5312a-c942-46e8-adf7-21e0767f3c15"/>
    <x v="71"/>
    <x v="10"/>
    <d v="2025-03-16T00:00:00"/>
    <n v="3"/>
    <s v="On Time"/>
    <s v="155287c7-0b96-4346-a498-da39d7c8f02c"/>
    <s v="Michael Edwards"/>
    <x v="1"/>
    <x v="6"/>
    <x v="0"/>
    <x v="1"/>
    <x v="2"/>
    <s v="Offline"/>
    <s v="Cash"/>
    <n v="6"/>
    <n v="1661.82"/>
    <n v="15"/>
    <n v="8475.2800000000007"/>
    <n v="1019.41"/>
    <n v="3276.29"/>
    <n v="0.32858452379519643"/>
    <n v="348"/>
    <s v="Not Returned"/>
    <s v="Delivered"/>
    <n v="47.31"/>
    <n v="3"/>
  </r>
  <r>
    <s v="732fc932-ab96-4697-81e1-f813747ac231"/>
    <x v="224"/>
    <x v="3"/>
    <d v="2025-05-05T00:00:00"/>
    <n v="4"/>
    <s v="On Time"/>
    <s v="5761b099-43db-4a42-8ece-36ae9fb209b1"/>
    <s v="Shelby Lopez"/>
    <x v="2"/>
    <x v="4"/>
    <x v="2"/>
    <x v="0"/>
    <x v="2"/>
    <s v="Offline"/>
    <s v="Net Banking"/>
    <n v="7"/>
    <n v="1655.93"/>
    <n v="10"/>
    <n v="10432.36"/>
    <n v="1412.16"/>
    <n v="1535.75"/>
    <n v="0.13248920977508538"/>
    <n v="5"/>
    <s v="Not Returned"/>
    <s v="Delivered"/>
    <n v="36.32"/>
    <n v="4"/>
  </r>
  <r>
    <s v="9aa33580-fb70-4dd7-bf3d-5023140642a8"/>
    <x v="251"/>
    <x v="10"/>
    <d v="2024-03-16T00:00:00"/>
    <n v="8"/>
    <s v="Late"/>
    <s v="1b387c72-ac64-4459-9f22-367d4262a48c"/>
    <s v="Albert Foster"/>
    <x v="0"/>
    <x v="5"/>
    <x v="1"/>
    <x v="1"/>
    <x v="5"/>
    <s v="Online"/>
    <s v="Net Banking"/>
    <n v="2"/>
    <n v="1293.31"/>
    <n v="5"/>
    <n v="2457.29"/>
    <n v="1126.04"/>
    <n v="317.81"/>
    <n v="0.12286690739265915"/>
    <n v="167"/>
    <s v="Returned"/>
    <s v="Pending"/>
    <n v="16.54"/>
    <n v="4"/>
  </r>
  <r>
    <s v="75cd3e5c-7a24-4720-a7e2-92992bf6d915"/>
    <x v="493"/>
    <x v="7"/>
    <d v="2023-11-03T00:00:00"/>
    <n v="7"/>
    <s v="Late"/>
    <s v="a86025bf-de68-466d-a7b4-1520b11a3696"/>
    <s v="Lindsay Tucker"/>
    <x v="1"/>
    <x v="3"/>
    <x v="0"/>
    <x v="2"/>
    <x v="0"/>
    <s v="Online"/>
    <s v="Net Banking"/>
    <n v="5"/>
    <n v="1718.24"/>
    <n v="0"/>
    <n v="8591.2000000000007"/>
    <n v="1423.21"/>
    <n v="1475.15"/>
    <n v="0.17170476766924295"/>
    <n v="433"/>
    <s v="Not Returned"/>
    <s v="Delivered"/>
    <n v="10.72"/>
    <n v="1"/>
  </r>
  <r>
    <s v="5c58b8ba-9de2-4d3f-b952-f1e8d029733c"/>
    <x v="84"/>
    <x v="0"/>
    <d v="2025-02-10T00:00:00"/>
    <n v="2"/>
    <s v="On Time"/>
    <s v="b0b710ab-f690-42cf-ac7e-5cc6b0cf3e7f"/>
    <s v="Regina Miller"/>
    <x v="1"/>
    <x v="7"/>
    <x v="1"/>
    <x v="3"/>
    <x v="5"/>
    <s v="Offline"/>
    <s v="Net Banking"/>
    <n v="1"/>
    <n v="267.24"/>
    <n v="15"/>
    <n v="227.15"/>
    <n v="175.13"/>
    <n v="78.290000000000006"/>
    <n v="0.29295764107169586"/>
    <n v="189"/>
    <s v="Not Returned"/>
    <s v="Pending"/>
    <n v="11.42"/>
    <n v="5"/>
  </r>
  <r>
    <s v="d0e34b2b-1ca6-4c33-b0d8-67cd038d5f5a"/>
    <x v="223"/>
    <x v="1"/>
    <d v="2024-02-01T00:00:00"/>
    <n v="3"/>
    <s v="On Time"/>
    <s v="302f420e-f874-45ca-b22f-2e9104110e35"/>
    <s v="Christine Wong"/>
    <x v="3"/>
    <x v="1"/>
    <x v="1"/>
    <x v="1"/>
    <x v="8"/>
    <s v="Offline"/>
    <s v="Debit Card"/>
    <n v="1"/>
    <n v="1463.57"/>
    <n v="20"/>
    <n v="1170.8599999999999"/>
    <n v="884.38"/>
    <n v="463.35"/>
    <n v="0.31658888881297104"/>
    <n v="179"/>
    <s v="Not Returned"/>
    <s v="Delivered"/>
    <n v="45.57"/>
    <n v="1"/>
  </r>
  <r>
    <s v="a0456992-d793-40f1-af8f-d55c3de54ee2"/>
    <x v="266"/>
    <x v="10"/>
    <d v="2025-03-08T00:00:00"/>
    <n v="4"/>
    <s v="On Time"/>
    <s v="30dfc50c-89e0-4b89-8a3e-3238dbb24c33"/>
    <s v="Randy Hernandez"/>
    <x v="3"/>
    <x v="4"/>
    <x v="2"/>
    <x v="3"/>
    <x v="7"/>
    <s v="Offline"/>
    <s v="Credit Card"/>
    <n v="9"/>
    <n v="1896.3"/>
    <n v="0"/>
    <n v="17066.7"/>
    <n v="1265.9100000000001"/>
    <n v="5673.51"/>
    <n v="0.33243157728207562"/>
    <n v="446"/>
    <s v="Not Returned"/>
    <s v="Delivered"/>
    <n v="42.95"/>
    <n v="5"/>
  </r>
  <r>
    <s v="e704b115-2a85-43b1-9dd0-3ecd0595c9a3"/>
    <x v="24"/>
    <x v="5"/>
    <d v="2024-09-10T00:00:00"/>
    <n v="2"/>
    <s v="On Time"/>
    <s v="71fcf2e6-b3dd-4820-bd20-c36a270524cb"/>
    <s v="Kaitlyn Heath"/>
    <x v="2"/>
    <x v="3"/>
    <x v="0"/>
    <x v="1"/>
    <x v="7"/>
    <s v="Online"/>
    <s v="Net Banking"/>
    <n v="6"/>
    <n v="1116.8900000000001"/>
    <n v="0"/>
    <n v="6701.34"/>
    <n v="707.45"/>
    <n v="2456.64"/>
    <n v="0.36658936869342545"/>
    <n v="368"/>
    <s v="Returned"/>
    <s v="Pending"/>
    <n v="46.98"/>
    <n v="3"/>
  </r>
  <r>
    <s v="91c631cf-4b7a-423e-b38a-ea2d3e1cfa14"/>
    <x v="93"/>
    <x v="1"/>
    <d v="2025-01-14T00:00:00"/>
    <n v="1"/>
    <s v="On Time"/>
    <s v="0d093c73-6448-43d5-9576-7137d456e29d"/>
    <s v="Brian Abbott"/>
    <x v="2"/>
    <x v="1"/>
    <x v="1"/>
    <x v="1"/>
    <x v="5"/>
    <s v="Online"/>
    <s v="Debit Card"/>
    <n v="1"/>
    <n v="1384.42"/>
    <n v="15"/>
    <n v="1176.76"/>
    <n v="832.07"/>
    <n v="469.5"/>
    <n v="0.33913118851215668"/>
    <n v="390"/>
    <s v="Returned"/>
    <s v="Pending"/>
    <n v="29.55"/>
    <n v="1"/>
  </r>
  <r>
    <s v="7ee667de-d93e-4a4d-aa6a-642bfabfa7ef"/>
    <x v="499"/>
    <x v="5"/>
    <d v="2024-09-20T00:00:00"/>
    <n v="4"/>
    <s v="On Time"/>
    <s v="bb27f6bc-9888-40d9-9423-251ebcb12a00"/>
    <s v="Donna Freeman"/>
    <x v="2"/>
    <x v="7"/>
    <x v="1"/>
    <x v="3"/>
    <x v="0"/>
    <s v="Offline"/>
    <s v="UPI"/>
    <n v="7"/>
    <n v="1386.94"/>
    <n v="15"/>
    <n v="8252.2900000000009"/>
    <n v="1210.9000000000001"/>
    <n v="1047.44"/>
    <n v="0.10788807426008748"/>
    <n v="325"/>
    <s v="Not Returned"/>
    <s v="In Transit"/>
    <n v="46.37"/>
    <n v="2"/>
  </r>
  <r>
    <s v="9c8af485-b980-40a6-974e-598d836b47c3"/>
    <x v="21"/>
    <x v="7"/>
    <d v="2024-10-31T00:00:00"/>
    <n v="3"/>
    <s v="On Time"/>
    <s v="d1128bb8-e7b2-4f91-adbd-2e33ef6e9295"/>
    <s v="Crystal Brown"/>
    <x v="3"/>
    <x v="7"/>
    <x v="1"/>
    <x v="2"/>
    <x v="8"/>
    <s v="Online"/>
    <s v="Cash"/>
    <n v="3"/>
    <n v="331.59"/>
    <n v="15"/>
    <n v="845.55"/>
    <n v="298.35000000000002"/>
    <n v="84.76"/>
    <n v="8.5205625420951586E-2"/>
    <n v="412"/>
    <s v="Not Returned"/>
    <s v="Delivered"/>
    <n v="6.91"/>
    <n v="4"/>
  </r>
  <r>
    <s v="8da22a39-50db-4e34-938f-2b906c087d6c"/>
    <x v="420"/>
    <x v="7"/>
    <d v="2023-11-07T00:00:00"/>
    <n v="7"/>
    <s v="Late"/>
    <s v="a5f701fe-e493-498a-8491-be4010423a8e"/>
    <s v="John Simpson"/>
    <x v="2"/>
    <x v="2"/>
    <x v="2"/>
    <x v="3"/>
    <x v="7"/>
    <s v="Offline"/>
    <s v="Cash"/>
    <n v="6"/>
    <n v="1688.26"/>
    <n v="5"/>
    <n v="9623.08"/>
    <n v="1490"/>
    <n v="1130.08"/>
    <n v="0.11156259501893467"/>
    <n v="227"/>
    <s v="Not Returned"/>
    <s v="In Transit"/>
    <n v="21.36"/>
    <n v="3"/>
  </r>
  <r>
    <s v="b2904e73-72c5-43e9-98c5-8875a56c0a56"/>
    <x v="309"/>
    <x v="7"/>
    <d v="2025-10-25T00:00:00"/>
    <n v="10"/>
    <s v="Late"/>
    <s v="49bb1313-294d-45fc-8553-9a506facc50d"/>
    <s v="Julie Kim"/>
    <x v="3"/>
    <x v="4"/>
    <x v="2"/>
    <x v="1"/>
    <x v="1"/>
    <s v="Offline"/>
    <s v="Net Banking"/>
    <n v="4"/>
    <n v="451.53"/>
    <n v="5"/>
    <n v="1715.81"/>
    <n v="347.91"/>
    <n v="393.76"/>
    <n v="0.21801430691205459"/>
    <n v="441"/>
    <s v="Not Returned"/>
    <s v="In Transit"/>
    <n v="33.979999999999997"/>
    <n v="2"/>
  </r>
  <r>
    <s v="af5a7636-e8b8-4252-9670-cd19383e69a4"/>
    <x v="154"/>
    <x v="11"/>
    <d v="2024-11-24T00:00:00"/>
    <n v="10"/>
    <s v="Late"/>
    <s v="da7bf28b-9a23-4be3-abf6-dd3256d2bb12"/>
    <s v="Mary Anderson"/>
    <x v="2"/>
    <x v="4"/>
    <x v="2"/>
    <x v="1"/>
    <x v="9"/>
    <s v="Online"/>
    <s v="Debit Card"/>
    <n v="8"/>
    <n v="261.87"/>
    <n v="10"/>
    <n v="1885.46"/>
    <n v="228.19"/>
    <n v="242.5"/>
    <n v="0.11575400007637378"/>
    <n v="111"/>
    <s v="Not Returned"/>
    <s v="Pending"/>
    <n v="45.05"/>
    <n v="4"/>
  </r>
  <r>
    <s v="f5b5ac71-63ef-4e69-b61d-56f5b9163357"/>
    <x v="464"/>
    <x v="3"/>
    <d v="2024-06-03T00:00:00"/>
    <n v="3"/>
    <s v="On Time"/>
    <s v="ac50c260-f0f2-4933-9544-c79b6ab76840"/>
    <s v="Heather Kennedy"/>
    <x v="3"/>
    <x v="4"/>
    <x v="2"/>
    <x v="1"/>
    <x v="9"/>
    <s v="Online"/>
    <s v="Cash"/>
    <n v="4"/>
    <n v="96.48"/>
    <n v="15"/>
    <n v="328.03"/>
    <n v="74.31"/>
    <n v="75.38"/>
    <n v="0.19532545605306798"/>
    <n v="294"/>
    <s v="Returned"/>
    <s v="Delivered"/>
    <n v="23.51"/>
    <n v="4"/>
  </r>
  <r>
    <s v="484f1db9-350b-4f51-9f31-0fff297a8503"/>
    <x v="336"/>
    <x v="9"/>
    <d v="2025-08-03T00:00:00"/>
    <n v="1"/>
    <s v="On Time"/>
    <s v="aac4363f-1610-4c0a-bfcf-214eb0d18df1"/>
    <s v="Mr. Christopher Vasquez"/>
    <x v="0"/>
    <x v="2"/>
    <x v="2"/>
    <x v="1"/>
    <x v="9"/>
    <s v="Online"/>
    <s v="Credit Card"/>
    <n v="10"/>
    <n v="666.62"/>
    <n v="20"/>
    <n v="5332.96"/>
    <n v="547.03"/>
    <n v="956.72"/>
    <n v="0.14351804626323844"/>
    <n v="10"/>
    <s v="Returned"/>
    <s v="Delivered"/>
    <n v="19.920000000000002"/>
    <n v="1"/>
  </r>
  <r>
    <s v="7e64c44f-fe67-4797-b16c-084e6a7df379"/>
    <x v="500"/>
    <x v="8"/>
    <d v="2025-06-30T00:00:00"/>
    <n v="6"/>
    <s v="Late"/>
    <s v="8e8c71d8-359d-45ae-bc16-89c24dbc217c"/>
    <s v="Albert Ibarra"/>
    <x v="3"/>
    <x v="6"/>
    <x v="0"/>
    <x v="2"/>
    <x v="8"/>
    <s v="Offline"/>
    <s v="Cash"/>
    <n v="4"/>
    <n v="1499.99"/>
    <n v="10"/>
    <n v="5399.96"/>
    <n v="1278.3"/>
    <n v="798.08"/>
    <n v="0.13301422009480063"/>
    <n v="173"/>
    <s v="Returned"/>
    <s v="In Transit"/>
    <n v="18.649999999999999"/>
    <n v="5"/>
  </r>
  <r>
    <s v="d3f471e7-2cba-4bc6-a89a-5e38ad4b24ec"/>
    <x v="468"/>
    <x v="4"/>
    <d v="2024-07-29T00:00:00"/>
    <n v="9"/>
    <s v="Late"/>
    <s v="082f2fb9-80e3-4e4f-a4fb-2a3bdc05ae03"/>
    <s v="Gail Wilson"/>
    <x v="2"/>
    <x v="5"/>
    <x v="1"/>
    <x v="1"/>
    <x v="7"/>
    <s v="Offline"/>
    <s v="Debit Card"/>
    <n v="9"/>
    <n v="859.61"/>
    <n v="20"/>
    <n v="6189.19"/>
    <n v="621.41999999999996"/>
    <n v="1714.97"/>
    <n v="0.22167287749354037"/>
    <n v="499"/>
    <s v="Returned"/>
    <s v="Pending"/>
    <n v="47.54"/>
    <n v="4"/>
  </r>
  <r>
    <s v="7c826fbe-395e-44f0-8fde-042a1ee56930"/>
    <x v="43"/>
    <x v="6"/>
    <d v="2024-04-11T00:00:00"/>
    <n v="1"/>
    <s v="On Time"/>
    <s v="c8ee46bf-571f-4cdb-be60-afde4200a1aa"/>
    <s v="Anthony Rich"/>
    <x v="3"/>
    <x v="0"/>
    <x v="0"/>
    <x v="0"/>
    <x v="7"/>
    <s v="Offline"/>
    <s v="Net Banking"/>
    <n v="8"/>
    <n v="1766.45"/>
    <n v="15"/>
    <n v="12011.86"/>
    <n v="1312.59"/>
    <n v="3086.25"/>
    <n v="0.2183935293951145"/>
    <n v="292"/>
    <s v="Returned"/>
    <s v="In Transit"/>
    <n v="45.23"/>
    <n v="4"/>
  </r>
  <r>
    <s v="b0acb9ba-da78-44c5-a6b3-a03ae57513a5"/>
    <x v="463"/>
    <x v="3"/>
    <d v="2024-05-16T00:00:00"/>
    <n v="5"/>
    <s v="On Time"/>
    <s v="ab636d66-9ab2-4735-83f0-6e7ddfaa8505"/>
    <s v="Anthony Shah"/>
    <x v="2"/>
    <x v="6"/>
    <x v="0"/>
    <x v="2"/>
    <x v="5"/>
    <s v="Online"/>
    <s v="Credit Card"/>
    <n v="2"/>
    <n v="1778.66"/>
    <n v="5"/>
    <n v="3379.45"/>
    <n v="1139.2"/>
    <n v="1214.97"/>
    <n v="0.34154082286665244"/>
    <n v="478"/>
    <s v="Returned"/>
    <s v="Pending"/>
    <n v="19.43"/>
    <n v="1"/>
  </r>
  <r>
    <s v="c179c596-d772-463e-b670-0a627506d74c"/>
    <x v="501"/>
    <x v="8"/>
    <d v="2025-07-04T00:00:00"/>
    <n v="6"/>
    <s v="Late"/>
    <s v="c81a5f0f-1b1b-4a94-b983-4d4b1c65f6bd"/>
    <s v="Rachael Meza"/>
    <x v="3"/>
    <x v="6"/>
    <x v="0"/>
    <x v="3"/>
    <x v="3"/>
    <s v="Online"/>
    <s v="Net Banking"/>
    <n v="10"/>
    <n v="1262.6300000000001"/>
    <n v="15"/>
    <n v="10732.36"/>
    <n v="1133.22"/>
    <n v="1099.99"/>
    <n v="8.7118950127907616E-2"/>
    <n v="143"/>
    <s v="Returned"/>
    <s v="In Transit"/>
    <n v="19.34"/>
    <n v="2"/>
  </r>
  <r>
    <s v="1afc388c-81de-49db-8abe-82578ffe38c9"/>
    <x v="313"/>
    <x v="4"/>
    <d v="2025-07-25T00:00:00"/>
    <n v="8"/>
    <s v="Late"/>
    <s v="def14d58-1e39-4331-a142-d68f2ac38bd3"/>
    <s v="Isaiah Chandler"/>
    <x v="0"/>
    <x v="1"/>
    <x v="1"/>
    <x v="1"/>
    <x v="0"/>
    <s v="Offline"/>
    <s v="Net Banking"/>
    <n v="7"/>
    <n v="563.07000000000005"/>
    <n v="10"/>
    <n v="3547.34"/>
    <n v="344.68"/>
    <n v="1375.86"/>
    <n v="0.34907103658768635"/>
    <n v="16"/>
    <s v="Returned"/>
    <s v="Pending"/>
    <n v="5.48"/>
    <n v="5"/>
  </r>
  <r>
    <s v="7f968d71-8182-40d2-8310-1e2e7107514f"/>
    <x v="466"/>
    <x v="6"/>
    <d v="2025-04-24T00:00:00"/>
    <n v="5"/>
    <s v="On Time"/>
    <s v="277fecc6-196b-48f1-9ed8-9c47bb88854e"/>
    <s v="Felicia Taylor"/>
    <x v="2"/>
    <x v="1"/>
    <x v="1"/>
    <x v="2"/>
    <x v="2"/>
    <s v="Offline"/>
    <s v="UPI"/>
    <n v="8"/>
    <n v="439.3"/>
    <n v="15"/>
    <n v="2987.24"/>
    <n v="314.77"/>
    <n v="846.8"/>
    <n v="0.24095151377190985"/>
    <n v="411"/>
    <s v="Not Returned"/>
    <s v="In Transit"/>
    <n v="36.83"/>
    <n v="2"/>
  </r>
  <r>
    <s v="6a6e94cf-f83a-4bce-b069-697733af15be"/>
    <x v="502"/>
    <x v="9"/>
    <d v="2025-08-14T00:00:00"/>
    <n v="8"/>
    <s v="Late"/>
    <s v="3ecd0888-01af-4939-84df-5b8dc4eb8e5d"/>
    <s v="Kara Mitchell"/>
    <x v="0"/>
    <x v="6"/>
    <x v="0"/>
    <x v="2"/>
    <x v="1"/>
    <s v="Offline"/>
    <s v="Net Banking"/>
    <n v="5"/>
    <n v="426.16"/>
    <n v="10"/>
    <n v="1917.72"/>
    <n v="266.35000000000002"/>
    <n v="719.14"/>
    <n v="0.33749765346348787"/>
    <n v="458"/>
    <s v="Returned"/>
    <s v="Delivered"/>
    <n v="41.48"/>
    <n v="1"/>
  </r>
  <r>
    <s v="b717548d-5f57-4d27-8419-99b615d1e2f8"/>
    <x v="503"/>
    <x v="0"/>
    <d v="2024-02-29T00:00:00"/>
    <n v="2"/>
    <s v="On Time"/>
    <s v="a1230193-5c53-4042-aa3e-0103c13d8929"/>
    <s v="Brittany Molina"/>
    <x v="0"/>
    <x v="2"/>
    <x v="2"/>
    <x v="0"/>
    <x v="7"/>
    <s v="Online"/>
    <s v="Credit Card"/>
    <n v="3"/>
    <n v="778.11"/>
    <n v="20"/>
    <n v="1867.46"/>
    <n v="653.95000000000005"/>
    <n v="297.98"/>
    <n v="0.12765118899213052"/>
    <n v="377"/>
    <s v="Not Returned"/>
    <s v="Pending"/>
    <n v="8.17"/>
    <n v="5"/>
  </r>
  <r>
    <s v="cd40b648-2353-48a6-ba6a-22d9c986f893"/>
    <x v="24"/>
    <x v="5"/>
    <d v="2024-09-10T00:00:00"/>
    <n v="2"/>
    <s v="On Time"/>
    <s v="68c87ed8-eb03-4cda-a9d5-33176dc75587"/>
    <s v="Tiffany Black"/>
    <x v="1"/>
    <x v="7"/>
    <x v="1"/>
    <x v="2"/>
    <x v="5"/>
    <s v="Online"/>
    <s v="Credit Card"/>
    <n v="1"/>
    <n v="1244.5"/>
    <n v="5"/>
    <n v="1182.27"/>
    <n v="821.19"/>
    <n v="402.14"/>
    <n v="0.32313378867014864"/>
    <n v="1"/>
    <s v="Not Returned"/>
    <s v="Pending"/>
    <n v="15.49"/>
    <n v="1"/>
  </r>
  <r>
    <s v="714cd65e-079e-4b0b-b198-f62e5c9d3ead"/>
    <x v="108"/>
    <x v="10"/>
    <d v="2025-04-06T00:00:00"/>
    <n v="8"/>
    <s v="Late"/>
    <s v="b7b651ee-028b-4fb6-8528-ac362545034c"/>
    <s v="Terri Miller"/>
    <x v="1"/>
    <x v="0"/>
    <x v="0"/>
    <x v="3"/>
    <x v="6"/>
    <s v="Offline"/>
    <s v="UPI"/>
    <n v="4"/>
    <n v="1269.6300000000001"/>
    <n v="15"/>
    <n v="4316.74"/>
    <n v="1073.17"/>
    <n v="667.96"/>
    <n v="0.13152650772272237"/>
    <n v="374"/>
    <s v="Returned"/>
    <s v="In Transit"/>
    <n v="13.32"/>
    <n v="1"/>
  </r>
  <r>
    <s v="2a112eab-c5ba-46af-bb60-be1c66d29752"/>
    <x v="94"/>
    <x v="8"/>
    <d v="2024-06-19T00:00:00"/>
    <n v="2"/>
    <s v="On Time"/>
    <s v="c25a6eb3-64ad-4905-8fbc-63776f1f5c6a"/>
    <s v="Thomas Hernandez"/>
    <x v="0"/>
    <x v="0"/>
    <x v="0"/>
    <x v="1"/>
    <x v="8"/>
    <s v="Online"/>
    <s v="Debit Card"/>
    <n v="9"/>
    <n v="563.36"/>
    <n v="20"/>
    <n v="4056.19"/>
    <n v="502.41"/>
    <n v="438.84"/>
    <n v="8.6552115876171537E-2"/>
    <n v="434"/>
    <s v="Not Returned"/>
    <s v="Delivered"/>
    <n v="12.31"/>
    <n v="5"/>
  </r>
  <r>
    <s v="fae45d7c-a1b1-487e-ba4c-b5590ecc9ff5"/>
    <x v="384"/>
    <x v="1"/>
    <d v="2025-01-11T00:00:00"/>
    <n v="6"/>
    <s v="Late"/>
    <s v="e0354d75-a90d-45ad-8c8f-e6ceb69f627c"/>
    <s v="Elizabeth Morales"/>
    <x v="1"/>
    <x v="3"/>
    <x v="0"/>
    <x v="3"/>
    <x v="1"/>
    <s v="Online"/>
    <s v="UPI"/>
    <n v="4"/>
    <n v="1299.1600000000001"/>
    <n v="15"/>
    <n v="4417.1400000000003"/>
    <n v="877.3"/>
    <n v="1434.32"/>
    <n v="0.27600911358108315"/>
    <n v="144"/>
    <s v="Returned"/>
    <s v="Delivered"/>
    <n v="7.77"/>
    <n v="4"/>
  </r>
  <r>
    <s v="4de81d1e-dfa0-4c17-8db9-69afb366ffd1"/>
    <x v="498"/>
    <x v="10"/>
    <d v="2025-04-05T00:00:00"/>
    <n v="8"/>
    <s v="Late"/>
    <s v="e8c35a79-504e-44ac-be21-6c79b8b791b0"/>
    <s v="Ronald Mccullough"/>
    <x v="0"/>
    <x v="6"/>
    <x v="0"/>
    <x v="0"/>
    <x v="4"/>
    <s v="Online"/>
    <s v="UPI"/>
    <n v="7"/>
    <n v="1523.52"/>
    <n v="0"/>
    <n v="10664.64"/>
    <n v="1222.18"/>
    <n v="2109.38"/>
    <n v="0.1977919554715396"/>
    <n v="301"/>
    <s v="Not Returned"/>
    <s v="Pending"/>
    <n v="35.65"/>
    <n v="1"/>
  </r>
  <r>
    <s v="67687c42-b346-4999-a598-bc54eba2a67c"/>
    <x v="445"/>
    <x v="0"/>
    <d v="2025-02-10T00:00:00"/>
    <n v="8"/>
    <s v="Late"/>
    <s v="e3386d52-3483-423b-a4d5-46e172397201"/>
    <s v="Rachel Pearson"/>
    <x v="3"/>
    <x v="3"/>
    <x v="0"/>
    <x v="2"/>
    <x v="9"/>
    <s v="Online"/>
    <s v="Debit Card"/>
    <n v="8"/>
    <n v="748.32"/>
    <n v="10"/>
    <n v="5387.9"/>
    <n v="561.16999999999996"/>
    <n v="1347.48"/>
    <n v="0.22508418858242463"/>
    <n v="300"/>
    <s v="Returned"/>
    <s v="Delivered"/>
    <n v="36.090000000000003"/>
    <n v="4"/>
  </r>
  <r>
    <s v="c81484cd-cfd4-4949-a33e-a97658625813"/>
    <x v="504"/>
    <x v="6"/>
    <d v="2025-04-18T00:00:00"/>
    <n v="8"/>
    <s v="Late"/>
    <s v="3281f976-c680-42e5-a78d-af97a614f06a"/>
    <s v="Angela Medina"/>
    <x v="2"/>
    <x v="7"/>
    <x v="1"/>
    <x v="3"/>
    <x v="6"/>
    <s v="Online"/>
    <s v="Debit Card"/>
    <n v="7"/>
    <n v="1850.72"/>
    <n v="15"/>
    <n v="11011.78"/>
    <n v="1592.74"/>
    <n v="1534.98"/>
    <n v="0.11848516098753843"/>
    <n v="377"/>
    <s v="Not Returned"/>
    <s v="In Transit"/>
    <n v="47.73"/>
    <n v="2"/>
  </r>
  <r>
    <s v="e13f8740-bd74-4fe0-b808-8e14b9a01137"/>
    <x v="439"/>
    <x v="9"/>
    <d v="2024-08-17T00:00:00"/>
    <n v="3"/>
    <s v="On Time"/>
    <s v="8a713a73-fdee-4aa1-853d-80902041e7ed"/>
    <s v="Brandon Arnold"/>
    <x v="1"/>
    <x v="6"/>
    <x v="0"/>
    <x v="3"/>
    <x v="7"/>
    <s v="Online"/>
    <s v="Debit Card"/>
    <n v="1"/>
    <n v="828.87"/>
    <n v="15"/>
    <n v="704.54"/>
    <n v="694.11"/>
    <n v="114.55"/>
    <n v="0.13820020027266036"/>
    <n v="48"/>
    <s v="Returned"/>
    <s v="In Transit"/>
    <n v="26.25"/>
    <n v="3"/>
  </r>
  <r>
    <s v="28f78d49-a2bc-491e-81cd-c9a45738b277"/>
    <x v="332"/>
    <x v="11"/>
    <d v="2024-12-03T00:00:00"/>
    <n v="9"/>
    <s v="Late"/>
    <s v="cbede473-e3eb-47c1-8723-e11e05fef7bc"/>
    <s v="Deanna Collier"/>
    <x v="3"/>
    <x v="6"/>
    <x v="0"/>
    <x v="1"/>
    <x v="3"/>
    <s v="Online"/>
    <s v="Debit Card"/>
    <n v="3"/>
    <n v="1019.78"/>
    <n v="10"/>
    <n v="2753.41"/>
    <n v="865.73"/>
    <n v="415.93"/>
    <n v="0.13595416004759195"/>
    <n v="249"/>
    <s v="Not Returned"/>
    <s v="In Transit"/>
    <n v="24.58"/>
    <n v="2"/>
  </r>
  <r>
    <s v="8159ace5-fca9-4028-ac39-12efb9fc829f"/>
    <x v="49"/>
    <x v="8"/>
    <d v="2024-06-19T00:00:00"/>
    <n v="10"/>
    <s v="Late"/>
    <s v="d7720330-0f58-4a93-bb63-721d1c45eba3"/>
    <s v="Mark Gomez"/>
    <x v="3"/>
    <x v="7"/>
    <x v="1"/>
    <x v="0"/>
    <x v="6"/>
    <s v="Online"/>
    <s v="Debit Card"/>
    <n v="2"/>
    <n v="1924.81"/>
    <n v="10"/>
    <n v="3464.66"/>
    <n v="1562.57"/>
    <n v="652.03"/>
    <n v="0.1693751591066131"/>
    <n v="265"/>
    <s v="Not Returned"/>
    <s v="Delivered"/>
    <n v="23.74"/>
    <n v="1"/>
  </r>
  <r>
    <s v="1fef9a77-f0fb-4b65-a6a5-790ac1ade98a"/>
    <x v="228"/>
    <x v="11"/>
    <d v="2023-12-03T00:00:00"/>
    <n v="10"/>
    <s v="Late"/>
    <s v="bca2c581-928b-4e4b-8c47-2ded72e06bb4"/>
    <s v="Gerald Young"/>
    <x v="1"/>
    <x v="3"/>
    <x v="0"/>
    <x v="1"/>
    <x v="6"/>
    <s v="Offline"/>
    <s v="UPI"/>
    <n v="10"/>
    <n v="1279.4000000000001"/>
    <n v="15"/>
    <n v="10874.9"/>
    <n v="1002.39"/>
    <n v="2354.59"/>
    <n v="0.18403861184930437"/>
    <n v="371"/>
    <s v="Not Returned"/>
    <s v="Pending"/>
    <n v="43.88"/>
    <n v="3"/>
  </r>
  <r>
    <s v="b6f31d02-90ca-4ac3-94e3-552bfd2f1be9"/>
    <x v="477"/>
    <x v="3"/>
    <d v="2025-05-24T00:00:00"/>
    <n v="6"/>
    <s v="Late"/>
    <s v="aa5f8dfc-a0b3-4a83-b002-9577e4f364d5"/>
    <s v="Linda Bell"/>
    <x v="1"/>
    <x v="7"/>
    <x v="1"/>
    <x v="0"/>
    <x v="3"/>
    <s v="Offline"/>
    <s v="Cash"/>
    <n v="7"/>
    <n v="921.8"/>
    <n v="5"/>
    <n v="6129.97"/>
    <n v="611"/>
    <n v="2066.8200000000002"/>
    <n v="0.32030809286179218"/>
    <n v="402"/>
    <s v="Not Returned"/>
    <s v="Pending"/>
    <n v="20.329999999999998"/>
    <n v="3"/>
  </r>
  <r>
    <s v="b700b3c5-d0a9-4840-88e7-f2f6aabb6cac"/>
    <x v="27"/>
    <x v="3"/>
    <d v="2024-06-04T00:00:00"/>
    <n v="10"/>
    <s v="Late"/>
    <s v="b6dfb4a6-23d5-4be0-ac24-9f3092a0c677"/>
    <s v="Omar Garcia"/>
    <x v="1"/>
    <x v="2"/>
    <x v="2"/>
    <x v="1"/>
    <x v="6"/>
    <s v="Online"/>
    <s v="Cash"/>
    <n v="10"/>
    <n v="1574.11"/>
    <n v="5"/>
    <n v="14954.04"/>
    <n v="1278.8599999999999"/>
    <n v="2804.88"/>
    <n v="0.17818830958446363"/>
    <n v="288"/>
    <s v="Not Returned"/>
    <s v="Delivered"/>
    <n v="19.11"/>
    <n v="1"/>
  </r>
  <r>
    <s v="c74f054f-d2a5-4216-b14b-4d3695162359"/>
    <x v="505"/>
    <x v="11"/>
    <d v="2024-11-26T00:00:00"/>
    <n v="5"/>
    <s v="On Time"/>
    <s v="25848385-1915-4b1c-b44d-a2365c7c0778"/>
    <s v="Sandra Miller"/>
    <x v="0"/>
    <x v="4"/>
    <x v="2"/>
    <x v="1"/>
    <x v="4"/>
    <s v="Offline"/>
    <s v="Cash"/>
    <n v="9"/>
    <n v="677.23"/>
    <n v="15"/>
    <n v="5180.8100000000004"/>
    <n v="500.34"/>
    <n v="1353.21"/>
    <n v="0.22201713844139609"/>
    <n v="398"/>
    <s v="Returned"/>
    <s v="In Transit"/>
    <n v="37.04"/>
    <n v="3"/>
  </r>
  <r>
    <s v="79ebb8bb-214b-4473-a375-58676cc56071"/>
    <x v="369"/>
    <x v="2"/>
    <d v="2023-12-14T00:00:00"/>
    <n v="10"/>
    <s v="Late"/>
    <s v="5e8a10da-13fc-427f-b237-cf5b36fc1c46"/>
    <s v="Jennifer Hansen"/>
    <x v="2"/>
    <x v="1"/>
    <x v="1"/>
    <x v="3"/>
    <x v="8"/>
    <s v="Online"/>
    <s v="UPI"/>
    <n v="1"/>
    <n v="485.5"/>
    <n v="10"/>
    <n v="436.95"/>
    <n v="343.18"/>
    <n v="128.09"/>
    <n v="0.26383110195674564"/>
    <n v="489"/>
    <s v="Not Returned"/>
    <s v="In Transit"/>
    <n v="49.34"/>
    <n v="5"/>
  </r>
  <r>
    <s v="9594eea8-4381-4e47-9f3c-5c8a651076d6"/>
    <x v="128"/>
    <x v="8"/>
    <d v="2025-06-16T00:00:00"/>
    <n v="4"/>
    <s v="On Time"/>
    <s v="ff1b654d-6c65-459d-a2ef-1e217fb32568"/>
    <s v="Timothy Burns"/>
    <x v="3"/>
    <x v="2"/>
    <x v="2"/>
    <x v="1"/>
    <x v="4"/>
    <s v="Online"/>
    <s v="Cash"/>
    <n v="5"/>
    <n v="1229.9100000000001"/>
    <n v="0"/>
    <n v="6149.55"/>
    <n v="1009.32"/>
    <n v="1102.95"/>
    <n v="0.17935458692099421"/>
    <n v="216"/>
    <s v="Returned"/>
    <s v="In Transit"/>
    <n v="16.739999999999998"/>
    <n v="2"/>
  </r>
  <r>
    <s v="817b2f21-24f3-4f14-a9b0-1062d2e55512"/>
    <x v="506"/>
    <x v="5"/>
    <d v="2024-09-07T00:00:00"/>
    <n v="3"/>
    <s v="On Time"/>
    <s v="752caa97-b60d-46a3-bc19-8515208b326a"/>
    <s v="Michael Boyer"/>
    <x v="2"/>
    <x v="3"/>
    <x v="0"/>
    <x v="0"/>
    <x v="3"/>
    <s v="Offline"/>
    <s v="Net Banking"/>
    <n v="7"/>
    <n v="1320.69"/>
    <n v="0"/>
    <n v="9244.83"/>
    <n v="938.47"/>
    <n v="2675.54"/>
    <n v="0.28940932391401464"/>
    <n v="80"/>
    <s v="Not Returned"/>
    <s v="In Transit"/>
    <n v="9.85"/>
    <n v="3"/>
  </r>
  <r>
    <s v="792dd499-7497-475c-b66f-bdddb1c8d50a"/>
    <x v="276"/>
    <x v="1"/>
    <d v="2024-01-19T00:00:00"/>
    <n v="3"/>
    <s v="On Time"/>
    <s v="f1ae8af9-2826-4561-bf1a-61d70858f527"/>
    <s v="Tammy Wilson"/>
    <x v="3"/>
    <x v="7"/>
    <x v="1"/>
    <x v="2"/>
    <x v="8"/>
    <s v="Online"/>
    <s v="Credit Card"/>
    <n v="8"/>
    <n v="1427.28"/>
    <n v="10"/>
    <n v="10276.42"/>
    <n v="926.12"/>
    <n v="3608.35"/>
    <n v="0.3160163037385797"/>
    <n v="26"/>
    <s v="Not Returned"/>
    <s v="Pending"/>
    <n v="26.47"/>
    <n v="2"/>
  </r>
  <r>
    <s v="5e9d2f8a-1ef1-4a27-9c3e-fda4689b4fb2"/>
    <x v="400"/>
    <x v="9"/>
    <d v="2025-08-15T00:00:00"/>
    <n v="6"/>
    <s v="Late"/>
    <s v="85d4bf0f-0a4f-4e3b-8a22-9ba5925f2cc6"/>
    <s v="Jacob Ritter"/>
    <x v="0"/>
    <x v="6"/>
    <x v="0"/>
    <x v="3"/>
    <x v="1"/>
    <s v="Offline"/>
    <s v="UPI"/>
    <n v="7"/>
    <n v="99.66"/>
    <n v="10"/>
    <n v="627.86"/>
    <n v="71.62"/>
    <n v="176.65"/>
    <n v="0.25321808434391219"/>
    <n v="289"/>
    <s v="Returned"/>
    <s v="Pending"/>
    <n v="7.51"/>
    <n v="2"/>
  </r>
  <r>
    <s v="ca8c5366-0729-4d47-bc65-9dc94b425bba"/>
    <x v="507"/>
    <x v="8"/>
    <d v="2024-06-12T00:00:00"/>
    <n v="4"/>
    <s v="On Time"/>
    <s v="96f19d54-c8a6-4005-a463-463c249316b4"/>
    <s v="Timothy Torres"/>
    <x v="0"/>
    <x v="7"/>
    <x v="1"/>
    <x v="0"/>
    <x v="5"/>
    <s v="Offline"/>
    <s v="UPI"/>
    <n v="2"/>
    <n v="322.83"/>
    <n v="20"/>
    <n v="516.53"/>
    <n v="209.52"/>
    <n v="181.3"/>
    <n v="0.28079794318991425"/>
    <n v="173"/>
    <s v="Returned"/>
    <s v="In Transit"/>
    <n v="20.46"/>
    <n v="1"/>
  </r>
  <r>
    <s v="bd5a6112-d1b2-4e3c-aede-2487373058be"/>
    <x v="378"/>
    <x v="3"/>
    <d v="2024-06-02T00:00:00"/>
    <n v="9"/>
    <s v="Late"/>
    <s v="8c2b678e-1f50-41aa-8088-b13a7d2194cb"/>
    <s v="Seth Butler"/>
    <x v="0"/>
    <x v="7"/>
    <x v="1"/>
    <x v="3"/>
    <x v="1"/>
    <s v="Online"/>
    <s v="Cash"/>
    <n v="7"/>
    <n v="171.19"/>
    <n v="15"/>
    <n v="1018.58"/>
    <n v="138.38999999999999"/>
    <n v="195.16"/>
    <n v="0.16285998013902683"/>
    <n v="81"/>
    <s v="Returned"/>
    <s v="In Transit"/>
    <n v="15.23"/>
    <n v="1"/>
  </r>
  <r>
    <s v="e6793a4b-73ce-4f7c-90d5-e87e4f489f45"/>
    <x v="201"/>
    <x v="1"/>
    <d v="2025-01-07T00:00:00"/>
    <n v="3"/>
    <s v="On Time"/>
    <s v="79a8832f-6097-4a15-8806-82d3567b9583"/>
    <s v="Sandra Anderson"/>
    <x v="1"/>
    <x v="1"/>
    <x v="1"/>
    <x v="0"/>
    <x v="8"/>
    <s v="Offline"/>
    <s v="UPI"/>
    <n v="1"/>
    <n v="983.45"/>
    <n v="5"/>
    <n v="934.28"/>
    <n v="813.86"/>
    <n v="161.11000000000001"/>
    <n v="0.16382124154761299"/>
    <n v="198"/>
    <s v="Not Returned"/>
    <s v="Delivered"/>
    <n v="27.96"/>
    <n v="3"/>
  </r>
  <r>
    <s v="c2fd6177-75ff-499a-a2ef-0f5381383447"/>
    <x v="438"/>
    <x v="0"/>
    <d v="2024-02-05T00:00:00"/>
    <n v="4"/>
    <s v="On Time"/>
    <s v="2623b91a-72f6-4fe1-aace-fa98732e9280"/>
    <s v="Erika Marsh"/>
    <x v="1"/>
    <x v="7"/>
    <x v="1"/>
    <x v="0"/>
    <x v="2"/>
    <s v="Offline"/>
    <s v="Credit Card"/>
    <n v="1"/>
    <n v="1122.56"/>
    <n v="5"/>
    <n v="1066.43"/>
    <n v="872.12"/>
    <n v="237.92"/>
    <n v="0.21194412770809579"/>
    <n v="178"/>
    <s v="Returned"/>
    <s v="Pending"/>
    <n v="44.67"/>
    <n v="5"/>
  </r>
  <r>
    <s v="3b9a3daf-6321-4753-a8dd-66fd9fa38f4b"/>
    <x v="435"/>
    <x v="10"/>
    <d v="2025-03-25T00:00:00"/>
    <n v="9"/>
    <s v="Late"/>
    <s v="8a7e9cce-56c8-40a5-a538-bf11e6766b0a"/>
    <s v="Michael Ramos"/>
    <x v="3"/>
    <x v="5"/>
    <x v="1"/>
    <x v="3"/>
    <x v="8"/>
    <s v="Offline"/>
    <s v="Debit Card"/>
    <n v="1"/>
    <n v="346.9"/>
    <n v="20"/>
    <n v="277.52"/>
    <n v="237.43"/>
    <n v="87.58"/>
    <n v="0.25246468722974924"/>
    <n v="427"/>
    <s v="Returned"/>
    <s v="Pending"/>
    <n v="16.53"/>
    <n v="2"/>
  </r>
  <r>
    <s v="2a65bae3-ddaf-4233-96a9-e518a55ac92f"/>
    <x v="3"/>
    <x v="3"/>
    <d v="2024-05-29T00:00:00"/>
    <n v="10"/>
    <s v="Late"/>
    <s v="a14ed649-926e-402e-8659-8f83b50b9ff8"/>
    <s v="Michelle Hoffman"/>
    <x v="2"/>
    <x v="6"/>
    <x v="0"/>
    <x v="2"/>
    <x v="2"/>
    <s v="Online"/>
    <s v="Debit Card"/>
    <n v="5"/>
    <n v="282.38"/>
    <n v="15"/>
    <n v="1200.1199999999999"/>
    <n v="171.87"/>
    <n v="469.67"/>
    <n v="0.33265103760889581"/>
    <n v="57"/>
    <s v="Returned"/>
    <s v="In Transit"/>
    <n v="41.21"/>
    <n v="2"/>
  </r>
  <r>
    <s v="3142e0c7-15cc-461a-8f31-bf2ea4d78f64"/>
    <x v="47"/>
    <x v="1"/>
    <d v="2024-01-25T00:00:00"/>
    <n v="4"/>
    <s v="On Time"/>
    <s v="93acceb8-8ab5-4799-9e63-638cf485e944"/>
    <s v="Tina Boyd"/>
    <x v="3"/>
    <x v="2"/>
    <x v="2"/>
    <x v="2"/>
    <x v="8"/>
    <s v="Online"/>
    <s v="Net Banking"/>
    <n v="5"/>
    <n v="1778.97"/>
    <n v="10"/>
    <n v="8005.37"/>
    <n v="1314.9"/>
    <n v="2088.31"/>
    <n v="0.23477742738775806"/>
    <n v="12"/>
    <s v="Not Returned"/>
    <s v="Delivered"/>
    <n v="14.74"/>
    <n v="2"/>
  </r>
  <r>
    <s v="04c72b2a-e598-45c2-80ac-efb579d05e2b"/>
    <x v="134"/>
    <x v="3"/>
    <d v="2025-05-28T00:00:00"/>
    <n v="7"/>
    <s v="Late"/>
    <s v="8827f0b5-efa9-4c7e-a883-5c661ecae0c0"/>
    <s v="Albert Buchanan"/>
    <x v="1"/>
    <x v="6"/>
    <x v="0"/>
    <x v="1"/>
    <x v="9"/>
    <s v="Offline"/>
    <s v="Cash"/>
    <n v="7"/>
    <n v="1896.25"/>
    <n v="10"/>
    <n v="11946.38"/>
    <n v="1398.23"/>
    <n v="3137.53"/>
    <n v="0.2363710330539599"/>
    <n v="287"/>
    <s v="Not Returned"/>
    <s v="Pending"/>
    <n v="43.58"/>
    <n v="2"/>
  </r>
  <r>
    <s v="e33d6982-d6c3-4b19-b4a3-5c95d4669984"/>
    <x v="508"/>
    <x v="6"/>
    <d v="2024-04-29T00:00:00"/>
    <n v="5"/>
    <s v="On Time"/>
    <s v="ce926059-15ab-4cd2-b1b9-05c8945d91a5"/>
    <s v="Erica Chapman"/>
    <x v="0"/>
    <x v="0"/>
    <x v="0"/>
    <x v="0"/>
    <x v="3"/>
    <s v="Offline"/>
    <s v="Cash"/>
    <n v="10"/>
    <n v="1712.73"/>
    <n v="0"/>
    <n v="17127.3"/>
    <n v="1468.07"/>
    <n v="2446.6"/>
    <n v="0.14284796786417006"/>
    <n v="195"/>
    <s v="Returned"/>
    <s v="Delivered"/>
    <n v="7.41"/>
    <n v="2"/>
  </r>
  <r>
    <s v="57076494-05f4-449b-af10-b6ccdcaa5994"/>
    <x v="302"/>
    <x v="11"/>
    <d v="2024-11-02T00:00:00"/>
    <n v="1"/>
    <s v="On Time"/>
    <s v="06289878-6a39-4607-ae35-c5c86fe05fa2"/>
    <s v="Emily Scott"/>
    <x v="0"/>
    <x v="2"/>
    <x v="2"/>
    <x v="3"/>
    <x v="6"/>
    <s v="Offline"/>
    <s v="Debit Card"/>
    <n v="7"/>
    <n v="198.39"/>
    <n v="0"/>
    <n v="1388.73"/>
    <n v="136.74"/>
    <n v="431.55"/>
    <n v="0.31075154997731741"/>
    <n v="134"/>
    <s v="Not Returned"/>
    <s v="Delivered"/>
    <n v="10.41"/>
    <n v="1"/>
  </r>
  <r>
    <s v="2b0c456b-8ab2-4bf4-996d-edc0fad34352"/>
    <x v="509"/>
    <x v="1"/>
    <d v="2024-01-24T00:00:00"/>
    <n v="10"/>
    <s v="Late"/>
    <s v="416c0562-2ec3-4411-a4df-6dcc490ccf97"/>
    <s v="Brittany Farley"/>
    <x v="3"/>
    <x v="7"/>
    <x v="1"/>
    <x v="1"/>
    <x v="3"/>
    <s v="Offline"/>
    <s v="Credit Card"/>
    <n v="4"/>
    <n v="269.54000000000002"/>
    <n v="15"/>
    <n v="916.44"/>
    <n v="232.06"/>
    <n v="127.43"/>
    <n v="0.11819210506789345"/>
    <n v="359"/>
    <s v="Not Returned"/>
    <s v="Delivered"/>
    <n v="37.909999999999997"/>
    <n v="2"/>
  </r>
  <r>
    <s v="f60c2dd3-9d4e-42f2-8f14-f86c2b501ad7"/>
    <x v="444"/>
    <x v="10"/>
    <d v="2025-04-04T00:00:00"/>
    <n v="8"/>
    <s v="Late"/>
    <s v="b69adeac-06f4-40ee-ae74-05695346405c"/>
    <s v="James Flores"/>
    <x v="2"/>
    <x v="2"/>
    <x v="2"/>
    <x v="0"/>
    <x v="2"/>
    <s v="Online"/>
    <s v="Credit Card"/>
    <n v="1"/>
    <n v="1372.14"/>
    <n v="0"/>
    <n v="1372.14"/>
    <n v="1028.04"/>
    <n v="344.1"/>
    <n v="0.25077615986706897"/>
    <n v="295"/>
    <s v="Returned"/>
    <s v="Pending"/>
    <n v="7.84"/>
    <n v="3"/>
  </r>
  <r>
    <s v="6021a15b-4207-4b51-92ff-eff5e49c5edd"/>
    <x v="488"/>
    <x v="5"/>
    <d v="2024-09-05T00:00:00"/>
    <n v="4"/>
    <s v="On Time"/>
    <s v="1ef7a52e-e645-4b00-93e6-dc21f10b394d"/>
    <s v="David Harper"/>
    <x v="1"/>
    <x v="3"/>
    <x v="0"/>
    <x v="3"/>
    <x v="8"/>
    <s v="Offline"/>
    <s v="Credit Card"/>
    <n v="1"/>
    <n v="1613.78"/>
    <n v="10"/>
    <n v="1452.4"/>
    <n v="1434.58"/>
    <n v="161.28"/>
    <n v="9.9939273011191113E-2"/>
    <n v="332"/>
    <s v="Returned"/>
    <s v="Pending"/>
    <n v="42.59"/>
    <n v="4"/>
  </r>
  <r>
    <s v="8121c051-c09c-4132-8235-00f97e33e68f"/>
    <x v="123"/>
    <x v="6"/>
    <d v="2024-04-25T00:00:00"/>
    <n v="8"/>
    <s v="Late"/>
    <s v="44f00717-1d75-4901-b309-106e62928cdc"/>
    <s v="John Russell"/>
    <x v="1"/>
    <x v="7"/>
    <x v="1"/>
    <x v="1"/>
    <x v="3"/>
    <s v="Offline"/>
    <s v="UPI"/>
    <n v="2"/>
    <n v="608.71"/>
    <n v="20"/>
    <n v="973.94"/>
    <n v="432.3"/>
    <n v="282.26"/>
    <n v="0.23185096351300288"/>
    <n v="371"/>
    <s v="Returned"/>
    <s v="In Transit"/>
    <n v="38.08"/>
    <n v="3"/>
  </r>
  <r>
    <s v="3bd66a06-a22f-4331-a851-83410766699f"/>
    <x v="79"/>
    <x v="7"/>
    <d v="2024-10-30T00:00:00"/>
    <n v="3"/>
    <s v="On Time"/>
    <s v="44e7a702-04c4-4757-a2db-1ce3e9ea8b10"/>
    <s v="Laurie Garcia"/>
    <x v="2"/>
    <x v="4"/>
    <x v="2"/>
    <x v="1"/>
    <x v="4"/>
    <s v="Offline"/>
    <s v="UPI"/>
    <n v="8"/>
    <n v="833.47"/>
    <n v="10"/>
    <n v="6000.98"/>
    <n v="691.94"/>
    <n v="1019.02"/>
    <n v="0.15282793621846016"/>
    <n v="492"/>
    <s v="Not Returned"/>
    <s v="Delivered"/>
    <n v="32.1"/>
    <n v="2"/>
  </r>
  <r>
    <s v="20257194-c903-4c1d-a6cc-0a578e014eb3"/>
    <x v="510"/>
    <x v="3"/>
    <d v="2025-06-06T00:00:00"/>
    <n v="6"/>
    <s v="Late"/>
    <s v="722be4aa-6820-4025-9178-8bdd4dfb1b6e"/>
    <s v="Mark Harris"/>
    <x v="1"/>
    <x v="6"/>
    <x v="0"/>
    <x v="2"/>
    <x v="9"/>
    <s v="Offline"/>
    <s v="Net Banking"/>
    <n v="9"/>
    <n v="929"/>
    <n v="5"/>
    <n v="7942.95"/>
    <n v="805.37"/>
    <n v="1057.04"/>
    <n v="0.12642506877167803"/>
    <n v="323"/>
    <s v="Returned"/>
    <s v="Pending"/>
    <n v="11.28"/>
    <n v="2"/>
  </r>
  <r>
    <s v="2b0e63fd-fc3d-4138-8a5a-42725f90ee57"/>
    <x v="260"/>
    <x v="0"/>
    <d v="2024-02-06T00:00:00"/>
    <n v="2"/>
    <s v="On Time"/>
    <s v="f3de6bc2-899b-4f4b-bec2-e72ac832b3f0"/>
    <s v="Thomas Hayes"/>
    <x v="0"/>
    <x v="4"/>
    <x v="2"/>
    <x v="0"/>
    <x v="2"/>
    <s v="Offline"/>
    <s v="Net Banking"/>
    <n v="9"/>
    <n v="1767.41"/>
    <n v="20"/>
    <n v="12725.35"/>
    <n v="1082.7"/>
    <n v="4929.91"/>
    <n v="0.30992682952895917"/>
    <n v="340"/>
    <s v="Returned"/>
    <s v="Pending"/>
    <n v="15.21"/>
    <n v="3"/>
  </r>
  <r>
    <s v="d451b59f-f60b-4881-b6f3-6fc7d0096b2a"/>
    <x v="297"/>
    <x v="7"/>
    <d v="2023-10-26T00:00:00"/>
    <n v="9"/>
    <s v="Late"/>
    <s v="f8da5a79-a72e-4d5f-8a0c-408d9ee827fa"/>
    <s v="Antonio Weeks"/>
    <x v="2"/>
    <x v="7"/>
    <x v="1"/>
    <x v="0"/>
    <x v="6"/>
    <s v="Online"/>
    <s v="Net Banking"/>
    <n v="6"/>
    <n v="1477.12"/>
    <n v="20"/>
    <n v="7090.18"/>
    <n v="1301.46"/>
    <n v="843.17"/>
    <n v="9.5136707466782211E-2"/>
    <n v="179"/>
    <s v="Not Returned"/>
    <s v="Pending"/>
    <n v="38.82"/>
    <n v="1"/>
  </r>
  <r>
    <s v="ae1455f4-d6e8-4ad3-803a-423a990ddc73"/>
    <x v="511"/>
    <x v="3"/>
    <d v="2024-05-25T00:00:00"/>
    <n v="9"/>
    <s v="Late"/>
    <s v="d7aa0f83-59f6-464d-bfce-50b36151bd93"/>
    <s v="Lauren Dixon"/>
    <x v="0"/>
    <x v="2"/>
    <x v="2"/>
    <x v="3"/>
    <x v="7"/>
    <s v="Offline"/>
    <s v="Debit Card"/>
    <n v="4"/>
    <n v="1676.98"/>
    <n v="0"/>
    <n v="6707.92"/>
    <n v="1455.54"/>
    <n v="885.76"/>
    <n v="0.13204689382103543"/>
    <n v="468"/>
    <s v="Returned"/>
    <s v="Pending"/>
    <n v="47.75"/>
    <n v="2"/>
  </r>
  <r>
    <s v="90261d4c-88ba-435e-bd3b-17eb29529420"/>
    <x v="193"/>
    <x v="11"/>
    <d v="2023-11-22T00:00:00"/>
    <n v="1"/>
    <s v="On Time"/>
    <s v="6532b3ae-16f7-41ac-8cf6-a29711e74656"/>
    <s v="Sandra Hardy"/>
    <x v="3"/>
    <x v="4"/>
    <x v="2"/>
    <x v="2"/>
    <x v="8"/>
    <s v="Online"/>
    <s v="Debit Card"/>
    <n v="2"/>
    <n v="1106.8399999999999"/>
    <n v="5"/>
    <n v="2103"/>
    <n v="671.91"/>
    <n v="826.37"/>
    <n v="0.37330147085396265"/>
    <n v="95"/>
    <s v="Returned"/>
    <s v="Delivered"/>
    <n v="16.399999999999999"/>
    <n v="1"/>
  </r>
  <r>
    <s v="9c4624d3-35fa-46fe-ae95-1719e0d6e969"/>
    <x v="390"/>
    <x v="3"/>
    <d v="2024-05-27T00:00:00"/>
    <n v="6"/>
    <s v="Late"/>
    <s v="517c5dec-cd53-4417-b519-4ab9813be64b"/>
    <s v="Theresa Reid"/>
    <x v="1"/>
    <x v="4"/>
    <x v="2"/>
    <x v="2"/>
    <x v="2"/>
    <s v="Offline"/>
    <s v="Cash"/>
    <n v="10"/>
    <n v="70.61"/>
    <n v="10"/>
    <n v="635.49"/>
    <n v="49.64"/>
    <n v="188.73"/>
    <n v="0.26728508709814469"/>
    <n v="317"/>
    <s v="Not Returned"/>
    <s v="Pending"/>
    <n v="32.67"/>
    <n v="1"/>
  </r>
  <r>
    <s v="3ef527fe-45e4-407a-b3e5-550db52f5f46"/>
    <x v="158"/>
    <x v="3"/>
    <d v="2025-05-30T00:00:00"/>
    <n v="7"/>
    <s v="Late"/>
    <s v="57750d0f-5256-4276-bba7-5385a98afcb0"/>
    <s v="Tyler Murphy"/>
    <x v="0"/>
    <x v="7"/>
    <x v="1"/>
    <x v="0"/>
    <x v="9"/>
    <s v="Offline"/>
    <s v="Net Banking"/>
    <n v="1"/>
    <n v="673.28"/>
    <n v="10"/>
    <n v="605.95000000000005"/>
    <n v="545.48"/>
    <n v="115.02"/>
    <n v="0.17083531368821292"/>
    <n v="317"/>
    <s v="Not Returned"/>
    <s v="Pending"/>
    <n v="27.06"/>
    <n v="1"/>
  </r>
  <r>
    <s v="ec191606-a57d-4eb4-a23b-d9beb11cc20e"/>
    <x v="512"/>
    <x v="5"/>
    <d v="2025-09-27T00:00:00"/>
    <n v="2"/>
    <s v="On Time"/>
    <s v="011871cf-79fd-4d33-9bd9-72ca00862f9e"/>
    <s v="Megan Gutierrez"/>
    <x v="0"/>
    <x v="4"/>
    <x v="2"/>
    <x v="0"/>
    <x v="9"/>
    <s v="Online"/>
    <s v="Credit Card"/>
    <n v="2"/>
    <n v="1530.15"/>
    <n v="15"/>
    <n v="2601.2600000000002"/>
    <n v="1033.8399999999999"/>
    <n v="843.73"/>
    <n v="0.27570172858870046"/>
    <n v="232"/>
    <s v="Not Returned"/>
    <s v="Pending"/>
    <n v="20.18"/>
    <n v="5"/>
  </r>
  <r>
    <s v="c330ec14-7d2d-43e8-b40b-7288b24d2a35"/>
    <x v="185"/>
    <x v="5"/>
    <d v="2025-09-13T00:00:00"/>
    <n v="2"/>
    <s v="On Time"/>
    <s v="c98cd5fb-14c6-4aba-89c2-fba5648df4c0"/>
    <s v="Marilyn Ryan"/>
    <x v="0"/>
    <x v="7"/>
    <x v="1"/>
    <x v="0"/>
    <x v="6"/>
    <s v="Online"/>
    <s v="Net Banking"/>
    <n v="8"/>
    <n v="654.14"/>
    <n v="5"/>
    <n v="4971.46"/>
    <n v="512.91999999999996"/>
    <n v="1073.27"/>
    <n v="0.2050917999205063"/>
    <n v="441"/>
    <s v="Returned"/>
    <s v="Pending"/>
    <n v="25"/>
    <n v="5"/>
  </r>
  <r>
    <s v="71f71add-abee-45b2-90e9-15d4d50372a8"/>
    <x v="319"/>
    <x v="5"/>
    <d v="2025-09-10T00:00:00"/>
    <n v="1"/>
    <s v="On Time"/>
    <s v="f8d78cbc-5a5d-4cc5-9f98-2a0dac184ef9"/>
    <s v="Samantha Howard"/>
    <x v="3"/>
    <x v="5"/>
    <x v="1"/>
    <x v="3"/>
    <x v="0"/>
    <s v="Online"/>
    <s v="Net Banking"/>
    <n v="7"/>
    <n v="1409.41"/>
    <n v="20"/>
    <n v="7892.7"/>
    <n v="1122.05"/>
    <n v="1609.22"/>
    <n v="0.16310979163520298"/>
    <n v="251"/>
    <s v="Returned"/>
    <s v="In Transit"/>
    <n v="18.2"/>
    <n v="2"/>
  </r>
  <r>
    <s v="b2709103-cfd6-4161-8499-68ddd6d24227"/>
    <x v="513"/>
    <x v="10"/>
    <d v="2024-03-04T00:00:00"/>
    <n v="2"/>
    <s v="On Time"/>
    <s v="76730495-1ff0-464c-8228-8f07fbda05ae"/>
    <s v="Corey Smith"/>
    <x v="1"/>
    <x v="1"/>
    <x v="1"/>
    <x v="2"/>
    <x v="4"/>
    <s v="Offline"/>
    <s v="Cash"/>
    <n v="2"/>
    <n v="696.26"/>
    <n v="5"/>
    <n v="1322.89"/>
    <n v="620.07000000000005"/>
    <n v="144.76"/>
    <n v="0.10395541895269009"/>
    <n v="127"/>
    <s v="Returned"/>
    <s v="In Transit"/>
    <n v="39.909999999999997"/>
    <n v="2"/>
  </r>
  <r>
    <s v="ae38cf46-47f8-4de4-8227-e0f205106943"/>
    <x v="514"/>
    <x v="3"/>
    <d v="2025-05-20T00:00:00"/>
    <n v="4"/>
    <s v="On Time"/>
    <s v="3106e8ce-5b9a-489a-b58d-fc59ebe0c8c1"/>
    <s v="Louis Turner"/>
    <x v="2"/>
    <x v="4"/>
    <x v="2"/>
    <x v="0"/>
    <x v="0"/>
    <s v="Online"/>
    <s v="Credit Card"/>
    <n v="6"/>
    <n v="406.22"/>
    <n v="20"/>
    <n v="1949.86"/>
    <n v="346.77"/>
    <n v="285.36"/>
    <n v="0.11707941509526858"/>
    <n v="84"/>
    <s v="Returned"/>
    <s v="Delivered"/>
    <n v="38.32"/>
    <n v="5"/>
  </r>
  <r>
    <s v="7e6a3ea7-fae9-4634-bbf8-5406389d2267"/>
    <x v="515"/>
    <x v="6"/>
    <d v="2025-05-02T00:00:00"/>
    <n v="6"/>
    <s v="Late"/>
    <s v="47dfa607-096b-4724-9ced-83b3f7a0be7a"/>
    <s v="Michael Obrien Jr."/>
    <x v="0"/>
    <x v="1"/>
    <x v="1"/>
    <x v="3"/>
    <x v="9"/>
    <s v="Offline"/>
    <s v="Cash"/>
    <n v="7"/>
    <n v="765.02"/>
    <n v="0"/>
    <n v="5355.14"/>
    <n v="621.6"/>
    <n v="1003.94"/>
    <n v="0.18747222294841967"/>
    <n v="17"/>
    <s v="Not Returned"/>
    <s v="In Transit"/>
    <n v="30.08"/>
    <n v="4"/>
  </r>
  <r>
    <s v="deb2d490-1c66-4dd9-a565-e779a3708c7f"/>
    <x v="516"/>
    <x v="4"/>
    <d v="2025-07-19T00:00:00"/>
    <n v="4"/>
    <s v="On Time"/>
    <s v="7e7786aa-8015-4756-91b0-af0747003fcf"/>
    <s v="Cory Rodgers"/>
    <x v="1"/>
    <x v="0"/>
    <x v="0"/>
    <x v="0"/>
    <x v="5"/>
    <s v="Online"/>
    <s v="Credit Card"/>
    <n v="6"/>
    <n v="562.41"/>
    <n v="15"/>
    <n v="2868.29"/>
    <n v="405.16"/>
    <n v="801.97"/>
    <n v="0.23765876614332368"/>
    <n v="82"/>
    <s v="Returned"/>
    <s v="Pending"/>
    <n v="13.41"/>
    <n v="2"/>
  </r>
  <r>
    <s v="2cef7557-90ad-47c6-9a5c-68adaeb0b110"/>
    <x v="517"/>
    <x v="10"/>
    <d v="2025-03-24T00:00:00"/>
    <n v="2"/>
    <s v="On Time"/>
    <s v="bef81d85-20d4-4165-9691-f45d10bb794e"/>
    <s v="David Hudson"/>
    <x v="0"/>
    <x v="7"/>
    <x v="1"/>
    <x v="2"/>
    <x v="1"/>
    <s v="Online"/>
    <s v="Debit Card"/>
    <n v="2"/>
    <n v="562.86"/>
    <n v="5"/>
    <n v="1069.43"/>
    <n v="436.01"/>
    <n v="241.02"/>
    <n v="0.21410297409657819"/>
    <n v="75"/>
    <s v="Not Returned"/>
    <s v="Delivered"/>
    <n v="38.6"/>
    <n v="4"/>
  </r>
  <r>
    <s v="c841b6a8-ba99-4da0-85e8-9165e1896b25"/>
    <x v="236"/>
    <x v="6"/>
    <d v="2024-04-16T00:00:00"/>
    <n v="5"/>
    <s v="On Time"/>
    <s v="ad900360-d900-4745-b11d-2ed4463a5bb6"/>
    <s v="Wayne Byrd"/>
    <x v="0"/>
    <x v="1"/>
    <x v="1"/>
    <x v="2"/>
    <x v="3"/>
    <s v="Offline"/>
    <s v="Debit Card"/>
    <n v="1"/>
    <n v="1044.8800000000001"/>
    <n v="0"/>
    <n v="1044.8800000000001"/>
    <n v="791.36"/>
    <n v="253.52"/>
    <n v="0.24263073271571853"/>
    <n v="163"/>
    <s v="Returned"/>
    <s v="In Transit"/>
    <n v="41.06"/>
    <n v="2"/>
  </r>
  <r>
    <s v="e212f7e1-8f63-42bb-ae41-115540bf6f6b"/>
    <x v="218"/>
    <x v="0"/>
    <d v="2025-02-14T00:00:00"/>
    <n v="9"/>
    <s v="Late"/>
    <s v="6d575fd1-f019-455f-8080-1ed9743480a1"/>
    <s v="Terri Williams"/>
    <x v="0"/>
    <x v="7"/>
    <x v="1"/>
    <x v="3"/>
    <x v="9"/>
    <s v="Online"/>
    <s v="Debit Card"/>
    <n v="3"/>
    <n v="467.54"/>
    <n v="15"/>
    <n v="1192.23"/>
    <n v="358.09"/>
    <n v="279.10000000000002"/>
    <n v="0.19898475709743194"/>
    <n v="439"/>
    <s v="Returned"/>
    <s v="Delivered"/>
    <n v="26.5"/>
    <n v="1"/>
  </r>
  <r>
    <s v="febf4c56-d826-4496-aebb-7a1752b0147b"/>
    <x v="309"/>
    <x v="7"/>
    <d v="2025-10-22T00:00:00"/>
    <n v="7"/>
    <s v="Late"/>
    <s v="ae1fd957-1f28-4417-8627-3272682904ca"/>
    <s v="Kathleen Holmes"/>
    <x v="0"/>
    <x v="5"/>
    <x v="1"/>
    <x v="1"/>
    <x v="2"/>
    <s v="Offline"/>
    <s v="Credit Card"/>
    <n v="6"/>
    <n v="1687.55"/>
    <n v="5"/>
    <n v="9619.0300000000007"/>
    <n v="1431.71"/>
    <n v="1458.29"/>
    <n v="0.14402437458643202"/>
    <n v="445"/>
    <s v="Not Returned"/>
    <s v="In Transit"/>
    <n v="6.24"/>
    <n v="3"/>
  </r>
  <r>
    <s v="0c05e009-397b-4dd7-b8a1-e477e240e060"/>
    <x v="518"/>
    <x v="11"/>
    <d v="2023-11-28T00:00:00"/>
    <n v="9"/>
    <s v="Late"/>
    <s v="884c0a55-6b89-4000-ab1b-b47f47269e7f"/>
    <s v="Aaron Lee"/>
    <x v="2"/>
    <x v="4"/>
    <x v="2"/>
    <x v="3"/>
    <x v="4"/>
    <s v="Online"/>
    <s v="Debit Card"/>
    <n v="4"/>
    <n v="1680.93"/>
    <n v="5"/>
    <n v="6387.53"/>
    <n v="1250.29"/>
    <n v="1636.43"/>
    <n v="0.24338163992551742"/>
    <n v="306"/>
    <s v="Not Returned"/>
    <s v="In Transit"/>
    <n v="39.79"/>
    <n v="4"/>
  </r>
  <r>
    <s v="067ec672-cec3-46f4-9262-c536e14e21f7"/>
    <x v="519"/>
    <x v="2"/>
    <d v="2023-12-26T00:00:00"/>
    <n v="7"/>
    <s v="Late"/>
    <s v="fa647958-39c2-41a2-bcc9-245cfd81fbc0"/>
    <s v="Tina Stark"/>
    <x v="3"/>
    <x v="1"/>
    <x v="1"/>
    <x v="3"/>
    <x v="5"/>
    <s v="Offline"/>
    <s v="UPI"/>
    <n v="3"/>
    <n v="1145.29"/>
    <n v="0"/>
    <n v="3435.87"/>
    <n v="814.14"/>
    <n v="993.45"/>
    <n v="0.28914074164622061"/>
    <n v="155"/>
    <s v="Not Returned"/>
    <s v="In Transit"/>
    <n v="43.49"/>
    <n v="4"/>
  </r>
  <r>
    <s v="10168d65-4f90-491a-9448-10de2a1b76e3"/>
    <x v="345"/>
    <x v="10"/>
    <d v="2024-03-27T00:00:00"/>
    <n v="10"/>
    <s v="Late"/>
    <s v="0722ab3c-18c3-4aa9-a013-5044a041301d"/>
    <s v="Robert Watkins"/>
    <x v="1"/>
    <x v="7"/>
    <x v="1"/>
    <x v="3"/>
    <x v="4"/>
    <s v="Offline"/>
    <s v="UPI"/>
    <n v="10"/>
    <n v="1405.74"/>
    <n v="20"/>
    <n v="11245.92"/>
    <n v="1122.21"/>
    <n v="2268.2399999999998"/>
    <n v="0.16135558495881172"/>
    <n v="46"/>
    <s v="Not Returned"/>
    <s v="In Transit"/>
    <n v="28.97"/>
    <n v="5"/>
  </r>
  <r>
    <s v="401ad5cd-d72b-4154-9594-d9c6ef60250e"/>
    <x v="106"/>
    <x v="0"/>
    <d v="2025-02-20T00:00:00"/>
    <n v="6"/>
    <s v="Late"/>
    <s v="3d051bf4-793c-4fbf-9b9b-71f03f4574d4"/>
    <s v="Sandra Underwood"/>
    <x v="3"/>
    <x v="0"/>
    <x v="0"/>
    <x v="2"/>
    <x v="0"/>
    <s v="Online"/>
    <s v="Net Banking"/>
    <n v="5"/>
    <n v="1871.61"/>
    <n v="20"/>
    <n v="7486.44"/>
    <n v="1411.3"/>
    <n v="1841.24"/>
    <n v="0.19675466576904377"/>
    <n v="97"/>
    <s v="Not Returned"/>
    <s v="In Transit"/>
    <n v="13.63"/>
    <n v="3"/>
  </r>
  <r>
    <s v="12aa48cf-f18c-4581-bc9b-3b84cb4addc6"/>
    <x v="379"/>
    <x v="11"/>
    <d v="2024-11-26T00:00:00"/>
    <n v="3"/>
    <s v="On Time"/>
    <s v="704377c3-9e9b-49e2-9997-496bc6978476"/>
    <s v="Lori Riley"/>
    <x v="3"/>
    <x v="4"/>
    <x v="2"/>
    <x v="2"/>
    <x v="0"/>
    <s v="Online"/>
    <s v="UPI"/>
    <n v="4"/>
    <n v="1215.6300000000001"/>
    <n v="20"/>
    <n v="3890.02"/>
    <n v="1054.1500000000001"/>
    <n v="516.74"/>
    <n v="0.10626999991773813"/>
    <n v="364"/>
    <s v="Not Returned"/>
    <s v="Delivered"/>
    <n v="40.909999999999997"/>
    <n v="5"/>
  </r>
  <r>
    <s v="0889360f-eaad-4b2f-8f89-2df6f97a822c"/>
    <x v="520"/>
    <x v="2"/>
    <d v="2023-12-28T00:00:00"/>
    <n v="6"/>
    <s v="Late"/>
    <s v="d9025a2c-e3dc-4702-9033-14b1609cf7af"/>
    <s v="Rachel Brown"/>
    <x v="1"/>
    <x v="5"/>
    <x v="1"/>
    <x v="0"/>
    <x v="0"/>
    <s v="Offline"/>
    <s v="UPI"/>
    <n v="4"/>
    <n v="1295.26"/>
    <n v="20"/>
    <n v="4144.83"/>
    <n v="1084.1099999999999"/>
    <n v="675.68"/>
    <n v="0.13041397094019733"/>
    <n v="125"/>
    <s v="Not Returned"/>
    <s v="In Transit"/>
    <n v="37.270000000000003"/>
    <n v="5"/>
  </r>
  <r>
    <s v="9c595e03-4d2d-4557-8e06-a41671219097"/>
    <x v="494"/>
    <x v="4"/>
    <d v="2025-07-08T00:00:00"/>
    <n v="7"/>
    <s v="Late"/>
    <s v="1a115f59-10d7-4164-ae8d-0018a04dac84"/>
    <s v="Kristin Phillips"/>
    <x v="2"/>
    <x v="7"/>
    <x v="1"/>
    <x v="2"/>
    <x v="7"/>
    <s v="Online"/>
    <s v="Credit Card"/>
    <n v="2"/>
    <n v="546.72"/>
    <n v="10"/>
    <n v="984.1"/>
    <n v="348.44"/>
    <n v="356.9"/>
    <n v="0.32640108282118813"/>
    <n v="96"/>
    <s v="Not Returned"/>
    <s v="In Transit"/>
    <n v="25.46"/>
    <n v="5"/>
  </r>
  <r>
    <s v="c080aba4-9e07-409d-9888-54db66d4b394"/>
    <x v="521"/>
    <x v="9"/>
    <d v="2024-08-16T00:00:00"/>
    <n v="8"/>
    <s v="Late"/>
    <s v="997dcd9a-dd55-4b7d-bbad-3a0d693e5fcf"/>
    <s v="Lori Chavez"/>
    <x v="2"/>
    <x v="3"/>
    <x v="0"/>
    <x v="3"/>
    <x v="8"/>
    <s v="Offline"/>
    <s v="UPI"/>
    <n v="7"/>
    <n v="568.12"/>
    <n v="15"/>
    <n v="3380.31"/>
    <n v="442.33"/>
    <n v="748.45"/>
    <n v="0.18820219068406072"/>
    <n v="61"/>
    <s v="Returned"/>
    <s v="Delivered"/>
    <n v="10.53"/>
    <n v="1"/>
  </r>
  <r>
    <s v="9ec620e0-e143-40ad-ad98-567ecb8fe981"/>
    <x v="55"/>
    <x v="7"/>
    <d v="2024-10-13T00:00:00"/>
    <n v="2"/>
    <s v="On Time"/>
    <s v="a6a2c945-56f1-4afb-99ed-59a59e85e4d4"/>
    <s v="Rachel Gibson"/>
    <x v="2"/>
    <x v="1"/>
    <x v="1"/>
    <x v="0"/>
    <x v="0"/>
    <s v="Online"/>
    <s v="Credit Card"/>
    <n v="9"/>
    <n v="259.55"/>
    <n v="10"/>
    <n v="2102.36"/>
    <n v="165.65"/>
    <n v="760.59"/>
    <n v="0.32560200346753992"/>
    <n v="456"/>
    <s v="Returned"/>
    <s v="Delivered"/>
    <n v="10.01"/>
    <n v="5"/>
  </r>
  <r>
    <s v="1a49de98-1ba6-41ed-b146-74a6967aefbb"/>
    <x v="174"/>
    <x v="8"/>
    <d v="2024-07-02T00:00:00"/>
    <n v="5"/>
    <s v="On Time"/>
    <s v="114a9827-b69a-4a1e-985d-654b03255820"/>
    <s v="Sara Strong"/>
    <x v="3"/>
    <x v="3"/>
    <x v="0"/>
    <x v="2"/>
    <x v="2"/>
    <s v="Online"/>
    <s v="Debit Card"/>
    <n v="4"/>
    <n v="519.33000000000004"/>
    <n v="20"/>
    <n v="1661.86"/>
    <n v="405.65"/>
    <n v="363.78"/>
    <n v="0.17511986598116802"/>
    <n v="11"/>
    <s v="Not Returned"/>
    <s v="Delivered"/>
    <n v="12.73"/>
    <n v="4"/>
  </r>
  <r>
    <s v="5afaeb32-419b-474e-8247-23c3a32a4516"/>
    <x v="395"/>
    <x v="1"/>
    <d v="2024-01-24T00:00:00"/>
    <n v="2"/>
    <s v="On Time"/>
    <s v="9ef01577-b980-4521-bb3c-fc106bc71d7f"/>
    <s v="David Robles"/>
    <x v="0"/>
    <x v="2"/>
    <x v="2"/>
    <x v="0"/>
    <x v="7"/>
    <s v="Online"/>
    <s v="Cash"/>
    <n v="10"/>
    <n v="227.8"/>
    <n v="10"/>
    <n v="2050.1999999999998"/>
    <n v="192"/>
    <n v="322.2"/>
    <n v="0.14143985952589991"/>
    <n v="113"/>
    <s v="Returned"/>
    <s v="In Transit"/>
    <n v="32.43"/>
    <n v="2"/>
  </r>
  <r>
    <s v="6f93be2a-95a3-40d9-8fc9-663f20afaf9e"/>
    <x v="281"/>
    <x v="2"/>
    <d v="2023-12-12T00:00:00"/>
    <n v="10"/>
    <s v="Late"/>
    <s v="c11ea16b-a6d6-4330-b5b1-9be4835c3541"/>
    <s v="Kevin Weaver"/>
    <x v="2"/>
    <x v="2"/>
    <x v="2"/>
    <x v="2"/>
    <x v="5"/>
    <s v="Offline"/>
    <s v="Debit Card"/>
    <n v="5"/>
    <n v="56.18"/>
    <n v="15"/>
    <n v="238.76"/>
    <n v="43.48"/>
    <n v="53.98"/>
    <n v="0.19216803132787469"/>
    <n v="118"/>
    <s v="Returned"/>
    <s v="Delivered"/>
    <n v="23.38"/>
    <n v="4"/>
  </r>
  <r>
    <s v="9a73cd2f-4f05-495e-b832-b59c25bc99ae"/>
    <x v="522"/>
    <x v="0"/>
    <d v="2024-02-12T00:00:00"/>
    <n v="5"/>
    <s v="On Time"/>
    <s v="f863af2d-5e6b-4460-8a83-2ab557c850b0"/>
    <s v="Kevin Gregory"/>
    <x v="1"/>
    <x v="7"/>
    <x v="1"/>
    <x v="1"/>
    <x v="2"/>
    <s v="Offline"/>
    <s v="Cash"/>
    <n v="7"/>
    <n v="1708.64"/>
    <n v="0"/>
    <n v="11960.48"/>
    <n v="1302.6300000000001"/>
    <n v="2842.07"/>
    <n v="0.23762173424477945"/>
    <n v="404"/>
    <s v="Not Returned"/>
    <s v="In Transit"/>
    <n v="5.93"/>
    <n v="5"/>
  </r>
  <r>
    <s v="d5ce0626-d1b6-4755-81d1-d2263cc56af3"/>
    <x v="523"/>
    <x v="11"/>
    <d v="2023-12-07T00:00:00"/>
    <n v="7"/>
    <s v="Late"/>
    <s v="6c0c32f9-0dfa-4e46-9bd3-e8658f381c01"/>
    <s v="William Davidson"/>
    <x v="1"/>
    <x v="4"/>
    <x v="2"/>
    <x v="3"/>
    <x v="4"/>
    <s v="Offline"/>
    <s v="Debit Card"/>
    <n v="3"/>
    <n v="450.67"/>
    <n v="0"/>
    <n v="1352.01"/>
    <n v="351.65"/>
    <n v="297.06"/>
    <n v="0.21971730978321166"/>
    <n v="111"/>
    <s v="Not Returned"/>
    <s v="In Transit"/>
    <n v="23.23"/>
    <n v="2"/>
  </r>
  <r>
    <s v="30799b56-576f-4264-9182-e8e7c9070c97"/>
    <x v="243"/>
    <x v="10"/>
    <d v="2024-03-31T00:00:00"/>
    <n v="10"/>
    <s v="Late"/>
    <s v="b11c7dff-b1dd-448c-b9c9-1e00aaf8e1d5"/>
    <s v="Ms. Erin Lane"/>
    <x v="1"/>
    <x v="3"/>
    <x v="0"/>
    <x v="1"/>
    <x v="2"/>
    <s v="Online"/>
    <s v="Cash"/>
    <n v="8"/>
    <n v="1220.8499999999999"/>
    <n v="0"/>
    <n v="9766.7999999999993"/>
    <n v="983.94"/>
    <n v="1895.28"/>
    <n v="0.194053323504116"/>
    <n v="365"/>
    <s v="Returned"/>
    <s v="In Transit"/>
    <n v="30.72"/>
    <n v="3"/>
  </r>
  <r>
    <s v="542060ce-6b2f-4d47-8cb4-a7f69db8ef7e"/>
    <x v="163"/>
    <x v="4"/>
    <d v="2024-07-08T00:00:00"/>
    <n v="5"/>
    <s v="On Time"/>
    <s v="e04872dc-744d-4442-9ad7-4fd4298b2e78"/>
    <s v="Amanda Robinson"/>
    <x v="3"/>
    <x v="4"/>
    <x v="2"/>
    <x v="0"/>
    <x v="9"/>
    <s v="Online"/>
    <s v="UPI"/>
    <n v="8"/>
    <n v="900.77"/>
    <n v="15"/>
    <n v="6125.24"/>
    <n v="564.64"/>
    <n v="2285.6799999999998"/>
    <n v="0.31718418686235106"/>
    <n v="187"/>
    <s v="Not Returned"/>
    <s v="In Transit"/>
    <n v="12.11"/>
    <n v="2"/>
  </r>
  <r>
    <s v="3af33cc5-b176-471f-b918-2c16a3863cd1"/>
    <x v="524"/>
    <x v="7"/>
    <d v="2023-10-22T00:00:00"/>
    <n v="3"/>
    <s v="On Time"/>
    <s v="3d305a07-3690-4edb-9fb9-38e0776ef3e6"/>
    <s v="Dr. Robert Aguirre"/>
    <x v="0"/>
    <x v="2"/>
    <x v="2"/>
    <x v="0"/>
    <x v="2"/>
    <s v="Online"/>
    <s v="UPI"/>
    <n v="4"/>
    <n v="760.92"/>
    <n v="0"/>
    <n v="3043.68"/>
    <n v="617.97"/>
    <n v="571.79999999999995"/>
    <n v="0.18786469011196971"/>
    <n v="40"/>
    <s v="Not Returned"/>
    <s v="In Transit"/>
    <n v="11.71"/>
    <n v="2"/>
  </r>
  <r>
    <s v="d37a430a-2f2a-45e8-a67a-e277348f9ce0"/>
    <x v="298"/>
    <x v="9"/>
    <d v="2024-08-07T00:00:00"/>
    <n v="4"/>
    <s v="On Time"/>
    <s v="028849d9-5ce1-45be-81b8-c14afd68a5d7"/>
    <s v="Alvin Wilson"/>
    <x v="0"/>
    <x v="4"/>
    <x v="2"/>
    <x v="2"/>
    <x v="7"/>
    <s v="Online"/>
    <s v="Net Banking"/>
    <n v="5"/>
    <n v="496.72"/>
    <n v="5"/>
    <n v="2359.42"/>
    <n v="375.6"/>
    <n v="575.32000000000005"/>
    <n v="0.23164760831051698"/>
    <n v="335"/>
    <s v="Returned"/>
    <s v="In Transit"/>
    <n v="29.66"/>
    <n v="4"/>
  </r>
  <r>
    <s v="95ef8b1b-a19f-4485-b1c4-6c9e70be9630"/>
    <x v="180"/>
    <x v="3"/>
    <d v="2024-05-31T00:00:00"/>
    <n v="2"/>
    <s v="On Time"/>
    <s v="0b3d58ad-5c23-4306-83f9-f409e9a74800"/>
    <s v="Christina Mitchell"/>
    <x v="0"/>
    <x v="5"/>
    <x v="1"/>
    <x v="1"/>
    <x v="3"/>
    <s v="Offline"/>
    <s v="Debit Card"/>
    <n v="4"/>
    <n v="1625.07"/>
    <n v="20"/>
    <n v="5200.22"/>
    <n v="1322.41"/>
    <n v="968.51"/>
    <n v="0.14899512021020633"/>
    <n v="273"/>
    <s v="Returned"/>
    <s v="In Transit"/>
    <n v="29.9"/>
    <n v="3"/>
  </r>
  <r>
    <s v="2c9de90a-b805-4e3c-8312-5b58e2a868e7"/>
    <x v="114"/>
    <x v="6"/>
    <d v="2024-04-07T00:00:00"/>
    <n v="3"/>
    <s v="On Time"/>
    <s v="3ef7839f-8df4-497b-98f8-001856fe4769"/>
    <s v="Alex Cameron"/>
    <x v="3"/>
    <x v="5"/>
    <x v="1"/>
    <x v="1"/>
    <x v="1"/>
    <s v="Online"/>
    <s v="Net Banking"/>
    <n v="4"/>
    <n v="1867.69"/>
    <n v="0"/>
    <n v="7470.76"/>
    <n v="1302.98"/>
    <n v="2258.84"/>
    <n v="0.30235745760806132"/>
    <n v="258"/>
    <s v="Returned"/>
    <s v="In Transit"/>
    <n v="11.07"/>
    <n v="1"/>
  </r>
  <r>
    <s v="ad6d84ef-d4d9-40ae-855f-d8d119e79a3d"/>
    <x v="104"/>
    <x v="5"/>
    <d v="2025-09-28T00:00:00"/>
    <n v="5"/>
    <s v="On Time"/>
    <s v="c993f819-a7a5-41e8-a101-14f423226464"/>
    <s v="Gina Clark"/>
    <x v="2"/>
    <x v="7"/>
    <x v="1"/>
    <x v="1"/>
    <x v="7"/>
    <s v="Online"/>
    <s v="Cash"/>
    <n v="10"/>
    <n v="521.75"/>
    <n v="10"/>
    <n v="4695.75"/>
    <n v="402.87"/>
    <n v="1069.92"/>
    <n v="0.20506372783900337"/>
    <n v="89"/>
    <s v="Returned"/>
    <s v="Pending"/>
    <n v="16.170000000000002"/>
    <n v="5"/>
  </r>
  <r>
    <s v="5f5258ab-cf3a-4723-9ea0-c5033d7a774e"/>
    <x v="98"/>
    <x v="7"/>
    <d v="2024-10-13T00:00:00"/>
    <n v="8"/>
    <s v="Late"/>
    <s v="86e4abac-f0ef-4a1e-abde-3c78a9315044"/>
    <s v="Yolanda Keith"/>
    <x v="2"/>
    <x v="1"/>
    <x v="1"/>
    <x v="0"/>
    <x v="2"/>
    <s v="Offline"/>
    <s v="Net Banking"/>
    <n v="5"/>
    <n v="315.01"/>
    <n v="15"/>
    <n v="1338.79"/>
    <n v="238.99"/>
    <n v="323.08"/>
    <n v="0.20512364686835338"/>
    <n v="238"/>
    <s v="Not Returned"/>
    <s v="Pending"/>
    <n v="30.99"/>
    <n v="4"/>
  </r>
  <r>
    <s v="24f982ec-1e55-4419-90bc-94d3b6004df4"/>
    <x v="34"/>
    <x v="9"/>
    <d v="2025-09-02T00:00:00"/>
    <n v="4"/>
    <s v="On Time"/>
    <s v="cb7e717c-217b-429e-ac95-73e9e1fa2466"/>
    <s v="Joseph Benson"/>
    <x v="0"/>
    <x v="3"/>
    <x v="0"/>
    <x v="3"/>
    <x v="7"/>
    <s v="Offline"/>
    <s v="UPI"/>
    <n v="8"/>
    <n v="1031.1500000000001"/>
    <n v="5"/>
    <n v="7836.74"/>
    <n v="867.66"/>
    <n v="1242.52"/>
    <n v="0.15062309072394897"/>
    <n v="59"/>
    <s v="Not Returned"/>
    <s v="In Transit"/>
    <n v="21.92"/>
    <n v="3"/>
  </r>
  <r>
    <s v="a2da43a7-fa1b-4659-adf6-5800997c0dc9"/>
    <x v="525"/>
    <x v="8"/>
    <d v="2024-06-22T00:00:00"/>
    <n v="3"/>
    <s v="On Time"/>
    <s v="c3595dc2-0bd3-42a9-abc7-8c063e9ace12"/>
    <s v="Chelsea Nichols"/>
    <x v="2"/>
    <x v="1"/>
    <x v="1"/>
    <x v="2"/>
    <x v="9"/>
    <s v="Online"/>
    <s v="UPI"/>
    <n v="1"/>
    <n v="437.47"/>
    <n v="5"/>
    <n v="415.6"/>
    <n v="319.64"/>
    <n v="111.94"/>
    <n v="0.25588040322764988"/>
    <n v="202"/>
    <s v="Returned"/>
    <s v="Delivered"/>
    <n v="5.74"/>
    <n v="2"/>
  </r>
  <r>
    <s v="0da26154-3f46-443a-93e2-e04726087b53"/>
    <x v="99"/>
    <x v="8"/>
    <d v="2025-06-29T00:00:00"/>
    <n v="8"/>
    <s v="Late"/>
    <s v="df73321d-47b2-424d-8bad-3916a1243bea"/>
    <s v="Jordan Silva"/>
    <x v="1"/>
    <x v="7"/>
    <x v="1"/>
    <x v="2"/>
    <x v="9"/>
    <s v="Offline"/>
    <s v="Credit Card"/>
    <n v="8"/>
    <n v="828.52"/>
    <n v="10"/>
    <n v="5965.34"/>
    <n v="716.43"/>
    <n v="807.05"/>
    <n v="0.12176079032491671"/>
    <n v="125"/>
    <s v="Returned"/>
    <s v="Pending"/>
    <n v="46.52"/>
    <n v="3"/>
  </r>
  <r>
    <s v="c8dfd1f1-14d7-4283-ba30-3cce359097e0"/>
    <x v="526"/>
    <x v="7"/>
    <d v="2024-11-04T00:00:00"/>
    <n v="5"/>
    <s v="On Time"/>
    <s v="9d6932c9-a9db-47b9-8a7e-cb33787da6d7"/>
    <s v="Jordan Potter"/>
    <x v="3"/>
    <x v="6"/>
    <x v="0"/>
    <x v="0"/>
    <x v="6"/>
    <s v="Offline"/>
    <s v="Credit Card"/>
    <n v="7"/>
    <n v="956.92"/>
    <n v="15"/>
    <n v="5693.67"/>
    <n v="596.58000000000004"/>
    <n v="2144.02"/>
    <n v="0.32007751058455403"/>
    <n v="478"/>
    <s v="Not Returned"/>
    <s v="Delivered"/>
    <n v="20.86"/>
    <n v="2"/>
  </r>
  <r>
    <s v="7fa372cd-5fcf-4711-8258-3678c04a7761"/>
    <x v="23"/>
    <x v="10"/>
    <d v="2025-03-02T00:00:00"/>
    <n v="1"/>
    <s v="On Time"/>
    <s v="52630028-2dd2-48c0-b6da-387584d62148"/>
    <s v="Kelly Webb"/>
    <x v="1"/>
    <x v="3"/>
    <x v="0"/>
    <x v="1"/>
    <x v="3"/>
    <s v="Offline"/>
    <s v="Credit Card"/>
    <n v="3"/>
    <n v="1984.59"/>
    <n v="20"/>
    <n v="4763.0200000000004"/>
    <n v="1351.27"/>
    <n v="1519.97"/>
    <n v="0.25529538426912696"/>
    <n v="229"/>
    <s v="Not Returned"/>
    <s v="In Transit"/>
    <n v="40.93"/>
    <n v="4"/>
  </r>
  <r>
    <s v="66a466d4-94c8-469d-84b1-a1ee794836f2"/>
    <x v="103"/>
    <x v="11"/>
    <d v="2024-11-12T00:00:00"/>
    <n v="8"/>
    <s v="Late"/>
    <s v="957fe29f-ca66-4da6-abd2-cb71a35ae369"/>
    <s v="Christine Jacobson"/>
    <x v="2"/>
    <x v="6"/>
    <x v="0"/>
    <x v="2"/>
    <x v="0"/>
    <s v="Offline"/>
    <s v="Net Banking"/>
    <n v="9"/>
    <n v="767.54"/>
    <n v="20"/>
    <n v="5526.29"/>
    <n v="488.91"/>
    <n v="2006.14"/>
    <n v="0.29041410798713352"/>
    <n v="18"/>
    <s v="Returned"/>
    <s v="Delivered"/>
    <n v="46.98"/>
    <n v="4"/>
  </r>
  <r>
    <s v="37f5c238-6559-4365-bc00-a0f0dcf89878"/>
    <x v="458"/>
    <x v="7"/>
    <d v="2024-10-07T00:00:00"/>
    <n v="5"/>
    <s v="On Time"/>
    <s v="6088825e-e382-4da1-acce-4c234e55f3fe"/>
    <s v="Taylor Brooks"/>
    <x v="2"/>
    <x v="6"/>
    <x v="0"/>
    <x v="3"/>
    <x v="0"/>
    <s v="Online"/>
    <s v="Credit Card"/>
    <n v="4"/>
    <n v="330.71"/>
    <n v="0"/>
    <n v="1322.84"/>
    <n v="259.63"/>
    <n v="284.32"/>
    <n v="0.21493151099150315"/>
    <n v="22"/>
    <s v="Not Returned"/>
    <s v="Delivered"/>
    <n v="47.91"/>
    <n v="2"/>
  </r>
  <r>
    <s v="1582de78-c06a-4949-a263-78ab15b2c2b4"/>
    <x v="205"/>
    <x v="2"/>
    <d v="2024-12-22T00:00:00"/>
    <n v="5"/>
    <s v="On Time"/>
    <s v="5a00d0f2-84d1-4f5e-b1cb-19b34b88445a"/>
    <s v="Andrew Hunt"/>
    <x v="1"/>
    <x v="4"/>
    <x v="2"/>
    <x v="1"/>
    <x v="2"/>
    <s v="Online"/>
    <s v="Credit Card"/>
    <n v="3"/>
    <n v="1608.97"/>
    <n v="15"/>
    <n v="4102.87"/>
    <n v="1229.44"/>
    <n v="967.8"/>
    <n v="0.20050094159617643"/>
    <n v="83"/>
    <s v="Returned"/>
    <s v="In Transit"/>
    <n v="37.729999999999997"/>
    <n v="1"/>
  </r>
  <r>
    <s v="6eb8b0e2-77b1-4be3-b37e-a52f6d150b06"/>
    <x v="527"/>
    <x v="4"/>
    <d v="2024-07-12T00:00:00"/>
    <n v="8"/>
    <s v="Late"/>
    <s v="7f5efb6b-cdf4-4137-9e15-433b68b1211a"/>
    <s v="James White"/>
    <x v="3"/>
    <x v="2"/>
    <x v="2"/>
    <x v="3"/>
    <x v="7"/>
    <s v="Offline"/>
    <s v="Cash"/>
    <n v="8"/>
    <n v="1853.4"/>
    <n v="0"/>
    <n v="14827.2"/>
    <n v="1156.5"/>
    <n v="5575.2"/>
    <n v="0.37601165425704108"/>
    <n v="489"/>
    <s v="Not Returned"/>
    <s v="Pending"/>
    <n v="30.14"/>
    <n v="3"/>
  </r>
  <r>
    <s v="5bed83be-136d-4cce-a535-f9d743fffdea"/>
    <x v="528"/>
    <x v="6"/>
    <d v="2024-04-19T00:00:00"/>
    <n v="4"/>
    <s v="On Time"/>
    <s v="d7b4db17-4b65-4517-9519-613ce6c71f15"/>
    <s v="Kimberly Miller"/>
    <x v="1"/>
    <x v="6"/>
    <x v="0"/>
    <x v="1"/>
    <x v="4"/>
    <s v="Online"/>
    <s v="Cash"/>
    <n v="5"/>
    <n v="1064.0899999999999"/>
    <n v="20"/>
    <n v="4256.3599999999997"/>
    <n v="886.91"/>
    <n v="708.72"/>
    <n v="0.13320677762219363"/>
    <n v="247"/>
    <s v="Not Returned"/>
    <s v="In Transit"/>
    <n v="47.3"/>
    <n v="3"/>
  </r>
  <r>
    <s v="1e5bc68b-1931-46f5-ba4d-45fded360bb7"/>
    <x v="241"/>
    <x v="3"/>
    <d v="2024-05-21T00:00:00"/>
    <n v="3"/>
    <s v="On Time"/>
    <s v="8bc85d37-09cc-4f1a-9c38-7c2a1243e838"/>
    <s v="Craig Murphy"/>
    <x v="1"/>
    <x v="7"/>
    <x v="1"/>
    <x v="3"/>
    <x v="3"/>
    <s v="Online"/>
    <s v="Debit Card"/>
    <n v="5"/>
    <n v="1906.6"/>
    <n v="10"/>
    <n v="8579.7000000000007"/>
    <n v="1204.8699999999999"/>
    <n v="3157.79"/>
    <n v="0.33124829539494388"/>
    <n v="237"/>
    <s v="Returned"/>
    <s v="Delivered"/>
    <n v="36.380000000000003"/>
    <n v="5"/>
  </r>
  <r>
    <s v="aefc6ef1-c4bb-4ace-90c8-da67bec62bbe"/>
    <x v="507"/>
    <x v="8"/>
    <d v="2024-06-11T00:00:00"/>
    <n v="3"/>
    <s v="On Time"/>
    <s v="b4a4feee-30cd-4149-8643-4f21d86f4bb4"/>
    <s v="Brenda Wyatt"/>
    <x v="2"/>
    <x v="6"/>
    <x v="0"/>
    <x v="3"/>
    <x v="2"/>
    <s v="Online"/>
    <s v="UPI"/>
    <n v="6"/>
    <n v="867.62"/>
    <n v="10"/>
    <n v="4685.1499999999996"/>
    <n v="541.69000000000005"/>
    <n v="1760.02"/>
    <n v="0.33809348178542065"/>
    <n v="474"/>
    <s v="Returned"/>
    <s v="In Transit"/>
    <n v="23.27"/>
    <n v="4"/>
  </r>
  <r>
    <s v="42d9c5d7-e991-46d5-8b0a-4802bd64e8d6"/>
    <x v="529"/>
    <x v="6"/>
    <d v="2025-04-29T00:00:00"/>
    <n v="4"/>
    <s v="On Time"/>
    <s v="482702f0-4caa-468b-8523-b4e9022f46bb"/>
    <s v="Rachel Powell"/>
    <x v="2"/>
    <x v="5"/>
    <x v="1"/>
    <x v="3"/>
    <x v="9"/>
    <s v="Offline"/>
    <s v="Cash"/>
    <n v="6"/>
    <n v="1957.8"/>
    <n v="10"/>
    <n v="10572.12"/>
    <n v="1244.1199999999999"/>
    <n v="3853.87"/>
    <n v="0.32807828514999832"/>
    <n v="301"/>
    <s v="Returned"/>
    <s v="In Transit"/>
    <n v="24.35"/>
    <n v="2"/>
  </r>
  <r>
    <s v="a7c24c68-c1ff-4427-9477-d9d7d26580c0"/>
    <x v="175"/>
    <x v="9"/>
    <d v="2024-09-06T00:00:00"/>
    <n v="10"/>
    <s v="Late"/>
    <s v="833cd4f2-a772-4290-b8d5-40ef030b4532"/>
    <s v="Tiffany Grimes MD"/>
    <x v="2"/>
    <x v="3"/>
    <x v="0"/>
    <x v="1"/>
    <x v="4"/>
    <s v="Online"/>
    <s v="Credit Card"/>
    <n v="6"/>
    <n v="1618.83"/>
    <n v="5"/>
    <n v="9227.33"/>
    <n v="1261.71"/>
    <n v="2035.58"/>
    <n v="0.20957316909949367"/>
    <n v="42"/>
    <s v="Returned"/>
    <s v="Pending"/>
    <n v="5.38"/>
    <n v="5"/>
  </r>
  <r>
    <s v="3bd54863-7974-490b-b5ba-5e93bfc77282"/>
    <x v="530"/>
    <x v="6"/>
    <d v="2025-05-03T00:00:00"/>
    <n v="3"/>
    <s v="On Time"/>
    <s v="8d783178-c935-4278-9645-dec1840d214b"/>
    <s v="Miranda Murray"/>
    <x v="0"/>
    <x v="4"/>
    <x v="2"/>
    <x v="3"/>
    <x v="5"/>
    <s v="Online"/>
    <s v="UPI"/>
    <n v="3"/>
    <n v="1872.03"/>
    <n v="0"/>
    <n v="5616.09"/>
    <n v="1124.3900000000001"/>
    <n v="2242.92"/>
    <n v="0.39937394165691792"/>
    <n v="431"/>
    <s v="Not Returned"/>
    <s v="Pending"/>
    <n v="35.85"/>
    <n v="3"/>
  </r>
  <r>
    <s v="3016b62b-d886-4545-9025-ac1815fbf5dc"/>
    <x v="491"/>
    <x v="8"/>
    <d v="2025-07-03T00:00:00"/>
    <n v="10"/>
    <s v="Late"/>
    <s v="b2ac4768-f122-4f43-8527-4f356dc56044"/>
    <s v="Jeffrey Farrell"/>
    <x v="0"/>
    <x v="0"/>
    <x v="0"/>
    <x v="0"/>
    <x v="7"/>
    <s v="Online"/>
    <s v="Net Banking"/>
    <n v="6"/>
    <n v="1791.12"/>
    <n v="0"/>
    <n v="10746.72"/>
    <n v="1095.5999999999999"/>
    <n v="4173.12"/>
    <n v="0.38831569074098887"/>
    <n v="0"/>
    <s v="Returned"/>
    <s v="Delivered"/>
    <n v="45.37"/>
    <n v="4"/>
  </r>
  <r>
    <s v="dfae1803-93d7-47e7-a392-3df45fec59ac"/>
    <x v="360"/>
    <x v="11"/>
    <d v="2023-11-14T00:00:00"/>
    <n v="5"/>
    <s v="On Time"/>
    <s v="bce0caef-f17f-45c0-8e39-f65a20db4294"/>
    <s v="Robert Flowers"/>
    <x v="1"/>
    <x v="0"/>
    <x v="0"/>
    <x v="2"/>
    <x v="4"/>
    <s v="Online"/>
    <s v="Cash"/>
    <n v="9"/>
    <n v="618.29"/>
    <n v="0"/>
    <n v="5564.61"/>
    <n v="525.26"/>
    <n v="837.27"/>
    <n v="0.15046337479176439"/>
    <n v="310"/>
    <s v="Not Returned"/>
    <s v="Delivered"/>
    <n v="33.96"/>
    <n v="5"/>
  </r>
  <r>
    <s v="af8e26b2-6cfb-4173-ab4d-3d1a39b9c13a"/>
    <x v="531"/>
    <x v="4"/>
    <d v="2024-07-12T00:00:00"/>
    <n v="6"/>
    <s v="Late"/>
    <s v="c7552c99-c349-45ff-a743-2c04c0ac1c00"/>
    <s v="Elizabeth Matthews"/>
    <x v="1"/>
    <x v="0"/>
    <x v="0"/>
    <x v="3"/>
    <x v="4"/>
    <s v="Offline"/>
    <s v="Cash"/>
    <n v="5"/>
    <n v="486.39"/>
    <n v="0"/>
    <n v="2431.9499999999998"/>
    <n v="349.24"/>
    <n v="685.75"/>
    <n v="0.28197536955940711"/>
    <n v="183"/>
    <s v="Not Returned"/>
    <s v="In Transit"/>
    <n v="34.409999999999997"/>
    <n v="4"/>
  </r>
  <r>
    <s v="239e5593-ec11-444d-883e-d925c90d35aa"/>
    <x v="532"/>
    <x v="2"/>
    <d v="2025-01-02T00:00:00"/>
    <n v="3"/>
    <s v="On Time"/>
    <s v="fe87a6bc-f3e0-4dc5-ba2c-9e7927584f1a"/>
    <s v="Mark Morrison"/>
    <x v="0"/>
    <x v="4"/>
    <x v="2"/>
    <x v="1"/>
    <x v="0"/>
    <s v="Online"/>
    <s v="Credit Card"/>
    <n v="4"/>
    <n v="1349.2"/>
    <n v="5"/>
    <n v="5126.96"/>
    <n v="996.23"/>
    <n v="1341.29"/>
    <n v="0.24853431663207826"/>
    <n v="300"/>
    <s v="Returned"/>
    <s v="Delivered"/>
    <n v="9.85"/>
    <n v="4"/>
  </r>
  <r>
    <s v="faec8f42-6411-48ec-9df0-177192e9b765"/>
    <x v="533"/>
    <x v="1"/>
    <d v="2025-02-08T00:00:00"/>
    <n v="8"/>
    <s v="Late"/>
    <s v="6400bb0e-f2dd-45f6-b446-c0f0619e17ff"/>
    <s v="James Wells"/>
    <x v="2"/>
    <x v="5"/>
    <x v="1"/>
    <x v="1"/>
    <x v="5"/>
    <s v="Offline"/>
    <s v="Credit Card"/>
    <n v="6"/>
    <n v="600.83000000000004"/>
    <n v="10"/>
    <n v="3244.48"/>
    <n v="464.91"/>
    <n v="733.97"/>
    <n v="0.20359891039617417"/>
    <n v="476"/>
    <s v="Not Returned"/>
    <s v="Pending"/>
    <n v="14.44"/>
    <n v="4"/>
  </r>
  <r>
    <s v="a395b867-7397-41a1-b641-940591cbbc49"/>
    <x v="364"/>
    <x v="8"/>
    <d v="2024-07-03T00:00:00"/>
    <n v="5"/>
    <s v="On Time"/>
    <s v="2be26bd1-17de-4ce8-8dfd-3ecde50dede5"/>
    <s v="Juan Johnson"/>
    <x v="2"/>
    <x v="1"/>
    <x v="1"/>
    <x v="2"/>
    <x v="7"/>
    <s v="Online"/>
    <s v="Cash"/>
    <n v="6"/>
    <n v="812.05"/>
    <n v="0"/>
    <n v="4872.3"/>
    <n v="499.15"/>
    <n v="1877.4"/>
    <n v="0.38532110091743127"/>
    <n v="237"/>
    <s v="Not Returned"/>
    <s v="Pending"/>
    <n v="43.82"/>
    <n v="4"/>
  </r>
  <r>
    <s v="2fcb0dce-06de-437b-bd15-c3539a760ea9"/>
    <x v="234"/>
    <x v="6"/>
    <d v="2025-04-07T00:00:00"/>
    <n v="3"/>
    <s v="On Time"/>
    <s v="f686cfa7-e94d-4d1e-91ca-2a0b32f194d8"/>
    <s v="Daniel Carter"/>
    <x v="3"/>
    <x v="5"/>
    <x v="1"/>
    <x v="2"/>
    <x v="2"/>
    <s v="Offline"/>
    <s v="Credit Card"/>
    <n v="10"/>
    <n v="1333.89"/>
    <n v="5"/>
    <n v="12671.95"/>
    <n v="803.31"/>
    <n v="5040.51"/>
    <n v="0.37788048489755527"/>
    <n v="249"/>
    <s v="Not Returned"/>
    <s v="Delivered"/>
    <n v="6.89"/>
    <n v="2"/>
  </r>
  <r>
    <s v="5e5ffeaa-0eb5-4078-b464-d6f211ea2c00"/>
    <x v="534"/>
    <x v="11"/>
    <d v="2024-11-28T00:00:00"/>
    <n v="1"/>
    <s v="On Time"/>
    <s v="53a75581-2bfc-4524-82d3-fb7e84be7e1c"/>
    <s v="Jennifer Moore"/>
    <x v="3"/>
    <x v="2"/>
    <x v="2"/>
    <x v="3"/>
    <x v="0"/>
    <s v="Offline"/>
    <s v="Net Banking"/>
    <n v="3"/>
    <n v="1819.25"/>
    <n v="15"/>
    <n v="4639.09"/>
    <n v="1112.53"/>
    <n v="1802.14"/>
    <n v="0.33019834180752144"/>
    <n v="190"/>
    <s v="Not Returned"/>
    <s v="Delivered"/>
    <n v="9.7100000000000009"/>
    <n v="5"/>
  </r>
  <r>
    <s v="7a6eaaa5-6b1d-40b9-8954-fc3d210f2a8a"/>
    <x v="166"/>
    <x v="1"/>
    <d v="2024-01-20T00:00:00"/>
    <n v="9"/>
    <s v="Late"/>
    <s v="f48138b5-6395-49c4-919a-7396be3e9a90"/>
    <s v="Christine Harrell"/>
    <x v="1"/>
    <x v="2"/>
    <x v="2"/>
    <x v="1"/>
    <x v="7"/>
    <s v="Offline"/>
    <s v="Credit Card"/>
    <n v="9"/>
    <n v="698.41"/>
    <n v="10"/>
    <n v="5657.12"/>
    <n v="530.28"/>
    <n v="1361.85"/>
    <n v="0.21665879163624041"/>
    <n v="232"/>
    <s v="Not Returned"/>
    <s v="Pending"/>
    <n v="49.86"/>
    <n v="4"/>
  </r>
  <r>
    <s v="aa2fd9d1-b5ad-49f5-9161-a3816ea4b405"/>
    <x v="535"/>
    <x v="8"/>
    <d v="2024-06-20T00:00:00"/>
    <n v="7"/>
    <s v="Late"/>
    <s v="9339304b-9a8c-43d7-a8a5-e34d798b2f02"/>
    <s v="Laurie Shaw"/>
    <x v="2"/>
    <x v="1"/>
    <x v="1"/>
    <x v="2"/>
    <x v="6"/>
    <s v="Online"/>
    <s v="UPI"/>
    <n v="10"/>
    <n v="84.93"/>
    <n v="0"/>
    <n v="849.3"/>
    <n v="63.05"/>
    <n v="218.8"/>
    <n v="0.25762392558577651"/>
    <n v="427"/>
    <s v="Returned"/>
    <s v="In Transit"/>
    <n v="16.91"/>
    <n v="1"/>
  </r>
  <r>
    <s v="01e7cde7-33a2-4a5f-8683-4cc5757e2b43"/>
    <x v="231"/>
    <x v="10"/>
    <d v="2025-04-08T00:00:00"/>
    <n v="8"/>
    <s v="Late"/>
    <s v="1060573a-721b-4707-a487-7651fdb7c107"/>
    <s v="Lisa Wright"/>
    <x v="1"/>
    <x v="2"/>
    <x v="2"/>
    <x v="2"/>
    <x v="2"/>
    <s v="Offline"/>
    <s v="Credit Card"/>
    <n v="9"/>
    <n v="567.46"/>
    <n v="5"/>
    <n v="4851.78"/>
    <n v="347.38"/>
    <n v="1881.68"/>
    <n v="0.36844104528170363"/>
    <n v="220"/>
    <s v="Returned"/>
    <s v="Delivered"/>
    <n v="41.11"/>
    <n v="3"/>
  </r>
  <r>
    <s v="7daf76e7-e115-452b-91b8-ff07e9099654"/>
    <x v="364"/>
    <x v="8"/>
    <d v="2024-07-06T00:00:00"/>
    <n v="8"/>
    <s v="Late"/>
    <s v="0a0175e5-937d-4fb1-b673-359775cff755"/>
    <s v="Donna Ibarra"/>
    <x v="1"/>
    <x v="4"/>
    <x v="2"/>
    <x v="0"/>
    <x v="1"/>
    <s v="Offline"/>
    <s v="Credit Card"/>
    <n v="5"/>
    <n v="1743.66"/>
    <n v="20"/>
    <n v="6974.64"/>
    <n v="1393.17"/>
    <n v="1401.96"/>
    <n v="0.16080657926430611"/>
    <n v="437"/>
    <s v="Returned"/>
    <s v="In Transit"/>
    <n v="30.23"/>
    <n v="3"/>
  </r>
  <r>
    <s v="b62e8f02-d7b7-4862-b347-f1d458c6b1c6"/>
    <x v="98"/>
    <x v="7"/>
    <d v="2024-10-13T00:00:00"/>
    <n v="8"/>
    <s v="Late"/>
    <s v="9cef5ef4-641e-4f8c-8c25-998ecad73d36"/>
    <s v="Sarah Perry"/>
    <x v="0"/>
    <x v="5"/>
    <x v="1"/>
    <x v="1"/>
    <x v="3"/>
    <s v="Online"/>
    <s v="Debit Card"/>
    <n v="2"/>
    <n v="1385.91"/>
    <n v="10"/>
    <n v="2494.64"/>
    <n v="1100.49"/>
    <n v="513.76"/>
    <n v="0.18535114112749024"/>
    <n v="476"/>
    <s v="Not Returned"/>
    <s v="Delivered"/>
    <n v="34.590000000000003"/>
    <n v="3"/>
  </r>
  <r>
    <s v="6e9c92ba-bbb5-4037-9e23-faf9e66414db"/>
    <x v="536"/>
    <x v="10"/>
    <d v="2024-03-09T00:00:00"/>
    <n v="5"/>
    <s v="On Time"/>
    <s v="a8b97820-e92c-4b92-a279-67a3753439c0"/>
    <s v="Keith Long"/>
    <x v="3"/>
    <x v="4"/>
    <x v="2"/>
    <x v="1"/>
    <x v="2"/>
    <s v="Online"/>
    <s v="Credit Card"/>
    <n v="3"/>
    <n v="447.98"/>
    <n v="10"/>
    <n v="1209.55"/>
    <n v="281.91000000000003"/>
    <n v="448.39"/>
    <n v="0.33363840647647958"/>
    <n v="79"/>
    <s v="Returned"/>
    <s v="Delivered"/>
    <n v="47.91"/>
    <n v="1"/>
  </r>
  <r>
    <s v="286e3f0a-dedb-4ec4-a2b2-de4b3d5cab0e"/>
    <x v="518"/>
    <x v="11"/>
    <d v="2023-11-28T00:00:00"/>
    <n v="9"/>
    <s v="Late"/>
    <s v="89a92af3-a0ca-4f8e-a1ef-2dd3461633bc"/>
    <s v="Thomas Wolfe"/>
    <x v="2"/>
    <x v="3"/>
    <x v="0"/>
    <x v="1"/>
    <x v="5"/>
    <s v="Online"/>
    <s v="Cash"/>
    <n v="6"/>
    <n v="1541.56"/>
    <n v="0"/>
    <n v="9249.36"/>
    <n v="1156.3800000000001"/>
    <n v="2311.08"/>
    <n v="0.24986377435844206"/>
    <n v="342"/>
    <s v="Not Returned"/>
    <s v="Delivered"/>
    <n v="21.03"/>
    <n v="1"/>
  </r>
  <r>
    <s v="7e5533ba-e8a2-4417-b79e-03dde6f8dac3"/>
    <x v="530"/>
    <x v="6"/>
    <d v="2025-05-10T00:00:00"/>
    <n v="10"/>
    <s v="Late"/>
    <s v="8d85ddf1-c309-4f28-be0d-40b469498671"/>
    <s v="Jacob Campos"/>
    <x v="0"/>
    <x v="6"/>
    <x v="0"/>
    <x v="1"/>
    <x v="2"/>
    <s v="Online"/>
    <s v="Debit Card"/>
    <n v="9"/>
    <n v="1622.87"/>
    <n v="10"/>
    <n v="13145.25"/>
    <n v="1326.85"/>
    <n v="2397.7600000000002"/>
    <n v="0.16416458359435929"/>
    <n v="74"/>
    <s v="Not Returned"/>
    <s v="Delivered"/>
    <n v="28.49"/>
    <n v="5"/>
  </r>
  <r>
    <s v="68fc0e45-5375-48d4-878e-0272c43be7af"/>
    <x v="192"/>
    <x v="11"/>
    <d v="2024-11-20T00:00:00"/>
    <n v="9"/>
    <s v="Late"/>
    <s v="3516567d-40b5-4023-aa32-e55373708a7e"/>
    <s v="Julia Jones"/>
    <x v="2"/>
    <x v="2"/>
    <x v="2"/>
    <x v="3"/>
    <x v="6"/>
    <s v="Online"/>
    <s v="Debit Card"/>
    <n v="7"/>
    <n v="108.09"/>
    <n v="15"/>
    <n v="643.14"/>
    <n v="68.209999999999994"/>
    <n v="237.29"/>
    <n v="0.3136143161122345"/>
    <n v="97"/>
    <s v="Not Returned"/>
    <s v="Pending"/>
    <n v="38.65"/>
    <n v="1"/>
  </r>
  <r>
    <s v="61936947-763f-46ac-bfee-b533acf59149"/>
    <x v="537"/>
    <x v="6"/>
    <d v="2025-04-12T00:00:00"/>
    <n v="4"/>
    <s v="On Time"/>
    <s v="db13f2ec-663b-4427-bef7-110a57f9f3a7"/>
    <s v="Andrew King"/>
    <x v="0"/>
    <x v="2"/>
    <x v="2"/>
    <x v="3"/>
    <x v="1"/>
    <s v="Online"/>
    <s v="Cash"/>
    <n v="7"/>
    <n v="1553.14"/>
    <n v="10"/>
    <n v="9784.7800000000007"/>
    <n v="1231.26"/>
    <n v="2027.84"/>
    <n v="0.18651984275173425"/>
    <n v="96"/>
    <s v="Returned"/>
    <s v="Pending"/>
    <n v="20.99"/>
    <n v="3"/>
  </r>
  <r>
    <s v="ab987d93-53bd-4128-a2f0-6403eac97d37"/>
    <x v="466"/>
    <x v="6"/>
    <d v="2025-04-21T00:00:00"/>
    <n v="2"/>
    <s v="On Time"/>
    <s v="761b7e11-7c19-4e61-b6d8-cbc7bfa93b6e"/>
    <s v="Joshua Allen"/>
    <x v="0"/>
    <x v="6"/>
    <x v="0"/>
    <x v="3"/>
    <x v="3"/>
    <s v="Online"/>
    <s v="Cash"/>
    <n v="8"/>
    <n v="1940.69"/>
    <n v="0"/>
    <n v="15525.52"/>
    <n v="1242.48"/>
    <n v="5585.68"/>
    <n v="0.35977410096409013"/>
    <n v="253"/>
    <s v="Not Returned"/>
    <s v="Delivered"/>
    <n v="33.119999999999997"/>
    <n v="1"/>
  </r>
  <r>
    <s v="4775d7ab-d207-4bc4-b885-8b6d23e7cd20"/>
    <x v="538"/>
    <x v="5"/>
    <d v="2024-09-22T00:00:00"/>
    <n v="2"/>
    <s v="On Time"/>
    <s v="d6a7aa06-2bab-4a12-a94f-513fd770a46e"/>
    <s v="Brian Phillips"/>
    <x v="0"/>
    <x v="6"/>
    <x v="0"/>
    <x v="1"/>
    <x v="0"/>
    <s v="Offline"/>
    <s v="Debit Card"/>
    <n v="7"/>
    <n v="1097.31"/>
    <n v="10"/>
    <n v="6913.05"/>
    <n v="671.2"/>
    <n v="2684.49"/>
    <n v="0.34948972617452806"/>
    <n v="356"/>
    <s v="Not Returned"/>
    <s v="In Transit"/>
    <n v="49.97"/>
    <n v="3"/>
  </r>
  <r>
    <s v="13dca154-2b1f-42ab-a40e-b68ebdcf6fd4"/>
    <x v="486"/>
    <x v="2"/>
    <d v="2024-12-10T00:00:00"/>
    <n v="5"/>
    <s v="On Time"/>
    <s v="ad68fb45-02de-42e6-837a-927babe05b22"/>
    <s v="Jeremiah Thompson"/>
    <x v="2"/>
    <x v="6"/>
    <x v="0"/>
    <x v="3"/>
    <x v="5"/>
    <s v="Online"/>
    <s v="Credit Card"/>
    <n v="6"/>
    <n v="1951.5"/>
    <n v="0"/>
    <n v="11709"/>
    <n v="1462.62"/>
    <n v="2933.28"/>
    <n v="0.25051498847040737"/>
    <n v="145"/>
    <s v="Not Returned"/>
    <s v="Delivered"/>
    <n v="37.03"/>
    <n v="2"/>
  </r>
  <r>
    <s v="8844bc0c-accf-4130-a487-2e7708d16094"/>
    <x v="481"/>
    <x v="6"/>
    <d v="2025-04-25T00:00:00"/>
    <n v="2"/>
    <s v="On Time"/>
    <s v="0c39bd0e-b25d-4530-b12a-b8eb3756b005"/>
    <s v="Robin Davidson"/>
    <x v="1"/>
    <x v="0"/>
    <x v="0"/>
    <x v="2"/>
    <x v="5"/>
    <s v="Online"/>
    <s v="Net Banking"/>
    <n v="5"/>
    <n v="235.56"/>
    <n v="10"/>
    <n v="1060.02"/>
    <n v="163.83000000000001"/>
    <n v="322.77999999999997"/>
    <n v="0.27405331974868397"/>
    <n v="409"/>
    <s v="Returned"/>
    <s v="Delivered"/>
    <n v="7.21"/>
    <n v="3"/>
  </r>
  <r>
    <s v="63ff910d-1a50-493c-a5a2-709da8f8687b"/>
    <x v="529"/>
    <x v="6"/>
    <d v="2025-04-26T00:00:00"/>
    <n v="1"/>
    <s v="On Time"/>
    <s v="0d6b160f-71a9-4c81-8eee-5680b0ba8fe3"/>
    <s v="Amber Bennett"/>
    <x v="3"/>
    <x v="0"/>
    <x v="0"/>
    <x v="2"/>
    <x v="1"/>
    <s v="Offline"/>
    <s v="Credit Card"/>
    <n v="2"/>
    <n v="1332.9"/>
    <n v="15"/>
    <n v="2265.9299999999998"/>
    <n v="1100.56"/>
    <n v="394.98"/>
    <n v="0.14816565383749719"/>
    <n v="336"/>
    <s v="Not Returned"/>
    <s v="In Transit"/>
    <n v="38.35"/>
    <n v="2"/>
  </r>
  <r>
    <s v="e8a44238-5fe8-4710-bfec-5325edc72f12"/>
    <x v="243"/>
    <x v="10"/>
    <d v="2024-03-27T00:00:00"/>
    <n v="6"/>
    <s v="Late"/>
    <s v="041b1878-1765-49e7-b332-432b3d10fa95"/>
    <s v="William Rogers"/>
    <x v="2"/>
    <x v="0"/>
    <x v="0"/>
    <x v="0"/>
    <x v="4"/>
    <s v="Online"/>
    <s v="UPI"/>
    <n v="8"/>
    <n v="57.82"/>
    <n v="0"/>
    <n v="462.56"/>
    <n v="42.83"/>
    <n v="119.92"/>
    <n v="0.25925285368384643"/>
    <n v="81"/>
    <s v="Returned"/>
    <s v="Delivered"/>
    <n v="20.03"/>
    <n v="2"/>
  </r>
  <r>
    <s v="38772265-102c-41a3-ab40-4598ae11d3c2"/>
    <x v="539"/>
    <x v="10"/>
    <d v="2024-03-23T00:00:00"/>
    <n v="9"/>
    <s v="Late"/>
    <s v="cc0338d3-18ba-4cc9-a1dd-7fdff5705436"/>
    <s v="Mary Ramsey"/>
    <x v="1"/>
    <x v="0"/>
    <x v="0"/>
    <x v="0"/>
    <x v="9"/>
    <s v="Offline"/>
    <s v="Credit Card"/>
    <n v="3"/>
    <n v="475.91"/>
    <n v="5"/>
    <n v="1356.34"/>
    <n v="390.89"/>
    <n v="242.31"/>
    <n v="0.16971696329137861"/>
    <n v="348"/>
    <s v="Not Returned"/>
    <s v="Pending"/>
    <n v="40.76"/>
    <n v="2"/>
  </r>
  <r>
    <s v="d0ccc1a5-1b91-4adc-8333-34f66a6a0149"/>
    <x v="355"/>
    <x v="11"/>
    <d v="2023-11-29T00:00:00"/>
    <n v="9"/>
    <s v="Late"/>
    <s v="a0751372-8fe2-474f-929b-20e053bf8b10"/>
    <s v="Daniel Weaver"/>
    <x v="3"/>
    <x v="7"/>
    <x v="1"/>
    <x v="1"/>
    <x v="3"/>
    <s v="Offline"/>
    <s v="Debit Card"/>
    <n v="10"/>
    <n v="887.96"/>
    <n v="15"/>
    <n v="7547.66"/>
    <n v="584.04999999999995"/>
    <n v="2583.2399999999998"/>
    <n v="0.29091850984278567"/>
    <n v="207"/>
    <s v="Not Returned"/>
    <s v="Pending"/>
    <n v="17.940000000000001"/>
    <n v="2"/>
  </r>
  <r>
    <s v="36ba4918-3b7f-4998-9eed-02366d899035"/>
    <x v="309"/>
    <x v="7"/>
    <d v="2025-10-22T00:00:00"/>
    <n v="7"/>
    <s v="Late"/>
    <s v="2c727675-52c8-4bfc-9b48-961f1b1b4cd7"/>
    <s v="Matthew Smith"/>
    <x v="1"/>
    <x v="0"/>
    <x v="0"/>
    <x v="3"/>
    <x v="0"/>
    <s v="Offline"/>
    <s v="Debit Card"/>
    <n v="8"/>
    <n v="1314.26"/>
    <n v="0"/>
    <n v="10514.08"/>
    <n v="1174.0899999999999"/>
    <n v="1121.3599999999999"/>
    <n v="0.10665317364904965"/>
    <n v="295"/>
    <s v="Returned"/>
    <s v="Pending"/>
    <n v="31.11"/>
    <n v="2"/>
  </r>
  <r>
    <s v="a8702d97-10e6-4176-b858-3966757256f6"/>
    <x v="540"/>
    <x v="10"/>
    <d v="2024-04-02T00:00:00"/>
    <n v="3"/>
    <s v="On Time"/>
    <s v="9fb886b2-a662-4b92-8748-ffb3d0a96757"/>
    <s v="Austin Robinson"/>
    <x v="1"/>
    <x v="5"/>
    <x v="1"/>
    <x v="0"/>
    <x v="8"/>
    <s v="Offline"/>
    <s v="Credit Card"/>
    <n v="1"/>
    <n v="1996.38"/>
    <n v="0"/>
    <n v="1996.38"/>
    <n v="1607.53"/>
    <n v="388.85"/>
    <n v="0.19477754736072292"/>
    <n v="294"/>
    <s v="Returned"/>
    <s v="Pending"/>
    <n v="14.46"/>
    <n v="1"/>
  </r>
  <r>
    <s v="fbac9ade-7fe4-46d1-994f-7c31c47dd678"/>
    <x v="80"/>
    <x v="8"/>
    <d v="2024-06-09T00:00:00"/>
    <n v="2"/>
    <s v="On Time"/>
    <s v="8943314f-b668-405d-9a10-748cfd8fb938"/>
    <s v="Tammy Carroll"/>
    <x v="3"/>
    <x v="1"/>
    <x v="1"/>
    <x v="3"/>
    <x v="5"/>
    <s v="Offline"/>
    <s v="Cash"/>
    <n v="8"/>
    <n v="715.65"/>
    <n v="5"/>
    <n v="5438.94"/>
    <n v="460.95"/>
    <n v="1935.72"/>
    <n v="0.33810521903164958"/>
    <n v="193"/>
    <s v="Not Returned"/>
    <s v="In Transit"/>
    <n v="34.840000000000003"/>
    <n v="2"/>
  </r>
  <r>
    <s v="5308e1f2-9990-44a9-9841-2e07f5834c69"/>
    <x v="351"/>
    <x v="6"/>
    <d v="2024-05-04T00:00:00"/>
    <n v="5"/>
    <s v="On Time"/>
    <s v="6379064f-b241-495b-a180-f402fb3e127f"/>
    <s v="Valerie Benson"/>
    <x v="2"/>
    <x v="2"/>
    <x v="2"/>
    <x v="3"/>
    <x v="6"/>
    <s v="Online"/>
    <s v="UPI"/>
    <n v="4"/>
    <n v="416.6"/>
    <n v="15"/>
    <n v="1416.44"/>
    <n v="311.06"/>
    <n v="358.84"/>
    <n v="0.21533845415266439"/>
    <n v="1"/>
    <s v="Not Returned"/>
    <s v="In Transit"/>
    <n v="12.14"/>
    <n v="1"/>
  </r>
  <r>
    <s v="e24ba9d4-c2ff-4690-a2a6-861a2ce27ec9"/>
    <x v="365"/>
    <x v="8"/>
    <d v="2024-07-03T00:00:00"/>
    <n v="3"/>
    <s v="On Time"/>
    <s v="d9ff74eb-fa5f-4e72-9166-488bb00832da"/>
    <s v="Andrea Smith"/>
    <x v="2"/>
    <x v="7"/>
    <x v="1"/>
    <x v="2"/>
    <x v="8"/>
    <s v="Online"/>
    <s v="Cash"/>
    <n v="5"/>
    <n v="856.14"/>
    <n v="5"/>
    <n v="4066.66"/>
    <n v="586.48"/>
    <n v="1280.8800000000001"/>
    <n v="0.29922208984511883"/>
    <n v="402"/>
    <s v="Returned"/>
    <s v="Pending"/>
    <n v="25.45"/>
    <n v="3"/>
  </r>
  <r>
    <s v="82d29bf8-61e3-478b-b2eb-de4e95c4fab0"/>
    <x v="199"/>
    <x v="5"/>
    <d v="2025-09-29T00:00:00"/>
    <n v="5"/>
    <s v="On Time"/>
    <s v="80e022c8-3b80-4c61-bde7-8473a3fdd59c"/>
    <s v="Virginia Hall"/>
    <x v="1"/>
    <x v="2"/>
    <x v="2"/>
    <x v="3"/>
    <x v="8"/>
    <s v="Offline"/>
    <s v="Debit Card"/>
    <n v="5"/>
    <n v="1392.44"/>
    <n v="15"/>
    <n v="5917.87"/>
    <n v="1237.95"/>
    <n v="656.58"/>
    <n v="9.4306397403119704E-2"/>
    <n v="224"/>
    <s v="Returned"/>
    <s v="Delivered"/>
    <n v="40.15"/>
    <n v="4"/>
  </r>
  <r>
    <s v="4f10b422-1fc2-4517-a593-562bc249f59a"/>
    <x v="441"/>
    <x v="0"/>
    <d v="2025-02-12T00:00:00"/>
    <n v="6"/>
    <s v="Late"/>
    <s v="c1dadb7d-6db2-494b-bce7-e2983c847821"/>
    <s v="Bobby Taylor"/>
    <x v="3"/>
    <x v="4"/>
    <x v="2"/>
    <x v="1"/>
    <x v="1"/>
    <s v="Online"/>
    <s v="UPI"/>
    <n v="3"/>
    <n v="1043.9100000000001"/>
    <n v="0"/>
    <n v="3131.73"/>
    <n v="710.17"/>
    <n v="1001.22"/>
    <n v="0.31970189000967514"/>
    <n v="441"/>
    <s v="Not Returned"/>
    <s v="Pending"/>
    <n v="23.17"/>
    <n v="1"/>
  </r>
  <r>
    <s v="60310461-26d3-4222-b3b7-0b634beef160"/>
    <x v="288"/>
    <x v="11"/>
    <d v="2024-11-17T00:00:00"/>
    <n v="10"/>
    <s v="Late"/>
    <s v="3cf1c29e-09b4-413c-a45c-a94a345298c4"/>
    <s v="Linda Bautista"/>
    <x v="1"/>
    <x v="0"/>
    <x v="0"/>
    <x v="1"/>
    <x v="0"/>
    <s v="Offline"/>
    <s v="Net Banking"/>
    <n v="4"/>
    <n v="541.59"/>
    <n v="20"/>
    <n v="1733.09"/>
    <n v="464.01"/>
    <n v="248.26"/>
    <n v="0.1145977584519655"/>
    <n v="1"/>
    <s v="Returned"/>
    <s v="Delivered"/>
    <n v="19.73"/>
    <n v="5"/>
  </r>
  <r>
    <s v="47334b73-225f-42ab-9425-04b8e098d2e3"/>
    <x v="541"/>
    <x v="3"/>
    <d v="2025-05-20T00:00:00"/>
    <n v="7"/>
    <s v="Late"/>
    <s v="c2afba28-c976-4c61-a4c3-1af7514a36bf"/>
    <s v="Ricky Perry"/>
    <x v="3"/>
    <x v="4"/>
    <x v="2"/>
    <x v="2"/>
    <x v="3"/>
    <s v="Offline"/>
    <s v="Net Banking"/>
    <n v="3"/>
    <n v="987.99"/>
    <n v="0"/>
    <n v="2963.97"/>
    <n v="809.94"/>
    <n v="534.15"/>
    <n v="0.18021437463941942"/>
    <n v="102"/>
    <s v="Not Returned"/>
    <s v="Pending"/>
    <n v="42.89"/>
    <n v="5"/>
  </r>
  <r>
    <s v="3aa06694-0610-442d-8024-1ac149d83188"/>
    <x v="153"/>
    <x v="4"/>
    <d v="2025-07-15T00:00:00"/>
    <n v="6"/>
    <s v="Late"/>
    <s v="57bd0ca8-54ce-40ea-bb9d-92c0d8d0b8db"/>
    <s v="Joshua Knox"/>
    <x v="3"/>
    <x v="6"/>
    <x v="0"/>
    <x v="0"/>
    <x v="2"/>
    <s v="Offline"/>
    <s v="Debit Card"/>
    <n v="4"/>
    <n v="970.12"/>
    <n v="5"/>
    <n v="3686.46"/>
    <n v="676.58"/>
    <n v="1115.45"/>
    <n v="0.28745155238527192"/>
    <n v="272"/>
    <s v="Not Returned"/>
    <s v="In Transit"/>
    <n v="15.24"/>
    <n v="5"/>
  </r>
  <r>
    <s v="aff628bc-cd2b-4206-bf93-1507fd063a58"/>
    <x v="435"/>
    <x v="10"/>
    <d v="2025-03-17T00:00:00"/>
    <n v="1"/>
    <s v="On Time"/>
    <s v="9baa0785-38f2-47f0-b831-4c26b23f4738"/>
    <s v="Kelly White"/>
    <x v="1"/>
    <x v="1"/>
    <x v="1"/>
    <x v="0"/>
    <x v="5"/>
    <s v="Offline"/>
    <s v="Cash"/>
    <n v="3"/>
    <n v="1152.06"/>
    <n v="5"/>
    <n v="3283.37"/>
    <n v="833.19"/>
    <n v="908.78"/>
    <n v="0.26294348095295961"/>
    <n v="273"/>
    <s v="Returned"/>
    <s v="Delivered"/>
    <n v="35.64"/>
    <n v="5"/>
  </r>
  <r>
    <s v="7ddc44f5-deaf-4631-908a-bb5c018c0313"/>
    <x v="542"/>
    <x v="0"/>
    <d v="2025-02-22T00:00:00"/>
    <n v="5"/>
    <s v="On Time"/>
    <s v="0d56e000-3145-4a6c-b423-23d911ea8815"/>
    <s v="Brenda Harris"/>
    <x v="0"/>
    <x v="7"/>
    <x v="1"/>
    <x v="1"/>
    <x v="8"/>
    <s v="Offline"/>
    <s v="Credit Card"/>
    <n v="4"/>
    <n v="1489.15"/>
    <n v="10"/>
    <n v="5360.94"/>
    <n v="936.76"/>
    <n v="1988.6"/>
    <n v="0.33384816841822512"/>
    <n v="143"/>
    <s v="Not Returned"/>
    <s v="Delivered"/>
    <n v="9.2100000000000009"/>
    <n v="2"/>
  </r>
  <r>
    <s v="d4cae432-8c81-4e53-97b6-a4612c7604c1"/>
    <x v="352"/>
    <x v="2"/>
    <d v="2024-01-01T00:00:00"/>
    <n v="5"/>
    <s v="On Time"/>
    <s v="3c7ed208-3451-4f94-ae8b-46d3cb946541"/>
    <s v="Jessica Mcdonald"/>
    <x v="1"/>
    <x v="0"/>
    <x v="0"/>
    <x v="0"/>
    <x v="0"/>
    <s v="Online"/>
    <s v="Cash"/>
    <n v="9"/>
    <n v="1592.64"/>
    <n v="5"/>
    <n v="13617.07"/>
    <n v="976.69"/>
    <n v="5266.37"/>
    <n v="0.36741022592815842"/>
    <n v="418"/>
    <s v="Returned"/>
    <s v="In Transit"/>
    <n v="44.94"/>
    <n v="1"/>
  </r>
  <r>
    <s v="6c8c5d0e-3eb3-46fd-b291-bc95b8bf9cae"/>
    <x v="543"/>
    <x v="0"/>
    <d v="2024-02-29T00:00:00"/>
    <n v="8"/>
    <s v="Late"/>
    <s v="4d980202-3fbc-45e0-9b19-11122d2ae08e"/>
    <s v="Jerome Reid"/>
    <x v="1"/>
    <x v="0"/>
    <x v="0"/>
    <x v="1"/>
    <x v="4"/>
    <s v="Online"/>
    <s v="Credit Card"/>
    <n v="7"/>
    <n v="591.46"/>
    <n v="10"/>
    <n v="3726.2"/>
    <n v="520.72"/>
    <n v="445.66"/>
    <n v="0.10764162290892755"/>
    <n v="321"/>
    <s v="Returned"/>
    <s v="Pending"/>
    <n v="17.39"/>
    <n v="2"/>
  </r>
  <r>
    <s v="147bed20-7b2e-40e6-8802-8d0edcc7eb51"/>
    <x v="58"/>
    <x v="3"/>
    <d v="2024-05-20T00:00:00"/>
    <n v="5"/>
    <s v="On Time"/>
    <s v="65f35984-5c0d-4fcc-b8f9-60bdf37599aa"/>
    <s v="John Henderson"/>
    <x v="2"/>
    <x v="5"/>
    <x v="1"/>
    <x v="1"/>
    <x v="3"/>
    <s v="Online"/>
    <s v="Cash"/>
    <n v="4"/>
    <n v="1478.26"/>
    <n v="5"/>
    <n v="5617.39"/>
    <n v="974.61"/>
    <n v="1913.87"/>
    <n v="0.32366938157022446"/>
    <n v="115"/>
    <s v="Returned"/>
    <s v="Delivered"/>
    <n v="10.3"/>
    <n v="2"/>
  </r>
  <r>
    <s v="27e7a6bd-c2a4-4fd8-aef5-4ceebc243f9f"/>
    <x v="382"/>
    <x v="0"/>
    <d v="2025-02-02T00:00:00"/>
    <n v="1"/>
    <s v="On Time"/>
    <s v="7b64665c-cb26-4809-b429-73f5d1d18e0b"/>
    <s v="James Dickerson"/>
    <x v="1"/>
    <x v="6"/>
    <x v="0"/>
    <x v="2"/>
    <x v="2"/>
    <s v="Offline"/>
    <s v="Credit Card"/>
    <n v="2"/>
    <n v="350.16"/>
    <n v="5"/>
    <n v="665.3"/>
    <n v="259.86"/>
    <n v="171.57"/>
    <n v="0.24498800548320765"/>
    <n v="272"/>
    <s v="Returned"/>
    <s v="Pending"/>
    <n v="42.93"/>
    <n v="4"/>
  </r>
  <r>
    <s v="985defc4-4cdb-499e-abe9-8dd4e80d9169"/>
    <x v="544"/>
    <x v="3"/>
    <d v="2025-06-01T00:00:00"/>
    <n v="4"/>
    <s v="On Time"/>
    <s v="ba059e68-8d87-47be-a71d-d0f18985c98d"/>
    <s v="James Torres"/>
    <x v="1"/>
    <x v="0"/>
    <x v="0"/>
    <x v="0"/>
    <x v="7"/>
    <s v="Offline"/>
    <s v="Net Banking"/>
    <n v="3"/>
    <n v="462.98"/>
    <n v="15"/>
    <n v="1180.5999999999999"/>
    <n v="292.85000000000002"/>
    <n v="433.83"/>
    <n v="0.31234610566331156"/>
    <n v="365"/>
    <s v="Not Returned"/>
    <s v="In Transit"/>
    <n v="12.08"/>
    <n v="5"/>
  </r>
  <r>
    <s v="7b189d5d-9b24-4a55-8fe8-8b776009a05a"/>
    <x v="545"/>
    <x v="3"/>
    <d v="2024-06-02T00:00:00"/>
    <n v="10"/>
    <s v="Late"/>
    <s v="b7014925-22fb-4906-954e-d52c126aa315"/>
    <s v="Christopher Lopez"/>
    <x v="1"/>
    <x v="2"/>
    <x v="2"/>
    <x v="3"/>
    <x v="2"/>
    <s v="Online"/>
    <s v="Debit Card"/>
    <n v="8"/>
    <n v="385.66"/>
    <n v="10"/>
    <n v="2776.75"/>
    <n v="267.93"/>
    <n v="847.66"/>
    <n v="0.27474329720479174"/>
    <n v="207"/>
    <s v="Not Returned"/>
    <s v="In Transit"/>
    <n v="39.770000000000003"/>
    <n v="4"/>
  </r>
  <r>
    <s v="b9b03c1a-baf9-406d-802d-dcc4dc956e31"/>
    <x v="546"/>
    <x v="7"/>
    <d v="2023-10-28T00:00:00"/>
    <n v="2"/>
    <s v="On Time"/>
    <s v="ecfa1700-6790-4ee0-bdcf-e9245fcf5c22"/>
    <s v="James Harmon"/>
    <x v="2"/>
    <x v="0"/>
    <x v="0"/>
    <x v="0"/>
    <x v="7"/>
    <s v="Offline"/>
    <s v="Net Banking"/>
    <n v="4"/>
    <n v="1806.62"/>
    <n v="20"/>
    <n v="5781.18"/>
    <n v="1598.62"/>
    <n v="665.6"/>
    <n v="9.2105700147236277E-2"/>
    <n v="364"/>
    <s v="Returned"/>
    <s v="Delivered"/>
    <n v="28.31"/>
    <n v="5"/>
  </r>
  <r>
    <s v="fcce3ef8-a41b-44c2-8ecc-b0ab7d5338ca"/>
    <x v="547"/>
    <x v="9"/>
    <d v="2024-08-12T00:00:00"/>
    <n v="2"/>
    <s v="On Time"/>
    <s v="e28f5537-68a6-4d97-923c-6a29969b6b4b"/>
    <s v="Thomas Cruz"/>
    <x v="1"/>
    <x v="2"/>
    <x v="2"/>
    <x v="1"/>
    <x v="8"/>
    <s v="Online"/>
    <s v="UPI"/>
    <n v="9"/>
    <n v="1820.6"/>
    <n v="20"/>
    <n v="13108.32"/>
    <n v="1389.3"/>
    <n v="3105.36"/>
    <n v="0.18951993848181922"/>
    <n v="268"/>
    <s v="Returned"/>
    <s v="In Transit"/>
    <n v="16.75"/>
    <n v="5"/>
  </r>
  <r>
    <s v="6fb138c2-c350-4f4f-b1b8-f079299094c0"/>
    <x v="368"/>
    <x v="2"/>
    <d v="2025-01-02T00:00:00"/>
    <n v="4"/>
    <s v="On Time"/>
    <s v="e9c000f0-c571-49ab-8158-9d90f5044d15"/>
    <s v="Hannah Fletcher"/>
    <x v="0"/>
    <x v="5"/>
    <x v="1"/>
    <x v="1"/>
    <x v="3"/>
    <s v="Online"/>
    <s v="Net Banking"/>
    <n v="4"/>
    <n v="884.06"/>
    <n v="5"/>
    <n v="3359.43"/>
    <n v="743.37"/>
    <n v="534.62"/>
    <n v="0.15118317761237926"/>
    <n v="226"/>
    <s v="Returned"/>
    <s v="In Transit"/>
    <n v="37.44"/>
    <n v="5"/>
  </r>
  <r>
    <s v="0ec5bad7-b24a-46e3-9e41-1475b040d75a"/>
    <x v="72"/>
    <x v="0"/>
    <d v="2025-02-22T00:00:00"/>
    <n v="1"/>
    <s v="On Time"/>
    <s v="6c8de840-ed30-4556-a2a5-3193a6a1cc2b"/>
    <s v="Dana Johnson"/>
    <x v="0"/>
    <x v="0"/>
    <x v="0"/>
    <x v="2"/>
    <x v="9"/>
    <s v="Online"/>
    <s v="Credit Card"/>
    <n v="5"/>
    <n v="371.04"/>
    <n v="10"/>
    <n v="1669.68"/>
    <n v="225.96"/>
    <n v="652.86"/>
    <n v="0.35190815006468307"/>
    <n v="42"/>
    <s v="Not Returned"/>
    <s v="Delivered"/>
    <n v="39.090000000000003"/>
    <n v="5"/>
  </r>
  <r>
    <s v="ad2a3a7c-b4e1-4c33-a186-1de15c85a58c"/>
    <x v="153"/>
    <x v="4"/>
    <d v="2025-07-18T00:00:00"/>
    <n v="9"/>
    <s v="Late"/>
    <s v="a5349425-aa69-47f7-b28d-7cb8073bca43"/>
    <s v="Larry Blackburn"/>
    <x v="3"/>
    <x v="0"/>
    <x v="0"/>
    <x v="0"/>
    <x v="8"/>
    <s v="Online"/>
    <s v="Net Banking"/>
    <n v="2"/>
    <n v="987.52"/>
    <n v="15"/>
    <n v="1678.78"/>
    <n v="824.67"/>
    <n v="276.85000000000002"/>
    <n v="0.14017437621516526"/>
    <n v="13"/>
    <s v="Returned"/>
    <s v="In Transit"/>
    <n v="19.079999999999998"/>
    <n v="1"/>
  </r>
  <r>
    <s v="940e3521-9a26-455a-bf56-938141190559"/>
    <x v="145"/>
    <x v="0"/>
    <d v="2024-02-18T00:00:00"/>
    <n v="10"/>
    <s v="Late"/>
    <s v="29534ea7-d76d-4612-a9a0-758ef3a7bd25"/>
    <s v="Ray Newman"/>
    <x v="2"/>
    <x v="3"/>
    <x v="0"/>
    <x v="2"/>
    <x v="0"/>
    <s v="Offline"/>
    <s v="Cash"/>
    <n v="9"/>
    <n v="360.59"/>
    <n v="5"/>
    <n v="3083.04"/>
    <n v="281.3"/>
    <n v="677.93"/>
    <n v="0.20889529813792826"/>
    <n v="267"/>
    <s v="Returned"/>
    <s v="Delivered"/>
    <n v="12.91"/>
    <n v="3"/>
  </r>
  <r>
    <s v="960e9c1a-b4c0-4d18-a5cd-7fd162649ce8"/>
    <x v="227"/>
    <x v="5"/>
    <d v="2025-09-29T00:00:00"/>
    <n v="1"/>
    <s v="On Time"/>
    <s v="84bed7ed-1491-451d-a6a7-a6b0f9619ae2"/>
    <s v="Sherri Martin"/>
    <x v="0"/>
    <x v="1"/>
    <x v="1"/>
    <x v="2"/>
    <x v="2"/>
    <s v="Online"/>
    <s v="UPI"/>
    <n v="9"/>
    <n v="964.31"/>
    <n v="15"/>
    <n v="7376.97"/>
    <n v="713.78"/>
    <n v="1916.55"/>
    <n v="0.22083147535543551"/>
    <n v="453"/>
    <s v="Returned"/>
    <s v="In Transit"/>
    <n v="20.54"/>
    <n v="3"/>
  </r>
  <r>
    <s v="802a63cc-4d5e-42e8-b11c-377f40bc2b56"/>
    <x v="433"/>
    <x v="5"/>
    <d v="2024-09-14T00:00:00"/>
    <n v="2"/>
    <s v="On Time"/>
    <s v="e2fb8d66-a892-4ad4-887f-e19cf7ba19f9"/>
    <s v="Eric Jenkins"/>
    <x v="1"/>
    <x v="0"/>
    <x v="0"/>
    <x v="2"/>
    <x v="1"/>
    <s v="Offline"/>
    <s v="Debit Card"/>
    <n v="3"/>
    <n v="586.4"/>
    <n v="15"/>
    <n v="1495.32"/>
    <n v="418.29"/>
    <n v="428.68"/>
    <n v="0.24367894497498865"/>
    <n v="408"/>
    <s v="Not Returned"/>
    <s v="Pending"/>
    <n v="15.25"/>
    <n v="3"/>
  </r>
  <r>
    <s v="16c068e8-de92-4cf1-ba47-680feca04629"/>
    <x v="548"/>
    <x v="9"/>
    <d v="2025-08-28T00:00:00"/>
    <n v="1"/>
    <s v="On Time"/>
    <s v="c6d53a90-9296-4e08-a2dc-b5741bf962a5"/>
    <s v="Robin Adams"/>
    <x v="0"/>
    <x v="6"/>
    <x v="0"/>
    <x v="0"/>
    <x v="6"/>
    <s v="Offline"/>
    <s v="Credit Card"/>
    <n v="3"/>
    <n v="654.75"/>
    <n v="20"/>
    <n v="1571.4"/>
    <n v="466.57"/>
    <n v="451.63"/>
    <n v="0.22992490772559501"/>
    <n v="208"/>
    <s v="Returned"/>
    <s v="Delivered"/>
    <n v="23.46"/>
    <n v="5"/>
  </r>
  <r>
    <s v="b2f240e3-65e1-405b-bf8f-f33eee1595cf"/>
    <x v="408"/>
    <x v="10"/>
    <d v="2024-03-28T00:00:00"/>
    <n v="1"/>
    <s v="On Time"/>
    <s v="2b1c2d3d-fcad-43fd-81a4-c2d14edfaa12"/>
    <s v="April Jones"/>
    <x v="3"/>
    <x v="7"/>
    <x v="1"/>
    <x v="2"/>
    <x v="3"/>
    <s v="Online"/>
    <s v="Credit Card"/>
    <n v="9"/>
    <n v="1556.11"/>
    <n v="5"/>
    <n v="13304.74"/>
    <n v="992.38"/>
    <n v="4819.8900000000003"/>
    <n v="0.34415519039999315"/>
    <n v="443"/>
    <s v="Not Returned"/>
    <s v="In Transit"/>
    <n v="42.57"/>
    <n v="1"/>
  </r>
  <r>
    <s v="a78eb37c-6ab6-4dbf-8663-e8bb6af7895b"/>
    <x v="60"/>
    <x v="6"/>
    <d v="2025-04-17T00:00:00"/>
    <n v="8"/>
    <s v="Late"/>
    <s v="2baeafc7-6e52-4671-bba8-a7e549d0aac1"/>
    <s v="Cody Taylor"/>
    <x v="1"/>
    <x v="1"/>
    <x v="1"/>
    <x v="2"/>
    <x v="0"/>
    <s v="Online"/>
    <s v="Cash"/>
    <n v="3"/>
    <n v="1926.2"/>
    <n v="20"/>
    <n v="4622.88"/>
    <n v="1703.79"/>
    <n v="533.78"/>
    <n v="9.2371854774512846E-2"/>
    <n v="367"/>
    <s v="Returned"/>
    <s v="Pending"/>
    <n v="34.15"/>
    <n v="4"/>
  </r>
  <r>
    <s v="1c3892e8-f2cf-4d63-80ab-4b7f2e968660"/>
    <x v="21"/>
    <x v="7"/>
    <d v="2024-11-02T00:00:00"/>
    <n v="5"/>
    <s v="On Time"/>
    <s v="366b3575-d07a-4518-912c-f322735e8153"/>
    <s v="Anthony White"/>
    <x v="1"/>
    <x v="3"/>
    <x v="0"/>
    <x v="1"/>
    <x v="7"/>
    <s v="Offline"/>
    <s v="Cash"/>
    <n v="3"/>
    <n v="1362.35"/>
    <n v="15"/>
    <n v="3473.99"/>
    <n v="1070.43"/>
    <n v="744.4"/>
    <n v="0.18213625964938038"/>
    <n v="152"/>
    <s v="Returned"/>
    <s v="Delivered"/>
    <n v="15.92"/>
    <n v="4"/>
  </r>
  <r>
    <s v="e6fb61d3-fba2-4c21-8264-e318311f5d4a"/>
    <x v="544"/>
    <x v="3"/>
    <d v="2025-06-02T00:00:00"/>
    <n v="5"/>
    <s v="On Time"/>
    <s v="a0786a1f-70d3-45f7-a8a6-9e71df223246"/>
    <s v="Ashley Fields"/>
    <x v="0"/>
    <x v="5"/>
    <x v="1"/>
    <x v="2"/>
    <x v="1"/>
    <s v="Offline"/>
    <s v="Credit Card"/>
    <n v="2"/>
    <n v="890.23"/>
    <n v="10"/>
    <n v="1602.41"/>
    <n v="790.73"/>
    <n v="179.1"/>
    <n v="0.10059198184738775"/>
    <n v="420"/>
    <s v="Not Returned"/>
    <s v="In Transit"/>
    <n v="47.55"/>
    <n v="4"/>
  </r>
  <r>
    <s v="1feb21c7-60b2-414b-95f0-e5ea4b0a4742"/>
    <x v="342"/>
    <x v="2"/>
    <d v="2023-12-21T00:00:00"/>
    <n v="4"/>
    <s v="On Time"/>
    <s v="07983bc0-5797-44ba-9073-80cb46d9e34d"/>
    <s v="Karen Chambers"/>
    <x v="3"/>
    <x v="5"/>
    <x v="1"/>
    <x v="2"/>
    <x v="6"/>
    <s v="Offline"/>
    <s v="Net Banking"/>
    <n v="1"/>
    <n v="1527.43"/>
    <n v="5"/>
    <n v="1451.06"/>
    <n v="1101.25"/>
    <n v="404.87"/>
    <n v="0.26506615687789292"/>
    <n v="349"/>
    <s v="Returned"/>
    <s v="In Transit"/>
    <n v="13.63"/>
    <n v="1"/>
  </r>
  <r>
    <s v="c075e119-441d-4e33-8fa1-659f026f05f6"/>
    <x v="549"/>
    <x v="1"/>
    <d v="2024-01-12T00:00:00"/>
    <n v="9"/>
    <s v="Late"/>
    <s v="951b2503-aa52-4f85-81d9-9b33f488e328"/>
    <s v="Amanda Clark"/>
    <x v="0"/>
    <x v="0"/>
    <x v="0"/>
    <x v="3"/>
    <x v="2"/>
    <s v="Online"/>
    <s v="Credit Card"/>
    <n v="5"/>
    <n v="650.07000000000005"/>
    <n v="10"/>
    <n v="2925.32"/>
    <n v="490.08"/>
    <n v="719.96"/>
    <n v="0.22150229975233435"/>
    <n v="188"/>
    <s v="Returned"/>
    <s v="Pending"/>
    <n v="36.380000000000003"/>
    <n v="5"/>
  </r>
  <r>
    <s v="852393d7-9a5d-476e-a02b-a25601dbeb73"/>
    <x v="171"/>
    <x v="8"/>
    <d v="2025-06-23T00:00:00"/>
    <n v="1"/>
    <s v="On Time"/>
    <s v="440dd09f-c2e8-4fc2-b649-6cdefca54576"/>
    <s v="Kara Rogers"/>
    <x v="3"/>
    <x v="5"/>
    <x v="1"/>
    <x v="2"/>
    <x v="6"/>
    <s v="Online"/>
    <s v="UPI"/>
    <n v="3"/>
    <n v="1464.71"/>
    <n v="15"/>
    <n v="3735.01"/>
    <n v="1146.9100000000001"/>
    <n v="810.39"/>
    <n v="0.18442558595216799"/>
    <n v="351"/>
    <s v="Returned"/>
    <s v="In Transit"/>
    <n v="15.75"/>
    <n v="2"/>
  </r>
  <r>
    <s v="e3e103bb-ae8e-4075-9eeb-c61856282768"/>
    <x v="262"/>
    <x v="5"/>
    <d v="2024-09-16T00:00:00"/>
    <n v="2"/>
    <s v="On Time"/>
    <s v="d11ce5c8-50b2-41c0-bfdb-a2ee57d3ec63"/>
    <s v="Isaiah Ross"/>
    <x v="2"/>
    <x v="2"/>
    <x v="2"/>
    <x v="2"/>
    <x v="8"/>
    <s v="Online"/>
    <s v="Debit Card"/>
    <n v="5"/>
    <n v="1665.62"/>
    <n v="20"/>
    <n v="6662.48"/>
    <n v="1156.81"/>
    <n v="2035.24"/>
    <n v="0.24438227206685803"/>
    <n v="412"/>
    <s v="Returned"/>
    <s v="Delivered"/>
    <n v="9.26"/>
    <n v="5"/>
  </r>
  <r>
    <s v="df8200b8-5b24-4b54-b9ad-97ae0ea761a6"/>
    <x v="445"/>
    <x v="0"/>
    <d v="2025-02-04T00:00:00"/>
    <n v="2"/>
    <s v="On Time"/>
    <s v="00ca280f-19a5-4942-8e67-b962548b9bb7"/>
    <s v="Michael Hardy"/>
    <x v="1"/>
    <x v="7"/>
    <x v="1"/>
    <x v="3"/>
    <x v="5"/>
    <s v="Offline"/>
    <s v="Debit Card"/>
    <n v="10"/>
    <n v="1111.54"/>
    <n v="5"/>
    <n v="10559.63"/>
    <n v="747.32"/>
    <n v="3460.09"/>
    <n v="0.31128794285405836"/>
    <n v="68"/>
    <s v="Not Returned"/>
    <s v="Pending"/>
    <n v="19.54"/>
    <n v="2"/>
  </r>
  <r>
    <s v="9a16b853-0692-4e02-a38c-8712eccf3b91"/>
    <x v="338"/>
    <x v="5"/>
    <d v="2025-09-13T00:00:00"/>
    <n v="8"/>
    <s v="Late"/>
    <s v="478b2f00-87d7-4309-9e77-21561f76043f"/>
    <s v="Nicole Wright"/>
    <x v="3"/>
    <x v="1"/>
    <x v="1"/>
    <x v="3"/>
    <x v="3"/>
    <s v="Offline"/>
    <s v="Credit Card"/>
    <n v="2"/>
    <n v="1460.55"/>
    <n v="20"/>
    <n v="2336.88"/>
    <n v="1209.93"/>
    <n v="400.99"/>
    <n v="0.13727362979699428"/>
    <n v="236"/>
    <s v="Not Returned"/>
    <s v="Pending"/>
    <n v="37.409999999999997"/>
    <n v="5"/>
  </r>
  <r>
    <s v="deaeb0c0-a8ac-4ab1-afa9-d02c9e4c4be7"/>
    <x v="458"/>
    <x v="7"/>
    <d v="2024-10-08T00:00:00"/>
    <n v="6"/>
    <s v="Late"/>
    <s v="a904babd-69c2-4a17-83d1-677a79a6ab72"/>
    <s v="William Rosario"/>
    <x v="2"/>
    <x v="1"/>
    <x v="1"/>
    <x v="0"/>
    <x v="7"/>
    <s v="Online"/>
    <s v="Net Banking"/>
    <n v="1"/>
    <n v="456.97"/>
    <n v="0"/>
    <n v="456.97"/>
    <n v="354.53"/>
    <n v="102.44"/>
    <n v="0.22417226513775521"/>
    <n v="65"/>
    <s v="Returned"/>
    <s v="Delivered"/>
    <n v="35.979999999999997"/>
    <n v="3"/>
  </r>
  <r>
    <s v="5c366f5c-a23f-4abf-8441-e22c527a9f7b"/>
    <x v="153"/>
    <x v="4"/>
    <d v="2025-07-16T00:00:00"/>
    <n v="7"/>
    <s v="Late"/>
    <s v="cebc1bd7-f837-4be2-8bb6-8d75df996726"/>
    <s v="Megan Hall"/>
    <x v="0"/>
    <x v="7"/>
    <x v="1"/>
    <x v="3"/>
    <x v="0"/>
    <s v="Online"/>
    <s v="Cash"/>
    <n v="10"/>
    <n v="1472.06"/>
    <n v="0"/>
    <n v="14720.6"/>
    <n v="1307.3499999999999"/>
    <n v="1647.1"/>
    <n v="0.1118908196676766"/>
    <n v="188"/>
    <s v="Not Returned"/>
    <s v="Delivered"/>
    <n v="44.86"/>
    <n v="1"/>
  </r>
  <r>
    <s v="cb40fcdd-9cd2-4a08-bd3c-83c3667139de"/>
    <x v="79"/>
    <x v="7"/>
    <d v="2024-11-01T00:00:00"/>
    <n v="5"/>
    <s v="On Time"/>
    <s v="f067dba1-6d8b-4bc3-992c-6a0e14d49d3a"/>
    <s v="Tara Hatfield"/>
    <x v="1"/>
    <x v="3"/>
    <x v="0"/>
    <x v="0"/>
    <x v="5"/>
    <s v="Online"/>
    <s v="Cash"/>
    <n v="10"/>
    <n v="1748.14"/>
    <n v="10"/>
    <n v="15733.26"/>
    <n v="1105.97"/>
    <n v="5779.53"/>
    <n v="0.33061024860709093"/>
    <n v="271"/>
    <s v="Not Returned"/>
    <s v="In Transit"/>
    <n v="42.71"/>
    <n v="5"/>
  </r>
  <r>
    <s v="bbf9a04b-19b7-475f-a7bb-5e42b3126a11"/>
    <x v="550"/>
    <x v="9"/>
    <d v="2025-08-21T00:00:00"/>
    <n v="9"/>
    <s v="Late"/>
    <s v="31f09021-9b6f-4e20-8b3a-9a83628616f4"/>
    <s v="Sheila Walter"/>
    <x v="1"/>
    <x v="5"/>
    <x v="1"/>
    <x v="3"/>
    <x v="8"/>
    <s v="Online"/>
    <s v="Debit Card"/>
    <n v="3"/>
    <n v="382.67"/>
    <n v="5"/>
    <n v="1090.6099999999999"/>
    <n v="299.24"/>
    <n v="237.78"/>
    <n v="0.20712363132725325"/>
    <n v="231"/>
    <s v="Not Returned"/>
    <s v="In Transit"/>
    <n v="20.2"/>
    <n v="1"/>
  </r>
  <r>
    <s v="08207d4e-812f-4d98-b777-6609db576a7f"/>
    <x v="349"/>
    <x v="8"/>
    <d v="2025-06-24T00:00:00"/>
    <n v="7"/>
    <s v="Late"/>
    <s v="164b85f0-cbfc-421c-bf78-042820bb859a"/>
    <s v="Michael Dunn"/>
    <x v="0"/>
    <x v="0"/>
    <x v="0"/>
    <x v="2"/>
    <x v="3"/>
    <s v="Offline"/>
    <s v="Credit Card"/>
    <n v="5"/>
    <n v="1406.06"/>
    <n v="5"/>
    <n v="6678.78"/>
    <n v="1062.8499999999999"/>
    <n v="1630.25"/>
    <n v="0.23188910857289166"/>
    <n v="398"/>
    <s v="Not Returned"/>
    <s v="Delivered"/>
    <n v="27.16"/>
    <n v="4"/>
  </r>
  <r>
    <s v="723fd85a-e57b-484d-ab05-82e077806788"/>
    <x v="263"/>
    <x v="9"/>
    <d v="2025-09-02T00:00:00"/>
    <n v="7"/>
    <s v="Late"/>
    <s v="a9a2e9cd-7b6f-45df-9d9d-1d80f47e3ca0"/>
    <s v="Dana Jackson"/>
    <x v="0"/>
    <x v="4"/>
    <x v="2"/>
    <x v="3"/>
    <x v="3"/>
    <s v="Online"/>
    <s v="Debit Card"/>
    <n v="2"/>
    <n v="1062.71"/>
    <n v="0"/>
    <n v="2125.42"/>
    <n v="875.57"/>
    <n v="374.28"/>
    <n v="0.17609695965973782"/>
    <n v="447"/>
    <s v="Returned"/>
    <s v="Pending"/>
    <n v="44.82"/>
    <n v="3"/>
  </r>
  <r>
    <s v="6f552c9e-1b00-4f9f-96e5-00e5b32d3c81"/>
    <x v="376"/>
    <x v="10"/>
    <d v="2025-03-20T00:00:00"/>
    <n v="8"/>
    <s v="Late"/>
    <s v="29052dd7-077b-4426-b73c-62abfe4cefed"/>
    <s v="Erin Reyes"/>
    <x v="0"/>
    <x v="4"/>
    <x v="2"/>
    <x v="3"/>
    <x v="4"/>
    <s v="Offline"/>
    <s v="Debit Card"/>
    <n v="1"/>
    <n v="222.34"/>
    <n v="15"/>
    <n v="188.99"/>
    <n v="143.68"/>
    <n v="66.86"/>
    <n v="0.30071062336961407"/>
    <n v="51"/>
    <s v="Returned"/>
    <s v="Delivered"/>
    <n v="16.43"/>
    <n v="3"/>
  </r>
  <r>
    <s v="aa7a907d-41f3-41b9-b81b-da1d386a9050"/>
    <x v="390"/>
    <x v="3"/>
    <d v="2024-05-29T00:00:00"/>
    <n v="8"/>
    <s v="Late"/>
    <s v="abac8660-e5c3-45fc-b395-c21379eef2c0"/>
    <s v="Chad Nichols"/>
    <x v="2"/>
    <x v="6"/>
    <x v="0"/>
    <x v="0"/>
    <x v="2"/>
    <s v="Offline"/>
    <s v="Net Banking"/>
    <n v="3"/>
    <n v="1042.7"/>
    <n v="15"/>
    <n v="2658.89"/>
    <n v="804.56"/>
    <n v="607.26"/>
    <n v="0.1941306224225568"/>
    <n v="329"/>
    <s v="Returned"/>
    <s v="Pending"/>
    <n v="14.49"/>
    <n v="5"/>
  </r>
  <r>
    <s v="b118cad6-cba8-4a28-9727-30d87df102c2"/>
    <x v="551"/>
    <x v="3"/>
    <d v="2025-05-11T00:00:00"/>
    <n v="9"/>
    <s v="Late"/>
    <s v="ee892190-394b-4d35-9f37-7ff855327432"/>
    <s v="Tammy Brown"/>
    <x v="2"/>
    <x v="3"/>
    <x v="0"/>
    <x v="2"/>
    <x v="3"/>
    <s v="Online"/>
    <s v="UPI"/>
    <n v="5"/>
    <n v="275.87"/>
    <n v="20"/>
    <n v="1103.48"/>
    <n v="165.93"/>
    <n v="439.76"/>
    <n v="0.31881683401602207"/>
    <n v="152"/>
    <s v="Returned"/>
    <s v="In Transit"/>
    <n v="43.83"/>
    <n v="5"/>
  </r>
  <r>
    <s v="be332380-b7aa-43b6-a900-b66f6083bf88"/>
    <x v="248"/>
    <x v="4"/>
    <d v="2024-07-10T00:00:00"/>
    <n v="1"/>
    <s v="On Time"/>
    <s v="a7674726-61b3-48f3-b99b-70d6bc6aa8a7"/>
    <s v="Kristina Chase"/>
    <x v="0"/>
    <x v="5"/>
    <x v="1"/>
    <x v="3"/>
    <x v="3"/>
    <s v="Offline"/>
    <s v="Cash"/>
    <n v="6"/>
    <n v="463.32"/>
    <n v="20"/>
    <n v="2223.94"/>
    <n v="378.61"/>
    <n v="406.61"/>
    <n v="0.14626679904457682"/>
    <n v="353"/>
    <s v="Returned"/>
    <s v="Pending"/>
    <n v="42"/>
    <n v="5"/>
  </r>
  <r>
    <s v="1d9ddb86-4253-4b27-b93a-a0a93bbdf80c"/>
    <x v="425"/>
    <x v="4"/>
    <d v="2025-07-13T00:00:00"/>
    <n v="8"/>
    <s v="Late"/>
    <s v="16d1d768-1c83-40ba-9672-380e4a7d6fa1"/>
    <s v="Kevin Lopez"/>
    <x v="3"/>
    <x v="6"/>
    <x v="0"/>
    <x v="0"/>
    <x v="0"/>
    <s v="Online"/>
    <s v="Cash"/>
    <n v="3"/>
    <n v="607.24"/>
    <n v="0"/>
    <n v="1821.72"/>
    <n v="494.53"/>
    <n v="338.13"/>
    <n v="0.18561030235162373"/>
    <n v="387"/>
    <s v="Not Returned"/>
    <s v="Pending"/>
    <n v="30.77"/>
    <n v="4"/>
  </r>
  <r>
    <s v="da73dae0-209e-4e48-9e24-038e92a593c8"/>
    <x v="120"/>
    <x v="1"/>
    <d v="2024-01-21T00:00:00"/>
    <n v="6"/>
    <s v="Late"/>
    <s v="93b0d27e-6154-4769-b43d-d74050392a8c"/>
    <s v="Emily Lawrence"/>
    <x v="2"/>
    <x v="3"/>
    <x v="0"/>
    <x v="3"/>
    <x v="5"/>
    <s v="Online"/>
    <s v="Debit Card"/>
    <n v="5"/>
    <n v="1783.85"/>
    <n v="5"/>
    <n v="8473.2900000000009"/>
    <n v="1356.76"/>
    <n v="2028.68"/>
    <n v="0.22744961740056621"/>
    <n v="169"/>
    <s v="Returned"/>
    <s v="In Transit"/>
    <n v="5.96"/>
    <n v="5"/>
  </r>
  <r>
    <s v="6c778135-fad7-4ab7-a35d-8150d8dcc3a5"/>
    <x v="22"/>
    <x v="10"/>
    <d v="2024-03-16T00:00:00"/>
    <n v="4"/>
    <s v="On Time"/>
    <s v="cc2a261d-5d72-43db-8572-aa5b51d41f72"/>
    <s v="Rebecca Meyer"/>
    <x v="3"/>
    <x v="3"/>
    <x v="0"/>
    <x v="1"/>
    <x v="7"/>
    <s v="Online"/>
    <s v="Cash"/>
    <n v="2"/>
    <n v="1786.55"/>
    <n v="5"/>
    <n v="3394.44"/>
    <n v="1521.7"/>
    <n v="503.21"/>
    <n v="0.14083289020738293"/>
    <n v="206"/>
    <s v="Returned"/>
    <s v="In Transit"/>
    <n v="33"/>
    <n v="1"/>
  </r>
  <r>
    <s v="65333140-1b49-4710-b8de-44f1973d1855"/>
    <x v="293"/>
    <x v="1"/>
    <d v="2025-01-27T00:00:00"/>
    <n v="1"/>
    <s v="On Time"/>
    <s v="75ea1023-da34-45d9-89cd-90e7025a2dd4"/>
    <s v="Robert Phillips"/>
    <x v="2"/>
    <x v="7"/>
    <x v="1"/>
    <x v="1"/>
    <x v="2"/>
    <s v="Online"/>
    <s v="Debit Card"/>
    <n v="8"/>
    <n v="1298.47"/>
    <n v="15"/>
    <n v="8829.6"/>
    <n v="1157.8499999999999"/>
    <n v="956.22"/>
    <n v="9.2052569562639103E-2"/>
    <n v="158"/>
    <s v="Returned"/>
    <s v="Pending"/>
    <n v="32.299999999999997"/>
    <n v="3"/>
  </r>
  <r>
    <s v="25bdab14-74ae-4b96-ae13-3adc7ff5088e"/>
    <x v="114"/>
    <x v="6"/>
    <d v="2024-04-09T00:00:00"/>
    <n v="5"/>
    <s v="On Time"/>
    <s v="bf3f51d5-2557-482c-888c-6ea499f9a338"/>
    <s v="Rebecca Warner"/>
    <x v="0"/>
    <x v="6"/>
    <x v="0"/>
    <x v="1"/>
    <x v="1"/>
    <s v="Offline"/>
    <s v="Cash"/>
    <n v="9"/>
    <n v="320.12"/>
    <n v="0"/>
    <n v="2881.08"/>
    <n v="272.36"/>
    <n v="429.84"/>
    <n v="0.1491940522304136"/>
    <n v="454"/>
    <s v="Returned"/>
    <s v="Delivered"/>
    <n v="45.6"/>
    <n v="5"/>
  </r>
  <r>
    <s v="fd869a13-809b-4813-8f13-823b51f4a724"/>
    <x v="372"/>
    <x v="1"/>
    <d v="2025-01-30T00:00:00"/>
    <n v="6"/>
    <s v="Late"/>
    <s v="ff317846-4600-4c5f-9f9b-5662b04816fd"/>
    <s v="Laura Welch"/>
    <x v="1"/>
    <x v="4"/>
    <x v="2"/>
    <x v="2"/>
    <x v="3"/>
    <s v="Offline"/>
    <s v="UPI"/>
    <n v="3"/>
    <n v="1121.04"/>
    <n v="15"/>
    <n v="2858.65"/>
    <n v="871.22"/>
    <n v="637.04"/>
    <n v="0.18941934870001664"/>
    <n v="47"/>
    <s v="Not Returned"/>
    <s v="Pending"/>
    <n v="22.02"/>
    <n v="4"/>
  </r>
  <r>
    <s v="f76c432e-b442-4cde-8a9f-6c5c7eb9fe2d"/>
    <x v="125"/>
    <x v="6"/>
    <d v="2024-04-04T00:00:00"/>
    <n v="3"/>
    <s v="On Time"/>
    <s v="cf69ef2d-fb2c-4c83-8f0e-5767606ffa15"/>
    <s v="Ronald Clark"/>
    <x v="1"/>
    <x v="0"/>
    <x v="0"/>
    <x v="1"/>
    <x v="3"/>
    <s v="Offline"/>
    <s v="Net Banking"/>
    <n v="7"/>
    <n v="1145.5"/>
    <n v="0"/>
    <n v="8018.5"/>
    <n v="918.24"/>
    <n v="1590.82"/>
    <n v="0.19839371453513749"/>
    <n v="172"/>
    <s v="Returned"/>
    <s v="In Transit"/>
    <n v="42.95"/>
    <n v="3"/>
  </r>
  <r>
    <s v="b34de663-399e-4d08-8f77-98ccef36feb1"/>
    <x v="440"/>
    <x v="3"/>
    <d v="2025-05-09T00:00:00"/>
    <n v="1"/>
    <s v="On Time"/>
    <s v="dd8cf1ca-ec54-42b4-8d74-fc38bc5882ec"/>
    <s v="Shannon Luna"/>
    <x v="0"/>
    <x v="4"/>
    <x v="2"/>
    <x v="1"/>
    <x v="8"/>
    <s v="Online"/>
    <s v="Cash"/>
    <n v="5"/>
    <n v="1195.8399999999999"/>
    <n v="20"/>
    <n v="4783.3599999999997"/>
    <n v="815.05"/>
    <n v="1523.16"/>
    <n v="0.25474310944607975"/>
    <n v="385"/>
    <s v="Returned"/>
    <s v="Delivered"/>
    <n v="5.29"/>
    <n v="5"/>
  </r>
  <r>
    <s v="e9917f60-a8c4-40ca-90a4-a31afc00f3e7"/>
    <x v="265"/>
    <x v="8"/>
    <d v="2024-06-12T00:00:00"/>
    <n v="7"/>
    <s v="Late"/>
    <s v="05855672-fdb6-41a6-a8c0-e305d9387dfb"/>
    <s v="Gail Gregory"/>
    <x v="1"/>
    <x v="4"/>
    <x v="2"/>
    <x v="3"/>
    <x v="2"/>
    <s v="Online"/>
    <s v="Credit Card"/>
    <n v="1"/>
    <n v="172.08"/>
    <n v="0"/>
    <n v="172.08"/>
    <n v="146.29"/>
    <n v="25.79"/>
    <n v="0.14987215248721522"/>
    <n v="342"/>
    <s v="Returned"/>
    <s v="Pending"/>
    <n v="20.07"/>
    <n v="1"/>
  </r>
  <r>
    <s v="126301a0-641c-4619-a430-58d9c1f98e90"/>
    <x v="411"/>
    <x v="4"/>
    <d v="2024-07-23T00:00:00"/>
    <n v="10"/>
    <s v="Late"/>
    <s v="4849032c-4875-4d16-ba0c-96e28720d00f"/>
    <s v="Chloe Chase"/>
    <x v="0"/>
    <x v="1"/>
    <x v="1"/>
    <x v="0"/>
    <x v="2"/>
    <s v="Offline"/>
    <s v="Credit Card"/>
    <n v="10"/>
    <n v="1079.23"/>
    <n v="10"/>
    <n v="9713.07"/>
    <n v="673.47"/>
    <n v="3651.84"/>
    <n v="0.33837458187782032"/>
    <n v="232"/>
    <s v="Not Returned"/>
    <s v="Delivered"/>
    <n v="43.83"/>
    <n v="5"/>
  </r>
  <r>
    <s v="c0948932-52cb-4f69-a182-b51818e9ef77"/>
    <x v="552"/>
    <x v="9"/>
    <d v="2024-08-22T00:00:00"/>
    <n v="5"/>
    <s v="On Time"/>
    <s v="ce192f51-dda8-4391-9494-065dca9128fb"/>
    <s v="Timothy Torres"/>
    <x v="3"/>
    <x v="2"/>
    <x v="2"/>
    <x v="3"/>
    <x v="2"/>
    <s v="Online"/>
    <s v="Cash"/>
    <n v="1"/>
    <n v="1272.6099999999999"/>
    <n v="10"/>
    <n v="1145.3499999999999"/>
    <n v="847.75"/>
    <n v="382.37"/>
    <n v="0.30046125678723257"/>
    <n v="225"/>
    <s v="Not Returned"/>
    <s v="Pending"/>
    <n v="17.670000000000002"/>
    <n v="2"/>
  </r>
  <r>
    <s v="711f4ae4-2337-41e0-93c0-968729e7e176"/>
    <x v="122"/>
    <x v="10"/>
    <d v="2025-03-14T00:00:00"/>
    <n v="6"/>
    <s v="Late"/>
    <s v="e5b015b4-4a84-425f-bb81-4ce1b22a2428"/>
    <s v="Daniel Goodman"/>
    <x v="0"/>
    <x v="1"/>
    <x v="1"/>
    <x v="3"/>
    <x v="7"/>
    <s v="Online"/>
    <s v="Cash"/>
    <n v="7"/>
    <n v="1465.74"/>
    <n v="5"/>
    <n v="9747.17"/>
    <n v="1141.6600000000001"/>
    <n v="2155.13"/>
    <n v="0.21004797186793994"/>
    <n v="371"/>
    <s v="Not Returned"/>
    <s v="In Transit"/>
    <n v="46.54"/>
    <n v="2"/>
  </r>
  <r>
    <s v="b9d859f5-5cba-4410-8256-8225a6b78891"/>
    <x v="170"/>
    <x v="3"/>
    <d v="2025-05-14T00:00:00"/>
    <n v="4"/>
    <s v="On Time"/>
    <s v="ada63c4b-1a19-40e4-935f-e6e2db2c1379"/>
    <s v="Shannon Bennett"/>
    <x v="1"/>
    <x v="0"/>
    <x v="0"/>
    <x v="2"/>
    <x v="3"/>
    <s v="Online"/>
    <s v="Cash"/>
    <n v="9"/>
    <n v="824.69"/>
    <n v="20"/>
    <n v="5937.77"/>
    <n v="559.83000000000004"/>
    <n v="1906.99"/>
    <n v="0.25693021350783657"/>
    <n v="118"/>
    <s v="Returned"/>
    <s v="Delivered"/>
    <n v="47.94"/>
    <n v="3"/>
  </r>
  <r>
    <s v="ed0d6017-2b10-4823-9777-0933adf01fe0"/>
    <x v="433"/>
    <x v="5"/>
    <d v="2024-09-14T00:00:00"/>
    <n v="2"/>
    <s v="On Time"/>
    <s v="f96277e5-5b07-4b11-9896-95870e6bbde0"/>
    <s v="Tony Wilson"/>
    <x v="2"/>
    <x v="6"/>
    <x v="0"/>
    <x v="1"/>
    <x v="8"/>
    <s v="Online"/>
    <s v="Debit Card"/>
    <n v="7"/>
    <n v="722.25"/>
    <n v="0"/>
    <n v="5055.75"/>
    <n v="534.58000000000004"/>
    <n v="1313.69"/>
    <n v="0.25984077535479405"/>
    <n v="434"/>
    <s v="Returned"/>
    <s v="Pending"/>
    <n v="9.57"/>
    <n v="5"/>
  </r>
  <r>
    <s v="6f0eebef-97e8-4057-96a7-01aba66ccf43"/>
    <x v="261"/>
    <x v="11"/>
    <d v="2024-11-26T00:00:00"/>
    <n v="6"/>
    <s v="Late"/>
    <s v="b8f91075-a081-45d2-a608-92d6f84006f2"/>
    <s v="Andrew Allen"/>
    <x v="1"/>
    <x v="5"/>
    <x v="1"/>
    <x v="0"/>
    <x v="2"/>
    <s v="Offline"/>
    <s v="Cash"/>
    <n v="7"/>
    <n v="269.61"/>
    <n v="5"/>
    <n v="1792.91"/>
    <n v="228.51"/>
    <n v="273.32"/>
    <n v="0.14482294531254139"/>
    <n v="279"/>
    <s v="Not Returned"/>
    <s v="In Transit"/>
    <n v="10.46"/>
    <n v="2"/>
  </r>
  <r>
    <s v="f45dbd91-989d-4530-b01f-b9f34d7d10f3"/>
    <x v="526"/>
    <x v="7"/>
    <d v="2024-11-02T00:00:00"/>
    <n v="3"/>
    <s v="On Time"/>
    <s v="60185b17-bec5-415c-a71d-b3a62c281bbd"/>
    <s v="Wendy Lambert"/>
    <x v="3"/>
    <x v="7"/>
    <x v="1"/>
    <x v="0"/>
    <x v="1"/>
    <s v="Online"/>
    <s v="Debit Card"/>
    <n v="5"/>
    <n v="628.62"/>
    <n v="20"/>
    <n v="2514.48"/>
    <n v="386.45"/>
    <n v="968.68"/>
    <n v="0.308192548757596"/>
    <n v="442"/>
    <s v="Not Returned"/>
    <s v="In Transit"/>
    <n v="27.96"/>
    <n v="1"/>
  </r>
  <r>
    <s v="d1753cd1-dd69-4f6b-b6b3-5303c7195dd0"/>
    <x v="189"/>
    <x v="2"/>
    <d v="2023-12-30T00:00:00"/>
    <n v="5"/>
    <s v="On Time"/>
    <s v="a1e09bf1-4674-4ee4-a1d1-5db2a67ac70a"/>
    <s v="Holly Wilson"/>
    <x v="0"/>
    <x v="4"/>
    <x v="2"/>
    <x v="2"/>
    <x v="0"/>
    <s v="Offline"/>
    <s v="Cash"/>
    <n v="4"/>
    <n v="1990.11"/>
    <n v="15"/>
    <n v="6766.37"/>
    <n v="1316.39"/>
    <n v="2290.65"/>
    <n v="0.28775419449176176"/>
    <n v="273"/>
    <s v="Returned"/>
    <s v="Delivered"/>
    <n v="45.73"/>
    <n v="4"/>
  </r>
  <r>
    <s v="ab35f75a-a433-46c9-bd3d-6b721f3ec572"/>
    <x v="272"/>
    <x v="2"/>
    <d v="2023-12-30T00:00:00"/>
    <n v="10"/>
    <s v="Late"/>
    <s v="05e514ff-3995-47cb-827e-e0b2e8920b25"/>
    <s v="Victoria Mendoza"/>
    <x v="1"/>
    <x v="5"/>
    <x v="1"/>
    <x v="1"/>
    <x v="5"/>
    <s v="Online"/>
    <s v="Debit Card"/>
    <n v="3"/>
    <n v="77.33"/>
    <n v="0"/>
    <n v="231.99"/>
    <n v="66.77"/>
    <n v="31.68"/>
    <n v="0.13655761024182075"/>
    <n v="133"/>
    <s v="Not Returned"/>
    <s v="Delivered"/>
    <n v="30.76"/>
    <n v="3"/>
  </r>
  <r>
    <s v="97c6eb3c-cb5a-4c0e-9834-a40dbecfdded"/>
    <x v="311"/>
    <x v="6"/>
    <d v="2025-04-09T00:00:00"/>
    <n v="2"/>
    <s v="On Time"/>
    <s v="fffcff63-7bf3-48f5-a24b-31d72e5c58ad"/>
    <s v="Jessica Duncan"/>
    <x v="1"/>
    <x v="7"/>
    <x v="1"/>
    <x v="3"/>
    <x v="8"/>
    <s v="Offline"/>
    <s v="Cash"/>
    <n v="4"/>
    <n v="1527.86"/>
    <n v="20"/>
    <n v="4889.1499999999996"/>
    <n v="1028.1099999999999"/>
    <n v="1599.2"/>
    <n v="0.26167318995195898"/>
    <n v="14"/>
    <s v="Not Returned"/>
    <s v="Delivered"/>
    <n v="30.76"/>
    <n v="4"/>
  </r>
  <r>
    <s v="e8ac64c4-b6b9-4240-9041-6cbc534234cf"/>
    <x v="553"/>
    <x v="1"/>
    <d v="2024-01-04T00:00:00"/>
    <n v="2"/>
    <s v="On Time"/>
    <s v="2f54f0e5-899a-4349-8b93-dab6dcb9d394"/>
    <s v="Michael Long"/>
    <x v="2"/>
    <x v="1"/>
    <x v="1"/>
    <x v="3"/>
    <x v="4"/>
    <s v="Offline"/>
    <s v="Credit Card"/>
    <n v="7"/>
    <n v="1111.97"/>
    <n v="15"/>
    <n v="6616.22"/>
    <n v="894.27"/>
    <n v="1295.32"/>
    <n v="0.16641250599001256"/>
    <n v="206"/>
    <s v="Not Returned"/>
    <s v="Delivered"/>
    <n v="45.51"/>
    <n v="5"/>
  </r>
  <r>
    <s v="87b3d329-cfec-4804-8891-c9c689529c51"/>
    <x v="214"/>
    <x v="4"/>
    <d v="2025-07-15T00:00:00"/>
    <n v="3"/>
    <s v="On Time"/>
    <s v="d64f10b5-84d6-4400-905d-d35c7d127b6b"/>
    <s v="Michelle Tyler"/>
    <x v="1"/>
    <x v="5"/>
    <x v="1"/>
    <x v="0"/>
    <x v="6"/>
    <s v="Online"/>
    <s v="UPI"/>
    <n v="7"/>
    <n v="1540.85"/>
    <n v="20"/>
    <n v="8628.76"/>
    <n v="990.9"/>
    <n v="3079.72"/>
    <n v="0.28553071356718696"/>
    <n v="167"/>
    <s v="Returned"/>
    <s v="Delivered"/>
    <n v="49.65"/>
    <n v="3"/>
  </r>
  <r>
    <s v="f736df7e-351c-486a-80c3-d59ec0e5ea1a"/>
    <x v="47"/>
    <x v="1"/>
    <d v="2024-01-24T00:00:00"/>
    <n v="3"/>
    <s v="On Time"/>
    <s v="2e4001c1-1e09-44d2-a5c9-43b1a898dac4"/>
    <s v="Melissa Smith"/>
    <x v="0"/>
    <x v="1"/>
    <x v="1"/>
    <x v="2"/>
    <x v="1"/>
    <s v="Online"/>
    <s v="Credit Card"/>
    <n v="2"/>
    <n v="1978.3"/>
    <n v="10"/>
    <n v="3560.94"/>
    <n v="1427.3"/>
    <n v="991.8"/>
    <n v="0.25066976697164234"/>
    <n v="292"/>
    <s v="Returned"/>
    <s v="In Transit"/>
    <n v="30.55"/>
    <n v="4"/>
  </r>
  <r>
    <s v="0a054950-1f7f-45b0-9075-b55accee6b1c"/>
    <x v="554"/>
    <x v="5"/>
    <d v="2024-10-07T00:00:00"/>
    <n v="9"/>
    <s v="Late"/>
    <s v="a71372ab-34cb-4b9a-9338-82b320fa15b7"/>
    <s v="Justin York"/>
    <x v="0"/>
    <x v="1"/>
    <x v="1"/>
    <x v="2"/>
    <x v="8"/>
    <s v="Online"/>
    <s v="Debit Card"/>
    <n v="10"/>
    <n v="888.42"/>
    <n v="20"/>
    <n v="7107.36"/>
    <n v="610.03"/>
    <n v="2227.12"/>
    <n v="0.25068323540667703"/>
    <n v="456"/>
    <s v="Returned"/>
    <s v="In Transit"/>
    <n v="40.93"/>
    <n v="5"/>
  </r>
  <r>
    <s v="8192ef8f-1fed-4603-badc-970415a905b4"/>
    <x v="176"/>
    <x v="11"/>
    <d v="2023-11-16T00:00:00"/>
    <n v="3"/>
    <s v="On Time"/>
    <s v="8b5f93fe-f75d-4ff4-9d12-3e9b4c6f9a45"/>
    <s v="William Barrett"/>
    <x v="3"/>
    <x v="2"/>
    <x v="2"/>
    <x v="3"/>
    <x v="4"/>
    <s v="Offline"/>
    <s v="Net Banking"/>
    <n v="5"/>
    <n v="1447.66"/>
    <n v="20"/>
    <n v="5790.64"/>
    <n v="1289.46"/>
    <n v="632.79999999999995"/>
    <n v="8.7423842614978653E-2"/>
    <n v="262"/>
    <s v="Returned"/>
    <s v="Pending"/>
    <n v="8.7799999999999994"/>
    <n v="3"/>
  </r>
  <r>
    <s v="f21f9823-f23b-4efb-8bd1-8d4a4cf41edd"/>
    <x v="217"/>
    <x v="6"/>
    <d v="2024-04-29T00:00:00"/>
    <n v="3"/>
    <s v="On Time"/>
    <s v="4b1c0df3-c865-435c-a795-24eb84fa3889"/>
    <s v="Jill Ray"/>
    <x v="1"/>
    <x v="7"/>
    <x v="1"/>
    <x v="3"/>
    <x v="3"/>
    <s v="Offline"/>
    <s v="Cash"/>
    <n v="8"/>
    <n v="1405.8"/>
    <n v="0"/>
    <n v="11246.4"/>
    <n v="994.01"/>
    <n v="3294.32"/>
    <n v="0.29292217954189786"/>
    <n v="199"/>
    <s v="Not Returned"/>
    <s v="Delivered"/>
    <n v="29.27"/>
    <n v="2"/>
  </r>
  <r>
    <s v="fc6bc66b-e929-45a3-85cd-74bf501c93a3"/>
    <x v="537"/>
    <x v="6"/>
    <d v="2025-04-16T00:00:00"/>
    <n v="8"/>
    <s v="Late"/>
    <s v="89c818d7-9b2e-48c0-9a24-591dff2e1955"/>
    <s v="Melissa Bates"/>
    <x v="2"/>
    <x v="1"/>
    <x v="1"/>
    <x v="3"/>
    <x v="0"/>
    <s v="Offline"/>
    <s v="Cash"/>
    <n v="2"/>
    <n v="791.87"/>
    <n v="20"/>
    <n v="1266.99"/>
    <n v="490.2"/>
    <n v="482.67"/>
    <n v="0.30476593380226552"/>
    <n v="277"/>
    <s v="Returned"/>
    <s v="Pending"/>
    <n v="30.86"/>
    <n v="4"/>
  </r>
  <r>
    <s v="24444f64-3025-4856-8967-65693cb29bf1"/>
    <x v="355"/>
    <x v="11"/>
    <d v="2023-11-21T00:00:00"/>
    <n v="1"/>
    <s v="On Time"/>
    <s v="371831f3-d527-489b-9b28-65da4cb9be7b"/>
    <s v="Lindsey Robinson"/>
    <x v="3"/>
    <x v="7"/>
    <x v="1"/>
    <x v="1"/>
    <x v="7"/>
    <s v="Online"/>
    <s v="Cash"/>
    <n v="10"/>
    <n v="674.23"/>
    <n v="5"/>
    <n v="6405.18"/>
    <n v="504.44"/>
    <n v="1613.01"/>
    <n v="0.23923735223885023"/>
    <n v="329"/>
    <s v="Returned"/>
    <s v="Pending"/>
    <n v="33.130000000000003"/>
    <n v="2"/>
  </r>
  <r>
    <s v="9f4fe355-baa6-461c-a0e4-dbfe470367f7"/>
    <x v="337"/>
    <x v="4"/>
    <d v="2024-07-31T00:00:00"/>
    <n v="10"/>
    <s v="Late"/>
    <s v="41458abc-8cc2-40f0-9309-3c176c092d0a"/>
    <s v="Matthew Martin"/>
    <x v="3"/>
    <x v="6"/>
    <x v="0"/>
    <x v="0"/>
    <x v="0"/>
    <s v="Offline"/>
    <s v="Net Banking"/>
    <n v="6"/>
    <n v="1771.89"/>
    <n v="15"/>
    <n v="9036.64"/>
    <n v="1265.6300000000001"/>
    <n v="2581.9299999999998"/>
    <n v="0.24286026032466274"/>
    <n v="19"/>
    <s v="Returned"/>
    <s v="Pending"/>
    <n v="10.62"/>
    <n v="3"/>
  </r>
  <r>
    <s v="ad30c94b-4111-4681-b1da-833d15502390"/>
    <x v="98"/>
    <x v="7"/>
    <d v="2024-10-15T00:00:00"/>
    <n v="10"/>
    <s v="Late"/>
    <s v="24aba2a0-b1cb-4263-b0b0-e7296ce34d67"/>
    <s v="Andrea Oconnor"/>
    <x v="2"/>
    <x v="5"/>
    <x v="1"/>
    <x v="2"/>
    <x v="6"/>
    <s v="Online"/>
    <s v="Debit Card"/>
    <n v="3"/>
    <n v="573.23"/>
    <n v="20"/>
    <n v="1375.75"/>
    <n v="411.55"/>
    <n v="388.03"/>
    <n v="0.22563950479446876"/>
    <n v="180"/>
    <s v="Not Returned"/>
    <s v="Delivered"/>
    <n v="33.72"/>
    <n v="2"/>
  </r>
  <r>
    <s v="b6e5dd9a-3150-47d2-a544-27ecb261ad5c"/>
    <x v="555"/>
    <x v="0"/>
    <d v="2025-03-01T00:00:00"/>
    <n v="10"/>
    <s v="Late"/>
    <s v="a5d453c4-a845-4ee9-904a-da375f44b716"/>
    <s v="Lisa Barnes"/>
    <x v="0"/>
    <x v="3"/>
    <x v="0"/>
    <x v="3"/>
    <x v="8"/>
    <s v="Offline"/>
    <s v="Cash"/>
    <n v="4"/>
    <n v="1739.27"/>
    <n v="20"/>
    <n v="5565.66"/>
    <n v="1544.72"/>
    <n v="622.55999999999995"/>
    <n v="8.9485818763044261E-2"/>
    <n v="84"/>
    <s v="Not Returned"/>
    <s v="Delivered"/>
    <n v="35.799999999999997"/>
    <n v="3"/>
  </r>
  <r>
    <s v="6f023006-c9ac-476c-be11-230e50fcfdaa"/>
    <x v="404"/>
    <x v="0"/>
    <d v="2024-02-23T00:00:00"/>
    <n v="10"/>
    <s v="Late"/>
    <s v="9a86013d-f6c9-4d38-86a2-074c61025637"/>
    <s v="Devin Schmidt"/>
    <x v="1"/>
    <x v="5"/>
    <x v="1"/>
    <x v="2"/>
    <x v="9"/>
    <s v="Offline"/>
    <s v="Net Banking"/>
    <n v="6"/>
    <n v="396.9"/>
    <n v="15"/>
    <n v="2024.19"/>
    <n v="258.11"/>
    <n v="707.83"/>
    <n v="0.29723272024859332"/>
    <n v="113"/>
    <s v="Returned"/>
    <s v="In Transit"/>
    <n v="28.84"/>
    <n v="3"/>
  </r>
  <r>
    <s v="5450c61f-10e2-4676-a822-d1288c61e59f"/>
    <x v="231"/>
    <x v="10"/>
    <d v="2025-04-08T00:00:00"/>
    <n v="8"/>
    <s v="Late"/>
    <s v="e8c44e4c-5ce1-4cc2-96c7-02a1a3e2ac17"/>
    <s v="Donald Melton"/>
    <x v="3"/>
    <x v="0"/>
    <x v="0"/>
    <x v="1"/>
    <x v="1"/>
    <s v="Offline"/>
    <s v="Net Banking"/>
    <n v="7"/>
    <n v="257.11"/>
    <n v="10"/>
    <n v="1619.79"/>
    <n v="182.48"/>
    <n v="470.17"/>
    <n v="0.26123893608627768"/>
    <n v="166"/>
    <s v="Returned"/>
    <s v="Pending"/>
    <n v="19.420000000000002"/>
    <n v="4"/>
  </r>
  <r>
    <s v="608d4b54-1913-4b90-8286-675d460db751"/>
    <x v="222"/>
    <x v="6"/>
    <d v="2024-04-18T00:00:00"/>
    <n v="9"/>
    <s v="Late"/>
    <s v="60ee0cbc-38e3-467d-b801-8a19fabf8aef"/>
    <s v="Rachel Martinez"/>
    <x v="0"/>
    <x v="3"/>
    <x v="0"/>
    <x v="2"/>
    <x v="8"/>
    <s v="Online"/>
    <s v="Cash"/>
    <n v="5"/>
    <n v="64.819999999999993"/>
    <n v="20"/>
    <n v="259.27999999999997"/>
    <n v="41.23"/>
    <n v="94.36"/>
    <n v="0.29114470842332618"/>
    <n v="306"/>
    <s v="Not Returned"/>
    <s v="Delivered"/>
    <n v="7.11"/>
    <n v="5"/>
  </r>
  <r>
    <s v="96bd5e9f-4e7a-481e-a021-8cafba73aa4e"/>
    <x v="168"/>
    <x v="11"/>
    <d v="2024-12-03T00:00:00"/>
    <n v="5"/>
    <s v="On Time"/>
    <s v="1875589a-7d57-451f-8e8a-5306d2438d1b"/>
    <s v="Melody Grimes"/>
    <x v="0"/>
    <x v="6"/>
    <x v="0"/>
    <x v="1"/>
    <x v="0"/>
    <s v="Offline"/>
    <s v="UPI"/>
    <n v="2"/>
    <n v="1597.23"/>
    <n v="10"/>
    <n v="2875.01"/>
    <n v="1059.05"/>
    <n v="968.72"/>
    <n v="0.30325000156520976"/>
    <n v="232"/>
    <s v="Returned"/>
    <s v="In Transit"/>
    <n v="42.24"/>
    <n v="2"/>
  </r>
  <r>
    <s v="e585a0a5-195c-463b-9b82-f4304563cafe"/>
    <x v="182"/>
    <x v="2"/>
    <d v="2024-12-27T00:00:00"/>
    <n v="9"/>
    <s v="Late"/>
    <s v="f24e7fd6-5168-4612-abb6-1a4e0c475261"/>
    <s v="Catherine Shaffer"/>
    <x v="0"/>
    <x v="0"/>
    <x v="0"/>
    <x v="1"/>
    <x v="7"/>
    <s v="Online"/>
    <s v="Cash"/>
    <n v="4"/>
    <n v="763.91"/>
    <n v="15"/>
    <n v="2597.29"/>
    <n v="567.4"/>
    <n v="668.13"/>
    <n v="0.21865468445235697"/>
    <n v="229"/>
    <s v="Not Returned"/>
    <s v="Delivered"/>
    <n v="5.72"/>
    <n v="5"/>
  </r>
  <r>
    <s v="8d3a5b2d-881c-4211-89eb-597bf7ceddc4"/>
    <x v="556"/>
    <x v="10"/>
    <d v="2025-03-29T00:00:00"/>
    <n v="3"/>
    <s v="On Time"/>
    <s v="6714272a-d981-4a41-a1cc-233c9838d168"/>
    <s v="Cameron Smith"/>
    <x v="2"/>
    <x v="3"/>
    <x v="0"/>
    <x v="1"/>
    <x v="5"/>
    <s v="Offline"/>
    <s v="Net Banking"/>
    <n v="2"/>
    <n v="602.78"/>
    <n v="0"/>
    <n v="1205.56"/>
    <n v="502.06"/>
    <n v="201.44"/>
    <n v="0.16709247154849199"/>
    <n v="270"/>
    <s v="Returned"/>
    <s v="Pending"/>
    <n v="31.63"/>
    <n v="4"/>
  </r>
  <r>
    <s v="2059ad46-a856-4b74-a7ce-46ceb695c2bf"/>
    <x v="557"/>
    <x v="11"/>
    <d v="2024-11-27T00:00:00"/>
    <n v="9"/>
    <s v="Late"/>
    <s v="bc44a417-914b-49bb-a0f9-1495248607c2"/>
    <s v="Thomas Fowler"/>
    <x v="3"/>
    <x v="1"/>
    <x v="1"/>
    <x v="1"/>
    <x v="9"/>
    <s v="Offline"/>
    <s v="Debit Card"/>
    <n v="6"/>
    <n v="63.12"/>
    <n v="5"/>
    <n v="359.78"/>
    <n v="42.32"/>
    <n v="118.56"/>
    <n v="0.31305449936628649"/>
    <n v="455"/>
    <s v="Returned"/>
    <s v="In Transit"/>
    <n v="30.08"/>
    <n v="4"/>
  </r>
  <r>
    <s v="ad9f835f-3fc5-4786-870c-15e3b51ee0dd"/>
    <x v="377"/>
    <x v="4"/>
    <d v="2024-08-07T00:00:00"/>
    <n v="8"/>
    <s v="Late"/>
    <s v="75318081-b4ef-4a29-ab12-05aa9bd3f580"/>
    <s v="William Lindsey"/>
    <x v="2"/>
    <x v="4"/>
    <x v="2"/>
    <x v="0"/>
    <x v="6"/>
    <s v="Offline"/>
    <s v="UPI"/>
    <n v="10"/>
    <n v="1734.87"/>
    <n v="20"/>
    <n v="13878.96"/>
    <n v="1257.18"/>
    <n v="3821.52"/>
    <n v="0.22027702363865884"/>
    <n v="441"/>
    <s v="Returned"/>
    <s v="Delivered"/>
    <n v="27.17"/>
    <n v="3"/>
  </r>
  <r>
    <s v="6d820335-f3de-49dc-869c-558b496d036a"/>
    <x v="413"/>
    <x v="11"/>
    <d v="2024-11-16T00:00:00"/>
    <n v="6"/>
    <s v="Late"/>
    <s v="e1a29ffa-b7ed-40cf-b111-be9e8545b11f"/>
    <s v="Crystal Reid"/>
    <x v="3"/>
    <x v="6"/>
    <x v="0"/>
    <x v="2"/>
    <x v="1"/>
    <s v="Online"/>
    <s v="Net Banking"/>
    <n v="10"/>
    <n v="1282.74"/>
    <n v="15"/>
    <n v="10903.29"/>
    <n v="1140.82"/>
    <n v="1206.32"/>
    <n v="9.4042440401016572E-2"/>
    <n v="65"/>
    <s v="Not Returned"/>
    <s v="Pending"/>
    <n v="45.97"/>
    <n v="1"/>
  </r>
  <r>
    <s v="c544a049-6811-4a5c-8e3f-d50bf28c635f"/>
    <x v="74"/>
    <x v="2"/>
    <d v="2023-12-28T00:00:00"/>
    <n v="5"/>
    <s v="On Time"/>
    <s v="a27a2bda-1713-442b-9862-042e500f86b1"/>
    <s v="Nicholas Duffy"/>
    <x v="3"/>
    <x v="4"/>
    <x v="2"/>
    <x v="2"/>
    <x v="3"/>
    <s v="Online"/>
    <s v="Net Banking"/>
    <n v="1"/>
    <n v="315.44"/>
    <n v="0"/>
    <n v="315.44"/>
    <n v="193.32"/>
    <n v="122.12"/>
    <n v="0.3871417702257165"/>
    <n v="331"/>
    <s v="Returned"/>
    <s v="Delivered"/>
    <n v="48.13"/>
    <n v="2"/>
  </r>
  <r>
    <s v="be501500-15a7-4ed9-8eb2-858f9347f486"/>
    <x v="89"/>
    <x v="0"/>
    <d v="2024-02-23T00:00:00"/>
    <n v="1"/>
    <s v="On Time"/>
    <s v="7e2b73ce-edf9-4b8d-8ddd-6a3e492d85a7"/>
    <s v="Alexandra Vaughan"/>
    <x v="1"/>
    <x v="0"/>
    <x v="0"/>
    <x v="2"/>
    <x v="6"/>
    <s v="Offline"/>
    <s v="Net Banking"/>
    <n v="1"/>
    <n v="185.02"/>
    <n v="10"/>
    <n v="166.52"/>
    <n v="129.88"/>
    <n v="49.63"/>
    <n v="0.26824127121392283"/>
    <n v="377"/>
    <s v="Returned"/>
    <s v="Pending"/>
    <n v="9.52"/>
    <n v="3"/>
  </r>
  <r>
    <s v="22ecf870-bb15-494a-aeb4-7b07823901c4"/>
    <x v="385"/>
    <x v="10"/>
    <d v="2025-03-29T00:00:00"/>
    <n v="4"/>
    <s v="On Time"/>
    <s v="af642572-83d7-4afc-bf70-29737acabb76"/>
    <s v="Dr. Melissa Sullivan DDS"/>
    <x v="2"/>
    <x v="3"/>
    <x v="0"/>
    <x v="3"/>
    <x v="2"/>
    <s v="Offline"/>
    <s v="Cash"/>
    <n v="8"/>
    <n v="1193.55"/>
    <n v="5"/>
    <n v="9070.98"/>
    <n v="895.01"/>
    <n v="2268.9"/>
    <n v="0.23762096267437477"/>
    <n v="368"/>
    <s v="Not Returned"/>
    <s v="Pending"/>
    <n v="23.6"/>
    <n v="1"/>
  </r>
  <r>
    <s v="b6d331ca-01dd-4628-bef4-6f0cd4d6761c"/>
    <x v="104"/>
    <x v="5"/>
    <d v="2025-09-25T00:00:00"/>
    <n v="2"/>
    <s v="On Time"/>
    <s v="bfea3d2a-88c9-42ec-b3dd-0cfb6ccb6ae1"/>
    <s v="Zachary Guerrero"/>
    <x v="1"/>
    <x v="5"/>
    <x v="1"/>
    <x v="2"/>
    <x v="1"/>
    <s v="Online"/>
    <s v="Net Banking"/>
    <n v="3"/>
    <n v="1970.34"/>
    <n v="10"/>
    <n v="5319.92"/>
    <n v="1352.39"/>
    <n v="1668.46"/>
    <n v="0.28226262134115604"/>
    <n v="413"/>
    <s v="Returned"/>
    <s v="Pending"/>
    <n v="11.02"/>
    <n v="1"/>
  </r>
  <r>
    <s v="f1e7ada0-e15d-4e51-bfc9-77e4d2c7f176"/>
    <x v="73"/>
    <x v="5"/>
    <d v="2025-10-01T00:00:00"/>
    <n v="1"/>
    <s v="On Time"/>
    <s v="0ad7d77c-9bf4-4cc6-af1f-be1687324f52"/>
    <s v="Traci Craig"/>
    <x v="2"/>
    <x v="5"/>
    <x v="1"/>
    <x v="1"/>
    <x v="4"/>
    <s v="Online"/>
    <s v="Credit Card"/>
    <n v="1"/>
    <n v="329.26"/>
    <n v="10"/>
    <n v="296.33"/>
    <n v="259.2"/>
    <n v="63.05"/>
    <n v="0.19149000789649517"/>
    <n v="266"/>
    <s v="Returned"/>
    <s v="In Transit"/>
    <n v="16.809999999999999"/>
    <n v="2"/>
  </r>
  <r>
    <s v="399e1823-e75f-48ba-8605-2befc3828725"/>
    <x v="190"/>
    <x v="5"/>
    <d v="2025-09-03T00:00:00"/>
    <n v="2"/>
    <s v="On Time"/>
    <s v="d6e38103-5df7-4cc1-933b-385e2cc09f87"/>
    <s v="Harry Williams"/>
    <x v="2"/>
    <x v="2"/>
    <x v="2"/>
    <x v="3"/>
    <x v="6"/>
    <s v="Online"/>
    <s v="Debit Card"/>
    <n v="3"/>
    <n v="97.24"/>
    <n v="15"/>
    <n v="247.96"/>
    <n v="70.13"/>
    <n v="69.13"/>
    <n v="0.23697381050322228"/>
    <n v="460"/>
    <s v="Not Returned"/>
    <s v="In Transit"/>
    <n v="25.89"/>
    <n v="3"/>
  </r>
  <r>
    <s v="f8401eea-5f8f-4538-aba4-d656610c5ade"/>
    <x v="103"/>
    <x v="11"/>
    <d v="2024-11-10T00:00:00"/>
    <n v="6"/>
    <s v="Late"/>
    <s v="add71599-e9fe-4d48-9684-74571cfcdf01"/>
    <s v="Joshua Miranda"/>
    <x v="1"/>
    <x v="6"/>
    <x v="0"/>
    <x v="2"/>
    <x v="9"/>
    <s v="Online"/>
    <s v="Net Banking"/>
    <n v="3"/>
    <n v="314.55"/>
    <n v="20"/>
    <n v="754.92"/>
    <n v="277.63"/>
    <n v="88.61"/>
    <n v="9.390134053939489E-2"/>
    <n v="418"/>
    <s v="Not Returned"/>
    <s v="In Transit"/>
    <n v="45.48"/>
    <n v="5"/>
  </r>
  <r>
    <s v="4b25c483-7bae-4f3b-8c96-edc24a41aed8"/>
    <x v="276"/>
    <x v="1"/>
    <d v="2024-01-24T00:00:00"/>
    <n v="8"/>
    <s v="Late"/>
    <s v="bcef40f8-0092-4d61-b68b-7d6843c6b532"/>
    <s v="Jennifer Leblanc"/>
    <x v="1"/>
    <x v="2"/>
    <x v="2"/>
    <x v="0"/>
    <x v="2"/>
    <s v="Online"/>
    <s v="Cash"/>
    <n v="3"/>
    <n v="153.54"/>
    <n v="15"/>
    <n v="391.53"/>
    <n v="136.36000000000001"/>
    <n v="43.81"/>
    <n v="9.5110937432156664E-2"/>
    <n v="351"/>
    <s v="Returned"/>
    <s v="Delivered"/>
    <n v="24.93"/>
    <n v="2"/>
  </r>
  <r>
    <s v="83f9b580-a499-4b92-b589-de14eee06433"/>
    <x v="412"/>
    <x v="7"/>
    <d v="2025-10-17T00:00:00"/>
    <n v="10"/>
    <s v="Late"/>
    <s v="ef775124-0911-4215-a4b7-0864d362dea7"/>
    <s v="Luke Freeman"/>
    <x v="1"/>
    <x v="5"/>
    <x v="1"/>
    <x v="0"/>
    <x v="6"/>
    <s v="Offline"/>
    <s v="Debit Card"/>
    <n v="3"/>
    <n v="404.49"/>
    <n v="20"/>
    <n v="970.78"/>
    <n v="358.6"/>
    <n v="110.14"/>
    <n v="9.0764501800621358E-2"/>
    <n v="489"/>
    <s v="Returned"/>
    <s v="Pending"/>
    <n v="24.22"/>
    <n v="3"/>
  </r>
  <r>
    <s v="541bf89c-75d9-407c-9d93-63ea0182144d"/>
    <x v="558"/>
    <x v="4"/>
    <d v="2024-07-25T00:00:00"/>
    <n v="6"/>
    <s v="Late"/>
    <s v="0151ccb0-1b6f-4a9e-9a98-b7154c60b543"/>
    <s v="Nathan Morales"/>
    <x v="3"/>
    <x v="0"/>
    <x v="0"/>
    <x v="2"/>
    <x v="8"/>
    <s v="Online"/>
    <s v="Net Banking"/>
    <n v="3"/>
    <n v="1128.6199999999999"/>
    <n v="5"/>
    <n v="3216.57"/>
    <n v="980.78"/>
    <n v="421.34"/>
    <n v="0.12444105781101404"/>
    <n v="438"/>
    <s v="Returned"/>
    <s v="In Transit"/>
    <n v="30.02"/>
    <n v="3"/>
  </r>
  <r>
    <s v="329245ba-7df6-4c1d-ae49-28ac19f145cc"/>
    <x v="559"/>
    <x v="7"/>
    <d v="2023-10-30T00:00:00"/>
    <n v="7"/>
    <s v="Late"/>
    <s v="e604bfbe-83aa-422f-8772-df4a15b1c4a6"/>
    <s v="Caleb Freeman"/>
    <x v="3"/>
    <x v="3"/>
    <x v="0"/>
    <x v="3"/>
    <x v="5"/>
    <s v="Online"/>
    <s v="Credit Card"/>
    <n v="8"/>
    <n v="1003.75"/>
    <n v="15"/>
    <n v="6825.5"/>
    <n v="668.16"/>
    <n v="2282.0100000000002"/>
    <n v="0.28418555417185559"/>
    <n v="292"/>
    <s v="Not Returned"/>
    <s v="In Transit"/>
    <n v="43.94"/>
    <n v="5"/>
  </r>
  <r>
    <s v="39e1609d-4008-44da-a819-213dc4fa84a4"/>
    <x v="135"/>
    <x v="0"/>
    <d v="2024-02-17T00:00:00"/>
    <n v="3"/>
    <s v="On Time"/>
    <s v="4c9df049-5fd2-4ec3-a536-3c77787fb578"/>
    <s v="Steven Herrera"/>
    <x v="1"/>
    <x v="7"/>
    <x v="1"/>
    <x v="0"/>
    <x v="7"/>
    <s v="Offline"/>
    <s v="Credit Card"/>
    <n v="10"/>
    <n v="1791.88"/>
    <n v="20"/>
    <n v="14335.04"/>
    <n v="1311.01"/>
    <n v="3846.96"/>
    <n v="0.21468848360381274"/>
    <n v="82"/>
    <s v="Returned"/>
    <s v="In Transit"/>
    <n v="16.09"/>
    <n v="5"/>
  </r>
  <r>
    <s v="a801f15e-7046-425d-bd47-4d951bd36f41"/>
    <x v="315"/>
    <x v="3"/>
    <d v="2024-05-22T00:00:00"/>
    <n v="9"/>
    <s v="Late"/>
    <s v="23cecf1e-296d-491f-b079-ae53d6e0217c"/>
    <s v="Jeffrey Howard"/>
    <x v="1"/>
    <x v="7"/>
    <x v="1"/>
    <x v="3"/>
    <x v="5"/>
    <s v="Online"/>
    <s v="Debit Card"/>
    <n v="6"/>
    <n v="467.76"/>
    <n v="5"/>
    <n v="2666.23"/>
    <n v="361.99"/>
    <n v="602.89"/>
    <n v="0.21481457727609601"/>
    <n v="14"/>
    <s v="Returned"/>
    <s v="Delivered"/>
    <n v="40.700000000000003"/>
    <n v="4"/>
  </r>
  <r>
    <s v="308777b4-1c54-456f-b2ce-93dbb58f67b6"/>
    <x v="14"/>
    <x v="9"/>
    <d v="2025-08-31T00:00:00"/>
    <n v="8"/>
    <s v="Late"/>
    <s v="6500f793-2238-4fc6-8a4e-3ccf48ef30ff"/>
    <s v="Gary Johnson"/>
    <x v="2"/>
    <x v="1"/>
    <x v="1"/>
    <x v="1"/>
    <x v="7"/>
    <s v="Offline"/>
    <s v="UPI"/>
    <n v="1"/>
    <n v="123.43"/>
    <n v="10"/>
    <n v="111.09"/>
    <n v="102.24"/>
    <n v="19.07"/>
    <n v="0.1545005266142753"/>
    <n v="350"/>
    <s v="Returned"/>
    <s v="Pending"/>
    <n v="38.299999999999997"/>
    <n v="3"/>
  </r>
  <r>
    <s v="f5aed2e9-7ab3-437c-b2c8-c25e32f1227c"/>
    <x v="274"/>
    <x v="10"/>
    <d v="2025-03-18T00:00:00"/>
    <n v="1"/>
    <s v="On Time"/>
    <s v="1e692c3f-440b-41a6-bba1-3732aa4d5bb8"/>
    <s v="Joshua Marsh"/>
    <x v="1"/>
    <x v="6"/>
    <x v="0"/>
    <x v="1"/>
    <x v="8"/>
    <s v="Online"/>
    <s v="UPI"/>
    <n v="7"/>
    <n v="1292.98"/>
    <n v="0"/>
    <n v="9050.86"/>
    <n v="1085.5999999999999"/>
    <n v="1451.66"/>
    <n v="0.1603891784869062"/>
    <n v="500"/>
    <s v="Not Returned"/>
    <s v="Delivered"/>
    <n v="46.51"/>
    <n v="1"/>
  </r>
  <r>
    <s v="c3af3d93-c047-4d80-932b-d70a209f839f"/>
    <x v="481"/>
    <x v="6"/>
    <d v="2025-05-03T00:00:00"/>
    <n v="10"/>
    <s v="Late"/>
    <s v="8079cdc9-665e-467f-a1bb-7399c7c432a0"/>
    <s v="Natalie Petersen"/>
    <x v="0"/>
    <x v="6"/>
    <x v="0"/>
    <x v="0"/>
    <x v="9"/>
    <s v="Online"/>
    <s v="Debit Card"/>
    <n v="3"/>
    <n v="179.5"/>
    <n v="5"/>
    <n v="511.57"/>
    <n v="154.66"/>
    <n v="70.790000000000006"/>
    <n v="0.13145775301764162"/>
    <n v="329"/>
    <s v="Returned"/>
    <s v="Pending"/>
    <n v="47.38"/>
    <n v="3"/>
  </r>
  <r>
    <s v="caef3c9e-1b9d-4f1b-b52a-6cbf1c17729f"/>
    <x v="32"/>
    <x v="1"/>
    <d v="2024-02-06T00:00:00"/>
    <n v="10"/>
    <s v="Late"/>
    <s v="581848c5-27d1-4990-a049-a289056a3b28"/>
    <s v="Pamela Young"/>
    <x v="1"/>
    <x v="1"/>
    <x v="1"/>
    <x v="0"/>
    <x v="0"/>
    <s v="Online"/>
    <s v="Net Banking"/>
    <n v="5"/>
    <n v="437.74"/>
    <n v="20"/>
    <n v="1750.96"/>
    <n v="287.97000000000003"/>
    <n v="599.08000000000004"/>
    <n v="0.27371499063370958"/>
    <n v="212"/>
    <s v="Not Returned"/>
    <s v="Delivered"/>
    <n v="14.47"/>
    <n v="5"/>
  </r>
  <r>
    <s v="f9f7e004-6dfe-4745-9796-8d64d4701dd2"/>
    <x v="556"/>
    <x v="10"/>
    <d v="2025-03-29T00:00:00"/>
    <n v="3"/>
    <s v="On Time"/>
    <s v="6f302743-020e-4e6a-bcc8-509b98daae8c"/>
    <s v="Douglas Miller"/>
    <x v="1"/>
    <x v="7"/>
    <x v="1"/>
    <x v="0"/>
    <x v="4"/>
    <s v="Online"/>
    <s v="Debit Card"/>
    <n v="3"/>
    <n v="1936.46"/>
    <n v="15"/>
    <n v="4937.97"/>
    <n v="1190"/>
    <n v="1903.47"/>
    <n v="0.32765458620369126"/>
    <n v="80"/>
    <s v="Returned"/>
    <s v="Pending"/>
    <n v="46.58"/>
    <n v="4"/>
  </r>
  <r>
    <s v="bab008df-2709-45b2-9e1b-e56d3f6c5de5"/>
    <x v="262"/>
    <x v="5"/>
    <d v="2024-09-21T00:00:00"/>
    <n v="7"/>
    <s v="Late"/>
    <s v="47f8b6f1-3fdd-4e2b-afd6-129a82e09d39"/>
    <s v="Sharon Gamble"/>
    <x v="2"/>
    <x v="4"/>
    <x v="2"/>
    <x v="3"/>
    <x v="7"/>
    <s v="Online"/>
    <s v="Debit Card"/>
    <n v="10"/>
    <n v="154.33000000000001"/>
    <n v="0"/>
    <n v="1543.3"/>
    <n v="97.97"/>
    <n v="563.6"/>
    <n v="0.36519147281798742"/>
    <n v="467"/>
    <s v="Returned"/>
    <s v="Delivered"/>
    <n v="10.44"/>
    <n v="1"/>
  </r>
  <r>
    <s v="32cb28ba-6ddd-4c02-9213-7565aa94a1d4"/>
    <x v="217"/>
    <x v="6"/>
    <d v="2024-04-30T00:00:00"/>
    <n v="4"/>
    <s v="On Time"/>
    <s v="cf590b8e-c860-42c4-b4da-9f0479510a45"/>
    <s v="Nicholas Carr"/>
    <x v="1"/>
    <x v="7"/>
    <x v="1"/>
    <x v="1"/>
    <x v="6"/>
    <s v="Online"/>
    <s v="UPI"/>
    <n v="9"/>
    <n v="1340.35"/>
    <n v="15"/>
    <n v="10253.68"/>
    <n v="1179.1300000000001"/>
    <n v="1233.33"/>
    <n v="0.10223946481640367"/>
    <n v="292"/>
    <s v="Returned"/>
    <s v="In Transit"/>
    <n v="22.11"/>
    <n v="2"/>
  </r>
  <r>
    <s v="a1001bc8-9758-425f-9ad8-e2dafe17ddb3"/>
    <x v="292"/>
    <x v="10"/>
    <d v="2024-03-16T00:00:00"/>
    <n v="5"/>
    <s v="On Time"/>
    <s v="1ed68b71-3ab8-4c3f-a612-e9e5a26d18f6"/>
    <s v="Andrew Mooney"/>
    <x v="1"/>
    <x v="1"/>
    <x v="1"/>
    <x v="1"/>
    <x v="9"/>
    <s v="Online"/>
    <s v="Credit Card"/>
    <n v="5"/>
    <n v="1318.72"/>
    <n v="20"/>
    <n v="5274.88"/>
    <n v="832.23"/>
    <n v="1945.96"/>
    <n v="0.29512860956078618"/>
    <n v="145"/>
    <s v="Returned"/>
    <s v="Pending"/>
    <n v="35.74"/>
    <n v="5"/>
  </r>
  <r>
    <s v="9dd0ce04-0485-442a-ad22-313c256df639"/>
    <x v="412"/>
    <x v="7"/>
    <d v="2025-10-12T00:00:00"/>
    <n v="5"/>
    <s v="On Time"/>
    <s v="0d0b6920-dd46-4c91-9747-8b5c331bd602"/>
    <s v="Joseph Graves"/>
    <x v="2"/>
    <x v="5"/>
    <x v="1"/>
    <x v="2"/>
    <x v="3"/>
    <s v="Online"/>
    <s v="Credit Card"/>
    <n v="6"/>
    <n v="1174.04"/>
    <n v="5"/>
    <n v="6692.03"/>
    <n v="757.3"/>
    <n v="2375.42"/>
    <n v="0.33721451852861345"/>
    <n v="430"/>
    <s v="Returned"/>
    <s v="Pending"/>
    <n v="43.11"/>
    <n v="3"/>
  </r>
  <r>
    <s v="7aac8a0a-6d13-4ea8-960f-c07138c6430f"/>
    <x v="78"/>
    <x v="6"/>
    <d v="2024-04-16T00:00:00"/>
    <n v="3"/>
    <s v="On Time"/>
    <s v="a4d4df15-6d54-4501-8286-6d400fb49d98"/>
    <s v="Brian Cox"/>
    <x v="2"/>
    <x v="4"/>
    <x v="2"/>
    <x v="0"/>
    <x v="3"/>
    <s v="Online"/>
    <s v="Credit Card"/>
    <n v="4"/>
    <n v="1620.46"/>
    <n v="20"/>
    <n v="5185.47"/>
    <n v="1262.1099999999999"/>
    <n v="1146.72"/>
    <n v="0.1769127284845044"/>
    <n v="117"/>
    <s v="Not Returned"/>
    <s v="Delivered"/>
    <n v="11.38"/>
    <n v="2"/>
  </r>
  <r>
    <s v="51e11799-3f39-462d-ab06-e92fb62a7941"/>
    <x v="392"/>
    <x v="4"/>
    <d v="2024-07-18T00:00:00"/>
    <n v="3"/>
    <s v="On Time"/>
    <s v="0a77b5cc-2e87-4651-8c2c-a7fae525aeaf"/>
    <s v="Matthew Morris"/>
    <x v="1"/>
    <x v="4"/>
    <x v="2"/>
    <x v="2"/>
    <x v="1"/>
    <s v="Online"/>
    <s v="UPI"/>
    <n v="6"/>
    <n v="686.95"/>
    <n v="15"/>
    <n v="3503.45"/>
    <n v="475.43"/>
    <n v="1078.75"/>
    <n v="0.2617245311400635"/>
    <n v="482"/>
    <s v="Returned"/>
    <s v="Pending"/>
    <n v="40.03"/>
    <n v="1"/>
  </r>
  <r>
    <s v="9b4503bc-e892-464d-87b8-85fa78d8cdd6"/>
    <x v="27"/>
    <x v="3"/>
    <d v="2024-05-29T00:00:00"/>
    <n v="4"/>
    <s v="On Time"/>
    <s v="40944f95-2f51-4ca6-ae4f-f4a419cb84c8"/>
    <s v="Heidi Torres"/>
    <x v="2"/>
    <x v="5"/>
    <x v="1"/>
    <x v="3"/>
    <x v="3"/>
    <s v="Offline"/>
    <s v="Credit Card"/>
    <n v="6"/>
    <n v="873.8"/>
    <n v="20"/>
    <n v="4194.24"/>
    <n v="566.73"/>
    <n v="1473.94"/>
    <n v="0.2811360341802091"/>
    <n v="85"/>
    <s v="Returned"/>
    <s v="In Transit"/>
    <n v="37.35"/>
    <n v="1"/>
  </r>
  <r>
    <s v="8d40aeb2-aed6-40cc-837f-5347ab402561"/>
    <x v="321"/>
    <x v="2"/>
    <d v="2024-01-05T00:00:00"/>
    <n v="5"/>
    <s v="On Time"/>
    <s v="54ca4adc-215b-4ef5-9caa-5893c53d1af9"/>
    <s v="Robert Paul"/>
    <x v="0"/>
    <x v="4"/>
    <x v="2"/>
    <x v="3"/>
    <x v="4"/>
    <s v="Offline"/>
    <s v="UPI"/>
    <n v="4"/>
    <n v="93.64"/>
    <n v="5"/>
    <n v="355.83"/>
    <n v="59.74"/>
    <n v="128.82"/>
    <n v="0.34392353695002131"/>
    <n v="133"/>
    <s v="Returned"/>
    <s v="Pending"/>
    <n v="33.43"/>
    <n v="1"/>
  </r>
  <r>
    <s v="3cfe18e9-5f20-4c06-9ace-863187638104"/>
    <x v="127"/>
    <x v="1"/>
    <d v="2025-01-23T00:00:00"/>
    <n v="7"/>
    <s v="Late"/>
    <s v="959677e9-35c4-4e08-86a4-7588a676ace1"/>
    <s v="Stephen Anderson"/>
    <x v="2"/>
    <x v="2"/>
    <x v="2"/>
    <x v="2"/>
    <x v="3"/>
    <s v="Offline"/>
    <s v="UPI"/>
    <n v="2"/>
    <n v="536.91"/>
    <n v="0"/>
    <n v="1073.82"/>
    <n v="421.39"/>
    <n v="231.04"/>
    <n v="0.21515710268015123"/>
    <n v="216"/>
    <s v="Not Returned"/>
    <s v="Pending"/>
    <n v="7.92"/>
    <n v="4"/>
  </r>
  <r>
    <s v="9628e429-0a81-470a-9ecf-8aec9a11ddf4"/>
    <x v="46"/>
    <x v="3"/>
    <d v="2025-05-17T00:00:00"/>
    <n v="2"/>
    <s v="On Time"/>
    <s v="a783d1c8-e250-491a-a984-6baaf7e47c8c"/>
    <s v="Cheryl Griffin"/>
    <x v="1"/>
    <x v="6"/>
    <x v="0"/>
    <x v="2"/>
    <x v="0"/>
    <s v="Offline"/>
    <s v="Cash"/>
    <n v="3"/>
    <n v="879.08"/>
    <n v="5"/>
    <n v="2505.38"/>
    <n v="593.72"/>
    <n v="813.28"/>
    <n v="0.30838300647646777"/>
    <n v="222"/>
    <s v="Returned"/>
    <s v="Delivered"/>
    <n v="6.99"/>
    <n v="1"/>
  </r>
  <r>
    <s v="9e7776ae-8bec-4a50-b11a-fc00132b4f36"/>
    <x v="560"/>
    <x v="1"/>
    <d v="2024-01-09T00:00:00"/>
    <n v="8"/>
    <s v="Late"/>
    <s v="796512e3-b9b0-44ac-8d2d-8efd57c8294c"/>
    <s v="Christina Le MD"/>
    <x v="2"/>
    <x v="0"/>
    <x v="0"/>
    <x v="0"/>
    <x v="3"/>
    <s v="Offline"/>
    <s v="Credit Card"/>
    <n v="7"/>
    <n v="454.08"/>
    <n v="20"/>
    <n v="2542.85"/>
    <n v="303.76"/>
    <n v="841.79"/>
    <n v="0.26483376120004026"/>
    <n v="250"/>
    <s v="Returned"/>
    <s v="In Transit"/>
    <n v="28.23"/>
    <n v="5"/>
  </r>
  <r>
    <s v="40a582f7-b62b-4f62-8ced-48ea6b0ffa79"/>
    <x v="172"/>
    <x v="10"/>
    <d v="2024-03-15T00:00:00"/>
    <n v="2"/>
    <s v="On Time"/>
    <s v="da7aee9f-c265-4976-a088-0267e43f05c8"/>
    <s v="Kristina Reed"/>
    <x v="3"/>
    <x v="1"/>
    <x v="1"/>
    <x v="0"/>
    <x v="6"/>
    <s v="Online"/>
    <s v="Cash"/>
    <n v="3"/>
    <n v="923.13"/>
    <n v="20"/>
    <n v="2215.5100000000002"/>
    <n v="562.32000000000005"/>
    <n v="865.94"/>
    <n v="0.31268257630741791"/>
    <n v="43"/>
    <s v="Returned"/>
    <s v="Pending"/>
    <n v="6.91"/>
    <n v="4"/>
  </r>
  <r>
    <s v="1e0fd29b-b7a2-4b33-a13e-cf1572cfbb0e"/>
    <x v="191"/>
    <x v="4"/>
    <d v="2024-07-28T00:00:00"/>
    <n v="1"/>
    <s v="On Time"/>
    <s v="7b9a21c4-1155-481f-afa5-f03fe92d6961"/>
    <s v="Timothy Gordon"/>
    <x v="3"/>
    <x v="0"/>
    <x v="0"/>
    <x v="1"/>
    <x v="3"/>
    <s v="Offline"/>
    <s v="Net Banking"/>
    <n v="4"/>
    <n v="950.8"/>
    <n v="10"/>
    <n v="3422.88"/>
    <n v="593.22"/>
    <n v="1287.29"/>
    <n v="0.33847549432057217"/>
    <n v="488"/>
    <s v="Not Returned"/>
    <s v="In Transit"/>
    <n v="18.510000000000002"/>
    <n v="4"/>
  </r>
  <r>
    <s v="b25b56dc-462e-4af3-9962-22632abc42b1"/>
    <x v="561"/>
    <x v="11"/>
    <d v="2023-11-11T00:00:00"/>
    <n v="9"/>
    <s v="Late"/>
    <s v="0ba24c4f-4a26-4b59-a101-d598f7ad3965"/>
    <s v="Amy Compton"/>
    <x v="3"/>
    <x v="5"/>
    <x v="1"/>
    <x v="0"/>
    <x v="8"/>
    <s v="Offline"/>
    <s v="Cash"/>
    <n v="10"/>
    <n v="98.34"/>
    <n v="15"/>
    <n v="835.89"/>
    <n v="64.37"/>
    <n v="288.75"/>
    <n v="0.2936241610738255"/>
    <n v="360"/>
    <s v="Not Returned"/>
    <s v="Pending"/>
    <n v="16.420000000000002"/>
    <n v="1"/>
  </r>
  <r>
    <s v="7eba0464-65c2-47c0-9085-449dbd9f82d7"/>
    <x v="22"/>
    <x v="10"/>
    <d v="2024-03-15T00:00:00"/>
    <n v="3"/>
    <s v="On Time"/>
    <s v="8373edf3-dec9-4438-884f-f1a7af481fc0"/>
    <s v="Carol Christensen"/>
    <x v="2"/>
    <x v="2"/>
    <x v="2"/>
    <x v="0"/>
    <x v="1"/>
    <s v="Offline"/>
    <s v="Cash"/>
    <n v="4"/>
    <n v="60.66"/>
    <n v="5"/>
    <n v="230.51"/>
    <n v="47.44"/>
    <n v="50.24"/>
    <n v="0.20705572040883616"/>
    <n v="455"/>
    <s v="Not Returned"/>
    <s v="In Transit"/>
    <n v="42.04"/>
    <n v="1"/>
  </r>
  <r>
    <s v="669e098d-63e7-4896-8784-ef4b8fffe845"/>
    <x v="547"/>
    <x v="9"/>
    <d v="2024-08-11T00:00:00"/>
    <n v="1"/>
    <s v="On Time"/>
    <s v="2f1ef8dc-34f9-42b7-8580-a4ae9b72a9fe"/>
    <s v="Kenneth Vargas"/>
    <x v="3"/>
    <x v="6"/>
    <x v="0"/>
    <x v="0"/>
    <x v="1"/>
    <s v="Offline"/>
    <s v="Cash"/>
    <n v="3"/>
    <n v="519.07000000000005"/>
    <n v="15"/>
    <n v="1323.63"/>
    <n v="314.39999999999998"/>
    <n v="521.91"/>
    <n v="0.33515710790452152"/>
    <n v="217"/>
    <s v="Returned"/>
    <s v="In Transit"/>
    <n v="48.43"/>
    <n v="5"/>
  </r>
  <r>
    <s v="834693d1-ca67-4562-adba-84d1e1104d91"/>
    <x v="559"/>
    <x v="7"/>
    <d v="2023-10-25T00:00:00"/>
    <n v="2"/>
    <s v="On Time"/>
    <s v="b877e049-b52f-4e0d-80fa-33637497c7d9"/>
    <s v="Elizabeth Robinson"/>
    <x v="3"/>
    <x v="1"/>
    <x v="1"/>
    <x v="0"/>
    <x v="5"/>
    <s v="Online"/>
    <s v="Credit Card"/>
    <n v="10"/>
    <n v="148.63"/>
    <n v="15"/>
    <n v="1263.3599999999999"/>
    <n v="118.9"/>
    <n v="252.7"/>
    <n v="0.1700195115387203"/>
    <n v="383"/>
    <s v="Not Returned"/>
    <s v="Pending"/>
    <n v="15.62"/>
    <n v="5"/>
  </r>
  <r>
    <s v="2bcdce43-1e7d-4f7b-8d59-c34d44bd604f"/>
    <x v="466"/>
    <x v="6"/>
    <d v="2025-04-22T00:00:00"/>
    <n v="3"/>
    <s v="On Time"/>
    <s v="3cfbc642-8897-4497-8bad-4234395370c0"/>
    <s v="Mark Mcmahon"/>
    <x v="0"/>
    <x v="0"/>
    <x v="0"/>
    <x v="2"/>
    <x v="4"/>
    <s v="Offline"/>
    <s v="Net Banking"/>
    <n v="4"/>
    <n v="55.9"/>
    <n v="0"/>
    <n v="223.6"/>
    <n v="38.85"/>
    <n v="68.2"/>
    <n v="0.30500894454382826"/>
    <n v="311"/>
    <s v="Returned"/>
    <s v="Pending"/>
    <n v="18.39"/>
    <n v="5"/>
  </r>
  <r>
    <s v="df96048a-453b-47f5-a20a-69d3ed601f49"/>
    <x v="3"/>
    <x v="3"/>
    <d v="2024-05-23T00:00:00"/>
    <n v="4"/>
    <s v="On Time"/>
    <s v="fae2d4a8-a475-4fa7-8d30-69bfca6628a8"/>
    <s v="Rodney Nichols"/>
    <x v="2"/>
    <x v="7"/>
    <x v="1"/>
    <x v="3"/>
    <x v="4"/>
    <s v="Offline"/>
    <s v="Credit Card"/>
    <n v="8"/>
    <n v="1081.92"/>
    <n v="5"/>
    <n v="8222.59"/>
    <n v="859.49"/>
    <n v="1690.47"/>
    <n v="0.19530903393966281"/>
    <n v="416"/>
    <s v="Not Returned"/>
    <s v="In Transit"/>
    <n v="32.130000000000003"/>
    <n v="3"/>
  </r>
  <r>
    <s v="9aebbc3e-a1f7-4157-98f3-4359a60da1aa"/>
    <x v="167"/>
    <x v="7"/>
    <d v="2023-10-19T00:00:00"/>
    <n v="1"/>
    <s v="On Time"/>
    <s v="154f9eb4-5316-4cb5-9e7e-00e5f8e351ea"/>
    <s v="Stacey Baker"/>
    <x v="2"/>
    <x v="0"/>
    <x v="0"/>
    <x v="3"/>
    <x v="2"/>
    <s v="Offline"/>
    <s v="Net Banking"/>
    <n v="3"/>
    <n v="1913.13"/>
    <n v="5"/>
    <n v="5452.42"/>
    <n v="1426.21"/>
    <n v="1387.72"/>
    <n v="0.24178876152343715"/>
    <n v="136"/>
    <s v="Returned"/>
    <s v="Delivered"/>
    <n v="42.39"/>
    <n v="3"/>
  </r>
  <r>
    <s v="4b7e42df-9c8a-4631-a5f9-5507688928ad"/>
    <x v="432"/>
    <x v="1"/>
    <d v="2024-02-07T00:00:00"/>
    <n v="10"/>
    <s v="Late"/>
    <s v="a03e9b5d-0ea8-40ee-bc3a-156a531b49d8"/>
    <s v="Samantha Robinson"/>
    <x v="0"/>
    <x v="4"/>
    <x v="2"/>
    <x v="1"/>
    <x v="8"/>
    <s v="Offline"/>
    <s v="Credit Card"/>
    <n v="9"/>
    <n v="1487.09"/>
    <n v="20"/>
    <n v="10707.05"/>
    <n v="1157.75"/>
    <n v="2371.25"/>
    <n v="0.17717301724994602"/>
    <n v="34"/>
    <s v="Not Returned"/>
    <s v="Delivered"/>
    <n v="44.75"/>
    <n v="2"/>
  </r>
  <r>
    <s v="0400e249-f8bb-4616-8188-60b92d3e854b"/>
    <x v="390"/>
    <x v="3"/>
    <d v="2024-05-23T00:00:00"/>
    <n v="2"/>
    <s v="On Time"/>
    <s v="de34106a-fa90-4bfb-a845-f72389924e2d"/>
    <s v="Phyllis Rodriguez"/>
    <x v="0"/>
    <x v="1"/>
    <x v="1"/>
    <x v="1"/>
    <x v="9"/>
    <s v="Offline"/>
    <s v="Credit Card"/>
    <n v="8"/>
    <n v="149.41"/>
    <n v="20"/>
    <n v="956.22"/>
    <n v="127.49"/>
    <n v="140.29"/>
    <n v="0.11736998862191285"/>
    <n v="430"/>
    <s v="Returned"/>
    <s v="Pending"/>
    <n v="34.94"/>
    <n v="1"/>
  </r>
  <r>
    <s v="a7610e80-f216-480d-a1c9-815eb0285484"/>
    <x v="477"/>
    <x v="3"/>
    <d v="2025-05-28T00:00:00"/>
    <n v="10"/>
    <s v="Late"/>
    <s v="a261d918-a050-45fa-9eba-029741e15f65"/>
    <s v="Christine Ramos"/>
    <x v="2"/>
    <x v="3"/>
    <x v="0"/>
    <x v="0"/>
    <x v="1"/>
    <s v="Online"/>
    <s v="Credit Card"/>
    <n v="2"/>
    <n v="1890.24"/>
    <n v="5"/>
    <n v="3591.46"/>
    <n v="1343.61"/>
    <n v="1038.5999999999999"/>
    <n v="0.2747270187912646"/>
    <n v="42"/>
    <s v="Not Returned"/>
    <s v="Delivered"/>
    <n v="37.89"/>
    <n v="5"/>
  </r>
  <r>
    <s v="a13a9da2-94e7-4b2a-b434-02ef44cfa6ba"/>
    <x v="414"/>
    <x v="8"/>
    <d v="2024-06-27T00:00:00"/>
    <n v="3"/>
    <s v="On Time"/>
    <s v="653d171f-c0bd-4748-9bb4-64a3cec79642"/>
    <s v="David Barber"/>
    <x v="1"/>
    <x v="3"/>
    <x v="0"/>
    <x v="0"/>
    <x v="5"/>
    <s v="Online"/>
    <s v="Cash"/>
    <n v="7"/>
    <n v="1942.49"/>
    <n v="10"/>
    <n v="12237.69"/>
    <n v="1342.72"/>
    <n v="3778.55"/>
    <n v="0.27788707130685725"/>
    <n v="484"/>
    <s v="Not Returned"/>
    <s v="Pending"/>
    <n v="28.09"/>
    <n v="2"/>
  </r>
  <r>
    <s v="17fc2335-7aa0-4208-a6f4-7dcf25f93ab9"/>
    <x v="562"/>
    <x v="4"/>
    <d v="2024-07-30T00:00:00"/>
    <n v="1"/>
    <s v="On Time"/>
    <s v="2f5dff13-759a-4725-ae77-abe37ef74fdb"/>
    <s v="Casey Hudson"/>
    <x v="3"/>
    <x v="7"/>
    <x v="1"/>
    <x v="2"/>
    <x v="9"/>
    <s v="Online"/>
    <s v="Cash"/>
    <n v="9"/>
    <n v="1868.39"/>
    <n v="5"/>
    <n v="15974.73"/>
    <n v="1155.6300000000001"/>
    <n v="6094.1"/>
    <n v="0.36240946602273733"/>
    <n v="242"/>
    <s v="Not Returned"/>
    <s v="In Transit"/>
    <n v="35"/>
    <n v="2"/>
  </r>
  <r>
    <s v="05635b30-4834-4d51-a5c6-c5ae2e2f2127"/>
    <x v="273"/>
    <x v="3"/>
    <d v="2025-05-07T00:00:00"/>
    <n v="2"/>
    <s v="On Time"/>
    <s v="2d7ffe23-e29f-419c-a9b5-09424f66a914"/>
    <s v="Melissa Lopez"/>
    <x v="1"/>
    <x v="2"/>
    <x v="2"/>
    <x v="3"/>
    <x v="4"/>
    <s v="Offline"/>
    <s v="Net Banking"/>
    <n v="10"/>
    <n v="216"/>
    <n v="15"/>
    <n v="1836"/>
    <n v="135.53"/>
    <n v="684"/>
    <n v="0.31666666666666665"/>
    <n v="138"/>
    <s v="Returned"/>
    <s v="Pending"/>
    <n v="35.17"/>
    <n v="5"/>
  </r>
  <r>
    <s v="747c7690-3ec8-448e-ad28-39891271c873"/>
    <x v="109"/>
    <x v="0"/>
    <d v="2024-02-15T00:00:00"/>
    <n v="10"/>
    <s v="Late"/>
    <s v="670a858c-f86b-4e95-a526-80b3e8bcd007"/>
    <s v="Joseph Acosta"/>
    <x v="3"/>
    <x v="5"/>
    <x v="1"/>
    <x v="3"/>
    <x v="2"/>
    <s v="Online"/>
    <s v="Credit Card"/>
    <n v="8"/>
    <n v="1178.26"/>
    <n v="0"/>
    <n v="9426.08"/>
    <n v="801.38"/>
    <n v="3015.04"/>
    <n v="0.31986149067268682"/>
    <n v="132"/>
    <s v="Returned"/>
    <s v="Pending"/>
    <n v="24.06"/>
    <n v="3"/>
  </r>
  <r>
    <s v="60bc6cbc-1987-46d0-9a71-71aa030492b3"/>
    <x v="425"/>
    <x v="4"/>
    <d v="2025-07-14T00:00:00"/>
    <n v="9"/>
    <s v="Late"/>
    <s v="d399956c-1c2b-498f-854d-a360624d3473"/>
    <s v="Ronald Michael"/>
    <x v="1"/>
    <x v="4"/>
    <x v="2"/>
    <x v="0"/>
    <x v="9"/>
    <s v="Offline"/>
    <s v="Cash"/>
    <n v="4"/>
    <n v="1804.19"/>
    <n v="5"/>
    <n v="6855.92"/>
    <n v="1346.38"/>
    <n v="1739.68"/>
    <n v="0.24106108558411254"/>
    <n v="181"/>
    <s v="Returned"/>
    <s v="In Transit"/>
    <n v="31.15"/>
    <n v="4"/>
  </r>
  <r>
    <s v="44852295-1566-4483-8526-6dc83f936724"/>
    <x v="32"/>
    <x v="1"/>
    <d v="2024-02-03T00:00:00"/>
    <n v="7"/>
    <s v="Late"/>
    <s v="9981d28f-a09c-4325-b047-fbeb2483c458"/>
    <s v="Vincent Rosario"/>
    <x v="2"/>
    <x v="5"/>
    <x v="1"/>
    <x v="2"/>
    <x v="3"/>
    <s v="Online"/>
    <s v="UPI"/>
    <n v="7"/>
    <n v="1775.3"/>
    <n v="10"/>
    <n v="11184.39"/>
    <n v="1509.94"/>
    <n v="1671.77"/>
    <n v="0.13452615654497027"/>
    <n v="479"/>
    <s v="Not Returned"/>
    <s v="Delivered"/>
    <n v="16.95"/>
    <n v="5"/>
  </r>
  <r>
    <s v="56a0b8b4-d179-4ee0-bc73-1d478ad8c568"/>
    <x v="359"/>
    <x v="1"/>
    <d v="2024-01-14T00:00:00"/>
    <n v="7"/>
    <s v="Late"/>
    <s v="33cb59ef-15c0-4765-b51b-d20fda4bdf2d"/>
    <s v="Peter Stafford"/>
    <x v="1"/>
    <x v="3"/>
    <x v="0"/>
    <x v="1"/>
    <x v="5"/>
    <s v="Online"/>
    <s v="UPI"/>
    <n v="3"/>
    <n v="915.7"/>
    <n v="20"/>
    <n v="2197.6799999999998"/>
    <n v="642.28"/>
    <n v="656.21"/>
    <n v="0.23887372137890864"/>
    <n v="296"/>
    <s v="Returned"/>
    <s v="Pending"/>
    <n v="23.3"/>
    <n v="5"/>
  </r>
  <r>
    <s v="7a99bd76-54ed-4b70-8eb0-c86629c3d598"/>
    <x v="563"/>
    <x v="4"/>
    <d v="2025-07-20T00:00:00"/>
    <n v="9"/>
    <s v="Late"/>
    <s v="8b248c7e-0e4d-4b72-be6a-41f1278e2f60"/>
    <s v="Lori Martinez"/>
    <x v="1"/>
    <x v="5"/>
    <x v="1"/>
    <x v="0"/>
    <x v="1"/>
    <s v="Online"/>
    <s v="Cash"/>
    <n v="4"/>
    <n v="1936.94"/>
    <n v="10"/>
    <n v="6972.98"/>
    <n v="1472.82"/>
    <n v="1670.83"/>
    <n v="0.21565329850176049"/>
    <n v="70"/>
    <s v="Not Returned"/>
    <s v="In Transit"/>
    <n v="26.58"/>
    <n v="5"/>
  </r>
  <r>
    <s v="4bf70dc6-8b6d-4a25-9a52-1aa20b660bcd"/>
    <x v="564"/>
    <x v="4"/>
    <d v="2025-07-22T00:00:00"/>
    <n v="4"/>
    <s v="On Time"/>
    <s v="d623c671-e2ee-464b-82f4-71961a41c57f"/>
    <s v="Aaron Walker"/>
    <x v="0"/>
    <x v="7"/>
    <x v="1"/>
    <x v="0"/>
    <x v="2"/>
    <s v="Online"/>
    <s v="UPI"/>
    <n v="2"/>
    <n v="93.01"/>
    <n v="0"/>
    <n v="186.02"/>
    <n v="64.17"/>
    <n v="57.68"/>
    <n v="0.31007418557144389"/>
    <n v="338"/>
    <s v="Returned"/>
    <s v="Delivered"/>
    <n v="37.159999999999997"/>
    <n v="1"/>
  </r>
  <r>
    <s v="5a7284a2-25ba-4795-a2a8-76d76d58bf63"/>
    <x v="43"/>
    <x v="6"/>
    <d v="2024-04-14T00:00:00"/>
    <n v="4"/>
    <s v="On Time"/>
    <s v="ebf3ef99-39d3-4f2b-896e-c0c9a7c5f960"/>
    <s v="Janice Henson"/>
    <x v="0"/>
    <x v="2"/>
    <x v="2"/>
    <x v="1"/>
    <x v="9"/>
    <s v="Offline"/>
    <s v="UPI"/>
    <n v="1"/>
    <n v="1453.44"/>
    <n v="10"/>
    <n v="1308.0999999999999"/>
    <n v="953.42"/>
    <n v="450.02"/>
    <n v="0.30962406428885952"/>
    <n v="284"/>
    <s v="Returned"/>
    <s v="In Transit"/>
    <n v="19.96"/>
    <n v="1"/>
  </r>
  <r>
    <s v="2b6838e3-7de7-441a-9cc6-d08ae6d037c6"/>
    <x v="313"/>
    <x v="4"/>
    <d v="2025-07-27T00:00:00"/>
    <n v="10"/>
    <s v="Late"/>
    <s v="1a0b6310-397a-4dc8-9c31-d9b9fda2f9a0"/>
    <s v="Diane Jones"/>
    <x v="0"/>
    <x v="5"/>
    <x v="1"/>
    <x v="2"/>
    <x v="0"/>
    <s v="Offline"/>
    <s v="UPI"/>
    <n v="8"/>
    <n v="1513.43"/>
    <n v="5"/>
    <n v="11502.07"/>
    <n v="1027.0999999999999"/>
    <n v="3696.11"/>
    <n v="0.30527592951111054"/>
    <n v="332"/>
    <s v="Returned"/>
    <s v="Delivered"/>
    <n v="36.369999999999997"/>
    <n v="3"/>
  </r>
  <r>
    <s v="ecb948f7-ec5e-4c70-9c49-4d631e4c3fdf"/>
    <x v="565"/>
    <x v="4"/>
    <d v="2024-07-04T00:00:00"/>
    <n v="2"/>
    <s v="On Time"/>
    <s v="0b18c73c-e545-481b-95b5-bc25eb7cd628"/>
    <s v="Cassandra Moreno"/>
    <x v="1"/>
    <x v="1"/>
    <x v="1"/>
    <x v="3"/>
    <x v="2"/>
    <s v="Offline"/>
    <s v="Net Banking"/>
    <n v="8"/>
    <n v="1698"/>
    <n v="15"/>
    <n v="11546.4"/>
    <n v="1475.52"/>
    <n v="1512.86"/>
    <n v="0.11137073027090694"/>
    <n v="275"/>
    <s v="Returned"/>
    <s v="Pending"/>
    <n v="29.35"/>
    <n v="1"/>
  </r>
  <r>
    <s v="2674d1ff-6cdc-43be-adef-57772e6df7e8"/>
    <x v="372"/>
    <x v="1"/>
    <d v="2025-01-31T00:00:00"/>
    <n v="7"/>
    <s v="Late"/>
    <s v="4d334878-afe9-43dc-aad2-6db6e4a35a10"/>
    <s v="Donna Hutchinson"/>
    <x v="0"/>
    <x v="4"/>
    <x v="2"/>
    <x v="3"/>
    <x v="1"/>
    <s v="Online"/>
    <s v="UPI"/>
    <n v="5"/>
    <n v="333.65"/>
    <n v="0"/>
    <n v="1668.25"/>
    <n v="244.52"/>
    <n v="445.65"/>
    <n v="0.26713622059043907"/>
    <n v="318"/>
    <s v="Returned"/>
    <s v="In Transit"/>
    <n v="33.200000000000003"/>
    <n v="3"/>
  </r>
  <r>
    <s v="5e7e2813-a967-4fe1-bfce-e629ea8e55a5"/>
    <x v="203"/>
    <x v="3"/>
    <d v="2024-05-23T00:00:00"/>
    <n v="9"/>
    <s v="Late"/>
    <s v="e830257d-cf8b-4eb2-83f1-5176eed15809"/>
    <s v="Angela Smith"/>
    <x v="2"/>
    <x v="4"/>
    <x v="2"/>
    <x v="1"/>
    <x v="4"/>
    <s v="Offline"/>
    <s v="Credit Card"/>
    <n v="10"/>
    <n v="821.86"/>
    <n v="20"/>
    <n v="6574.88"/>
    <n v="601.69000000000005"/>
    <n v="1761.36"/>
    <n v="0.21431387340909641"/>
    <n v="167"/>
    <s v="Not Returned"/>
    <s v="Pending"/>
    <n v="16.75"/>
    <n v="3"/>
  </r>
  <r>
    <s v="a7e60e4e-c71c-4ac2-a60d-76cafa61726a"/>
    <x v="566"/>
    <x v="7"/>
    <d v="2025-10-18T00:00:00"/>
    <n v="8"/>
    <s v="Late"/>
    <s v="63fe557c-25d4-4c19-91fc-4c232586dcd1"/>
    <s v="Robert Bray"/>
    <x v="3"/>
    <x v="1"/>
    <x v="1"/>
    <x v="0"/>
    <x v="5"/>
    <s v="Online"/>
    <s v="Cash"/>
    <n v="10"/>
    <n v="1246.71"/>
    <n v="5"/>
    <n v="11843.74"/>
    <n v="769.94"/>
    <n v="4529.3100000000004"/>
    <n v="0.3633010082537238"/>
    <n v="455"/>
    <s v="Returned"/>
    <s v="In Transit"/>
    <n v="10.1"/>
    <n v="4"/>
  </r>
  <r>
    <s v="6d6d91e1-93ed-42c5-9cf8-5164113b776e"/>
    <x v="567"/>
    <x v="4"/>
    <d v="2025-07-19T00:00:00"/>
    <n v="9"/>
    <s v="Late"/>
    <s v="2508f357-474a-4674-ba09-8484f5a7620d"/>
    <s v="Zachary White"/>
    <x v="2"/>
    <x v="0"/>
    <x v="0"/>
    <x v="3"/>
    <x v="3"/>
    <s v="Online"/>
    <s v="Cash"/>
    <n v="10"/>
    <n v="492.78"/>
    <n v="20"/>
    <n v="3942.24"/>
    <n v="406.94"/>
    <n v="686.72"/>
    <n v="0.13935630504484764"/>
    <n v="160"/>
    <s v="Returned"/>
    <s v="In Transit"/>
    <n v="48.91"/>
    <n v="2"/>
  </r>
  <r>
    <s v="6c80423a-7e84-40d7-91be-adc15a449143"/>
    <x v="568"/>
    <x v="9"/>
    <d v="2024-08-12T00:00:00"/>
    <n v="1"/>
    <s v="On Time"/>
    <s v="69f841b0-f90c-4f84-b184-071c7b35b9f9"/>
    <s v="Mallory Taylor"/>
    <x v="0"/>
    <x v="0"/>
    <x v="0"/>
    <x v="2"/>
    <x v="6"/>
    <s v="Offline"/>
    <s v="Debit Card"/>
    <n v="1"/>
    <n v="776.16"/>
    <n v="15"/>
    <n v="659.74"/>
    <n v="578.75"/>
    <n v="167.8"/>
    <n v="0.21619253762110907"/>
    <n v="152"/>
    <s v="Not Returned"/>
    <s v="Delivered"/>
    <n v="7.11"/>
    <n v="4"/>
  </r>
  <r>
    <s v="6b2d470a-6218-4d10-bef3-d5beebee4c80"/>
    <x v="300"/>
    <x v="10"/>
    <d v="2025-03-13T00:00:00"/>
    <n v="6"/>
    <s v="Late"/>
    <s v="88a5316f-89eb-46c1-bf42-18898ca17f75"/>
    <s v="Joshua Hall Jr."/>
    <x v="2"/>
    <x v="4"/>
    <x v="2"/>
    <x v="2"/>
    <x v="1"/>
    <s v="Offline"/>
    <s v="Debit Card"/>
    <n v="7"/>
    <n v="1246.1099999999999"/>
    <n v="15"/>
    <n v="7414.35"/>
    <n v="901.11"/>
    <n v="2052.75"/>
    <n v="0.23533235428653976"/>
    <n v="7"/>
    <s v="Not Returned"/>
    <s v="In Transit"/>
    <n v="24.06"/>
    <n v="3"/>
  </r>
  <r>
    <s v="c6cec51b-93ef-45c4-86e5-edf46bfdc189"/>
    <x v="402"/>
    <x v="6"/>
    <d v="2025-04-29T00:00:00"/>
    <n v="5"/>
    <s v="On Time"/>
    <s v="382645ad-bf8f-41ea-8fb0-d68db18925a6"/>
    <s v="Cynthia Smith"/>
    <x v="3"/>
    <x v="7"/>
    <x v="1"/>
    <x v="3"/>
    <x v="6"/>
    <s v="Online"/>
    <s v="Debit Card"/>
    <n v="1"/>
    <n v="1098.1600000000001"/>
    <n v="20"/>
    <n v="878.53"/>
    <n v="807.35"/>
    <n v="232.65"/>
    <n v="0.21185437459022363"/>
    <n v="400"/>
    <s v="Returned"/>
    <s v="In Transit"/>
    <n v="10.89"/>
    <n v="3"/>
  </r>
  <r>
    <s v="79533cb7-8ef1-4114-9cc6-24ef04643f52"/>
    <x v="569"/>
    <x v="9"/>
    <d v="2025-08-12T00:00:00"/>
    <n v="5"/>
    <s v="On Time"/>
    <s v="1c33345d-ebc0-4f02-a233-212af5264ea2"/>
    <s v="Gregory Allison"/>
    <x v="0"/>
    <x v="3"/>
    <x v="0"/>
    <x v="3"/>
    <x v="2"/>
    <s v="Online"/>
    <s v="Cash"/>
    <n v="3"/>
    <n v="1577.39"/>
    <n v="15"/>
    <n v="4022.34"/>
    <n v="1105.67"/>
    <n v="1202.8900000000001"/>
    <n v="0.25419416462215011"/>
    <n v="323"/>
    <s v="Not Returned"/>
    <s v="Pending"/>
    <n v="32.369999999999997"/>
    <n v="2"/>
  </r>
  <r>
    <s v="4b71481f-23ac-44e5-91aa-ab53c75566c2"/>
    <x v="570"/>
    <x v="9"/>
    <d v="2025-08-25T00:00:00"/>
    <n v="5"/>
    <s v="On Time"/>
    <s v="da72ab37-d5d3-48cf-a4e6-5ffd75dc037d"/>
    <s v="Tara Fisher"/>
    <x v="1"/>
    <x v="1"/>
    <x v="1"/>
    <x v="0"/>
    <x v="2"/>
    <s v="Offline"/>
    <s v="Cash"/>
    <n v="3"/>
    <n v="362.52"/>
    <n v="0"/>
    <n v="1087.56"/>
    <n v="236.53"/>
    <n v="377.97"/>
    <n v="0.34753944609952558"/>
    <n v="493"/>
    <s v="Not Returned"/>
    <s v="Pending"/>
    <n v="34.549999999999997"/>
    <n v="3"/>
  </r>
  <r>
    <s v="bf3b1681-0e4d-464e-b97e-8bfbd3ec2149"/>
    <x v="39"/>
    <x v="10"/>
    <d v="2024-03-31T00:00:00"/>
    <n v="3"/>
    <s v="On Time"/>
    <s v="b21eafab-f649-49e8-9e03-2a652346f26d"/>
    <s v="Jamie Johnson"/>
    <x v="3"/>
    <x v="4"/>
    <x v="2"/>
    <x v="1"/>
    <x v="6"/>
    <s v="Online"/>
    <s v="Credit Card"/>
    <n v="7"/>
    <n v="1245.8800000000001"/>
    <n v="0"/>
    <n v="8721.16"/>
    <n v="786.27"/>
    <n v="3217.27"/>
    <n v="0.36890390727838956"/>
    <n v="190"/>
    <s v="Not Returned"/>
    <s v="Pending"/>
    <n v="40.86"/>
    <n v="4"/>
  </r>
  <r>
    <s v="1b2375d0-b38f-40f2-8dd8-67e55f26b2a6"/>
    <x v="316"/>
    <x v="5"/>
    <d v="2024-09-17T00:00:00"/>
    <n v="7"/>
    <s v="Late"/>
    <s v="7a114e56-12e2-4c2a-94e4-339da9a9cef7"/>
    <s v="Sheila Johnson"/>
    <x v="2"/>
    <x v="1"/>
    <x v="1"/>
    <x v="0"/>
    <x v="1"/>
    <s v="Offline"/>
    <s v="Net Banking"/>
    <n v="8"/>
    <n v="79.28"/>
    <n v="20"/>
    <n v="507.39"/>
    <n v="59.85"/>
    <n v="124.35"/>
    <n v="0.19606142785065589"/>
    <n v="65"/>
    <s v="Returned"/>
    <s v="Delivered"/>
    <n v="12.78"/>
    <n v="5"/>
  </r>
  <r>
    <s v="13ba8d24-3ebb-427c-9438-e799242ac30f"/>
    <x v="571"/>
    <x v="4"/>
    <d v="2024-08-02T00:00:00"/>
    <n v="7"/>
    <s v="Late"/>
    <s v="d04f6197-d4c0-4f28-91b5-fcb40331bd0d"/>
    <s v="Preston Harrison"/>
    <x v="3"/>
    <x v="6"/>
    <x v="0"/>
    <x v="3"/>
    <x v="3"/>
    <s v="Online"/>
    <s v="Cash"/>
    <n v="5"/>
    <n v="1865.42"/>
    <n v="15"/>
    <n v="7928.03"/>
    <n v="1194.75"/>
    <n v="2850.35"/>
    <n v="0.30559873915793762"/>
    <n v="38"/>
    <s v="Returned"/>
    <s v="Pending"/>
    <n v="9.99"/>
    <n v="2"/>
  </r>
  <r>
    <s v="f2e2503a-b2d5-45d1-8706-f724bf83f2d4"/>
    <x v="219"/>
    <x v="0"/>
    <d v="2024-02-08T00:00:00"/>
    <n v="6"/>
    <s v="Late"/>
    <s v="b8f985fc-6959-4983-b85e-02ee4cac895c"/>
    <s v="Richard Dominguez"/>
    <x v="2"/>
    <x v="1"/>
    <x v="1"/>
    <x v="1"/>
    <x v="1"/>
    <s v="Online"/>
    <s v="Cash"/>
    <n v="8"/>
    <n v="539.9"/>
    <n v="10"/>
    <n v="3887.28"/>
    <n v="360.87"/>
    <n v="1289.02"/>
    <n v="0.29843952583811817"/>
    <n v="283"/>
    <s v="Not Returned"/>
    <s v="Pending"/>
    <n v="12.6"/>
    <n v="3"/>
  </r>
  <r>
    <s v="e19383a9-0f5c-465a-a7e8-3b871c7bf8eb"/>
    <x v="572"/>
    <x v="3"/>
    <d v="2024-05-31T00:00:00"/>
    <n v="5"/>
    <s v="On Time"/>
    <s v="c04a3f68-9aab-4efb-8838-f528a477e25a"/>
    <s v="Christopher Sanders"/>
    <x v="3"/>
    <x v="5"/>
    <x v="1"/>
    <x v="2"/>
    <x v="7"/>
    <s v="Offline"/>
    <s v="Credit Card"/>
    <n v="9"/>
    <n v="290.64"/>
    <n v="5"/>
    <n v="2484.9699999999998"/>
    <n v="218.28"/>
    <n v="618.67999999999995"/>
    <n v="0.23652017004618162"/>
    <n v="16"/>
    <s v="Not Returned"/>
    <s v="In Transit"/>
    <n v="18.75"/>
    <n v="3"/>
  </r>
  <r>
    <s v="744cc6ae-e03f-4f2c-b2bf-fc3fae0e289b"/>
    <x v="316"/>
    <x v="5"/>
    <d v="2024-09-14T00:00:00"/>
    <n v="4"/>
    <s v="On Time"/>
    <s v="420fd9a8-d45b-4e9b-b61e-c0ed8ddd2994"/>
    <s v="Kathryn Fletcher"/>
    <x v="1"/>
    <x v="3"/>
    <x v="0"/>
    <x v="3"/>
    <x v="6"/>
    <s v="Offline"/>
    <s v="UPI"/>
    <n v="4"/>
    <n v="1492.55"/>
    <n v="0"/>
    <n v="5970.2"/>
    <n v="945.41"/>
    <n v="2188.56"/>
    <n v="0.36658068406418548"/>
    <n v="394"/>
    <s v="Not Returned"/>
    <s v="Pending"/>
    <n v="47.3"/>
    <n v="1"/>
  </r>
  <r>
    <s v="f91e8b9b-4596-4e76-a824-162dee7385d8"/>
    <x v="316"/>
    <x v="5"/>
    <d v="2024-09-13T00:00:00"/>
    <n v="3"/>
    <s v="On Time"/>
    <s v="fa59607b-60a7-4a57-8581-17a1178926f3"/>
    <s v="Natalie Morales"/>
    <x v="2"/>
    <x v="7"/>
    <x v="1"/>
    <x v="3"/>
    <x v="2"/>
    <s v="Online"/>
    <s v="Credit Card"/>
    <n v="4"/>
    <n v="1540.11"/>
    <n v="10"/>
    <n v="5544.4"/>
    <n v="1222.1099999999999"/>
    <n v="1144.8"/>
    <n v="0.18583088220971231"/>
    <n v="98"/>
    <s v="Not Returned"/>
    <s v="Pending"/>
    <n v="12.64"/>
    <n v="1"/>
  </r>
  <r>
    <s v="d28faf65-2f06-4e12-a46d-2e33380a402d"/>
    <x v="573"/>
    <x v="11"/>
    <d v="2023-12-06T00:00:00"/>
    <n v="7"/>
    <s v="Late"/>
    <s v="9ae6befe-8f2d-4908-b9da-4f55bef99394"/>
    <s v="Rose Mcdonald"/>
    <x v="1"/>
    <x v="7"/>
    <x v="1"/>
    <x v="2"/>
    <x v="3"/>
    <s v="Online"/>
    <s v="UPI"/>
    <n v="1"/>
    <n v="1327.36"/>
    <n v="0"/>
    <n v="1327.36"/>
    <n v="1038.02"/>
    <n v="289.33999999999997"/>
    <n v="0.21798155737704919"/>
    <n v="168"/>
    <s v="Returned"/>
    <s v="Delivered"/>
    <n v="22.4"/>
    <n v="2"/>
  </r>
  <r>
    <s v="d3c6e5a0-67b4-4019-a452-f530a7175804"/>
    <x v="446"/>
    <x v="8"/>
    <d v="2024-06-21T00:00:00"/>
    <n v="5"/>
    <s v="On Time"/>
    <s v="cda7a451-0dfe-4633-aa31-edfd61667c7c"/>
    <s v="Jeff Nelson"/>
    <x v="0"/>
    <x v="6"/>
    <x v="0"/>
    <x v="1"/>
    <x v="0"/>
    <s v="Online"/>
    <s v="Credit Card"/>
    <n v="4"/>
    <n v="1267.05"/>
    <n v="10"/>
    <n v="4561.38"/>
    <n v="1082.48"/>
    <n v="664.45"/>
    <n v="0.1311017718322087"/>
    <n v="263"/>
    <s v="Returned"/>
    <s v="Pending"/>
    <n v="44.27"/>
    <n v="4"/>
  </r>
  <r>
    <s v="c75f41dc-9a6a-4bb1-9cda-038513eb4358"/>
    <x v="574"/>
    <x v="1"/>
    <d v="2024-01-11T00:00:00"/>
    <n v="5"/>
    <s v="On Time"/>
    <s v="3d51d528-072e-45dd-95e1-7880d8bb62b7"/>
    <s v="Joshua Jones"/>
    <x v="3"/>
    <x v="7"/>
    <x v="1"/>
    <x v="2"/>
    <x v="1"/>
    <s v="Offline"/>
    <s v="UPI"/>
    <n v="7"/>
    <n v="1814.76"/>
    <n v="10"/>
    <n v="11432.99"/>
    <n v="1627.24"/>
    <n v="1181.3800000000001"/>
    <n v="9.299773602491318E-2"/>
    <n v="133"/>
    <s v="Not Returned"/>
    <s v="In Transit"/>
    <n v="7.41"/>
    <n v="5"/>
  </r>
  <r>
    <s v="4f227efa-e8e1-4f98-81ab-639802cf63a8"/>
    <x v="327"/>
    <x v="1"/>
    <d v="2025-01-31T00:00:00"/>
    <n v="9"/>
    <s v="Late"/>
    <s v="a36d7567-33a4-4f40-8d3b-a57f300ffa68"/>
    <s v="Cynthia Miller"/>
    <x v="0"/>
    <x v="2"/>
    <x v="2"/>
    <x v="2"/>
    <x v="5"/>
    <s v="Online"/>
    <s v="UPI"/>
    <n v="10"/>
    <n v="976.47"/>
    <n v="5"/>
    <n v="9276.4699999999993"/>
    <n v="717.8"/>
    <n v="2457.37"/>
    <n v="0.25165852509549702"/>
    <n v="123"/>
    <s v="Returned"/>
    <s v="Delivered"/>
    <n v="29.15"/>
    <n v="5"/>
  </r>
  <r>
    <s v="fc8ade6a-9051-485e-8b7c-e5c690968629"/>
    <x v="478"/>
    <x v="1"/>
    <d v="2025-01-04T00:00:00"/>
    <n v="3"/>
    <s v="On Time"/>
    <s v="0c4ceedf-0bb1-4984-bbda-c670ca4c3b4d"/>
    <s v="Tony Smith"/>
    <x v="0"/>
    <x v="3"/>
    <x v="0"/>
    <x v="3"/>
    <x v="4"/>
    <s v="Offline"/>
    <s v="UPI"/>
    <n v="7"/>
    <n v="1157.4000000000001"/>
    <n v="20"/>
    <n v="6481.44"/>
    <n v="877.67"/>
    <n v="1566.49"/>
    <n v="0.19335086030264878"/>
    <n v="246"/>
    <s v="Returned"/>
    <s v="In Transit"/>
    <n v="9.7100000000000009"/>
    <n v="4"/>
  </r>
  <r>
    <s v="65ec4424-f56f-4bb1-884b-824bc06e1029"/>
    <x v="468"/>
    <x v="4"/>
    <d v="2024-07-27T00:00:00"/>
    <n v="7"/>
    <s v="Late"/>
    <s v="c078bc3e-5081-4407-b1e3-e608800e2952"/>
    <s v="Henry Anderson"/>
    <x v="3"/>
    <x v="5"/>
    <x v="1"/>
    <x v="2"/>
    <x v="2"/>
    <s v="Online"/>
    <s v="UPI"/>
    <n v="2"/>
    <n v="503.47"/>
    <n v="20"/>
    <n v="805.55"/>
    <n v="383.71"/>
    <n v="191.62"/>
    <n v="0.19029932270045882"/>
    <n v="67"/>
    <s v="Returned"/>
    <s v="Pending"/>
    <n v="34.19"/>
    <n v="5"/>
  </r>
  <r>
    <s v="e581c1bc-6843-4e98-94d1-44d518ede297"/>
    <x v="575"/>
    <x v="10"/>
    <d v="2025-03-26T00:00:00"/>
    <n v="2"/>
    <s v="On Time"/>
    <s v="808eadf2-19db-433e-80ea-83afbdcfc159"/>
    <s v="Brittany Matthews"/>
    <x v="2"/>
    <x v="7"/>
    <x v="1"/>
    <x v="1"/>
    <x v="1"/>
    <s v="Online"/>
    <s v="Cash"/>
    <n v="10"/>
    <n v="509.16"/>
    <n v="0"/>
    <n v="5091.6000000000004"/>
    <n v="328.55"/>
    <n v="1806.1"/>
    <n v="0.35472150208186026"/>
    <n v="471"/>
    <s v="Returned"/>
    <s v="Pending"/>
    <n v="14.45"/>
    <n v="2"/>
  </r>
  <r>
    <s v="da1e72b2-de6a-4c6e-961b-92217a199807"/>
    <x v="521"/>
    <x v="9"/>
    <d v="2024-08-12T00:00:00"/>
    <n v="4"/>
    <s v="On Time"/>
    <s v="26cb2e99-2945-493a-8a45-4398099396ff"/>
    <s v="Angela Garrett"/>
    <x v="1"/>
    <x v="1"/>
    <x v="1"/>
    <x v="1"/>
    <x v="7"/>
    <s v="Online"/>
    <s v="Credit Card"/>
    <n v="1"/>
    <n v="334.13"/>
    <n v="0"/>
    <n v="334.13"/>
    <n v="201.97"/>
    <n v="132.16"/>
    <n v="0.39553467213360066"/>
    <n v="32"/>
    <s v="Not Returned"/>
    <s v="In Transit"/>
    <n v="24.53"/>
    <n v="1"/>
  </r>
  <r>
    <s v="ceb6bfdc-3734-478d-a268-2c9f3b482d28"/>
    <x v="576"/>
    <x v="6"/>
    <d v="2025-05-05T00:00:00"/>
    <n v="8"/>
    <s v="Late"/>
    <s v="c4d1c310-240f-42a4-a77a-f8cbae742530"/>
    <s v="Wendy Mason"/>
    <x v="2"/>
    <x v="1"/>
    <x v="1"/>
    <x v="0"/>
    <x v="1"/>
    <s v="Online"/>
    <s v="Credit Card"/>
    <n v="10"/>
    <n v="1690.49"/>
    <n v="20"/>
    <n v="13523.92"/>
    <n v="1480.64"/>
    <n v="1678.8"/>
    <n v="9.9308484522239102E-2"/>
    <n v="280"/>
    <s v="Returned"/>
    <s v="In Transit"/>
    <n v="13.52"/>
    <n v="4"/>
  </r>
  <r>
    <s v="ee235eb0-85f6-4467-a6c1-d1369bd65068"/>
    <x v="273"/>
    <x v="3"/>
    <d v="2025-05-11T00:00:00"/>
    <n v="6"/>
    <s v="Late"/>
    <s v="c90cd1d3-728e-4002-9766-fe0cc4c557d8"/>
    <s v="Earl Hanson"/>
    <x v="1"/>
    <x v="0"/>
    <x v="0"/>
    <x v="2"/>
    <x v="3"/>
    <s v="Online"/>
    <s v="Net Banking"/>
    <n v="4"/>
    <n v="1838.67"/>
    <n v="20"/>
    <n v="5883.74"/>
    <n v="1262.81"/>
    <n v="1842.75"/>
    <n v="0.25055474881300072"/>
    <n v="261"/>
    <s v="Returned"/>
    <s v="In Transit"/>
    <n v="17.440000000000001"/>
    <n v="5"/>
  </r>
  <r>
    <s v="b6779a11-e403-499b-8a3e-49186e4f8ea3"/>
    <x v="577"/>
    <x v="7"/>
    <d v="2025-10-18T00:00:00"/>
    <n v="2"/>
    <s v="On Time"/>
    <s v="3d365abf-633b-4fff-aed0-cbcfc6305536"/>
    <s v="Leroy Jones"/>
    <x v="0"/>
    <x v="5"/>
    <x v="1"/>
    <x v="1"/>
    <x v="6"/>
    <s v="Online"/>
    <s v="Debit Card"/>
    <n v="10"/>
    <n v="653.19000000000005"/>
    <n v="10"/>
    <n v="5878.71"/>
    <n v="554.96"/>
    <n v="884.07"/>
    <n v="0.13534653010609471"/>
    <n v="375"/>
    <s v="Returned"/>
    <s v="In Transit"/>
    <n v="42.59"/>
    <n v="4"/>
  </r>
  <r>
    <s v="7f5da7f8-fe91-4b95-a0b6-d26591206a37"/>
    <x v="132"/>
    <x v="0"/>
    <d v="2024-02-22T00:00:00"/>
    <n v="10"/>
    <s v="Late"/>
    <s v="2482e8d1-03d3-4907-8e02-8d6018ef9a28"/>
    <s v="Emily Dillon"/>
    <x v="2"/>
    <x v="5"/>
    <x v="1"/>
    <x v="0"/>
    <x v="6"/>
    <s v="Offline"/>
    <s v="Credit Card"/>
    <n v="5"/>
    <n v="1643.87"/>
    <n v="10"/>
    <n v="7397.41"/>
    <n v="1456.06"/>
    <n v="845.14"/>
    <n v="0.10282321594773311"/>
    <n v="169"/>
    <s v="Returned"/>
    <s v="Pending"/>
    <n v="7.07"/>
    <n v="4"/>
  </r>
  <r>
    <s v="7fb8b6c6-1650-4f14-a527-8ea2c80cd031"/>
    <x v="237"/>
    <x v="8"/>
    <d v="2025-07-02T00:00:00"/>
    <n v="5"/>
    <s v="On Time"/>
    <s v="2b729d66-504f-4e7c-b46e-49a81817dac5"/>
    <s v="Candice Ramirez"/>
    <x v="0"/>
    <x v="4"/>
    <x v="2"/>
    <x v="3"/>
    <x v="0"/>
    <s v="Online"/>
    <s v="Debit Card"/>
    <n v="1"/>
    <n v="229.45"/>
    <n v="15"/>
    <n v="195.03"/>
    <n v="200.73"/>
    <n v="24.41"/>
    <n v="0.10638483329701461"/>
    <n v="144"/>
    <s v="Returned"/>
    <s v="In Transit"/>
    <n v="29.37"/>
    <n v="1"/>
  </r>
  <r>
    <s v="2ddf2675-1235-452e-96d7-ba545a765b48"/>
    <x v="578"/>
    <x v="4"/>
    <d v="2024-08-03T00:00:00"/>
    <n v="9"/>
    <s v="Late"/>
    <s v="42089fc8-75f3-41cb-859d-e4aab5ed7ce8"/>
    <s v="Dr. Pamela Ramos"/>
    <x v="1"/>
    <x v="4"/>
    <x v="2"/>
    <x v="2"/>
    <x v="4"/>
    <s v="Offline"/>
    <s v="Cash"/>
    <n v="9"/>
    <n v="965.4"/>
    <n v="20"/>
    <n v="6950.88"/>
    <n v="583.6"/>
    <n v="2748.96"/>
    <n v="0.31638698984876734"/>
    <n v="280"/>
    <s v="Returned"/>
    <s v="In Transit"/>
    <n v="29.93"/>
    <n v="4"/>
  </r>
  <r>
    <s v="f8c01007-1fbc-4004-b098-aa1f23f459be"/>
    <x v="579"/>
    <x v="7"/>
    <d v="2025-10-10T00:00:00"/>
    <n v="7"/>
    <s v="Late"/>
    <s v="5d0c8205-0a22-4e56-bcfe-8ab0919883f9"/>
    <s v="Jennifer Vincent"/>
    <x v="0"/>
    <x v="4"/>
    <x v="2"/>
    <x v="1"/>
    <x v="2"/>
    <s v="Offline"/>
    <s v="Net Banking"/>
    <n v="1"/>
    <n v="1233.52"/>
    <n v="20"/>
    <n v="986.82"/>
    <n v="826.73"/>
    <n v="325.43"/>
    <n v="0.26382223231078539"/>
    <n v="349"/>
    <s v="Not Returned"/>
    <s v="Pending"/>
    <n v="8.27"/>
    <n v="1"/>
  </r>
  <r>
    <s v="5de22a7d-70da-4528-a105-1c60ae3acdf2"/>
    <x v="227"/>
    <x v="5"/>
    <d v="2025-10-05T00:00:00"/>
    <n v="7"/>
    <s v="Late"/>
    <s v="f3b937f2-9fe7-4068-9847-260b8331d711"/>
    <s v="Bradley Gutierrez"/>
    <x v="0"/>
    <x v="6"/>
    <x v="0"/>
    <x v="3"/>
    <x v="7"/>
    <s v="Online"/>
    <s v="Debit Card"/>
    <n v="2"/>
    <n v="757.89"/>
    <n v="20"/>
    <n v="1212.6199999999999"/>
    <n v="558.07000000000005"/>
    <n v="319.70999999999998"/>
    <n v="0.21092110992360369"/>
    <n v="11"/>
    <s v="Returned"/>
    <s v="Delivered"/>
    <n v="24.42"/>
    <n v="3"/>
  </r>
  <r>
    <s v="fdc2705c-e023-482a-a09d-d9e84348a887"/>
    <x v="177"/>
    <x v="5"/>
    <d v="2024-10-10T00:00:00"/>
    <n v="10"/>
    <s v="Late"/>
    <s v="fa38f5a0-9ee0-4a70-8aec-c94daebbf69f"/>
    <s v="Natalie Sanchez"/>
    <x v="3"/>
    <x v="7"/>
    <x v="1"/>
    <x v="1"/>
    <x v="2"/>
    <s v="Online"/>
    <s v="Credit Card"/>
    <n v="2"/>
    <n v="78.650000000000006"/>
    <n v="20"/>
    <n v="125.84"/>
    <n v="67.36"/>
    <n v="18.059999999999999"/>
    <n v="0.1148124602670057"/>
    <n v="401"/>
    <s v="Not Returned"/>
    <s v="In Transit"/>
    <n v="20.100000000000001"/>
    <n v="3"/>
  </r>
  <r>
    <s v="da622059-2791-43f4-8208-8c918f909d9d"/>
    <x v="516"/>
    <x v="4"/>
    <d v="2025-07-22T00:00:00"/>
    <n v="7"/>
    <s v="Late"/>
    <s v="28802cff-6035-49af-8a68-bbad1af4cf72"/>
    <s v="Sarah Walker"/>
    <x v="1"/>
    <x v="0"/>
    <x v="0"/>
    <x v="3"/>
    <x v="9"/>
    <s v="Online"/>
    <s v="Credit Card"/>
    <n v="2"/>
    <n v="940.99"/>
    <n v="5"/>
    <n v="1787.88"/>
    <n v="702.43"/>
    <n v="453.26"/>
    <n v="0.24084209183944569"/>
    <n v="277"/>
    <s v="Returned"/>
    <s v="In Transit"/>
    <n v="9.14"/>
    <n v="5"/>
  </r>
  <r>
    <s v="5953ff90-17ef-4203-ab4d-738c7657e37c"/>
    <x v="580"/>
    <x v="9"/>
    <d v="2025-09-02T00:00:00"/>
    <n v="8"/>
    <s v="Late"/>
    <s v="88fd5890-a479-4ce2-b7ee-e00f7743c104"/>
    <s v="Julie Miller"/>
    <x v="3"/>
    <x v="4"/>
    <x v="2"/>
    <x v="1"/>
    <x v="2"/>
    <s v="Online"/>
    <s v="Cash"/>
    <n v="3"/>
    <n v="569.23"/>
    <n v="5"/>
    <n v="1622.31"/>
    <n v="444.54"/>
    <n v="355.37"/>
    <n v="0.20809983076553706"/>
    <n v="27"/>
    <s v="Not Returned"/>
    <s v="Pending"/>
    <n v="37.909999999999997"/>
    <n v="3"/>
  </r>
  <r>
    <s v="ec285a93-f5a4-4270-aade-ae691bbcb748"/>
    <x v="431"/>
    <x v="3"/>
    <d v="2025-05-08T00:00:00"/>
    <n v="1"/>
    <s v="On Time"/>
    <s v="3310880a-6ee0-45d5-84a9-d8ac659e2deb"/>
    <s v="Austin Peterson"/>
    <x v="3"/>
    <x v="5"/>
    <x v="1"/>
    <x v="0"/>
    <x v="1"/>
    <s v="Offline"/>
    <s v="Net Banking"/>
    <n v="5"/>
    <n v="725.89"/>
    <n v="10"/>
    <n v="3266.51"/>
    <n v="541.39"/>
    <n v="830.25"/>
    <n v="0.22875366791111601"/>
    <n v="64"/>
    <s v="Returned"/>
    <s v="Pending"/>
    <n v="11.37"/>
    <n v="3"/>
  </r>
  <r>
    <s v="bdc4d680-b3c9-4502-b66f-42687c7dd490"/>
    <x v="371"/>
    <x v="1"/>
    <d v="2025-02-01T00:00:00"/>
    <n v="4"/>
    <s v="On Time"/>
    <s v="745f4433-4743-468f-9d44-7f4179e984e1"/>
    <s v="Christopher Harrison"/>
    <x v="3"/>
    <x v="7"/>
    <x v="1"/>
    <x v="0"/>
    <x v="4"/>
    <s v="Offline"/>
    <s v="UPI"/>
    <n v="1"/>
    <n v="85.22"/>
    <n v="0"/>
    <n v="85.22"/>
    <n v="67.290000000000006"/>
    <n v="17.93"/>
    <n v="0.21039662051161698"/>
    <n v="486"/>
    <s v="Returned"/>
    <s v="In Transit"/>
    <n v="12.73"/>
    <n v="2"/>
  </r>
  <r>
    <s v="0804ccea-9175-4c63-91f7-c01736a5faba"/>
    <x v="428"/>
    <x v="0"/>
    <d v="2025-03-02T00:00:00"/>
    <n v="5"/>
    <s v="On Time"/>
    <s v="615a58bd-c632-454b-99e0-3598fce12a25"/>
    <s v="Robert Clarke"/>
    <x v="0"/>
    <x v="3"/>
    <x v="0"/>
    <x v="3"/>
    <x v="7"/>
    <s v="Online"/>
    <s v="Credit Card"/>
    <n v="9"/>
    <n v="1031.04"/>
    <n v="20"/>
    <n v="7423.49"/>
    <n v="720.11"/>
    <n v="2238.6999999999998"/>
    <n v="0.24125586247327399"/>
    <n v="248"/>
    <s v="Returned"/>
    <s v="Delivered"/>
    <n v="36"/>
    <n v="4"/>
  </r>
  <r>
    <s v="de36992f-3624-45c1-8dd8-063b36a2bf69"/>
    <x v="50"/>
    <x v="7"/>
    <d v="2024-10-27T00:00:00"/>
    <n v="9"/>
    <s v="Late"/>
    <s v="af051764-c234-4f07-b3e0-8b1f05df9333"/>
    <s v="David Thompson"/>
    <x v="3"/>
    <x v="2"/>
    <x v="2"/>
    <x v="0"/>
    <x v="7"/>
    <s v="Online"/>
    <s v="Cash"/>
    <n v="2"/>
    <n v="1987.69"/>
    <n v="15"/>
    <n v="3379.07"/>
    <n v="1754.1"/>
    <n v="397.1"/>
    <n v="9.9889821853508351E-2"/>
    <n v="33"/>
    <s v="Returned"/>
    <s v="In Transit"/>
    <n v="47.43"/>
    <n v="1"/>
  </r>
  <r>
    <s v="14eae37c-67b2-416c-861e-a8aa11baf616"/>
    <x v="260"/>
    <x v="0"/>
    <d v="2024-02-12T00:00:00"/>
    <n v="8"/>
    <s v="Late"/>
    <s v="73905263-b653-4dba-9faf-c6cf4c5fccfb"/>
    <s v="Kelly Caldwell"/>
    <x v="0"/>
    <x v="0"/>
    <x v="0"/>
    <x v="0"/>
    <x v="4"/>
    <s v="Online"/>
    <s v="UPI"/>
    <n v="1"/>
    <n v="775.01"/>
    <n v="20"/>
    <n v="620.01"/>
    <n v="506.39"/>
    <n v="214.9"/>
    <n v="0.27728674468716535"/>
    <n v="95"/>
    <s v="Not Returned"/>
    <s v="Delivered"/>
    <n v="38.64"/>
    <n v="1"/>
  </r>
  <r>
    <s v="17aa3aee-0dc2-4df3-949e-dd912f1fc132"/>
    <x v="581"/>
    <x v="3"/>
    <d v="2024-05-06T00:00:00"/>
    <n v="1"/>
    <s v="On Time"/>
    <s v="578e911f-6db4-4c7f-a6d1-fe21e51bdfff"/>
    <s v="Elizabeth Gonzalez"/>
    <x v="2"/>
    <x v="6"/>
    <x v="0"/>
    <x v="1"/>
    <x v="9"/>
    <s v="Online"/>
    <s v="Cash"/>
    <n v="10"/>
    <n v="153.82"/>
    <n v="5"/>
    <n v="1461.29"/>
    <n v="101.5"/>
    <n v="497.04"/>
    <n v="0.32313093225848399"/>
    <n v="303"/>
    <s v="Not Returned"/>
    <s v="Pending"/>
    <n v="5.66"/>
    <n v="4"/>
  </r>
  <r>
    <s v="b05731fd-8916-40b7-b9ba-547e7b4bcaf8"/>
    <x v="304"/>
    <x v="5"/>
    <d v="2024-09-11T00:00:00"/>
    <n v="5"/>
    <s v="On Time"/>
    <s v="b25a4809-f730-452e-a922-ecb0c8aae0c8"/>
    <s v="Thomas Hudson"/>
    <x v="1"/>
    <x v="3"/>
    <x v="0"/>
    <x v="0"/>
    <x v="1"/>
    <s v="Online"/>
    <s v="Net Banking"/>
    <n v="5"/>
    <n v="1169.3"/>
    <n v="20"/>
    <n v="4677.2"/>
    <n v="951.12"/>
    <n v="872.72"/>
    <n v="0.1492722141452151"/>
    <n v="267"/>
    <s v="Not Returned"/>
    <s v="In Transit"/>
    <n v="31.69"/>
    <n v="5"/>
  </r>
  <r>
    <s v="e4ceb832-c877-4e4b-8f97-b21d028adf1c"/>
    <x v="313"/>
    <x v="4"/>
    <d v="2025-07-19T00:00:00"/>
    <n v="2"/>
    <s v="On Time"/>
    <s v="b9046b52-13eb-4599-b2d4-d3a598dd6c3c"/>
    <s v="Lisa Morris"/>
    <x v="2"/>
    <x v="2"/>
    <x v="2"/>
    <x v="3"/>
    <x v="6"/>
    <s v="Online"/>
    <s v="Net Banking"/>
    <n v="5"/>
    <n v="306.43"/>
    <n v="10"/>
    <n v="1378.94"/>
    <n v="271.79000000000002"/>
    <n v="155.88"/>
    <n v="0.10173938583036908"/>
    <n v="406"/>
    <s v="Returned"/>
    <s v="In Transit"/>
    <n v="14.1"/>
    <n v="3"/>
  </r>
  <r>
    <s v="d34298be-be2a-45c6-bbfe-cb11f06046a1"/>
    <x v="313"/>
    <x v="4"/>
    <d v="2025-07-26T00:00:00"/>
    <n v="9"/>
    <s v="Late"/>
    <s v="03a1beac-5107-456e-bbae-2fbdbc99a291"/>
    <s v="Jimmy Hernandez"/>
    <x v="2"/>
    <x v="0"/>
    <x v="0"/>
    <x v="1"/>
    <x v="5"/>
    <s v="Online"/>
    <s v="Debit Card"/>
    <n v="6"/>
    <n v="119.27"/>
    <n v="0"/>
    <n v="715.62"/>
    <n v="77.06"/>
    <n v="253.26"/>
    <n v="0.35390290936530561"/>
    <n v="35"/>
    <s v="Not Returned"/>
    <s v="In Transit"/>
    <n v="14.6"/>
    <n v="3"/>
  </r>
  <r>
    <s v="f8505ae9-cac1-4d2e-9d15-571c51001ab9"/>
    <x v="148"/>
    <x v="9"/>
    <d v="2025-08-21T00:00:00"/>
    <n v="3"/>
    <s v="On Time"/>
    <s v="854c0d1f-4347-4982-a808-f471ac87ae14"/>
    <s v="Virginia Harding"/>
    <x v="2"/>
    <x v="7"/>
    <x v="1"/>
    <x v="2"/>
    <x v="1"/>
    <s v="Online"/>
    <s v="Cash"/>
    <n v="4"/>
    <n v="1539.68"/>
    <n v="10"/>
    <n v="5542.85"/>
    <n v="1326.29"/>
    <n v="768.2"/>
    <n v="0.12473371090096644"/>
    <n v="441"/>
    <s v="Not Returned"/>
    <s v="Pending"/>
    <n v="24.59"/>
    <n v="4"/>
  </r>
  <r>
    <s v="a3900655-7307-43d5-a261-078d202f00a8"/>
    <x v="550"/>
    <x v="9"/>
    <d v="2025-08-21T00:00:00"/>
    <n v="9"/>
    <s v="Late"/>
    <s v="09572517-18f2-4999-9410-8438f82e5e1b"/>
    <s v="William Fisher"/>
    <x v="1"/>
    <x v="7"/>
    <x v="1"/>
    <x v="1"/>
    <x v="4"/>
    <s v="Offline"/>
    <s v="Debit Card"/>
    <n v="5"/>
    <n v="1118.51"/>
    <n v="10"/>
    <n v="5033.3"/>
    <n v="983.49"/>
    <n v="607.59"/>
    <n v="0.10864274794145784"/>
    <n v="162"/>
    <s v="Returned"/>
    <s v="In Transit"/>
    <n v="46.45"/>
    <n v="3"/>
  </r>
  <r>
    <s v="60a78c20-99d7-4c9c-aa85-98d1c63e0e47"/>
    <x v="110"/>
    <x v="2"/>
    <d v="2024-12-22T00:00:00"/>
    <n v="8"/>
    <s v="Late"/>
    <s v="f3cef8b7-35b3-4874-991c-228f3754c5ec"/>
    <s v="Michael Friedman"/>
    <x v="3"/>
    <x v="4"/>
    <x v="2"/>
    <x v="1"/>
    <x v="1"/>
    <s v="Online"/>
    <s v="Cash"/>
    <n v="6"/>
    <n v="142.49"/>
    <n v="0"/>
    <n v="854.94"/>
    <n v="104.54"/>
    <n v="227.7"/>
    <n v="0.26633447961260437"/>
    <n v="184"/>
    <s v="Not Returned"/>
    <s v="Pending"/>
    <n v="20.100000000000001"/>
    <n v="1"/>
  </r>
  <r>
    <s v="4d4c3b80-0425-4c71-9d21-a235d053d7f4"/>
    <x v="377"/>
    <x v="4"/>
    <d v="2024-08-08T00:00:00"/>
    <n v="9"/>
    <s v="Late"/>
    <s v="d1ad5c22-8088-47de-8e95-4929e58b2d2d"/>
    <s v="Melissa Banks"/>
    <x v="3"/>
    <x v="6"/>
    <x v="0"/>
    <x v="3"/>
    <x v="7"/>
    <s v="Offline"/>
    <s v="Credit Card"/>
    <n v="3"/>
    <n v="451.68"/>
    <n v="0"/>
    <n v="1355.04"/>
    <n v="351.51"/>
    <n v="300.51"/>
    <n v="0.22177205100956429"/>
    <n v="21"/>
    <s v="Not Returned"/>
    <s v="Pending"/>
    <n v="36.49"/>
    <n v="1"/>
  </r>
  <r>
    <s v="5a2a83bd-5a0a-4917-a90f-1c3c69ff6cc0"/>
    <x v="98"/>
    <x v="7"/>
    <d v="2024-10-12T00:00:00"/>
    <n v="7"/>
    <s v="Late"/>
    <s v="85ee751c-6d04-43e7-8adf-1e46d403fd02"/>
    <s v="Gabriella House"/>
    <x v="0"/>
    <x v="0"/>
    <x v="0"/>
    <x v="1"/>
    <x v="5"/>
    <s v="Online"/>
    <s v="Debit Card"/>
    <n v="2"/>
    <n v="1904.53"/>
    <n v="15"/>
    <n v="3237.7"/>
    <n v="1587.75"/>
    <n v="538.53"/>
    <n v="0.14138133817792314"/>
    <n v="168"/>
    <s v="Not Returned"/>
    <s v="Pending"/>
    <n v="47.41"/>
    <n v="4"/>
  </r>
  <r>
    <s v="8d814215-2d49-4058-9f84-e3c56daa8c7e"/>
    <x v="582"/>
    <x v="7"/>
    <d v="2024-10-11T00:00:00"/>
    <n v="4"/>
    <s v="On Time"/>
    <s v="6f959489-8af2-420e-a9a3-e5f6984ad463"/>
    <s v="Ryan Barker"/>
    <x v="3"/>
    <x v="1"/>
    <x v="1"/>
    <x v="1"/>
    <x v="7"/>
    <s v="Offline"/>
    <s v="Credit Card"/>
    <n v="7"/>
    <n v="1286"/>
    <n v="20"/>
    <n v="7201.6"/>
    <n v="914.71"/>
    <n v="2079.2199999999998"/>
    <n v="0.23097311708509219"/>
    <n v="349"/>
    <s v="Returned"/>
    <s v="Delivered"/>
    <n v="45.18"/>
    <n v="2"/>
  </r>
  <r>
    <s v="9ed0fe5f-b3bc-4791-8882-f6eba254da12"/>
    <x v="538"/>
    <x v="5"/>
    <d v="2024-09-21T00:00:00"/>
    <n v="1"/>
    <s v="On Time"/>
    <s v="db642c52-e7e7-4ec3-acd5-afa3f01a5097"/>
    <s v="Brandon Hood"/>
    <x v="0"/>
    <x v="5"/>
    <x v="1"/>
    <x v="3"/>
    <x v="6"/>
    <s v="Online"/>
    <s v="Cash"/>
    <n v="10"/>
    <n v="1580.62"/>
    <n v="10"/>
    <n v="14225.58"/>
    <n v="1361.83"/>
    <n v="1969.11"/>
    <n v="0.12457833002239628"/>
    <n v="388"/>
    <s v="Returned"/>
    <s v="Delivered"/>
    <n v="19.38"/>
    <n v="3"/>
  </r>
  <r>
    <s v="eeb81b7d-9dc3-4d41-8434-86c3a64dcc1d"/>
    <x v="189"/>
    <x v="2"/>
    <d v="2024-01-04T00:00:00"/>
    <n v="10"/>
    <s v="Late"/>
    <s v="bffc4f09-7f14-44b3-9a8a-76f369499fce"/>
    <s v="Tammy Garcia"/>
    <x v="3"/>
    <x v="2"/>
    <x v="2"/>
    <x v="1"/>
    <x v="6"/>
    <s v="Online"/>
    <s v="Cash"/>
    <n v="10"/>
    <n v="1934.89"/>
    <n v="10"/>
    <n v="17414.009999999998"/>
    <n v="1416.43"/>
    <n v="4666.1400000000003"/>
    <n v="0.24115789528086867"/>
    <n v="144"/>
    <s v="Returned"/>
    <s v="In Transit"/>
    <n v="9.5"/>
    <n v="4"/>
  </r>
  <r>
    <s v="085acd62-ce4d-49f3-94cb-b94e80dc4cf9"/>
    <x v="583"/>
    <x v="5"/>
    <d v="2024-10-05T00:00:00"/>
    <n v="10"/>
    <s v="Late"/>
    <s v="6baf1e8f-da09-4b0c-8a37-2da3aaef0d3e"/>
    <s v="Ricardo Arnold"/>
    <x v="3"/>
    <x v="2"/>
    <x v="2"/>
    <x v="1"/>
    <x v="9"/>
    <s v="Online"/>
    <s v="Debit Card"/>
    <n v="1"/>
    <n v="1210.17"/>
    <n v="10"/>
    <n v="1089.1500000000001"/>
    <n v="983.25"/>
    <n v="204.23"/>
    <n v="0.16876141368568051"/>
    <n v="341"/>
    <s v="Returned"/>
    <s v="Delivered"/>
    <n v="5.44"/>
    <n v="4"/>
  </r>
  <r>
    <s v="f35757c5-7836-4477-9b39-455032103c49"/>
    <x v="333"/>
    <x v="1"/>
    <d v="2024-01-23T00:00:00"/>
    <n v="10"/>
    <s v="Late"/>
    <s v="cb33478a-f7b5-405b-99c1-d16c1fdb563a"/>
    <s v="Jennifer Hoover"/>
    <x v="0"/>
    <x v="3"/>
    <x v="0"/>
    <x v="1"/>
    <x v="0"/>
    <s v="Online"/>
    <s v="UPI"/>
    <n v="1"/>
    <n v="1557.08"/>
    <n v="5"/>
    <n v="1479.23"/>
    <n v="1256.58"/>
    <n v="285.47000000000003"/>
    <n v="0.18333675854805151"/>
    <n v="178"/>
    <s v="Returned"/>
    <s v="Delivered"/>
    <n v="44.52"/>
    <n v="4"/>
  </r>
  <r>
    <s v="01f268f5-6553-45aa-bdbc-34f8c8ddd9bb"/>
    <x v="179"/>
    <x v="6"/>
    <d v="2025-04-19T00:00:00"/>
    <n v="4"/>
    <s v="On Time"/>
    <s v="3953e8bb-c83e-4032-9fe8-a7f4f08aba21"/>
    <s v="Debra Hopkins"/>
    <x v="3"/>
    <x v="1"/>
    <x v="1"/>
    <x v="2"/>
    <x v="5"/>
    <s v="Online"/>
    <s v="Net Banking"/>
    <n v="5"/>
    <n v="190.42"/>
    <n v="20"/>
    <n v="761.68"/>
    <n v="166.23"/>
    <n v="96.76"/>
    <n v="0.10162798025417499"/>
    <n v="183"/>
    <s v="Not Returned"/>
    <s v="Delivered"/>
    <n v="45.92"/>
    <n v="5"/>
  </r>
  <r>
    <s v="e8ca5b2e-cb8e-4d61-a715-94ffd6a6e618"/>
    <x v="16"/>
    <x v="8"/>
    <d v="2024-06-19T00:00:00"/>
    <n v="8"/>
    <s v="Late"/>
    <s v="0110783e-3dd6-431b-ac5d-71336a2adcad"/>
    <s v="Jennifer Smith"/>
    <x v="0"/>
    <x v="6"/>
    <x v="0"/>
    <x v="1"/>
    <x v="3"/>
    <s v="Online"/>
    <s v="Cash"/>
    <n v="2"/>
    <n v="754.62"/>
    <n v="0"/>
    <n v="1509.24"/>
    <n v="466.2"/>
    <n v="576.84"/>
    <n v="0.38220561342132464"/>
    <n v="292"/>
    <s v="Not Returned"/>
    <s v="Pending"/>
    <n v="7.65"/>
    <n v="5"/>
  </r>
  <r>
    <s v="d113b5ff-d73c-4d84-9fd9-0dfeca5edf38"/>
    <x v="404"/>
    <x v="0"/>
    <d v="2024-02-16T00:00:00"/>
    <n v="3"/>
    <s v="On Time"/>
    <s v="99960a38-bdc2-42a8-91ed-c61884dac679"/>
    <s v="Christopher Armstrong"/>
    <x v="1"/>
    <x v="4"/>
    <x v="2"/>
    <x v="3"/>
    <x v="9"/>
    <s v="Online"/>
    <s v="Net Banking"/>
    <n v="4"/>
    <n v="562.4"/>
    <n v="15"/>
    <n v="1912.16"/>
    <n v="421.96"/>
    <n v="477.5"/>
    <n v="0.21225995732574682"/>
    <n v="434"/>
    <s v="Not Returned"/>
    <s v="In Transit"/>
    <n v="31.15"/>
    <n v="3"/>
  </r>
  <r>
    <s v="64305373-f936-4968-8e44-f2f83de8a4cd"/>
    <x v="584"/>
    <x v="5"/>
    <d v="2024-09-18T00:00:00"/>
    <n v="3"/>
    <s v="On Time"/>
    <s v="64b078a7-a4f9-467f-9dc3-bbee31523136"/>
    <s v="Rebecca Lane"/>
    <x v="3"/>
    <x v="2"/>
    <x v="2"/>
    <x v="0"/>
    <x v="3"/>
    <s v="Offline"/>
    <s v="Credit Card"/>
    <n v="8"/>
    <n v="815.63"/>
    <n v="15"/>
    <n v="5546.28"/>
    <n v="675.04"/>
    <n v="956.01"/>
    <n v="0.14651404435834875"/>
    <n v="111"/>
    <s v="Returned"/>
    <s v="Pending"/>
    <n v="20.66"/>
    <n v="1"/>
  </r>
  <r>
    <s v="fa33fa98-63f2-4557-a2e2-d1caf07bf9bb"/>
    <x v="126"/>
    <x v="1"/>
    <d v="2024-02-01T00:00:00"/>
    <n v="7"/>
    <s v="Late"/>
    <s v="e777c664-6732-4eca-ac78-bc22ba65983d"/>
    <s v="Christopher Hall"/>
    <x v="1"/>
    <x v="0"/>
    <x v="0"/>
    <x v="3"/>
    <x v="8"/>
    <s v="Offline"/>
    <s v="Credit Card"/>
    <n v="6"/>
    <n v="1971.47"/>
    <n v="10"/>
    <n v="10645.94"/>
    <n v="1259.77"/>
    <n v="3843.18"/>
    <n v="0.32489969413686232"/>
    <n v="235"/>
    <s v="Not Returned"/>
    <s v="Delivered"/>
    <n v="31.2"/>
    <n v="2"/>
  </r>
  <r>
    <s v="1e4dacd6-8116-4d6c-a057-2e73cd199b5e"/>
    <x v="97"/>
    <x v="6"/>
    <d v="2025-04-21T00:00:00"/>
    <n v="1"/>
    <s v="On Time"/>
    <s v="645ae8ee-c8c6-48b1-93b1-ee1da1a61f32"/>
    <s v="Lori Green"/>
    <x v="0"/>
    <x v="5"/>
    <x v="1"/>
    <x v="1"/>
    <x v="8"/>
    <s v="Offline"/>
    <s v="Credit Card"/>
    <n v="2"/>
    <n v="650.04"/>
    <n v="0"/>
    <n v="1300.08"/>
    <n v="392.99"/>
    <n v="514.1"/>
    <n v="0.39543720386437764"/>
    <n v="182"/>
    <s v="Returned"/>
    <s v="Delivered"/>
    <n v="33.67"/>
    <n v="5"/>
  </r>
  <r>
    <s v="3429c8cf-5289-4c31-b2de-05fd28b7b541"/>
    <x v="38"/>
    <x v="2"/>
    <d v="2024-12-27T00:00:00"/>
    <n v="8"/>
    <s v="Late"/>
    <s v="6ffad356-0690-4ba5-97e0-3df517df85b3"/>
    <s v="Randy Hernandez"/>
    <x v="1"/>
    <x v="4"/>
    <x v="2"/>
    <x v="2"/>
    <x v="8"/>
    <s v="Online"/>
    <s v="Net Banking"/>
    <n v="2"/>
    <n v="77.19"/>
    <n v="0"/>
    <n v="154.38"/>
    <n v="55.21"/>
    <n v="43.96"/>
    <n v="0.28475191086928359"/>
    <n v="474"/>
    <s v="Returned"/>
    <s v="In Transit"/>
    <n v="45.34"/>
    <n v="3"/>
  </r>
  <r>
    <s v="f8ef32ee-ebac-42ef-8b2e-1eb3b523b1f3"/>
    <x v="84"/>
    <x v="0"/>
    <d v="2025-02-18T00:00:00"/>
    <n v="10"/>
    <s v="Late"/>
    <s v="067965ab-61e5-48ca-9261-14b7142a6f47"/>
    <s v="Bianca Chavez"/>
    <x v="1"/>
    <x v="7"/>
    <x v="1"/>
    <x v="2"/>
    <x v="4"/>
    <s v="Online"/>
    <s v="Debit Card"/>
    <n v="9"/>
    <n v="1135.1400000000001"/>
    <n v="15"/>
    <n v="8683.82"/>
    <n v="791.17"/>
    <n v="2631.37"/>
    <n v="0.25756685910499533"/>
    <n v="303"/>
    <s v="Not Returned"/>
    <s v="In Transit"/>
    <n v="12.54"/>
    <n v="1"/>
  </r>
  <r>
    <s v="3d5e69df-2fc2-447c-9bad-d755c7101f3d"/>
    <x v="397"/>
    <x v="0"/>
    <d v="2025-02-21T00:00:00"/>
    <n v="3"/>
    <s v="On Time"/>
    <s v="4c031d16-38c4-4346-a5dd-614ca70bba9c"/>
    <s v="Ryan Barber"/>
    <x v="2"/>
    <x v="2"/>
    <x v="2"/>
    <x v="1"/>
    <x v="2"/>
    <s v="Offline"/>
    <s v="UPI"/>
    <n v="3"/>
    <n v="1358.52"/>
    <n v="0"/>
    <n v="4075.56"/>
    <n v="1175.69"/>
    <n v="548.49"/>
    <n v="0.13458027853840945"/>
    <n v="266"/>
    <s v="Returned"/>
    <s v="Delivered"/>
    <n v="16.510000000000002"/>
    <n v="4"/>
  </r>
  <r>
    <s v="42aecc90-c538-4208-a0cb-9e17c93a7471"/>
    <x v="4"/>
    <x v="4"/>
    <d v="2025-07-07T00:00:00"/>
    <n v="3"/>
    <s v="On Time"/>
    <s v="153d1653-4664-4858-8d3f-69eda8c51cca"/>
    <s v="Lori Little"/>
    <x v="1"/>
    <x v="1"/>
    <x v="1"/>
    <x v="1"/>
    <x v="3"/>
    <s v="Online"/>
    <s v="Debit Card"/>
    <n v="2"/>
    <n v="1819.3"/>
    <n v="0"/>
    <n v="3638.6"/>
    <n v="1528.84"/>
    <n v="580.91999999999996"/>
    <n v="0.15965481229044137"/>
    <n v="96"/>
    <s v="Not Returned"/>
    <s v="Pending"/>
    <n v="48.08"/>
    <n v="1"/>
  </r>
  <r>
    <s v="758964f5-1c66-421e-9a79-aec1ddefb7bb"/>
    <x v="453"/>
    <x v="1"/>
    <d v="2025-01-16T00:00:00"/>
    <n v="8"/>
    <s v="Late"/>
    <s v="1b696031-1f68-4d6f-988c-89dbed5cea4e"/>
    <s v="Dennis White"/>
    <x v="0"/>
    <x v="5"/>
    <x v="1"/>
    <x v="0"/>
    <x v="6"/>
    <s v="Offline"/>
    <s v="Net Banking"/>
    <n v="9"/>
    <n v="1818.46"/>
    <n v="0"/>
    <n v="16366.14"/>
    <n v="1375.99"/>
    <n v="3982.23"/>
    <n v="0.24332127184540767"/>
    <n v="48"/>
    <s v="Not Returned"/>
    <s v="Delivered"/>
    <n v="39.78"/>
    <n v="5"/>
  </r>
  <r>
    <s v="e9a7f5e0-5c84-48db-9839-40c97e86d7f8"/>
    <x v="143"/>
    <x v="2"/>
    <d v="2023-12-26T00:00:00"/>
    <n v="10"/>
    <s v="Late"/>
    <s v="19c59f2d-640b-4b85-b53d-aedcd69bdeb1"/>
    <s v="Alex Jones DVM"/>
    <x v="3"/>
    <x v="4"/>
    <x v="2"/>
    <x v="1"/>
    <x v="1"/>
    <s v="Offline"/>
    <s v="Cash"/>
    <n v="9"/>
    <n v="774.29"/>
    <n v="20"/>
    <n v="5574.89"/>
    <n v="483.52"/>
    <n v="2093.54"/>
    <n v="0.3004243313946397"/>
    <n v="85"/>
    <s v="Returned"/>
    <s v="In Transit"/>
    <n v="30.02"/>
    <n v="1"/>
  </r>
  <r>
    <s v="6010ab93-6b7f-4864-aff5-477435d5f4e5"/>
    <x v="277"/>
    <x v="2"/>
    <d v="2023-12-22T00:00:00"/>
    <n v="7"/>
    <s v="Late"/>
    <s v="e886818e-a230-4350-9047-1a3de3c443f1"/>
    <s v="Christopher Evans"/>
    <x v="1"/>
    <x v="1"/>
    <x v="1"/>
    <x v="2"/>
    <x v="8"/>
    <s v="Offline"/>
    <s v="Debit Card"/>
    <n v="10"/>
    <n v="983.56"/>
    <n v="5"/>
    <n v="9343.82"/>
    <n v="609.96"/>
    <n v="3549.2"/>
    <n v="0.36085241368091425"/>
    <n v="411"/>
    <s v="Not Returned"/>
    <s v="In Transit"/>
    <n v="48.27"/>
    <n v="3"/>
  </r>
  <r>
    <s v="a197339c-913a-4b6c-a8df-e59a2dbdc7cf"/>
    <x v="107"/>
    <x v="5"/>
    <d v="2025-09-20T00:00:00"/>
    <n v="3"/>
    <s v="On Time"/>
    <s v="1e014975-080d-4370-9ad4-c20f9b4dbb90"/>
    <s v="Wendy Webb"/>
    <x v="1"/>
    <x v="1"/>
    <x v="1"/>
    <x v="0"/>
    <x v="1"/>
    <s v="Offline"/>
    <s v="Net Banking"/>
    <n v="8"/>
    <n v="319.3"/>
    <n v="5"/>
    <n v="2426.6799999999998"/>
    <n v="191.7"/>
    <n v="969.76"/>
    <n v="0.37964296899467581"/>
    <n v="65"/>
    <s v="Returned"/>
    <s v="Delivered"/>
    <n v="34.81"/>
    <n v="2"/>
  </r>
  <r>
    <s v="288c2222-0148-4245-8be6-4b98999921ec"/>
    <x v="341"/>
    <x v="0"/>
    <d v="2025-02-07T00:00:00"/>
    <n v="3"/>
    <s v="On Time"/>
    <s v="ed348e32-4126-4a8f-bddf-d7eb85915036"/>
    <s v="Larry Herrera"/>
    <x v="0"/>
    <x v="1"/>
    <x v="1"/>
    <x v="2"/>
    <x v="5"/>
    <s v="Online"/>
    <s v="Cash"/>
    <n v="8"/>
    <n v="590.98"/>
    <n v="10"/>
    <n v="4255.0600000000004"/>
    <n v="470.69"/>
    <n v="866.09"/>
    <n v="0.18318936343023454"/>
    <n v="498"/>
    <s v="Not Returned"/>
    <s v="Pending"/>
    <n v="32.11"/>
    <n v="2"/>
  </r>
  <r>
    <s v="375fdd57-2700-460b-82ce-56bd8301b3a6"/>
    <x v="585"/>
    <x v="11"/>
    <d v="2024-11-25T00:00:00"/>
    <n v="3"/>
    <s v="On Time"/>
    <s v="e608d6d3-1d62-46b5-9d69-7934ddeb78a4"/>
    <s v="Garrett Robinson"/>
    <x v="1"/>
    <x v="1"/>
    <x v="1"/>
    <x v="1"/>
    <x v="3"/>
    <s v="Online"/>
    <s v="Debit Card"/>
    <n v="4"/>
    <n v="298.77999999999997"/>
    <n v="0"/>
    <n v="1195.1199999999999"/>
    <n v="204.1"/>
    <n v="378.72"/>
    <n v="0.3168886806345807"/>
    <n v="367"/>
    <s v="Not Returned"/>
    <s v="In Transit"/>
    <n v="21.16"/>
    <n v="2"/>
  </r>
  <r>
    <s v="4480d02d-2067-402b-b099-e2b6b10ccf77"/>
    <x v="586"/>
    <x v="3"/>
    <d v="2025-05-11T00:00:00"/>
    <n v="7"/>
    <s v="Late"/>
    <s v="f406d6e0-3301-4b08-bb48-7db6460f01a5"/>
    <s v="Michael Pearson"/>
    <x v="3"/>
    <x v="0"/>
    <x v="0"/>
    <x v="1"/>
    <x v="6"/>
    <s v="Online"/>
    <s v="Cash"/>
    <n v="1"/>
    <n v="1449.81"/>
    <n v="5"/>
    <n v="1377.32"/>
    <n v="1088.81"/>
    <n v="342.95"/>
    <n v="0.23654823735523967"/>
    <n v="129"/>
    <s v="Not Returned"/>
    <s v="Delivered"/>
    <n v="5.13"/>
    <n v="1"/>
  </r>
  <r>
    <s v="6fa1c232-7eec-4c53-8f1b-6490bec51040"/>
    <x v="483"/>
    <x v="7"/>
    <d v="2024-10-15T00:00:00"/>
    <n v="2"/>
    <s v="On Time"/>
    <s v="ec1f0155-6662-4bd2-b243-b5c6833d7595"/>
    <s v="Christopher Mcdaniel"/>
    <x v="1"/>
    <x v="6"/>
    <x v="0"/>
    <x v="1"/>
    <x v="9"/>
    <s v="Online"/>
    <s v="Credit Card"/>
    <n v="6"/>
    <n v="940.99"/>
    <n v="15"/>
    <n v="4799.05"/>
    <n v="819.53"/>
    <n v="619.45000000000005"/>
    <n v="0.10971600831748123"/>
    <n v="350"/>
    <s v="Returned"/>
    <s v="Pending"/>
    <n v="12.29"/>
    <n v="5"/>
  </r>
  <r>
    <s v="64903d65-f63d-4295-87f5-0a35b7a745e2"/>
    <x v="338"/>
    <x v="5"/>
    <d v="2025-09-08T00:00:00"/>
    <n v="3"/>
    <s v="On Time"/>
    <s v="c435fe28-cb0c-4709-9569-f8cb1a574cee"/>
    <s v="Carol Harris"/>
    <x v="1"/>
    <x v="0"/>
    <x v="0"/>
    <x v="3"/>
    <x v="5"/>
    <s v="Online"/>
    <s v="Credit Card"/>
    <n v="7"/>
    <n v="965.87"/>
    <n v="20"/>
    <n v="5408.87"/>
    <n v="591.37"/>
    <n v="2097.1999999999998"/>
    <n v="0.31018667108410031"/>
    <n v="134"/>
    <s v="Returned"/>
    <s v="Pending"/>
    <n v="29.35"/>
    <n v="3"/>
  </r>
  <r>
    <s v="723764ba-e202-4022-aef7-ffc37ce28b5b"/>
    <x v="301"/>
    <x v="6"/>
    <d v="2025-05-03T00:00:00"/>
    <n v="4"/>
    <s v="On Time"/>
    <s v="458c6c02-bf40-4640-98a9-11876c7a0c9d"/>
    <s v="Lisa Lawson"/>
    <x v="0"/>
    <x v="0"/>
    <x v="0"/>
    <x v="3"/>
    <x v="2"/>
    <s v="Offline"/>
    <s v="Cash"/>
    <n v="10"/>
    <n v="366.29"/>
    <n v="0"/>
    <n v="3662.9"/>
    <n v="307.83999999999997"/>
    <n v="584.5"/>
    <n v="0.15957301591635042"/>
    <n v="7"/>
    <s v="Returned"/>
    <s v="In Transit"/>
    <n v="23.26"/>
    <n v="3"/>
  </r>
  <r>
    <s v="5fbbdfd7-5a58-4bba-9130-38773320e68f"/>
    <x v="262"/>
    <x v="5"/>
    <d v="2024-09-21T00:00:00"/>
    <n v="7"/>
    <s v="Late"/>
    <s v="1073c0c3-d1c0-4099-a1f8-86cee5dc6ce5"/>
    <s v="Steve Rubio"/>
    <x v="1"/>
    <x v="4"/>
    <x v="2"/>
    <x v="3"/>
    <x v="9"/>
    <s v="Online"/>
    <s v="Net Banking"/>
    <n v="1"/>
    <n v="1910.39"/>
    <n v="15"/>
    <n v="1623.83"/>
    <n v="1280.27"/>
    <n v="535.6"/>
    <n v="0.2803616015577971"/>
    <n v="262"/>
    <s v="Not Returned"/>
    <s v="In Transit"/>
    <n v="21.28"/>
    <n v="3"/>
  </r>
  <r>
    <s v="9a980457-4b21-4512-a8e9-31d8963d101f"/>
    <x v="82"/>
    <x v="6"/>
    <d v="2024-05-04T00:00:00"/>
    <n v="4"/>
    <s v="On Time"/>
    <s v="f34bfa59-a525-43e3-a093-97d5d3a1b88a"/>
    <s v="Heather Johnson"/>
    <x v="3"/>
    <x v="3"/>
    <x v="0"/>
    <x v="2"/>
    <x v="0"/>
    <s v="Online"/>
    <s v="Debit Card"/>
    <n v="8"/>
    <n v="1329.25"/>
    <n v="15"/>
    <n v="9038.9"/>
    <n v="953.68"/>
    <n v="2553.88"/>
    <n v="0.24016174534511944"/>
    <n v="290"/>
    <s v="Not Returned"/>
    <s v="In Transit"/>
    <n v="5.38"/>
    <n v="5"/>
  </r>
  <r>
    <s v="ca782f58-6dec-4b0d-929b-3b96cf1d46be"/>
    <x v="536"/>
    <x v="10"/>
    <d v="2024-03-06T00:00:00"/>
    <n v="2"/>
    <s v="On Time"/>
    <s v="12988e9c-3ecd-4b8c-9b95-25062f981e44"/>
    <s v="Jacob Thomas"/>
    <x v="0"/>
    <x v="4"/>
    <x v="2"/>
    <x v="1"/>
    <x v="9"/>
    <s v="Offline"/>
    <s v="Debit Card"/>
    <n v="3"/>
    <n v="420.06"/>
    <n v="15"/>
    <n v="1071.1500000000001"/>
    <n v="269.01"/>
    <n v="385.18"/>
    <n v="0.30565474773445062"/>
    <n v="130"/>
    <s v="Returned"/>
    <s v="In Transit"/>
    <n v="34.950000000000003"/>
    <n v="3"/>
  </r>
  <r>
    <s v="b033ee83-518f-4ed4-8277-4ef31f4f4a0f"/>
    <x v="94"/>
    <x v="8"/>
    <d v="2024-06-18T00:00:00"/>
    <n v="1"/>
    <s v="On Time"/>
    <s v="36b9ca35-5430-48c3-b780-606a02ca68d5"/>
    <s v="Robert Roach"/>
    <x v="2"/>
    <x v="6"/>
    <x v="0"/>
    <x v="2"/>
    <x v="7"/>
    <s v="Online"/>
    <s v="Net Banking"/>
    <n v="9"/>
    <n v="247.75"/>
    <n v="20"/>
    <n v="1783.8"/>
    <n v="195.94"/>
    <n v="373.03"/>
    <n v="0.16729678215046528"/>
    <n v="476"/>
    <s v="Not Returned"/>
    <s v="Delivered"/>
    <n v="33.78"/>
    <n v="3"/>
  </r>
  <r>
    <s v="9a0fb0b8-489a-4195-a2b6-159410f4c941"/>
    <x v="119"/>
    <x v="2"/>
    <d v="2024-12-29T00:00:00"/>
    <n v="3"/>
    <s v="On Time"/>
    <s v="1a58fa44-37ab-4ed7-86fa-aa8336511c93"/>
    <s v="Michelle Shah"/>
    <x v="3"/>
    <x v="0"/>
    <x v="0"/>
    <x v="3"/>
    <x v="0"/>
    <s v="Offline"/>
    <s v="Debit Card"/>
    <n v="9"/>
    <n v="480.18"/>
    <n v="10"/>
    <n v="3889.46"/>
    <n v="404.07"/>
    <n v="616.49"/>
    <n v="0.14265252382208524"/>
    <n v="455"/>
    <s v="Not Returned"/>
    <s v="Pending"/>
    <n v="7.59"/>
    <n v="5"/>
  </r>
  <r>
    <s v="92ee4820-1327-4db9-abdd-439adc233c06"/>
    <x v="425"/>
    <x v="4"/>
    <d v="2025-07-09T00:00:00"/>
    <n v="4"/>
    <s v="On Time"/>
    <s v="aea03292-6bf7-4125-a571-f542e485a118"/>
    <s v="Emily Flores"/>
    <x v="0"/>
    <x v="2"/>
    <x v="2"/>
    <x v="1"/>
    <x v="8"/>
    <s v="Online"/>
    <s v="UPI"/>
    <n v="4"/>
    <n v="558.45000000000005"/>
    <n v="0"/>
    <n v="2233.8000000000002"/>
    <n v="470.59"/>
    <n v="351.44"/>
    <n v="0.15732831945563613"/>
    <n v="434"/>
    <s v="Not Returned"/>
    <s v="In Transit"/>
    <n v="6.26"/>
    <n v="3"/>
  </r>
  <r>
    <s v="7fa79708-7e72-49ce-8d7f-65f60cb68029"/>
    <x v="587"/>
    <x v="10"/>
    <d v="2024-03-26T00:00:00"/>
    <n v="8"/>
    <s v="Late"/>
    <s v="6bd63443-4640-4757-bd81-a9250bfa8cd5"/>
    <s v="Jesse Guzman"/>
    <x v="2"/>
    <x v="6"/>
    <x v="0"/>
    <x v="3"/>
    <x v="2"/>
    <s v="Offline"/>
    <s v="UPI"/>
    <n v="10"/>
    <n v="1836.47"/>
    <n v="10"/>
    <n v="16528.23"/>
    <n v="1377.01"/>
    <n v="4135.1400000000003"/>
    <n v="0.22516784918893312"/>
    <n v="484"/>
    <s v="Returned"/>
    <s v="In Transit"/>
    <n v="48.52"/>
    <n v="4"/>
  </r>
  <r>
    <s v="0571dd83-938f-4b37-bc86-25826202f35d"/>
    <x v="147"/>
    <x v="1"/>
    <d v="2025-01-20T00:00:00"/>
    <n v="2"/>
    <s v="On Time"/>
    <s v="c886b7c6-a4c7-45b0-8490-eb6848f82df6"/>
    <s v="Victoria Buck"/>
    <x v="2"/>
    <x v="6"/>
    <x v="0"/>
    <x v="3"/>
    <x v="0"/>
    <s v="Online"/>
    <s v="UPI"/>
    <n v="10"/>
    <n v="816.4"/>
    <n v="20"/>
    <n v="6531.2"/>
    <n v="583.47"/>
    <n v="1863.44"/>
    <n v="0.22825085742283197"/>
    <n v="64"/>
    <s v="Returned"/>
    <s v="Delivered"/>
    <n v="20.45"/>
    <n v="3"/>
  </r>
  <r>
    <s v="671e9bb8-f783-46f6-9775-e809218d0520"/>
    <x v="378"/>
    <x v="3"/>
    <d v="2024-05-30T00:00:00"/>
    <n v="6"/>
    <s v="Late"/>
    <s v="eb044ecb-8891-4b26-a555-157009795e75"/>
    <s v="Gail Smith"/>
    <x v="1"/>
    <x v="1"/>
    <x v="1"/>
    <x v="0"/>
    <x v="4"/>
    <s v="Offline"/>
    <s v="Net Banking"/>
    <n v="10"/>
    <n v="697.48"/>
    <n v="10"/>
    <n v="6277.32"/>
    <n v="524.79"/>
    <n v="1554.21"/>
    <n v="0.22283219590525893"/>
    <n v="73"/>
    <s v="Not Returned"/>
    <s v="In Transit"/>
    <n v="30.91"/>
    <n v="4"/>
  </r>
  <r>
    <s v="6a429bd5-cd71-42b4-9471-104f1859c5ae"/>
    <x v="588"/>
    <x v="7"/>
    <d v="2024-10-20T00:00:00"/>
    <n v="5"/>
    <s v="On Time"/>
    <s v="5133577b-4651-4173-8d0e-391db9272714"/>
    <s v="Jennifer Hawkins"/>
    <x v="1"/>
    <x v="3"/>
    <x v="0"/>
    <x v="3"/>
    <x v="7"/>
    <s v="Online"/>
    <s v="UPI"/>
    <n v="4"/>
    <n v="270.04000000000002"/>
    <n v="0"/>
    <n v="1080.1600000000001"/>
    <n v="198.74"/>
    <n v="285.2"/>
    <n v="0.26403495778403197"/>
    <n v="397"/>
    <s v="Returned"/>
    <s v="In Transit"/>
    <n v="13.17"/>
    <n v="1"/>
  </r>
  <r>
    <s v="64b11c49-0c0c-461e-9cc1-0bd87e6ae55c"/>
    <x v="446"/>
    <x v="8"/>
    <d v="2024-06-19T00:00:00"/>
    <n v="3"/>
    <s v="On Time"/>
    <s v="745f780e-fbe5-403b-b24b-007b4c66d04f"/>
    <s v="Martin Lozano PhD"/>
    <x v="2"/>
    <x v="3"/>
    <x v="0"/>
    <x v="0"/>
    <x v="0"/>
    <s v="Online"/>
    <s v="UPI"/>
    <n v="10"/>
    <n v="1318.8"/>
    <n v="5"/>
    <n v="12528.6"/>
    <n v="889.32"/>
    <n v="4080.06"/>
    <n v="0.30937670609645129"/>
    <n v="397"/>
    <s v="Not Returned"/>
    <s v="In Transit"/>
    <n v="14.61"/>
    <n v="1"/>
  </r>
  <r>
    <s v="39590149-077f-4e36-9a4d-67db9e33bdbc"/>
    <x v="589"/>
    <x v="7"/>
    <d v="2025-10-15T00:00:00"/>
    <n v="1"/>
    <s v="On Time"/>
    <s v="23841977-02a9-4064-9351-1e950c3edd5c"/>
    <s v="Frank Watts"/>
    <x v="0"/>
    <x v="7"/>
    <x v="1"/>
    <x v="3"/>
    <x v="8"/>
    <s v="Online"/>
    <s v="Cash"/>
    <n v="8"/>
    <n v="1332.68"/>
    <n v="5"/>
    <n v="10128.370000000001"/>
    <n v="841.29"/>
    <n v="3734.56"/>
    <n v="0.35028664045382235"/>
    <n v="481"/>
    <s v="Not Returned"/>
    <s v="Delivered"/>
    <n v="11.39"/>
    <n v="1"/>
  </r>
  <r>
    <s v="30efd76b-1688-4399-ab91-aace39f18027"/>
    <x v="62"/>
    <x v="5"/>
    <d v="2024-09-23T00:00:00"/>
    <n v="4"/>
    <s v="On Time"/>
    <s v="5e6ee398-cff1-4675-a6fb-976bb95f22d5"/>
    <s v="Kimberly Smith"/>
    <x v="3"/>
    <x v="0"/>
    <x v="0"/>
    <x v="2"/>
    <x v="1"/>
    <s v="Offline"/>
    <s v="Debit Card"/>
    <n v="9"/>
    <n v="920.94"/>
    <n v="10"/>
    <n v="7459.61"/>
    <n v="640.51"/>
    <n v="2271.48"/>
    <n v="0.274053322330083"/>
    <n v="221"/>
    <s v="Not Returned"/>
    <s v="In Transit"/>
    <n v="17.02"/>
    <n v="4"/>
  </r>
  <r>
    <s v="e2213776-427a-4472-8d70-0c8bde36390a"/>
    <x v="246"/>
    <x v="6"/>
    <d v="2025-04-10T00:00:00"/>
    <n v="7"/>
    <s v="Late"/>
    <s v="0c49f33a-1c5d-4fe9-8b07-0a68c8f217a3"/>
    <s v="Angela Murphy"/>
    <x v="3"/>
    <x v="1"/>
    <x v="1"/>
    <x v="0"/>
    <x v="9"/>
    <s v="Online"/>
    <s v="Debit Card"/>
    <n v="3"/>
    <n v="428.29"/>
    <n v="0"/>
    <n v="1284.8699999999999"/>
    <n v="345.82"/>
    <n v="247.41"/>
    <n v="0.19255644539914543"/>
    <n v="463"/>
    <s v="Not Returned"/>
    <s v="In Transit"/>
    <n v="25.38"/>
    <n v="5"/>
  </r>
  <r>
    <s v="4518f4c6-612a-4cc6-8fff-0d34caa81f13"/>
    <x v="33"/>
    <x v="0"/>
    <d v="2025-02-08T00:00:00"/>
    <n v="5"/>
    <s v="On Time"/>
    <s v="23447519-ecc3-4555-ab9b-4ffcb2dbb2c5"/>
    <s v="Barbara Flores"/>
    <x v="0"/>
    <x v="4"/>
    <x v="2"/>
    <x v="3"/>
    <x v="6"/>
    <s v="Online"/>
    <s v="UPI"/>
    <n v="4"/>
    <n v="843.14"/>
    <n v="15"/>
    <n v="2866.68"/>
    <n v="506.75"/>
    <n v="1143.73"/>
    <n v="0.33912814004791614"/>
    <n v="417"/>
    <s v="Returned"/>
    <s v="In Transit"/>
    <n v="46.96"/>
    <n v="1"/>
  </r>
  <r>
    <s v="d9a3ac28-e346-41b7-9589-9035c0c6e3ff"/>
    <x v="145"/>
    <x v="0"/>
    <d v="2024-02-11T00:00:00"/>
    <n v="3"/>
    <s v="On Time"/>
    <s v="a30c1e0e-69cd-4159-a53d-fc49f7410b94"/>
    <s v="Bryan Rose"/>
    <x v="2"/>
    <x v="1"/>
    <x v="1"/>
    <x v="2"/>
    <x v="6"/>
    <s v="Online"/>
    <s v="Debit Card"/>
    <n v="1"/>
    <n v="1315.7"/>
    <n v="0"/>
    <n v="1315.7"/>
    <n v="799.41"/>
    <n v="516.29"/>
    <n v="0.39240708368169031"/>
    <n v="33"/>
    <s v="Not Returned"/>
    <s v="Delivered"/>
    <n v="19.39"/>
    <n v="2"/>
  </r>
  <r>
    <s v="f9f209ab-7d77-41f8-a948-ec667a59697d"/>
    <x v="188"/>
    <x v="1"/>
    <d v="2025-01-09T00:00:00"/>
    <n v="2"/>
    <s v="On Time"/>
    <s v="bb19f0fe-c5cb-4edd-9268-c87947d1931c"/>
    <s v="Mr. Ralph Dawson"/>
    <x v="1"/>
    <x v="0"/>
    <x v="0"/>
    <x v="3"/>
    <x v="3"/>
    <s v="Offline"/>
    <s v="Net Banking"/>
    <n v="4"/>
    <n v="1228.22"/>
    <n v="20"/>
    <n v="3930.3"/>
    <n v="992.02"/>
    <n v="755.84"/>
    <n v="0.15384865903502631"/>
    <n v="412"/>
    <s v="Returned"/>
    <s v="In Transit"/>
    <n v="49.71"/>
    <n v="1"/>
  </r>
  <r>
    <s v="3e0c5ec5-df74-4fb5-95e6-162f8efadaa1"/>
    <x v="465"/>
    <x v="4"/>
    <d v="2024-07-26T00:00:00"/>
    <n v="9"/>
    <s v="Late"/>
    <s v="db19de67-bc3a-4abb-a5aa-9765a8d3bb7d"/>
    <s v="Blake Bonilla"/>
    <x v="2"/>
    <x v="2"/>
    <x v="2"/>
    <x v="0"/>
    <x v="8"/>
    <s v="Online"/>
    <s v="Credit Card"/>
    <n v="6"/>
    <n v="787.26"/>
    <n v="10"/>
    <n v="4251.2"/>
    <n v="639.85"/>
    <n v="796.01"/>
    <n v="0.16851908306446833"/>
    <n v="307"/>
    <s v="Returned"/>
    <s v="Pending"/>
    <n v="37.68"/>
    <n v="4"/>
  </r>
  <r>
    <s v="3754a771-aba5-41c9-835c-5d033664cafa"/>
    <x v="281"/>
    <x v="2"/>
    <d v="2023-12-06T00:00:00"/>
    <n v="4"/>
    <s v="On Time"/>
    <s v="301b5b4e-6293-4e8e-9189-f75077d8b428"/>
    <s v="Gilbert Cervantes DDS"/>
    <x v="1"/>
    <x v="2"/>
    <x v="2"/>
    <x v="2"/>
    <x v="7"/>
    <s v="Online"/>
    <s v="Debit Card"/>
    <n v="10"/>
    <n v="1452.32"/>
    <n v="10"/>
    <n v="13070.88"/>
    <n v="1231.82"/>
    <n v="1984.5"/>
    <n v="0.13664343946237745"/>
    <n v="77"/>
    <s v="Not Returned"/>
    <s v="Delivered"/>
    <n v="36.47"/>
    <n v="2"/>
  </r>
  <r>
    <s v="f1c2fa18-c2af-46a6-9038-4c0ddbc3f559"/>
    <x v="590"/>
    <x v="11"/>
    <d v="2024-11-23T00:00:00"/>
    <n v="4"/>
    <s v="On Time"/>
    <s v="a7c10adb-743a-4892-b561-10f64fd3ca88"/>
    <s v="Jonathan Sloan"/>
    <x v="1"/>
    <x v="5"/>
    <x v="1"/>
    <x v="0"/>
    <x v="0"/>
    <s v="Online"/>
    <s v="Cash"/>
    <n v="8"/>
    <n v="759"/>
    <n v="5"/>
    <n v="5768.4"/>
    <n v="633.42999999999995"/>
    <n v="954.33"/>
    <n v="0.15716897233201582"/>
    <n v="218"/>
    <s v="Returned"/>
    <s v="Pending"/>
    <n v="20.75"/>
    <n v="1"/>
  </r>
  <r>
    <s v="f99dd6d5-62b5-4781-9d17-c25deaacabb4"/>
    <x v="403"/>
    <x v="6"/>
    <d v="2024-04-06T00:00:00"/>
    <n v="3"/>
    <s v="On Time"/>
    <s v="83726123-9ed7-4652-9e2b-fe5873d2939e"/>
    <s v="James Jones"/>
    <x v="2"/>
    <x v="7"/>
    <x v="1"/>
    <x v="3"/>
    <x v="5"/>
    <s v="Offline"/>
    <s v="Credit Card"/>
    <n v="9"/>
    <n v="1819.43"/>
    <n v="15"/>
    <n v="13918.64"/>
    <n v="1116.53"/>
    <n v="5377.19"/>
    <n v="0.32838062225837517"/>
    <n v="391"/>
    <s v="Returned"/>
    <s v="Delivered"/>
    <n v="22.15"/>
    <n v="1"/>
  </r>
  <r>
    <s v="f3952657-4ea1-4bd9-afaf-20ec2a08c526"/>
    <x v="165"/>
    <x v="5"/>
    <d v="2024-09-18T00:00:00"/>
    <n v="9"/>
    <s v="Late"/>
    <s v="1a20e3ba-a5fc-4d09-93c6-267ddead44fc"/>
    <s v="Shawn Mcgee"/>
    <x v="1"/>
    <x v="1"/>
    <x v="1"/>
    <x v="3"/>
    <x v="5"/>
    <s v="Online"/>
    <s v="Credit Card"/>
    <n v="2"/>
    <n v="354.14"/>
    <n v="10"/>
    <n v="637.45000000000005"/>
    <n v="280.99"/>
    <n v="131.66999999999999"/>
    <n v="0.18590105607951657"/>
    <n v="493"/>
    <s v="Not Returned"/>
    <s v="Pending"/>
    <n v="40.72"/>
    <n v="4"/>
  </r>
  <r>
    <s v="2fe12ed8-75fa-4ebe-a4e3-9c20043f1b5f"/>
    <x v="86"/>
    <x v="6"/>
    <d v="2024-04-23T00:00:00"/>
    <n v="3"/>
    <s v="On Time"/>
    <s v="a9715404-79ea-4461-8751-6daa444a2a48"/>
    <s v="Heather Wilson"/>
    <x v="1"/>
    <x v="3"/>
    <x v="0"/>
    <x v="2"/>
    <x v="2"/>
    <s v="Online"/>
    <s v="Debit Card"/>
    <n v="6"/>
    <n v="983.03"/>
    <n v="15"/>
    <n v="5013.45"/>
    <n v="812.11"/>
    <n v="871.69"/>
    <n v="0.14778965714847631"/>
    <n v="353"/>
    <s v="Returned"/>
    <s v="Delivered"/>
    <n v="47.85"/>
    <n v="5"/>
  </r>
  <r>
    <s v="3649f585-6e75-4e7a-9abb-b78f1585665d"/>
    <x v="205"/>
    <x v="2"/>
    <d v="2024-12-27T00:00:00"/>
    <n v="10"/>
    <s v="Late"/>
    <s v="6e4c1501-808f-4cb9-a59d-12db268f090a"/>
    <s v="Amy Nelson"/>
    <x v="1"/>
    <x v="1"/>
    <x v="1"/>
    <x v="0"/>
    <x v="4"/>
    <s v="Online"/>
    <s v="Debit Card"/>
    <n v="3"/>
    <n v="619.47"/>
    <n v="10"/>
    <n v="1672.57"/>
    <n v="475.79"/>
    <n v="387.94"/>
    <n v="0.2087483386335631"/>
    <n v="375"/>
    <s v="Not Returned"/>
    <s v="In Transit"/>
    <n v="7.57"/>
    <n v="2"/>
  </r>
  <r>
    <s v="bb647511-61ec-4f07-a60c-13290c941263"/>
    <x v="321"/>
    <x v="2"/>
    <d v="2024-01-08T00:00:00"/>
    <n v="8"/>
    <s v="Late"/>
    <s v="4b43f873-31a5-40d7-ac2e-c07eed92b753"/>
    <s v="Christopher Hill"/>
    <x v="1"/>
    <x v="6"/>
    <x v="0"/>
    <x v="1"/>
    <x v="6"/>
    <s v="Online"/>
    <s v="Credit Card"/>
    <n v="7"/>
    <n v="1329.37"/>
    <n v="5"/>
    <n v="8840.31"/>
    <n v="1129.8800000000001"/>
    <n v="1326.61"/>
    <n v="0.14256054694006504"/>
    <n v="272"/>
    <s v="Returned"/>
    <s v="In Transit"/>
    <n v="22.86"/>
    <n v="4"/>
  </r>
  <r>
    <s v="1bf384ef-6efe-4368-84c4-2de17e5da21a"/>
    <x v="373"/>
    <x v="1"/>
    <d v="2025-02-04T00:00:00"/>
    <n v="5"/>
    <s v="On Time"/>
    <s v="3fbacf5f-a576-4b48-8cc4-6000ae608948"/>
    <s v="Colleen Brown"/>
    <x v="0"/>
    <x v="3"/>
    <x v="0"/>
    <x v="0"/>
    <x v="8"/>
    <s v="Offline"/>
    <s v="Debit Card"/>
    <n v="6"/>
    <n v="62.31"/>
    <n v="5"/>
    <n v="355.17"/>
    <n v="53.4"/>
    <n v="50.79"/>
    <n v="0.13585299309902102"/>
    <n v="6"/>
    <s v="Returned"/>
    <s v="Delivered"/>
    <n v="39.86"/>
    <n v="2"/>
  </r>
  <r>
    <s v="10db5fdc-3d1f-47c0-8424-41ec93424e7c"/>
    <x v="176"/>
    <x v="11"/>
    <d v="2023-11-21T00:00:00"/>
    <n v="8"/>
    <s v="Late"/>
    <s v="39f99c64-4684-433e-99dd-3b908839c8e4"/>
    <s v="Melissa Sullivan"/>
    <x v="3"/>
    <x v="4"/>
    <x v="2"/>
    <x v="0"/>
    <x v="1"/>
    <s v="Offline"/>
    <s v="Credit Card"/>
    <n v="7"/>
    <n v="1579.86"/>
    <n v="5"/>
    <n v="10506.07"/>
    <n v="1218.5"/>
    <n v="2403.04"/>
    <n v="0.21729230980683645"/>
    <n v="160"/>
    <s v="Not Returned"/>
    <s v="In Transit"/>
    <n v="7.03"/>
    <n v="3"/>
  </r>
  <r>
    <s v="d2f629ca-bbe2-47ba-b84a-996719ef13bf"/>
    <x v="552"/>
    <x v="9"/>
    <d v="2024-08-22T00:00:00"/>
    <n v="5"/>
    <s v="On Time"/>
    <s v="7ec391ef-44ad-4484-b112-3048e128b9a8"/>
    <s v="Richard Bailey"/>
    <x v="0"/>
    <x v="3"/>
    <x v="0"/>
    <x v="0"/>
    <x v="7"/>
    <s v="Online"/>
    <s v="Net Banking"/>
    <n v="2"/>
    <n v="1876.73"/>
    <n v="10"/>
    <n v="3378.11"/>
    <n v="1174.73"/>
    <n v="1263.5999999999999"/>
    <n v="0.33664938483425955"/>
    <n v="392"/>
    <s v="Not Returned"/>
    <s v="In Transit"/>
    <n v="24.27"/>
    <n v="1"/>
  </r>
  <r>
    <s v="bbdfb574-49b8-47ba-98a7-fea2b4b2ce14"/>
    <x v="202"/>
    <x v="3"/>
    <d v="2024-06-04T00:00:00"/>
    <n v="8"/>
    <s v="Late"/>
    <s v="80d458b9-2f61-4360-9820-47f700cb9caa"/>
    <s v="Lisa Stevenson"/>
    <x v="3"/>
    <x v="0"/>
    <x v="0"/>
    <x v="3"/>
    <x v="4"/>
    <s v="Online"/>
    <s v="Credit Card"/>
    <n v="10"/>
    <n v="1970.29"/>
    <n v="10"/>
    <n v="17732.61"/>
    <n v="1448.67"/>
    <n v="4694.58"/>
    <n v="0.23826847824431935"/>
    <n v="244"/>
    <s v="Returned"/>
    <s v="Delivered"/>
    <n v="5.82"/>
    <n v="2"/>
  </r>
  <r>
    <s v="2b945cbb-3d16-4ab9-b01c-9191e81b60ff"/>
    <x v="400"/>
    <x v="9"/>
    <d v="2025-08-11T00:00:00"/>
    <n v="2"/>
    <s v="On Time"/>
    <s v="2aa946d4-11c7-476c-ae73-03c050ab3660"/>
    <s v="Steven Thomas"/>
    <x v="1"/>
    <x v="4"/>
    <x v="2"/>
    <x v="1"/>
    <x v="3"/>
    <s v="Offline"/>
    <s v="Credit Card"/>
    <n v="8"/>
    <n v="188.69"/>
    <n v="0"/>
    <n v="1509.52"/>
    <n v="120.91"/>
    <n v="542.24"/>
    <n v="0.35921352482908475"/>
    <n v="481"/>
    <s v="Returned"/>
    <s v="Pending"/>
    <n v="15.96"/>
    <n v="4"/>
  </r>
  <r>
    <s v="558492ba-6d8c-4504-b97f-6e4daa810850"/>
    <x v="546"/>
    <x v="7"/>
    <d v="2023-11-04T00:00:00"/>
    <n v="9"/>
    <s v="Late"/>
    <s v="438a819e-f970-4e4b-ad71-a0400554e88b"/>
    <s v="Carolyn Wolf"/>
    <x v="2"/>
    <x v="4"/>
    <x v="2"/>
    <x v="3"/>
    <x v="1"/>
    <s v="Online"/>
    <s v="Credit Card"/>
    <n v="8"/>
    <n v="1154.73"/>
    <n v="15"/>
    <n v="7852.16"/>
    <n v="705.43"/>
    <n v="3055.24"/>
    <n v="0.33073099339239476"/>
    <n v="84"/>
    <s v="Not Returned"/>
    <s v="In Transit"/>
    <n v="45.19"/>
    <n v="2"/>
  </r>
  <r>
    <s v="794ceef2-f833-4fa7-9a26-15f89810b8c1"/>
    <x v="76"/>
    <x v="7"/>
    <d v="2023-10-30T00:00:00"/>
    <n v="6"/>
    <s v="Late"/>
    <s v="df8b4008-7d01-45a3-8041-f5d49549e631"/>
    <s v="Brian Fuentes"/>
    <x v="2"/>
    <x v="0"/>
    <x v="0"/>
    <x v="1"/>
    <x v="7"/>
    <s v="Offline"/>
    <s v="UPI"/>
    <n v="7"/>
    <n v="903.81"/>
    <n v="0"/>
    <n v="6326.67"/>
    <n v="667.12"/>
    <n v="1656.83"/>
    <n v="0.26188026244454032"/>
    <n v="121"/>
    <s v="Returned"/>
    <s v="Pending"/>
    <n v="35.82"/>
    <n v="3"/>
  </r>
  <r>
    <s v="d5da16fd-4a68-498f-bd8b-b697ae1782f6"/>
    <x v="532"/>
    <x v="2"/>
    <d v="2024-12-31T00:00:00"/>
    <n v="1"/>
    <s v="On Time"/>
    <s v="2ad47bba-80ce-4505-8678-0a983a710f9e"/>
    <s v="Patricia Garcia"/>
    <x v="3"/>
    <x v="2"/>
    <x v="2"/>
    <x v="0"/>
    <x v="4"/>
    <s v="Online"/>
    <s v="Debit Card"/>
    <n v="7"/>
    <n v="228.81"/>
    <n v="10"/>
    <n v="1441.5"/>
    <n v="158.47999999999999"/>
    <n v="443.08"/>
    <n v="0.27663626090268278"/>
    <n v="63"/>
    <s v="Returned"/>
    <s v="Delivered"/>
    <n v="12.13"/>
    <n v="5"/>
  </r>
  <r>
    <s v="7d9c03c7-73de-4a56-95ee-f366bc76b752"/>
    <x v="88"/>
    <x v="4"/>
    <d v="2025-07-07T00:00:00"/>
    <n v="5"/>
    <s v="On Time"/>
    <s v="8bb3fbb2-fd63-44f2-99cc-c94abc1cd60d"/>
    <s v="John Diaz"/>
    <x v="2"/>
    <x v="0"/>
    <x v="0"/>
    <x v="2"/>
    <x v="3"/>
    <s v="Offline"/>
    <s v="Cash"/>
    <n v="8"/>
    <n v="1560.46"/>
    <n v="15"/>
    <n v="10611.13"/>
    <n v="1063.74"/>
    <n v="3377.7"/>
    <n v="0.27056925521961472"/>
    <n v="3"/>
    <s v="Returned"/>
    <s v="Delivered"/>
    <n v="11.31"/>
    <n v="5"/>
  </r>
  <r>
    <s v="b5ccdbe6-4d17-4ebc-9a45-b8ead3e763d1"/>
    <x v="493"/>
    <x v="7"/>
    <d v="2023-11-06T00:00:00"/>
    <n v="10"/>
    <s v="Late"/>
    <s v="c6475ae2-8490-4370-a430-fb91556fe90e"/>
    <s v="Sharon Anthony"/>
    <x v="2"/>
    <x v="7"/>
    <x v="1"/>
    <x v="3"/>
    <x v="0"/>
    <s v="Offline"/>
    <s v="UPI"/>
    <n v="7"/>
    <n v="652.91"/>
    <n v="15"/>
    <n v="3884.81"/>
    <n v="470.27"/>
    <n v="1086.71"/>
    <n v="0.2377728717806217"/>
    <n v="453"/>
    <s v="Returned"/>
    <s v="In Transit"/>
    <n v="41.73"/>
    <n v="4"/>
  </r>
  <r>
    <s v="84f16d9d-af8f-4cf0-851a-9ec71cdde8ca"/>
    <x v="79"/>
    <x v="7"/>
    <d v="2024-10-31T00:00:00"/>
    <n v="4"/>
    <s v="On Time"/>
    <s v="25dccca2-054e-4210-a3c9-f400ba6c557c"/>
    <s v="Selena Hopkins"/>
    <x v="3"/>
    <x v="6"/>
    <x v="0"/>
    <x v="3"/>
    <x v="3"/>
    <s v="Offline"/>
    <s v="Debit Card"/>
    <n v="6"/>
    <n v="551.02"/>
    <n v="0"/>
    <n v="3306.12"/>
    <n v="334.42"/>
    <n v="1299.5999999999999"/>
    <n v="0.39308918006605931"/>
    <n v="240"/>
    <s v="Returned"/>
    <s v="Delivered"/>
    <n v="31.5"/>
    <n v="4"/>
  </r>
  <r>
    <s v="3e8ee36a-07e9-4e6d-bf71-eef65b7117bd"/>
    <x v="260"/>
    <x v="0"/>
    <d v="2024-02-14T00:00:00"/>
    <n v="10"/>
    <s v="Late"/>
    <s v="f9299271-b220-48f9-bdb2-fd9e93dc8eea"/>
    <s v="Daniel Davis"/>
    <x v="3"/>
    <x v="3"/>
    <x v="0"/>
    <x v="3"/>
    <x v="4"/>
    <s v="Online"/>
    <s v="Net Banking"/>
    <n v="8"/>
    <n v="413.62"/>
    <n v="15"/>
    <n v="2812.62"/>
    <n v="257.98"/>
    <n v="1058.3499999999999"/>
    <n v="0.31984369711329236"/>
    <n v="356"/>
    <s v="Not Returned"/>
    <s v="Delivered"/>
    <n v="19.45"/>
    <n v="1"/>
  </r>
  <r>
    <s v="1ba168b8-a384-4e2b-a0b6-1367f46eb787"/>
    <x v="591"/>
    <x v="7"/>
    <d v="2025-10-04T00:00:00"/>
    <n v="3"/>
    <s v="On Time"/>
    <s v="a07bf99b-e08c-42ea-861f-e028f727ee90"/>
    <s v="Stephanie Cole"/>
    <x v="2"/>
    <x v="6"/>
    <x v="0"/>
    <x v="3"/>
    <x v="3"/>
    <s v="Offline"/>
    <s v="Debit Card"/>
    <n v="6"/>
    <n v="399.53"/>
    <n v="0"/>
    <n v="2397.1799999999998"/>
    <n v="259.08"/>
    <n v="842.7"/>
    <n v="0.3515380572172303"/>
    <n v="218"/>
    <s v="Not Returned"/>
    <s v="Delivered"/>
    <n v="49.44"/>
    <n v="3"/>
  </r>
  <r>
    <s v="e90b3651-43eb-4ff0-acc9-abb686e35e9b"/>
    <x v="548"/>
    <x v="9"/>
    <d v="2025-08-31T00:00:00"/>
    <n v="4"/>
    <s v="On Time"/>
    <s v="54c93d44-e353-4243-994d-e8d7add74b0f"/>
    <s v="Jason Mcknight"/>
    <x v="3"/>
    <x v="3"/>
    <x v="0"/>
    <x v="2"/>
    <x v="4"/>
    <s v="Offline"/>
    <s v="UPI"/>
    <n v="5"/>
    <n v="817.27"/>
    <n v="15"/>
    <n v="3473.4"/>
    <n v="651.55999999999995"/>
    <n v="704.27"/>
    <n v="0.17234696000097888"/>
    <n v="447"/>
    <s v="Not Returned"/>
    <s v="Pending"/>
    <n v="14.96"/>
    <n v="3"/>
  </r>
  <r>
    <s v="8523d070-945b-4711-8a85-872230c95ec4"/>
    <x v="535"/>
    <x v="8"/>
    <d v="2024-06-23T00:00:00"/>
    <n v="10"/>
    <s v="Late"/>
    <s v="9cc41ca3-d58c-449e-97e0-d57bb3ab800b"/>
    <s v="Robert Knight"/>
    <x v="1"/>
    <x v="0"/>
    <x v="0"/>
    <x v="2"/>
    <x v="4"/>
    <s v="Offline"/>
    <s v="UPI"/>
    <n v="10"/>
    <n v="286.56"/>
    <n v="20"/>
    <n v="2292.48"/>
    <n v="222.58"/>
    <n v="511.84"/>
    <n v="0.17861529871580123"/>
    <n v="296"/>
    <s v="Not Returned"/>
    <s v="In Transit"/>
    <n v="15.19"/>
    <n v="3"/>
  </r>
  <r>
    <s v="1c35730b-49d5-4453-98d4-d949cad6d3ef"/>
    <x v="491"/>
    <x v="8"/>
    <d v="2025-06-24T00:00:00"/>
    <n v="1"/>
    <s v="On Time"/>
    <s v="ed5f24c3-7fb9-4e49-8222-3c10f82f2dc3"/>
    <s v="Julie Hernandez"/>
    <x v="3"/>
    <x v="4"/>
    <x v="2"/>
    <x v="2"/>
    <x v="3"/>
    <s v="Offline"/>
    <s v="Debit Card"/>
    <n v="9"/>
    <n v="1075.3599999999999"/>
    <n v="5"/>
    <n v="9194.33"/>
    <n v="692.35"/>
    <n v="3274.74"/>
    <n v="0.33836110697812821"/>
    <n v="309"/>
    <s v="Not Returned"/>
    <s v="Pending"/>
    <n v="47.08"/>
    <n v="5"/>
  </r>
  <r>
    <s v="29a099de-aa10-4595-8ee2-51809fb109a3"/>
    <x v="180"/>
    <x v="3"/>
    <d v="2024-05-30T00:00:00"/>
    <n v="1"/>
    <s v="On Time"/>
    <s v="108ab4de-49cb-4790-bca0-8cde4dbbb7cd"/>
    <s v="Alexis Williams"/>
    <x v="1"/>
    <x v="3"/>
    <x v="0"/>
    <x v="0"/>
    <x v="8"/>
    <s v="Online"/>
    <s v="Cash"/>
    <n v="1"/>
    <n v="357.5"/>
    <n v="20"/>
    <n v="286"/>
    <n v="262.27999999999997"/>
    <n v="76.180000000000007"/>
    <n v="0.21309090909090911"/>
    <n v="389"/>
    <s v="Returned"/>
    <s v="In Transit"/>
    <n v="19.71"/>
    <n v="5"/>
  </r>
  <r>
    <s v="0d9e1328-1f99-4c80-97d3-8ab9d3520a91"/>
    <x v="545"/>
    <x v="3"/>
    <d v="2024-06-02T00:00:00"/>
    <n v="10"/>
    <s v="Late"/>
    <s v="6e29a319-014d-4829-8e4a-516f7d05955b"/>
    <s v="Roy Williams"/>
    <x v="1"/>
    <x v="6"/>
    <x v="0"/>
    <x v="1"/>
    <x v="0"/>
    <s v="Online"/>
    <s v="Credit Card"/>
    <n v="7"/>
    <n v="1279.08"/>
    <n v="10"/>
    <n v="8058.2"/>
    <n v="896.64"/>
    <n v="2409.37"/>
    <n v="0.26909631476194945"/>
    <n v="125"/>
    <s v="Returned"/>
    <s v="Delivered"/>
    <n v="18.579999999999998"/>
    <n v="5"/>
  </r>
  <r>
    <s v="c90703e8-4884-4707-a0f3-ee6659a7e6e4"/>
    <x v="155"/>
    <x v="1"/>
    <d v="2024-02-01T00:00:00"/>
    <n v="1"/>
    <s v="On Time"/>
    <s v="f561d900-aa52-4df3-8082-a0eedbe81d7a"/>
    <s v="Brittney Miller"/>
    <x v="0"/>
    <x v="4"/>
    <x v="2"/>
    <x v="2"/>
    <x v="2"/>
    <s v="Online"/>
    <s v="UPI"/>
    <n v="3"/>
    <n v="1861.36"/>
    <n v="20"/>
    <n v="4467.26"/>
    <n v="1241.5899999999999"/>
    <n v="1487.45"/>
    <n v="0.26637333276027564"/>
    <n v="54"/>
    <s v="Returned"/>
    <s v="Delivered"/>
    <n v="14.18"/>
    <n v="4"/>
  </r>
  <r>
    <s v="325cba4e-bba9-4ec4-bef4-3c9c2484557f"/>
    <x v="203"/>
    <x v="3"/>
    <d v="2024-05-24T00:00:00"/>
    <n v="10"/>
    <s v="Late"/>
    <s v="14a9ee59-eb13-43b7-95d1-4b6d6e9ae156"/>
    <s v="Andrew Fitzpatrick"/>
    <x v="3"/>
    <x v="6"/>
    <x v="0"/>
    <x v="3"/>
    <x v="6"/>
    <s v="Offline"/>
    <s v="Credit Card"/>
    <n v="10"/>
    <n v="1081.0899999999999"/>
    <n v="15"/>
    <n v="9189.26"/>
    <n v="710.38"/>
    <n v="3151.03"/>
    <n v="0.29146787039006933"/>
    <n v="284"/>
    <s v="Not Returned"/>
    <s v="Delivered"/>
    <n v="46.52"/>
    <n v="5"/>
  </r>
  <r>
    <s v="62e0adf7-a315-4bbb-adb2-31a2cfcc2abd"/>
    <x v="178"/>
    <x v="6"/>
    <d v="2024-05-03T00:00:00"/>
    <n v="6"/>
    <s v="Late"/>
    <s v="e7773701-f787-4461-a62c-4f006c2d1b96"/>
    <s v="Dean Turner"/>
    <x v="2"/>
    <x v="2"/>
    <x v="2"/>
    <x v="0"/>
    <x v="0"/>
    <s v="Offline"/>
    <s v="Debit Card"/>
    <n v="9"/>
    <n v="1426.34"/>
    <n v="10"/>
    <n v="11553.35"/>
    <n v="936.74"/>
    <n v="3965.76"/>
    <n v="0.3089305495183477"/>
    <n v="43"/>
    <s v="Returned"/>
    <s v="Delivered"/>
    <n v="47.05"/>
    <n v="5"/>
  </r>
  <r>
    <s v="adcde95f-6f91-47be-905c-3fd92c5d849c"/>
    <x v="592"/>
    <x v="8"/>
    <d v="2024-06-17T00:00:00"/>
    <n v="3"/>
    <s v="On Time"/>
    <s v="9402c7be-cdeb-4d3c-928e-0ae8e03d1b30"/>
    <s v="Randall Wright"/>
    <x v="1"/>
    <x v="6"/>
    <x v="0"/>
    <x v="0"/>
    <x v="8"/>
    <s v="Online"/>
    <s v="Debit Card"/>
    <n v="3"/>
    <n v="628.41999999999996"/>
    <n v="5"/>
    <n v="1791"/>
    <n v="533.29999999999995"/>
    <n v="271.08999999999997"/>
    <n v="0.14379448988468435"/>
    <n v="99"/>
    <s v="Not Returned"/>
    <s v="In Transit"/>
    <n v="18.170000000000002"/>
    <n v="3"/>
  </r>
  <r>
    <s v="4e143977-4d12-4ab1-b313-f36c8de58a88"/>
    <x v="506"/>
    <x v="5"/>
    <d v="2024-09-11T00:00:00"/>
    <n v="7"/>
    <s v="Late"/>
    <s v="ed57a5c8-9110-4698-8c1e-172a15e9bee4"/>
    <s v="Kimberly Bennett"/>
    <x v="2"/>
    <x v="4"/>
    <x v="2"/>
    <x v="1"/>
    <x v="5"/>
    <s v="Online"/>
    <s v="Credit Card"/>
    <n v="4"/>
    <n v="86.5"/>
    <n v="15"/>
    <n v="294.10000000000002"/>
    <n v="70.430000000000007"/>
    <n v="54.64"/>
    <n v="0.15791907514450867"/>
    <n v="282"/>
    <s v="Not Returned"/>
    <s v="Pending"/>
    <n v="36.85"/>
    <n v="2"/>
  </r>
  <r>
    <s v="237befd1-1896-4a6e-afd8-3533d57758f5"/>
    <x v="548"/>
    <x v="9"/>
    <d v="2025-09-04T00:00:00"/>
    <n v="8"/>
    <s v="Late"/>
    <s v="5031d661-b1b2-49c6-b120-721e86cd6214"/>
    <s v="Melinda Howard"/>
    <x v="2"/>
    <x v="3"/>
    <x v="0"/>
    <x v="3"/>
    <x v="4"/>
    <s v="Offline"/>
    <s v="Credit Card"/>
    <n v="3"/>
    <n v="1920.56"/>
    <n v="0"/>
    <n v="5761.68"/>
    <n v="1524.91"/>
    <n v="1186.95"/>
    <n v="0.20600762277669013"/>
    <n v="238"/>
    <s v="Not Returned"/>
    <s v="Delivered"/>
    <n v="49.71"/>
    <n v="3"/>
  </r>
  <r>
    <s v="f62162ab-6ba6-4252-b76f-fd036d7bba17"/>
    <x v="230"/>
    <x v="4"/>
    <d v="2024-07-21T00:00:00"/>
    <n v="3"/>
    <s v="On Time"/>
    <s v="e99d6b91-0715-42d9-b616-b5036906b588"/>
    <s v="Tina Fisher"/>
    <x v="1"/>
    <x v="2"/>
    <x v="2"/>
    <x v="2"/>
    <x v="3"/>
    <s v="Offline"/>
    <s v="Cash"/>
    <n v="9"/>
    <n v="352.57"/>
    <n v="10"/>
    <n v="2855.82"/>
    <n v="311.73"/>
    <n v="330.8"/>
    <n v="0.10425037738762673"/>
    <n v="200"/>
    <s v="Not Returned"/>
    <s v="Delivered"/>
    <n v="25.18"/>
    <n v="3"/>
  </r>
  <r>
    <s v="4d696e19-e827-4dee-9d7e-4eb723fd6ade"/>
    <x v="593"/>
    <x v="3"/>
    <d v="2025-05-27T00:00:00"/>
    <n v="1"/>
    <s v="On Time"/>
    <s v="831ffc00-9490-429d-be1e-0693c960b851"/>
    <s v="Marc Yoder"/>
    <x v="1"/>
    <x v="5"/>
    <x v="1"/>
    <x v="1"/>
    <x v="8"/>
    <s v="Online"/>
    <s v="Debit Card"/>
    <n v="3"/>
    <n v="310.27999999999997"/>
    <n v="20"/>
    <n v="744.67"/>
    <n v="260"/>
    <n v="120.67"/>
    <n v="0.12963559795453569"/>
    <n v="169"/>
    <s v="Not Returned"/>
    <s v="Pending"/>
    <n v="49.62"/>
    <n v="2"/>
  </r>
  <r>
    <s v="d858f464-c15d-4547-8db4-897a4b188a0d"/>
    <x v="184"/>
    <x v="9"/>
    <d v="2025-09-05T00:00:00"/>
    <n v="8"/>
    <s v="Late"/>
    <s v="ab8a5015-6727-4710-a03d-54c96485525e"/>
    <s v="Robert Golden"/>
    <x v="0"/>
    <x v="2"/>
    <x v="2"/>
    <x v="0"/>
    <x v="8"/>
    <s v="Online"/>
    <s v="Cash"/>
    <n v="4"/>
    <n v="92.83"/>
    <n v="10"/>
    <n v="334.19"/>
    <n v="67.069999999999993"/>
    <n v="92.74"/>
    <n v="0.24975762145858019"/>
    <n v="401"/>
    <s v="Not Returned"/>
    <s v="In Transit"/>
    <n v="46.98"/>
    <n v="1"/>
  </r>
  <r>
    <s v="0e00583d-15ac-47f0-8de9-a283d6d5aed2"/>
    <x v="594"/>
    <x v="7"/>
    <d v="2024-10-14T00:00:00"/>
    <n v="6"/>
    <s v="Late"/>
    <s v="a65e883b-fc75-4e3d-9473-f3b5452a2da7"/>
    <s v="Kristopher Short"/>
    <x v="1"/>
    <x v="7"/>
    <x v="1"/>
    <x v="3"/>
    <x v="7"/>
    <s v="Online"/>
    <s v="Debit Card"/>
    <n v="10"/>
    <n v="1563.02"/>
    <n v="20"/>
    <n v="12504.16"/>
    <n v="1100.7"/>
    <n v="3698.56"/>
    <n v="0.2366290898389016"/>
    <n v="142"/>
    <s v="Not Returned"/>
    <s v="Delivered"/>
    <n v="7.52"/>
    <n v="2"/>
  </r>
  <r>
    <s v="dd43b0cf-54d0-4314-b0ca-b2497b417aed"/>
    <x v="368"/>
    <x v="2"/>
    <d v="2025-01-01T00:00:00"/>
    <n v="3"/>
    <s v="On Time"/>
    <s v="95a97dd7-bd8f-426f-9f16-de170f94d562"/>
    <s v="Nancy Brown"/>
    <x v="0"/>
    <x v="2"/>
    <x v="2"/>
    <x v="2"/>
    <x v="9"/>
    <s v="Online"/>
    <s v="Net Banking"/>
    <n v="1"/>
    <n v="382.72"/>
    <n v="5"/>
    <n v="363.58"/>
    <n v="260.73"/>
    <n v="115.89"/>
    <n v="0.30280622909698995"/>
    <n v="151"/>
    <s v="Not Returned"/>
    <s v="Delivered"/>
    <n v="47.59"/>
    <n v="5"/>
  </r>
  <r>
    <s v="bd8c6f4f-8fe2-45b1-a4e7-23838429e12c"/>
    <x v="595"/>
    <x v="10"/>
    <d v="2024-03-30T00:00:00"/>
    <n v="6"/>
    <s v="Late"/>
    <s v="393a26ee-22eb-4a7f-becc-492df79f8fa9"/>
    <s v="Margaret Moore"/>
    <x v="0"/>
    <x v="1"/>
    <x v="1"/>
    <x v="0"/>
    <x v="9"/>
    <s v="Offline"/>
    <s v="Cash"/>
    <n v="3"/>
    <n v="1449.51"/>
    <n v="5"/>
    <n v="4131.1000000000004"/>
    <n v="996.98"/>
    <n v="1289.71"/>
    <n v="0.2965852828427078"/>
    <n v="469"/>
    <s v="Not Returned"/>
    <s v="Pending"/>
    <n v="44.74"/>
    <n v="4"/>
  </r>
  <r>
    <s v="efc08273-fd39-4fe7-b819-b15d4f968a84"/>
    <x v="472"/>
    <x v="0"/>
    <d v="2025-02-25T00:00:00"/>
    <n v="10"/>
    <s v="Late"/>
    <s v="9fa87040-7c26-4521-8e3c-e7ce01a6c260"/>
    <s v="Ashley Smith"/>
    <x v="1"/>
    <x v="0"/>
    <x v="0"/>
    <x v="3"/>
    <x v="9"/>
    <s v="Offline"/>
    <s v="Credit Card"/>
    <n v="5"/>
    <n v="676.17"/>
    <n v="15"/>
    <n v="2873.72"/>
    <n v="427.18"/>
    <n v="1058.21"/>
    <n v="0.31300116834523867"/>
    <n v="197"/>
    <s v="Not Returned"/>
    <s v="Pending"/>
    <n v="29.37"/>
    <n v="5"/>
  </r>
  <r>
    <s v="18cc0e29-8513-476c-9efc-1c94e14110b6"/>
    <x v="469"/>
    <x v="1"/>
    <d v="2025-01-29T00:00:00"/>
    <n v="2"/>
    <s v="On Time"/>
    <s v="79472ea4-1a85-4d69-b44c-96cc3f48e5f0"/>
    <s v="Jonathan Myers"/>
    <x v="1"/>
    <x v="7"/>
    <x v="1"/>
    <x v="1"/>
    <x v="9"/>
    <s v="Online"/>
    <s v="UPI"/>
    <n v="6"/>
    <n v="1276.4000000000001"/>
    <n v="20"/>
    <n v="6126.72"/>
    <n v="1099.83"/>
    <n v="847.54"/>
    <n v="0.11066802465266895"/>
    <n v="306"/>
    <s v="Returned"/>
    <s v="Pending"/>
    <n v="40.19"/>
    <n v="3"/>
  </r>
  <r>
    <s v="7bd50aeb-6791-41dd-8cc7-cda21f2f087d"/>
    <x v="40"/>
    <x v="7"/>
    <d v="2025-10-08T00:00:00"/>
    <n v="3"/>
    <s v="On Time"/>
    <s v="3c243b45-d1fd-4711-af1d-80eafb91fb90"/>
    <s v="Kimberly Underwood"/>
    <x v="1"/>
    <x v="4"/>
    <x v="2"/>
    <x v="3"/>
    <x v="1"/>
    <s v="Offline"/>
    <s v="Debit Card"/>
    <n v="5"/>
    <n v="599.41"/>
    <n v="20"/>
    <n v="2397.64"/>
    <n v="489.97"/>
    <n v="437.76"/>
    <n v="0.14606362923541483"/>
    <n v="321"/>
    <s v="Returned"/>
    <s v="In Transit"/>
    <n v="30.8"/>
    <n v="1"/>
  </r>
  <r>
    <s v="9dfe19d2-a87d-4106-9bfb-fea4706ad042"/>
    <x v="108"/>
    <x v="10"/>
    <d v="2025-04-07T00:00:00"/>
    <n v="9"/>
    <s v="Late"/>
    <s v="a2ddd15a-2570-46e8-aeae-bb601f89cec2"/>
    <s v="Charles Garner"/>
    <x v="0"/>
    <x v="5"/>
    <x v="1"/>
    <x v="0"/>
    <x v="7"/>
    <s v="Online"/>
    <s v="UPI"/>
    <n v="1"/>
    <n v="214.85"/>
    <n v="0"/>
    <n v="214.85"/>
    <n v="163.13"/>
    <n v="51.72"/>
    <n v="0.24072608796835002"/>
    <n v="352"/>
    <s v="Not Returned"/>
    <s v="Pending"/>
    <n v="32.64"/>
    <n v="1"/>
  </r>
  <r>
    <s v="b31add22-bddd-4d36-82f2-a59e2bb7f146"/>
    <x v="86"/>
    <x v="6"/>
    <d v="2024-04-26T00:00:00"/>
    <n v="6"/>
    <s v="Late"/>
    <s v="7affd9bd-79e5-4450-b34a-34a88bf349a3"/>
    <s v="Michael Haley"/>
    <x v="0"/>
    <x v="7"/>
    <x v="1"/>
    <x v="0"/>
    <x v="9"/>
    <s v="Offline"/>
    <s v="UPI"/>
    <n v="1"/>
    <n v="618.13"/>
    <n v="5"/>
    <n v="587.22"/>
    <n v="481.82"/>
    <n v="129.49"/>
    <n v="0.20948667755973663"/>
    <n v="91"/>
    <s v="Not Returned"/>
    <s v="Pending"/>
    <n v="44.86"/>
    <n v="1"/>
  </r>
  <r>
    <s v="6424fa05-4672-48f6-aaee-5d685e09f48e"/>
    <x v="496"/>
    <x v="11"/>
    <d v="2024-11-06T00:00:00"/>
    <n v="4"/>
    <s v="On Time"/>
    <s v="1b7a5c94-ccc3-4f70-b299-5e1862c526ab"/>
    <s v="Robert Hernandez"/>
    <x v="1"/>
    <x v="7"/>
    <x v="1"/>
    <x v="0"/>
    <x v="7"/>
    <s v="Offline"/>
    <s v="Debit Card"/>
    <n v="8"/>
    <n v="392.23"/>
    <n v="15"/>
    <n v="2667.16"/>
    <n v="323.41000000000003"/>
    <n v="467.98"/>
    <n v="0.14914081023889045"/>
    <n v="83"/>
    <s v="Returned"/>
    <s v="In Transit"/>
    <n v="43.57"/>
    <n v="2"/>
  </r>
  <r>
    <s v="63b1a52e-9070-41b6-9ec0-9c3575035829"/>
    <x v="378"/>
    <x v="3"/>
    <d v="2024-05-31T00:00:00"/>
    <n v="7"/>
    <s v="Late"/>
    <s v="08b9b2e9-4d81-4859-949e-24ad02d22ee7"/>
    <s v="Stephanie Harvey"/>
    <x v="1"/>
    <x v="5"/>
    <x v="1"/>
    <x v="0"/>
    <x v="2"/>
    <s v="Online"/>
    <s v="Credit Card"/>
    <n v="6"/>
    <n v="393.49"/>
    <n v="10"/>
    <n v="2124.85"/>
    <n v="305.87"/>
    <n v="473.15"/>
    <n v="0.20040746482333308"/>
    <n v="354"/>
    <s v="Returned"/>
    <s v="Delivered"/>
    <n v="48.93"/>
    <n v="3"/>
  </r>
  <r>
    <s v="f679d544-5acf-414a-a834-fb5be879c9a6"/>
    <x v="518"/>
    <x v="11"/>
    <d v="2023-11-29T00:00:00"/>
    <n v="10"/>
    <s v="Late"/>
    <s v="b91ace28-e1e6-4d35-b7c8-c29723a9654d"/>
    <s v="Adam Moore"/>
    <x v="3"/>
    <x v="3"/>
    <x v="0"/>
    <x v="3"/>
    <x v="3"/>
    <s v="Online"/>
    <s v="UPI"/>
    <n v="9"/>
    <n v="644.23"/>
    <n v="15"/>
    <n v="4928.3599999999997"/>
    <n v="484.83"/>
    <n v="1219.4100000000001"/>
    <n v="0.21031308694099934"/>
    <n v="237"/>
    <s v="Returned"/>
    <s v="Delivered"/>
    <n v="5.46"/>
    <n v="3"/>
  </r>
  <r>
    <s v="35f5afea-80d2-457b-9c6b-f2c8db184d46"/>
    <x v="142"/>
    <x v="11"/>
    <d v="2024-11-16T00:00:00"/>
    <n v="8"/>
    <s v="Late"/>
    <s v="866a0c09-b4cb-42f4-a70d-8d07594d30a9"/>
    <s v="Arthur Rios"/>
    <x v="2"/>
    <x v="4"/>
    <x v="2"/>
    <x v="2"/>
    <x v="5"/>
    <s v="Offline"/>
    <s v="Net Banking"/>
    <n v="6"/>
    <n v="1243.55"/>
    <n v="5"/>
    <n v="7088.23"/>
    <n v="1040.1099999999999"/>
    <n v="1159.6099999999999"/>
    <n v="0.15541661640732848"/>
    <n v="359"/>
    <s v="Returned"/>
    <s v="In Transit"/>
    <n v="24.22"/>
    <n v="2"/>
  </r>
  <r>
    <s v="56dbc7ac-902a-43ae-b81e-1682a7eb4008"/>
    <x v="596"/>
    <x v="4"/>
    <d v="2024-07-24T00:00:00"/>
    <n v="8"/>
    <s v="Late"/>
    <s v="c964f746-dbd1-45a3-b716-307d75a09875"/>
    <s v="Richard Barrett"/>
    <x v="3"/>
    <x v="5"/>
    <x v="1"/>
    <x v="2"/>
    <x v="2"/>
    <s v="Online"/>
    <s v="Debit Card"/>
    <n v="3"/>
    <n v="504.68"/>
    <n v="15"/>
    <n v="1286.93"/>
    <n v="442.29"/>
    <n v="159.09"/>
    <n v="0.10507648410874218"/>
    <n v="466"/>
    <s v="Not Returned"/>
    <s v="Pending"/>
    <n v="11.91"/>
    <n v="4"/>
  </r>
  <r>
    <s v="d6de0902-ea89-4692-9176-37b264d88360"/>
    <x v="579"/>
    <x v="7"/>
    <d v="2025-10-09T00:00:00"/>
    <n v="6"/>
    <s v="Late"/>
    <s v="f66a015b-6063-4b32-bbd6-b0b5a5278097"/>
    <s v="Matthew Johnston"/>
    <x v="1"/>
    <x v="0"/>
    <x v="0"/>
    <x v="3"/>
    <x v="6"/>
    <s v="Online"/>
    <s v="Net Banking"/>
    <n v="3"/>
    <n v="1108.3399999999999"/>
    <n v="20"/>
    <n v="2660.02"/>
    <n v="709.5"/>
    <n v="957.22"/>
    <n v="0.28788398265273596"/>
    <n v="146"/>
    <s v="Returned"/>
    <s v="Delivered"/>
    <n v="19.52"/>
    <n v="4"/>
  </r>
  <r>
    <s v="8682d62f-a8ae-413a-8680-7bb481c974a0"/>
    <x v="597"/>
    <x v="7"/>
    <d v="2025-10-13T00:00:00"/>
    <n v="7"/>
    <s v="Late"/>
    <s v="52f6af5a-b2a0-4851-a121-cc4f425ca2e3"/>
    <s v="Lauren Silva"/>
    <x v="1"/>
    <x v="2"/>
    <x v="2"/>
    <x v="0"/>
    <x v="7"/>
    <s v="Offline"/>
    <s v="Debit Card"/>
    <n v="6"/>
    <n v="1203.25"/>
    <n v="20"/>
    <n v="5775.6"/>
    <n v="867.14"/>
    <n v="1613.33"/>
    <n v="0.22346838423713553"/>
    <n v="330"/>
    <s v="Not Returned"/>
    <s v="Delivered"/>
    <n v="42.2"/>
    <n v="3"/>
  </r>
  <r>
    <s v="078ebe4e-0b80-49d7-914c-440d675db93b"/>
    <x v="36"/>
    <x v="4"/>
    <d v="2025-07-23T00:00:00"/>
    <n v="1"/>
    <s v="On Time"/>
    <s v="3b50f94f-28bf-4fdd-bb9d-dc31da1eb729"/>
    <s v="Brian Villa"/>
    <x v="3"/>
    <x v="5"/>
    <x v="1"/>
    <x v="0"/>
    <x v="2"/>
    <s v="Online"/>
    <s v="Debit Card"/>
    <n v="6"/>
    <n v="785.12"/>
    <n v="10"/>
    <n v="4239.6499999999996"/>
    <n v="617.92999999999995"/>
    <n v="902.83"/>
    <n v="0.19165435432375519"/>
    <n v="104"/>
    <s v="Returned"/>
    <s v="Delivered"/>
    <n v="34.46"/>
    <n v="1"/>
  </r>
  <r>
    <s v="fb385671-3b45-4977-8289-6a3052db575a"/>
    <x v="598"/>
    <x v="7"/>
    <d v="2024-10-23T00:00:00"/>
    <n v="2"/>
    <s v="On Time"/>
    <s v="bb8ec1cb-ead2-47d1-8efd-7deec590f851"/>
    <s v="Ashley Gilmore"/>
    <x v="1"/>
    <x v="1"/>
    <x v="1"/>
    <x v="2"/>
    <x v="4"/>
    <s v="Online"/>
    <s v="Credit Card"/>
    <n v="4"/>
    <n v="1092.1400000000001"/>
    <n v="5"/>
    <n v="4150.13"/>
    <n v="676.33"/>
    <n v="1580.08"/>
    <n v="0.36169355577123807"/>
    <n v="486"/>
    <s v="Returned"/>
    <s v="Delivered"/>
    <n v="21.75"/>
    <n v="3"/>
  </r>
  <r>
    <s v="f92b7b46-c17d-449c-a253-4b28e47919dd"/>
    <x v="586"/>
    <x v="3"/>
    <d v="2025-05-12T00:00:00"/>
    <n v="8"/>
    <s v="Late"/>
    <s v="0fda6ca4-107a-4bcc-ac20-d2016b88ccd0"/>
    <s v="Ashley Bradford"/>
    <x v="2"/>
    <x v="0"/>
    <x v="0"/>
    <x v="2"/>
    <x v="1"/>
    <s v="Offline"/>
    <s v="Credit Card"/>
    <n v="7"/>
    <n v="349.62"/>
    <n v="20"/>
    <n v="1957.87"/>
    <n v="253.53"/>
    <n v="538.1"/>
    <n v="0.21987137054924938"/>
    <n v="53"/>
    <s v="Returned"/>
    <s v="Pending"/>
    <n v="19.7"/>
    <n v="5"/>
  </r>
  <r>
    <s v="9b45c430-5fd3-42e2-836b-08907108022a"/>
    <x v="599"/>
    <x v="2"/>
    <d v="2023-12-19T00:00:00"/>
    <n v="7"/>
    <s v="Late"/>
    <s v="ec6dd411-078a-479e-9736-c320a19c7caf"/>
    <s v="Brian Cole"/>
    <x v="1"/>
    <x v="1"/>
    <x v="1"/>
    <x v="3"/>
    <x v="0"/>
    <s v="Offline"/>
    <s v="Cash"/>
    <n v="3"/>
    <n v="1978.2"/>
    <n v="0"/>
    <n v="5934.6"/>
    <n v="1212.19"/>
    <n v="2298.0300000000002"/>
    <n v="0.38722576079263976"/>
    <n v="326"/>
    <s v="Not Returned"/>
    <s v="Delivered"/>
    <n v="42.44"/>
    <n v="5"/>
  </r>
  <r>
    <s v="8e74b39c-92e3-4940-a32c-5e99fd26a41b"/>
    <x v="432"/>
    <x v="1"/>
    <d v="2024-01-30T00:00:00"/>
    <n v="2"/>
    <s v="On Time"/>
    <s v="7db8ed71-40a3-423b-b21a-92403321cbb0"/>
    <s v="Dustin Harris"/>
    <x v="2"/>
    <x v="6"/>
    <x v="0"/>
    <x v="3"/>
    <x v="2"/>
    <s v="Online"/>
    <s v="Debit Card"/>
    <n v="7"/>
    <n v="599.45000000000005"/>
    <n v="10"/>
    <n v="3776.54"/>
    <n v="499.05"/>
    <n v="632.52"/>
    <n v="0.15073817666194009"/>
    <n v="151"/>
    <s v="Returned"/>
    <s v="Delivered"/>
    <n v="32.47"/>
    <n v="4"/>
  </r>
  <r>
    <s v="cf052461-874d-44a6-9057-ab856f1ec0de"/>
    <x v="160"/>
    <x v="0"/>
    <d v="2024-02-20T00:00:00"/>
    <n v="1"/>
    <s v="On Time"/>
    <s v="950506dd-1605-4b9e-b13a-4c74ca3db769"/>
    <s v="Tyler Davis"/>
    <x v="3"/>
    <x v="5"/>
    <x v="1"/>
    <x v="1"/>
    <x v="5"/>
    <s v="Online"/>
    <s v="Net Banking"/>
    <n v="1"/>
    <n v="426.95"/>
    <n v="10"/>
    <n v="384.25"/>
    <n v="344.57"/>
    <n v="74.14"/>
    <n v="0.17365031034078932"/>
    <n v="129"/>
    <s v="Returned"/>
    <s v="Delivered"/>
    <n v="17.66"/>
    <n v="4"/>
  </r>
  <r>
    <s v="01572a56-e4ae-485f-a3fb-e8f2cf5cbd7f"/>
    <x v="389"/>
    <x v="11"/>
    <d v="2023-11-18T00:00:00"/>
    <n v="7"/>
    <s v="Late"/>
    <s v="917bc866-6874-4b44-863e-23bf5c0c309c"/>
    <s v="Andrea Lopez"/>
    <x v="3"/>
    <x v="0"/>
    <x v="0"/>
    <x v="0"/>
    <x v="9"/>
    <s v="Online"/>
    <s v="Debit Card"/>
    <n v="8"/>
    <n v="1732.27"/>
    <n v="5"/>
    <n v="13165.25"/>
    <n v="1468.3"/>
    <n v="2006.17"/>
    <n v="0.14476452862429068"/>
    <n v="263"/>
    <s v="Returned"/>
    <s v="Delivered"/>
    <n v="38.090000000000003"/>
    <n v="1"/>
  </r>
  <r>
    <s v="a4695757-ba70-49f6-a936-8ad0f52eaf63"/>
    <x v="273"/>
    <x v="3"/>
    <d v="2025-05-06T00:00:00"/>
    <n v="1"/>
    <s v="On Time"/>
    <s v="d5185b72-30ac-4fda-bf05-5b1087352231"/>
    <s v="Ronald Mason"/>
    <x v="0"/>
    <x v="1"/>
    <x v="1"/>
    <x v="1"/>
    <x v="2"/>
    <s v="Offline"/>
    <s v="Debit Card"/>
    <n v="1"/>
    <n v="873.38"/>
    <n v="5"/>
    <n v="829.71"/>
    <n v="709.07"/>
    <n v="156.09"/>
    <n v="0.17871945773889944"/>
    <n v="382"/>
    <s v="Returned"/>
    <s v="Pending"/>
    <n v="20.149999999999999"/>
    <n v="5"/>
  </r>
  <r>
    <s v="da79d686-8f06-4963-a656-64ac9e54a175"/>
    <x v="558"/>
    <x v="4"/>
    <d v="2024-07-24T00:00:00"/>
    <n v="5"/>
    <s v="On Time"/>
    <s v="705a501c-1131-4c8b-8d35-637c234bae09"/>
    <s v="James Jones"/>
    <x v="1"/>
    <x v="4"/>
    <x v="2"/>
    <x v="1"/>
    <x v="5"/>
    <s v="Online"/>
    <s v="Net Banking"/>
    <n v="1"/>
    <n v="57.51"/>
    <n v="10"/>
    <n v="51.76"/>
    <n v="48.47"/>
    <n v="8.14"/>
    <n v="0.14154060163449836"/>
    <n v="363"/>
    <s v="Returned"/>
    <s v="In Transit"/>
    <n v="29.89"/>
    <n v="2"/>
  </r>
  <r>
    <s v="4c589a8e-846a-4a71-884a-89b8208fae02"/>
    <x v="143"/>
    <x v="2"/>
    <d v="2023-12-25T00:00:00"/>
    <n v="9"/>
    <s v="Late"/>
    <s v="3b06dd82-7fab-4b07-9e30-7f1019d56f42"/>
    <s v="Joshua Johnson"/>
    <x v="2"/>
    <x v="4"/>
    <x v="2"/>
    <x v="1"/>
    <x v="4"/>
    <s v="Online"/>
    <s v="Cash"/>
    <n v="1"/>
    <n v="1546.25"/>
    <n v="0"/>
    <n v="1546.25"/>
    <n v="1137"/>
    <n v="409.25"/>
    <n v="0.26467259498787388"/>
    <n v="387"/>
    <s v="Not Returned"/>
    <s v="Delivered"/>
    <n v="43.6"/>
    <n v="2"/>
  </r>
  <r>
    <s v="d4018a45-ec1a-4adc-8a36-a7c0f0cc4f56"/>
    <x v="516"/>
    <x v="4"/>
    <d v="2025-07-17T00:00:00"/>
    <n v="2"/>
    <s v="On Time"/>
    <s v="5b9facde-b409-4855-a3f2-fc26405a8f9e"/>
    <s v="Seth Donaldson"/>
    <x v="3"/>
    <x v="2"/>
    <x v="2"/>
    <x v="3"/>
    <x v="8"/>
    <s v="Online"/>
    <s v="Net Banking"/>
    <n v="8"/>
    <n v="468.26"/>
    <n v="15"/>
    <n v="3184.17"/>
    <n v="407.4"/>
    <n v="413.85"/>
    <n v="0.11047548370563363"/>
    <n v="467"/>
    <s v="Not Returned"/>
    <s v="Delivered"/>
    <n v="22.89"/>
    <n v="1"/>
  </r>
  <r>
    <s v="da6b0060-3dcc-4915-934a-85d988cfffa2"/>
    <x v="299"/>
    <x v="2"/>
    <d v="2023-12-18T00:00:00"/>
    <n v="4"/>
    <s v="On Time"/>
    <s v="800314a8-9c7a-44e3-ae8b-09a3848be725"/>
    <s v="Luke Gardner"/>
    <x v="1"/>
    <x v="2"/>
    <x v="2"/>
    <x v="3"/>
    <x v="1"/>
    <s v="Online"/>
    <s v="Debit Card"/>
    <n v="2"/>
    <n v="644.16999999999996"/>
    <n v="0"/>
    <n v="1288.3399999999999"/>
    <n v="574.55999999999995"/>
    <n v="139.22"/>
    <n v="0.10806153655091048"/>
    <n v="460"/>
    <s v="Returned"/>
    <s v="Pending"/>
    <n v="32.39"/>
    <n v="1"/>
  </r>
  <r>
    <s v="efda70bf-7892-4f72-9530-94501c6244f4"/>
    <x v="61"/>
    <x v="5"/>
    <d v="2025-09-14T00:00:00"/>
    <n v="6"/>
    <s v="Late"/>
    <s v="a73a366e-4357-4225-bc24-a159eada2885"/>
    <s v="George Green"/>
    <x v="0"/>
    <x v="2"/>
    <x v="2"/>
    <x v="2"/>
    <x v="7"/>
    <s v="Offline"/>
    <s v="Cash"/>
    <n v="10"/>
    <n v="949.12"/>
    <n v="0"/>
    <n v="9491.2000000000007"/>
    <n v="719.91"/>
    <n v="2292.1"/>
    <n v="0.24149738705327037"/>
    <n v="252"/>
    <s v="Not Returned"/>
    <s v="Delivered"/>
    <n v="34.28"/>
    <n v="4"/>
  </r>
  <r>
    <s v="23a86b61-0f34-4fe1-83c5-bbb5e355ce16"/>
    <x v="565"/>
    <x v="4"/>
    <d v="2024-07-07T00:00:00"/>
    <n v="5"/>
    <s v="On Time"/>
    <s v="bbdf144c-d117-46d5-8c0d-ea8b3448a247"/>
    <s v="Peter Gaines"/>
    <x v="1"/>
    <x v="6"/>
    <x v="0"/>
    <x v="1"/>
    <x v="3"/>
    <s v="Online"/>
    <s v="Net Banking"/>
    <n v="9"/>
    <n v="1287.8699999999999"/>
    <n v="20"/>
    <n v="9272.66"/>
    <n v="811.53"/>
    <n v="3429.65"/>
    <n v="0.29589339158627992"/>
    <n v="65"/>
    <s v="Not Returned"/>
    <s v="Pending"/>
    <n v="25.01"/>
    <n v="4"/>
  </r>
  <r>
    <s v="ce3fde9a-12aa-4ab4-be59-a0d13c5168b0"/>
    <x v="369"/>
    <x v="2"/>
    <d v="2023-12-13T00:00:00"/>
    <n v="9"/>
    <s v="Late"/>
    <s v="9c291269-e781-44cc-9058-e121f2aff86f"/>
    <s v="Pamela Johnson"/>
    <x v="1"/>
    <x v="0"/>
    <x v="0"/>
    <x v="3"/>
    <x v="1"/>
    <s v="Offline"/>
    <s v="UPI"/>
    <n v="6"/>
    <n v="1404.85"/>
    <n v="20"/>
    <n v="6743.28"/>
    <n v="1019.5"/>
    <n v="1849.68"/>
    <n v="0.21943979784318615"/>
    <n v="338"/>
    <s v="Not Returned"/>
    <s v="Delivered"/>
    <n v="38.049999999999997"/>
    <n v="1"/>
  </r>
  <r>
    <s v="bd4211d1-9920-43eb-aa8e-b758f32d2812"/>
    <x v="600"/>
    <x v="2"/>
    <d v="2023-12-13T00:00:00"/>
    <n v="3"/>
    <s v="On Time"/>
    <s v="e3346bd8-14a1-464b-adea-c5b89cc862cd"/>
    <s v="Theresa Nelson"/>
    <x v="3"/>
    <x v="5"/>
    <x v="1"/>
    <x v="3"/>
    <x v="2"/>
    <s v="Online"/>
    <s v="Debit Card"/>
    <n v="7"/>
    <n v="768.85"/>
    <n v="20"/>
    <n v="4305.5600000000004"/>
    <n v="549.99"/>
    <n v="1225.6199999999999"/>
    <n v="0.22772786815187804"/>
    <n v="165"/>
    <s v="Not Returned"/>
    <s v="Delivered"/>
    <n v="18.86"/>
    <n v="5"/>
  </r>
  <r>
    <s v="81f25a73-7f20-4661-891d-16431aa3c18e"/>
    <x v="601"/>
    <x v="11"/>
    <d v="2023-11-19T00:00:00"/>
    <n v="1"/>
    <s v="On Time"/>
    <s v="6e77cdd3-59aa-4cd5-a67c-7bd739a9a8a9"/>
    <s v="Richard Walter"/>
    <x v="2"/>
    <x v="5"/>
    <x v="1"/>
    <x v="2"/>
    <x v="6"/>
    <s v="Offline"/>
    <s v="Debit Card"/>
    <n v="5"/>
    <n v="485.86"/>
    <n v="15"/>
    <n v="2064.91"/>
    <n v="383.09"/>
    <n v="436.77"/>
    <n v="0.17979253282838675"/>
    <n v="296"/>
    <s v="Returned"/>
    <s v="In Transit"/>
    <n v="17.07"/>
    <n v="4"/>
  </r>
  <r>
    <s v="06bf1fb7-0e2b-48c9-ae66-2c46057d4e28"/>
    <x v="43"/>
    <x v="6"/>
    <d v="2024-04-20T00:00:00"/>
    <n v="10"/>
    <s v="Late"/>
    <s v="32387a5a-cfb5-4f2e-8825-85fac60b846e"/>
    <s v="Shannon Fleming"/>
    <x v="2"/>
    <x v="5"/>
    <x v="1"/>
    <x v="3"/>
    <x v="2"/>
    <s v="Offline"/>
    <s v="Credit Card"/>
    <n v="5"/>
    <n v="1201.02"/>
    <n v="0"/>
    <n v="6005.1"/>
    <n v="996.06"/>
    <n v="1024.8"/>
    <n v="0.17065494329819653"/>
    <n v="287"/>
    <s v="Returned"/>
    <s v="Pending"/>
    <n v="40.18"/>
    <n v="4"/>
  </r>
  <r>
    <s v="0d591303-7b6f-465b-8d70-600f04a1dd66"/>
    <x v="291"/>
    <x v="3"/>
    <d v="2025-05-17T00:00:00"/>
    <n v="5"/>
    <s v="On Time"/>
    <s v="b2086418-6092-4068-8403-b430631a9c3c"/>
    <s v="Michael Dunn"/>
    <x v="0"/>
    <x v="3"/>
    <x v="0"/>
    <x v="3"/>
    <x v="0"/>
    <s v="Online"/>
    <s v="Net Banking"/>
    <n v="10"/>
    <n v="1140.3399999999999"/>
    <n v="20"/>
    <n v="9122.7199999999993"/>
    <n v="781.44"/>
    <n v="2871.2"/>
    <n v="0.2517845554834523"/>
    <n v="410"/>
    <s v="Not Returned"/>
    <s v="Delivered"/>
    <n v="23.49"/>
    <n v="2"/>
  </r>
  <r>
    <s v="9d9b72b9-e5ab-486c-9e34-c29a701dadb0"/>
    <x v="509"/>
    <x v="1"/>
    <d v="2024-01-24T00:00:00"/>
    <n v="10"/>
    <s v="Late"/>
    <s v="5a0ed9b7-5e22-47d4-a74f-232bfb876271"/>
    <s v="Jeffrey Brown"/>
    <x v="0"/>
    <x v="3"/>
    <x v="0"/>
    <x v="3"/>
    <x v="1"/>
    <s v="Offline"/>
    <s v="UPI"/>
    <n v="6"/>
    <n v="1890.26"/>
    <n v="5"/>
    <n v="10774.48"/>
    <n v="1360.23"/>
    <n v="3021.17"/>
    <n v="0.26638046265240412"/>
    <n v="397"/>
    <s v="Returned"/>
    <s v="In Transit"/>
    <n v="18.05"/>
    <n v="1"/>
  </r>
  <r>
    <s v="3a24ec19-0292-4d3d-96af-a28a178cb5a0"/>
    <x v="6"/>
    <x v="6"/>
    <d v="2024-04-15T00:00:00"/>
    <n v="1"/>
    <s v="On Time"/>
    <s v="e369f1c0-c0a8-4dbd-bf5a-910f69bea8c9"/>
    <s v="Kimberly Williams"/>
    <x v="1"/>
    <x v="5"/>
    <x v="1"/>
    <x v="3"/>
    <x v="3"/>
    <s v="Offline"/>
    <s v="Debit Card"/>
    <n v="3"/>
    <n v="687"/>
    <n v="0"/>
    <n v="2061"/>
    <n v="584.44000000000005"/>
    <n v="307.68"/>
    <n v="0.14928675400291122"/>
    <n v="492"/>
    <s v="Not Returned"/>
    <s v="Delivered"/>
    <n v="22.85"/>
    <n v="3"/>
  </r>
  <r>
    <s v="3ffaea11-b846-4295-9f8d-b15703d06453"/>
    <x v="173"/>
    <x v="8"/>
    <d v="2025-07-02T00:00:00"/>
    <n v="2"/>
    <s v="On Time"/>
    <s v="0e80ea41-139c-42b0-8e8f-ed60d007fd07"/>
    <s v="Christopher Williams"/>
    <x v="1"/>
    <x v="1"/>
    <x v="1"/>
    <x v="0"/>
    <x v="1"/>
    <s v="Online"/>
    <s v="Net Banking"/>
    <n v="9"/>
    <n v="399.33"/>
    <n v="10"/>
    <n v="3234.57"/>
    <n v="282.55"/>
    <n v="945.92"/>
    <n v="0.26319640954153761"/>
    <n v="449"/>
    <s v="Returned"/>
    <s v="Pending"/>
    <n v="41.2"/>
    <n v="3"/>
  </r>
  <r>
    <s v="3e86cc14-e3f2-4f80-a7bb-c6129a37ef9d"/>
    <x v="602"/>
    <x v="4"/>
    <d v="2024-07-19T00:00:00"/>
    <n v="5"/>
    <s v="On Time"/>
    <s v="9b2aeea6-2135-4574-8adb-8f79ff82bf84"/>
    <s v="Matthew Douglas"/>
    <x v="0"/>
    <x v="7"/>
    <x v="1"/>
    <x v="2"/>
    <x v="1"/>
    <s v="Offline"/>
    <s v="Cash"/>
    <n v="10"/>
    <n v="1124.58"/>
    <n v="20"/>
    <n v="8996.64"/>
    <n v="923.36"/>
    <n v="1609.76"/>
    <n v="0.14314321791246509"/>
    <n v="443"/>
    <s v="Returned"/>
    <s v="Delivered"/>
    <n v="11.72"/>
    <n v="4"/>
  </r>
  <r>
    <s v="34b34dcb-8b2c-45b5-b039-0686400d083a"/>
    <x v="277"/>
    <x v="2"/>
    <d v="2023-12-22T00:00:00"/>
    <n v="7"/>
    <s v="Late"/>
    <s v="d03c9c2c-bc37-49b1-b48b-9a8c7eb3aefc"/>
    <s v="Thomas Robinson"/>
    <x v="0"/>
    <x v="6"/>
    <x v="0"/>
    <x v="0"/>
    <x v="3"/>
    <s v="Offline"/>
    <s v="Debit Card"/>
    <n v="1"/>
    <n v="51.23"/>
    <n v="10"/>
    <n v="46.11"/>
    <n v="41.81"/>
    <n v="8.48"/>
    <n v="0.16552801093109509"/>
    <n v="8"/>
    <s v="Not Returned"/>
    <s v="In Transit"/>
    <n v="18.18"/>
    <n v="5"/>
  </r>
  <r>
    <s v="c7bbbcf8-5def-4cc2-b101-5bfe4d7efc8e"/>
    <x v="603"/>
    <x v="6"/>
    <d v="2025-04-23T00:00:00"/>
    <n v="1"/>
    <s v="On Time"/>
    <s v="a7553468-de74-4122-8aed-4cc88d28eef5"/>
    <s v="Steven Flores"/>
    <x v="2"/>
    <x v="3"/>
    <x v="0"/>
    <x v="1"/>
    <x v="9"/>
    <s v="Online"/>
    <s v="Credit Card"/>
    <n v="5"/>
    <n v="1958.56"/>
    <n v="15"/>
    <n v="8323.8799999999992"/>
    <n v="1438.85"/>
    <n v="2208.77"/>
    <n v="0.22555040437872725"/>
    <n v="271"/>
    <s v="Not Returned"/>
    <s v="Delivered"/>
    <n v="23.65"/>
    <n v="1"/>
  </r>
  <r>
    <s v="58bd19da-0dd2-4843-9ab8-873380e1cc41"/>
    <x v="604"/>
    <x v="2"/>
    <d v="2024-12-15T00:00:00"/>
    <n v="5"/>
    <s v="On Time"/>
    <s v="f358206d-b49b-41ef-a92c-6843e6824710"/>
    <s v="Diana Harris"/>
    <x v="3"/>
    <x v="1"/>
    <x v="1"/>
    <x v="0"/>
    <x v="8"/>
    <s v="Offline"/>
    <s v="Debit Card"/>
    <n v="2"/>
    <n v="884.07"/>
    <n v="0"/>
    <n v="1768.14"/>
    <n v="591.69000000000005"/>
    <n v="584.76"/>
    <n v="0.3307204180664427"/>
    <n v="307"/>
    <s v="Returned"/>
    <s v="In Transit"/>
    <n v="26.78"/>
    <n v="3"/>
  </r>
  <r>
    <s v="3b046707-855f-4cc6-b9d7-1979d767a6da"/>
    <x v="155"/>
    <x v="1"/>
    <d v="2024-02-03T00:00:00"/>
    <n v="3"/>
    <s v="On Time"/>
    <s v="35f4ffba-8d8f-4868-bded-b9cc4e107ed6"/>
    <s v="Nathaniel French"/>
    <x v="0"/>
    <x v="4"/>
    <x v="2"/>
    <x v="3"/>
    <x v="6"/>
    <s v="Offline"/>
    <s v="UPI"/>
    <n v="1"/>
    <n v="371.43"/>
    <n v="15"/>
    <n v="315.72000000000003"/>
    <n v="238.65"/>
    <n v="112.86"/>
    <n v="0.30385267748970196"/>
    <n v="312"/>
    <s v="Not Returned"/>
    <s v="In Transit"/>
    <n v="11.16"/>
    <n v="4"/>
  </r>
  <r>
    <s v="70b6052f-b2c6-4986-bc2f-db76fa584a4b"/>
    <x v="176"/>
    <x v="11"/>
    <d v="2023-11-18T00:00:00"/>
    <n v="5"/>
    <s v="On Time"/>
    <s v="f3fac150-7429-4f81-83a2-15ffa660604f"/>
    <s v="Jonathan Johnson"/>
    <x v="2"/>
    <x v="5"/>
    <x v="1"/>
    <x v="1"/>
    <x v="7"/>
    <s v="Online"/>
    <s v="UPI"/>
    <n v="1"/>
    <n v="293.52"/>
    <n v="10"/>
    <n v="264.17"/>
    <n v="196.89"/>
    <n v="86.97"/>
    <n v="0.2963000817661488"/>
    <n v="255"/>
    <s v="Not Returned"/>
    <s v="In Transit"/>
    <n v="45.53"/>
    <n v="3"/>
  </r>
  <r>
    <s v="d3c1fe3f-4ce7-4b3f-a259-66cc9696e833"/>
    <x v="3"/>
    <x v="3"/>
    <d v="2024-05-21T00:00:00"/>
    <n v="2"/>
    <s v="On Time"/>
    <s v="47729adf-0f49-401a-95a1-5a52f710900b"/>
    <s v="Janet Smith"/>
    <x v="1"/>
    <x v="3"/>
    <x v="0"/>
    <x v="2"/>
    <x v="6"/>
    <s v="Online"/>
    <s v="UPI"/>
    <n v="10"/>
    <n v="1214.71"/>
    <n v="15"/>
    <n v="10325.030000000001"/>
    <n v="847.72"/>
    <n v="3119.41"/>
    <n v="0.25680285829539556"/>
    <n v="3"/>
    <s v="Not Returned"/>
    <s v="Delivered"/>
    <n v="48.63"/>
    <n v="3"/>
  </r>
  <r>
    <s v="39757433-0b5e-4148-b1ab-471162794a6e"/>
    <x v="42"/>
    <x v="9"/>
    <d v="2024-08-13T00:00:00"/>
    <n v="4"/>
    <s v="On Time"/>
    <s v="a8f0e3e0-2f36-4832-a11b-92ab34aababd"/>
    <s v="Anthony Torres"/>
    <x v="2"/>
    <x v="6"/>
    <x v="0"/>
    <x v="2"/>
    <x v="8"/>
    <s v="Online"/>
    <s v="Debit Card"/>
    <n v="10"/>
    <n v="248.17"/>
    <n v="0"/>
    <n v="2481.6999999999998"/>
    <n v="149.15"/>
    <n v="990.2"/>
    <n v="0.39900068501430475"/>
    <n v="484"/>
    <s v="Returned"/>
    <s v="Delivered"/>
    <n v="46.82"/>
    <n v="4"/>
  </r>
  <r>
    <s v="06a76b07-efed-47bb-9909-b7d6c353b9e4"/>
    <x v="604"/>
    <x v="2"/>
    <d v="2024-12-19T00:00:00"/>
    <n v="9"/>
    <s v="Late"/>
    <s v="e4a6bf51-c125-498e-9bd6-5690e8f94c88"/>
    <s v="Ronald Baker"/>
    <x v="1"/>
    <x v="2"/>
    <x v="2"/>
    <x v="1"/>
    <x v="9"/>
    <s v="Offline"/>
    <s v="Net Banking"/>
    <n v="7"/>
    <n v="1014.57"/>
    <n v="10"/>
    <n v="6391.79"/>
    <n v="771.91"/>
    <n v="1528.76"/>
    <n v="0.21525797698954799"/>
    <n v="164"/>
    <s v="Not Returned"/>
    <s v="Pending"/>
    <n v="19.61"/>
    <n v="2"/>
  </r>
  <r>
    <s v="07001750-c1db-480a-b76f-6fff97491088"/>
    <x v="467"/>
    <x v="3"/>
    <d v="2025-06-02T00:00:00"/>
    <n v="9"/>
    <s v="Late"/>
    <s v="9f1c9fd4-d449-4964-b9cd-213b5748218a"/>
    <s v="Jeffrey Daniel"/>
    <x v="3"/>
    <x v="3"/>
    <x v="0"/>
    <x v="1"/>
    <x v="6"/>
    <s v="Offline"/>
    <s v="UPI"/>
    <n v="6"/>
    <n v="322.89"/>
    <n v="0"/>
    <n v="1937.34"/>
    <n v="233.07"/>
    <n v="538.91999999999996"/>
    <n v="0.27817522995447364"/>
    <n v="314"/>
    <s v="Returned"/>
    <s v="In Transit"/>
    <n v="8"/>
    <n v="3"/>
  </r>
  <r>
    <s v="1bf53332-ceb1-4cd3-8e9f-52f7c09d557f"/>
    <x v="170"/>
    <x v="3"/>
    <d v="2025-05-15T00:00:00"/>
    <n v="5"/>
    <s v="On Time"/>
    <s v="b8a6ebf6-f3d5-4f3e-a35b-36bd8da4afbe"/>
    <s v="Donna Ritter"/>
    <x v="3"/>
    <x v="1"/>
    <x v="1"/>
    <x v="0"/>
    <x v="6"/>
    <s v="Offline"/>
    <s v="Debit Card"/>
    <n v="2"/>
    <n v="651.6"/>
    <n v="10"/>
    <n v="1172.8800000000001"/>
    <n v="478.58"/>
    <n v="311.44"/>
    <n v="0.23898096992019643"/>
    <n v="391"/>
    <s v="Not Returned"/>
    <s v="Pending"/>
    <n v="14.67"/>
    <n v="2"/>
  </r>
  <r>
    <s v="b81ed083-9296-44b5-ac80-73b776a81a27"/>
    <x v="486"/>
    <x v="2"/>
    <d v="2024-12-13T00:00:00"/>
    <n v="8"/>
    <s v="Late"/>
    <s v="4295f5c9-84d7-4929-84dd-fe54917c4f11"/>
    <s v="James Reese"/>
    <x v="0"/>
    <x v="3"/>
    <x v="0"/>
    <x v="3"/>
    <x v="1"/>
    <s v="Offline"/>
    <s v="Net Banking"/>
    <n v="5"/>
    <n v="1477.01"/>
    <n v="0"/>
    <n v="7385.05"/>
    <n v="1255.43"/>
    <n v="1107.9000000000001"/>
    <n v="0.15001929573936534"/>
    <n v="153"/>
    <s v="Not Returned"/>
    <s v="Delivered"/>
    <n v="16.7"/>
    <n v="5"/>
  </r>
  <r>
    <s v="03e30f78-e85f-4a55-a1c2-68f33cfc7050"/>
    <x v="8"/>
    <x v="7"/>
    <d v="2025-10-08T00:00:00"/>
    <n v="4"/>
    <s v="On Time"/>
    <s v="f37296a2-aebe-4a58-8cb1-dc1e47dbf6a2"/>
    <s v="Zachary Wise"/>
    <x v="0"/>
    <x v="2"/>
    <x v="2"/>
    <x v="0"/>
    <x v="6"/>
    <s v="Online"/>
    <s v="Cash"/>
    <n v="9"/>
    <n v="501.17"/>
    <n v="20"/>
    <n v="3608.42"/>
    <n v="305.26"/>
    <n v="1410.55"/>
    <n v="0.31272378190589578"/>
    <n v="42"/>
    <s v="Returned"/>
    <s v="Pending"/>
    <n v="14.05"/>
    <n v="5"/>
  </r>
  <r>
    <s v="09e218a7-6504-45b5-9232-78bf56688530"/>
    <x v="226"/>
    <x v="8"/>
    <d v="2024-06-11T00:00:00"/>
    <n v="9"/>
    <s v="Late"/>
    <s v="44cca057-5c98-48f4-8636-8d129d94813f"/>
    <s v="Rachel Patrick"/>
    <x v="0"/>
    <x v="5"/>
    <x v="1"/>
    <x v="3"/>
    <x v="3"/>
    <s v="Offline"/>
    <s v="Debit Card"/>
    <n v="9"/>
    <n v="1050.31"/>
    <n v="20"/>
    <n v="7562.23"/>
    <n v="910.5"/>
    <n v="1006.63"/>
    <n v="0.10649025314219401"/>
    <n v="245"/>
    <s v="Not Returned"/>
    <s v="Delivered"/>
    <n v="5.43"/>
    <n v="5"/>
  </r>
  <r>
    <s v="91855abd-4e90-4e4a-9fd2-8b9e0328a80d"/>
    <x v="533"/>
    <x v="1"/>
    <d v="2025-02-05T00:00:00"/>
    <n v="5"/>
    <s v="On Time"/>
    <s v="43b76bf2-d604-453c-922c-5c44a928a5b2"/>
    <s v="Jill Smith"/>
    <x v="2"/>
    <x v="4"/>
    <x v="2"/>
    <x v="1"/>
    <x v="6"/>
    <s v="Offline"/>
    <s v="Debit Card"/>
    <n v="6"/>
    <n v="1384.33"/>
    <n v="5"/>
    <n v="7890.68"/>
    <n v="881.36"/>
    <n v="2866.93"/>
    <n v="0.34516456817858943"/>
    <n v="474"/>
    <s v="Not Returned"/>
    <s v="Pending"/>
    <n v="15.19"/>
    <n v="5"/>
  </r>
  <r>
    <s v="5bd55037-f744-4596-8979-140877689441"/>
    <x v="559"/>
    <x v="7"/>
    <d v="2023-10-31T00:00:00"/>
    <n v="8"/>
    <s v="Late"/>
    <s v="8e7de390-d825-4478-a343-21bf7aeee7df"/>
    <s v="Anthony Mcmillan"/>
    <x v="1"/>
    <x v="1"/>
    <x v="1"/>
    <x v="0"/>
    <x v="1"/>
    <s v="Offline"/>
    <s v="UPI"/>
    <n v="2"/>
    <n v="1150.82"/>
    <n v="10"/>
    <n v="2071.48"/>
    <n v="837.17"/>
    <n v="564.57000000000005"/>
    <n v="0.24529031473210411"/>
    <n v="445"/>
    <s v="Not Returned"/>
    <s v="In Transit"/>
    <n v="8.94"/>
    <n v="4"/>
  </r>
  <r>
    <s v="50640ae6-8d2b-400b-9c3e-7d79e5a4b1b4"/>
    <x v="241"/>
    <x v="3"/>
    <d v="2024-05-23T00:00:00"/>
    <n v="5"/>
    <s v="On Time"/>
    <s v="2e07a11f-70c0-44f6-9065-2764f40b0779"/>
    <s v="Richard Green"/>
    <x v="1"/>
    <x v="7"/>
    <x v="1"/>
    <x v="3"/>
    <x v="7"/>
    <s v="Online"/>
    <s v="Cash"/>
    <n v="7"/>
    <n v="1205.3599999999999"/>
    <n v="20"/>
    <n v="6750.02"/>
    <n v="1060.29"/>
    <n v="812.39"/>
    <n v="9.6283031032815339E-2"/>
    <n v="69"/>
    <s v="Not Returned"/>
    <s v="In Transit"/>
    <n v="33.31"/>
    <n v="4"/>
  </r>
  <r>
    <s v="2cabb9ad-a15d-47c4-ba38-204b2091a706"/>
    <x v="103"/>
    <x v="11"/>
    <d v="2024-11-05T00:00:00"/>
    <n v="1"/>
    <s v="On Time"/>
    <s v="a7ee2f23-9e31-4cfd-9f09-87e9259b5aea"/>
    <s v="Brian Johnson"/>
    <x v="0"/>
    <x v="3"/>
    <x v="0"/>
    <x v="2"/>
    <x v="3"/>
    <s v="Online"/>
    <s v="Net Banking"/>
    <n v="10"/>
    <n v="1238.7"/>
    <n v="20"/>
    <n v="9909.6"/>
    <n v="1036.9000000000001"/>
    <n v="1614.4"/>
    <n v="0.13033018487123599"/>
    <n v="304"/>
    <s v="Not Returned"/>
    <s v="In Transit"/>
    <n v="15.25"/>
    <n v="1"/>
  </r>
  <r>
    <s v="9473b7cd-70b8-4530-9c4e-557f81b85934"/>
    <x v="231"/>
    <x v="10"/>
    <d v="2025-04-09T00:00:00"/>
    <n v="9"/>
    <s v="Late"/>
    <s v="b7a4c108-8dac-40f9-8abd-99fd513cd464"/>
    <s v="Trevor Braun"/>
    <x v="3"/>
    <x v="2"/>
    <x v="2"/>
    <x v="2"/>
    <x v="7"/>
    <s v="Offline"/>
    <s v="Debit Card"/>
    <n v="2"/>
    <n v="235.64"/>
    <n v="20"/>
    <n v="377.02"/>
    <n v="183.41"/>
    <n v="83.57"/>
    <n v="0.17732558139534882"/>
    <n v="333"/>
    <s v="Not Returned"/>
    <s v="In Transit"/>
    <n v="17.46"/>
    <n v="5"/>
  </r>
  <r>
    <s v="db847c06-d84d-4427-adaa-d2f90420521e"/>
    <x v="354"/>
    <x v="3"/>
    <d v="2024-05-09T00:00:00"/>
    <n v="6"/>
    <s v="Late"/>
    <s v="b7e3c615-8a5a-4d57-9a74-2a53d972c236"/>
    <s v="David Rodriguez"/>
    <x v="2"/>
    <x v="3"/>
    <x v="0"/>
    <x v="3"/>
    <x v="4"/>
    <s v="Offline"/>
    <s v="Net Banking"/>
    <n v="3"/>
    <n v="772.89"/>
    <n v="20"/>
    <n v="1854.94"/>
    <n v="674.93"/>
    <n v="235.1"/>
    <n v="0.10139433382068168"/>
    <n v="178"/>
    <s v="Returned"/>
    <s v="Pending"/>
    <n v="38.39"/>
    <n v="5"/>
  </r>
  <r>
    <s v="13d3c726-82d3-4948-9cf9-8855719db54f"/>
    <x v="605"/>
    <x v="11"/>
    <d v="2024-11-23T00:00:00"/>
    <n v="10"/>
    <s v="Late"/>
    <s v="92037fc2-5366-4938-b43c-17523caaa31e"/>
    <s v="Rodney Perry"/>
    <x v="0"/>
    <x v="1"/>
    <x v="1"/>
    <x v="1"/>
    <x v="7"/>
    <s v="Online"/>
    <s v="UPI"/>
    <n v="10"/>
    <n v="189.34"/>
    <n v="15"/>
    <n v="1609.39"/>
    <n v="155.13"/>
    <n v="290.79000000000002"/>
    <n v="0.15358085982887926"/>
    <n v="270"/>
    <s v="Returned"/>
    <s v="Pending"/>
    <n v="32.380000000000003"/>
    <n v="4"/>
  </r>
  <r>
    <s v="24a0db6e-4878-483a-a037-e9536d2d7cb9"/>
    <x v="490"/>
    <x v="0"/>
    <d v="2025-03-03T00:00:00"/>
    <n v="5"/>
    <s v="On Time"/>
    <s v="c9c52567-9b62-4c0a-9398-2922065262a2"/>
    <s v="William Merritt"/>
    <x v="3"/>
    <x v="0"/>
    <x v="0"/>
    <x v="3"/>
    <x v="3"/>
    <s v="Online"/>
    <s v="UPI"/>
    <n v="10"/>
    <n v="1856.15"/>
    <n v="20"/>
    <n v="14849.2"/>
    <n v="1280.33"/>
    <n v="4606.5600000000004"/>
    <n v="0.2481782183551976"/>
    <n v="406"/>
    <s v="Returned"/>
    <s v="In Transit"/>
    <n v="27.34"/>
    <n v="2"/>
  </r>
  <r>
    <s v="4b47b715-f937-4fff-b146-56f1787ed06b"/>
    <x v="298"/>
    <x v="9"/>
    <d v="2024-08-12T00:00:00"/>
    <n v="9"/>
    <s v="Late"/>
    <s v="5e4908c8-290a-42d2-87f9-ee879f35e95d"/>
    <s v="Timothy Buck"/>
    <x v="3"/>
    <x v="4"/>
    <x v="2"/>
    <x v="0"/>
    <x v="5"/>
    <s v="Offline"/>
    <s v="Net Banking"/>
    <n v="4"/>
    <n v="405.34"/>
    <n v="0"/>
    <n v="1621.36"/>
    <n v="268.73"/>
    <n v="546.44000000000005"/>
    <n v="0.33702570681403271"/>
    <n v="58"/>
    <s v="Returned"/>
    <s v="Pending"/>
    <n v="16.059999999999999"/>
    <n v="4"/>
  </r>
  <r>
    <s v="cedb5488-3623-47b4-9be9-ec861b3206f0"/>
    <x v="247"/>
    <x v="11"/>
    <d v="2023-11-15T00:00:00"/>
    <n v="10"/>
    <s v="Late"/>
    <s v="c7e75797-b73c-41ca-82c3-892b5027b309"/>
    <s v="Rachel Marquez"/>
    <x v="1"/>
    <x v="0"/>
    <x v="0"/>
    <x v="2"/>
    <x v="6"/>
    <s v="Online"/>
    <s v="Cash"/>
    <n v="1"/>
    <n v="1174.05"/>
    <n v="20"/>
    <n v="939.24"/>
    <n v="935.73"/>
    <n v="190.66"/>
    <n v="0.16239512797581024"/>
    <n v="239"/>
    <s v="Returned"/>
    <s v="In Transit"/>
    <n v="19.2"/>
    <n v="5"/>
  </r>
  <r>
    <s v="952aed00-d4aa-426d-a0fb-a34c3701a2fd"/>
    <x v="577"/>
    <x v="7"/>
    <d v="2025-10-22T00:00:00"/>
    <n v="6"/>
    <s v="Late"/>
    <s v="266b4b6d-b9ec-48ff-a835-0a400858714d"/>
    <s v="Zachary Miller"/>
    <x v="0"/>
    <x v="4"/>
    <x v="2"/>
    <x v="3"/>
    <x v="4"/>
    <s v="Offline"/>
    <s v="Credit Card"/>
    <n v="6"/>
    <n v="455.07"/>
    <n v="0"/>
    <n v="2730.42"/>
    <n v="358.78"/>
    <n v="577.74"/>
    <n v="0.21159382073087657"/>
    <n v="393"/>
    <s v="Not Returned"/>
    <s v="Delivered"/>
    <n v="10.69"/>
    <n v="4"/>
  </r>
  <r>
    <s v="397e241d-fe08-4540-af7e-1940f5687574"/>
    <x v="143"/>
    <x v="2"/>
    <d v="2023-12-25T00:00:00"/>
    <n v="9"/>
    <s v="Late"/>
    <s v="930e7347-ff70-4baa-80e5-1b3d90be35ee"/>
    <s v="Morgan Ryan"/>
    <x v="1"/>
    <x v="1"/>
    <x v="1"/>
    <x v="0"/>
    <x v="5"/>
    <s v="Offline"/>
    <s v="UPI"/>
    <n v="10"/>
    <n v="1172.56"/>
    <n v="0"/>
    <n v="11725.6"/>
    <n v="707.21"/>
    <n v="4653.5"/>
    <n v="0.39686668486047627"/>
    <n v="68"/>
    <s v="Not Returned"/>
    <s v="In Transit"/>
    <n v="10.46"/>
    <n v="4"/>
  </r>
  <r>
    <s v="cc5732f2-871b-4b1f-a0e4-0a11d8fbfda5"/>
    <x v="181"/>
    <x v="1"/>
    <d v="2024-01-21T00:00:00"/>
    <n v="2"/>
    <s v="On Time"/>
    <s v="a8c12f22-78ea-404d-9b6b-09920d2a9d7a"/>
    <s v="Jessica Adams"/>
    <x v="0"/>
    <x v="1"/>
    <x v="1"/>
    <x v="0"/>
    <x v="1"/>
    <s v="Offline"/>
    <s v="UPI"/>
    <n v="9"/>
    <n v="689.78"/>
    <n v="0"/>
    <n v="6208.02"/>
    <n v="590.91999999999996"/>
    <n v="889.74"/>
    <n v="0.14332105888834124"/>
    <n v="31"/>
    <s v="Returned"/>
    <s v="In Transit"/>
    <n v="14.55"/>
    <n v="4"/>
  </r>
  <r>
    <s v="3e78af27-e93b-4a3b-8b06-53e293432c76"/>
    <x v="284"/>
    <x v="4"/>
    <d v="2025-08-03T00:00:00"/>
    <n v="7"/>
    <s v="Late"/>
    <s v="c4844743-cc8b-4760-be3a-0dfc5424aae4"/>
    <s v="Crystal Edwards"/>
    <x v="1"/>
    <x v="2"/>
    <x v="2"/>
    <x v="3"/>
    <x v="5"/>
    <s v="Offline"/>
    <s v="Credit Card"/>
    <n v="9"/>
    <n v="1816.26"/>
    <n v="15"/>
    <n v="13894.39"/>
    <n v="1201.81"/>
    <n v="4700.54"/>
    <n v="0.28755917226730876"/>
    <n v="111"/>
    <s v="Not Returned"/>
    <s v="Pending"/>
    <n v="37.43"/>
    <n v="4"/>
  </r>
  <r>
    <s v="bb98abdf-71ec-42ad-bdb5-38c9b16d3da7"/>
    <x v="509"/>
    <x v="1"/>
    <d v="2024-01-20T00:00:00"/>
    <n v="6"/>
    <s v="Late"/>
    <s v="5ca43e71-68f0-45f2-a156-8ad3f525d556"/>
    <s v="Justin Jones"/>
    <x v="3"/>
    <x v="2"/>
    <x v="2"/>
    <x v="1"/>
    <x v="6"/>
    <s v="Offline"/>
    <s v="Credit Card"/>
    <n v="10"/>
    <n v="521.89"/>
    <n v="0"/>
    <n v="5218.8999999999996"/>
    <n v="423.41"/>
    <n v="984.8"/>
    <n v="0.18869876793960413"/>
    <n v="187"/>
    <s v="Not Returned"/>
    <s v="In Transit"/>
    <n v="34.950000000000003"/>
    <n v="1"/>
  </r>
  <r>
    <s v="3af834f2-9aef-4aec-bbf1-8cf4a740a142"/>
    <x v="213"/>
    <x v="4"/>
    <d v="2024-07-30T00:00:00"/>
    <n v="6"/>
    <s v="Late"/>
    <s v="3ad1c48f-6b39-44dc-894b-3a6f72ef917e"/>
    <s v="Samantha Martinez"/>
    <x v="0"/>
    <x v="6"/>
    <x v="0"/>
    <x v="3"/>
    <x v="2"/>
    <s v="Online"/>
    <s v="Cash"/>
    <n v="8"/>
    <n v="516.85"/>
    <n v="20"/>
    <n v="3307.84"/>
    <n v="338.94"/>
    <n v="1138.6199999999999"/>
    <n v="0.27537486698268354"/>
    <n v="148"/>
    <s v="Returned"/>
    <s v="In Transit"/>
    <n v="48.04"/>
    <n v="5"/>
  </r>
  <r>
    <s v="68599dc4-e8c5-43b0-86c5-50543eb4a527"/>
    <x v="257"/>
    <x v="2"/>
    <d v="2024-12-08T00:00:00"/>
    <n v="1"/>
    <s v="On Time"/>
    <s v="235d2722-aa78-48aa-95b2-868bac92275a"/>
    <s v="Rebecca Peterson"/>
    <x v="1"/>
    <x v="1"/>
    <x v="1"/>
    <x v="1"/>
    <x v="1"/>
    <s v="Offline"/>
    <s v="Cash"/>
    <n v="8"/>
    <n v="1826.48"/>
    <n v="15"/>
    <n v="12420.06"/>
    <n v="1195.46"/>
    <n v="4290.9399999999996"/>
    <n v="0.29366185230607506"/>
    <n v="209"/>
    <s v="Returned"/>
    <s v="In Transit"/>
    <n v="46.14"/>
    <n v="3"/>
  </r>
  <r>
    <s v="81496136-6bc8-42f4-a893-a38a14dd9314"/>
    <x v="276"/>
    <x v="1"/>
    <d v="2024-01-23T00:00:00"/>
    <n v="7"/>
    <s v="Late"/>
    <s v="7e83e815-9375-4195-a5fd-72f4fbb61ff7"/>
    <s v="Patricia Yoder"/>
    <x v="0"/>
    <x v="5"/>
    <x v="1"/>
    <x v="0"/>
    <x v="2"/>
    <s v="Online"/>
    <s v="Credit Card"/>
    <n v="5"/>
    <n v="1624.11"/>
    <n v="0"/>
    <n v="8120.55"/>
    <n v="1372.54"/>
    <n v="1257.8499999999999"/>
    <n v="0.15489714366637727"/>
    <n v="319"/>
    <s v="Not Returned"/>
    <s v="In Transit"/>
    <n v="33.56"/>
    <n v="2"/>
  </r>
  <r>
    <s v="1eec0480-2ab1-4038-83f8-9c7b743de03a"/>
    <x v="548"/>
    <x v="9"/>
    <d v="2025-08-28T00:00:00"/>
    <n v="1"/>
    <s v="On Time"/>
    <s v="8df8dff9-c3f8-4f2d-836c-9e186b2b0c27"/>
    <s v="Julie Garcia"/>
    <x v="1"/>
    <x v="6"/>
    <x v="0"/>
    <x v="2"/>
    <x v="2"/>
    <s v="Online"/>
    <s v="Debit Card"/>
    <n v="1"/>
    <n v="1665.06"/>
    <n v="10"/>
    <n v="1498.55"/>
    <n v="1480.24"/>
    <n v="166.34"/>
    <n v="9.9900303892952819E-2"/>
    <n v="251"/>
    <s v="Returned"/>
    <s v="Delivered"/>
    <n v="16.88"/>
    <n v="4"/>
  </r>
  <r>
    <s v="06205f4a-6e71-4848-9577-c13108b92ed4"/>
    <x v="137"/>
    <x v="9"/>
    <d v="2025-08-27T00:00:00"/>
    <n v="5"/>
    <s v="On Time"/>
    <s v="12b1178b-fd6c-47e3-aabc-4b2fb0a6e457"/>
    <s v="Sean Sellers"/>
    <x v="3"/>
    <x v="4"/>
    <x v="2"/>
    <x v="1"/>
    <x v="2"/>
    <s v="Offline"/>
    <s v="Credit Card"/>
    <n v="9"/>
    <n v="311.93"/>
    <n v="0"/>
    <n v="2807.37"/>
    <n v="211.8"/>
    <n v="901.17"/>
    <n v="0.32100150674830891"/>
    <n v="270"/>
    <s v="Returned"/>
    <s v="Pending"/>
    <n v="19.260000000000002"/>
    <n v="2"/>
  </r>
  <r>
    <s v="66fe47b3-20a0-4244-9ab7-d8b26c1fb2fc"/>
    <x v="448"/>
    <x v="5"/>
    <d v="2025-09-28T00:00:00"/>
    <n v="10"/>
    <s v="Late"/>
    <s v="b6448d24-3dce-4d91-8e93-abd2b269eb43"/>
    <s v="George Summers"/>
    <x v="0"/>
    <x v="1"/>
    <x v="1"/>
    <x v="3"/>
    <x v="4"/>
    <s v="Online"/>
    <s v="Debit Card"/>
    <n v="7"/>
    <n v="1604.71"/>
    <n v="15"/>
    <n v="9548.02"/>
    <n v="1156.42"/>
    <n v="2667.33"/>
    <n v="0.2374554547906742"/>
    <n v="258"/>
    <s v="Not Returned"/>
    <s v="Pending"/>
    <n v="27.91"/>
    <n v="3"/>
  </r>
  <r>
    <s v="1b96ee81-9ddb-4fea-9bd7-871c976b1a33"/>
    <x v="527"/>
    <x v="4"/>
    <d v="2024-07-12T00:00:00"/>
    <n v="8"/>
    <s v="Late"/>
    <s v="12e1725b-0b94-42ab-b8e0-c2e1fe7f9299"/>
    <s v="Heather Cole"/>
    <x v="1"/>
    <x v="6"/>
    <x v="0"/>
    <x v="2"/>
    <x v="5"/>
    <s v="Offline"/>
    <s v="Credit Card"/>
    <n v="4"/>
    <n v="1718.57"/>
    <n v="10"/>
    <n v="6186.85"/>
    <n v="1308.33"/>
    <n v="1476.86"/>
    <n v="0.21483849945012423"/>
    <n v="232"/>
    <s v="Not Returned"/>
    <s v="Delivered"/>
    <n v="5.96"/>
    <n v="4"/>
  </r>
  <r>
    <s v="d5b5c24c-bd9e-4993-b323-0f23a17e34b0"/>
    <x v="606"/>
    <x v="9"/>
    <d v="2024-09-02T00:00:00"/>
    <n v="4"/>
    <s v="On Time"/>
    <s v="7a239f3c-c1f6-428b-8a0e-fbe56f8963b3"/>
    <s v="Morgan Cummings"/>
    <x v="0"/>
    <x v="0"/>
    <x v="0"/>
    <x v="0"/>
    <x v="2"/>
    <s v="Offline"/>
    <s v="Debit Card"/>
    <n v="5"/>
    <n v="1686.33"/>
    <n v="0"/>
    <n v="8431.65"/>
    <n v="1114.54"/>
    <n v="2858.95"/>
    <n v="0.3390736095544763"/>
    <n v="280"/>
    <s v="Not Returned"/>
    <s v="In Transit"/>
    <n v="34.340000000000003"/>
    <n v="3"/>
  </r>
  <r>
    <s v="8266557c-efc6-4c4c-91f2-789bea956113"/>
    <x v="127"/>
    <x v="1"/>
    <d v="2025-01-21T00:00:00"/>
    <n v="5"/>
    <s v="On Time"/>
    <s v="01fe1d86-e545-4cc6-a6fa-466b15733a73"/>
    <s v="Jacqueline Banks"/>
    <x v="0"/>
    <x v="2"/>
    <x v="2"/>
    <x v="1"/>
    <x v="8"/>
    <s v="Online"/>
    <s v="Credit Card"/>
    <n v="8"/>
    <n v="839.17"/>
    <n v="15"/>
    <n v="5706.36"/>
    <n v="507.01"/>
    <n v="2258.69"/>
    <n v="0.33644702503664337"/>
    <n v="309"/>
    <s v="Returned"/>
    <s v="Pending"/>
    <n v="46.09"/>
    <n v="3"/>
  </r>
  <r>
    <s v="82380358-2d3d-4b8a-b047-3d9d520826b8"/>
    <x v="424"/>
    <x v="9"/>
    <d v="2024-08-11T00:00:00"/>
    <n v="5"/>
    <s v="On Time"/>
    <s v="f1dc5270-4780-4d60-968c-77f1b8f7ef48"/>
    <s v="Crystal Snyder"/>
    <x v="1"/>
    <x v="2"/>
    <x v="2"/>
    <x v="3"/>
    <x v="3"/>
    <s v="Online"/>
    <s v="UPI"/>
    <n v="3"/>
    <n v="413.26"/>
    <n v="15"/>
    <n v="1053.81"/>
    <n v="264.47000000000003"/>
    <n v="379.41"/>
    <n v="0.3060301021148914"/>
    <n v="34"/>
    <s v="Returned"/>
    <s v="Delivered"/>
    <n v="45.25"/>
    <n v="5"/>
  </r>
  <r>
    <s v="8673173a-e5b5-4f30-8486-8583906ae95d"/>
    <x v="228"/>
    <x v="11"/>
    <d v="2023-11-25T00:00:00"/>
    <n v="2"/>
    <s v="On Time"/>
    <s v="ed944378-d814-4be0-821b-390c946f9f07"/>
    <s v="Frank Flores"/>
    <x v="0"/>
    <x v="1"/>
    <x v="1"/>
    <x v="2"/>
    <x v="9"/>
    <s v="Online"/>
    <s v="Cash"/>
    <n v="1"/>
    <n v="950.56"/>
    <n v="10"/>
    <n v="855.5"/>
    <n v="786.48"/>
    <n v="147.66999999999999"/>
    <n v="0.15535053021376871"/>
    <n v="353"/>
    <s v="Not Returned"/>
    <s v="Delivered"/>
    <n v="30.43"/>
    <n v="2"/>
  </r>
  <r>
    <s v="d06176b3-0abc-46fc-a4a8-87a1f41978cd"/>
    <x v="607"/>
    <x v="10"/>
    <d v="2024-03-13T00:00:00"/>
    <n v="10"/>
    <s v="Late"/>
    <s v="fd3c902a-e1e3-4da6-bc10-6ec9f1eef895"/>
    <s v="Jessica Ramirez"/>
    <x v="3"/>
    <x v="3"/>
    <x v="0"/>
    <x v="2"/>
    <x v="8"/>
    <s v="Online"/>
    <s v="Debit Card"/>
    <n v="2"/>
    <n v="1688.37"/>
    <n v="0"/>
    <n v="3376.74"/>
    <n v="1327.76"/>
    <n v="721.22"/>
    <n v="0.21358470003612953"/>
    <n v="73"/>
    <s v="Not Returned"/>
    <s v="Pending"/>
    <n v="47.85"/>
    <n v="1"/>
  </r>
  <r>
    <s v="58eba462-1976-439a-907a-61a99d8feee1"/>
    <x v="608"/>
    <x v="9"/>
    <d v="2025-09-02T00:00:00"/>
    <n v="3"/>
    <s v="On Time"/>
    <s v="49b016e5-1e59-4d1f-aa64-45d348e80f79"/>
    <s v="Jeffrey Mcclure"/>
    <x v="3"/>
    <x v="7"/>
    <x v="1"/>
    <x v="1"/>
    <x v="2"/>
    <s v="Online"/>
    <s v="Cash"/>
    <n v="10"/>
    <n v="1966.78"/>
    <n v="15"/>
    <n v="16717.63"/>
    <n v="1300.8399999999999"/>
    <n v="5660.49"/>
    <n v="0.28780494005430196"/>
    <n v="431"/>
    <s v="Not Returned"/>
    <s v="Delivered"/>
    <n v="13.35"/>
    <n v="1"/>
  </r>
  <r>
    <s v="fd225cba-4269-4091-aaed-eed7f06fbb0f"/>
    <x v="609"/>
    <x v="3"/>
    <d v="2024-05-29T00:00:00"/>
    <n v="1"/>
    <s v="On Time"/>
    <s v="ecad122d-1b2a-44e4-80e3-54e79b2df807"/>
    <s v="Donald Davis"/>
    <x v="0"/>
    <x v="3"/>
    <x v="0"/>
    <x v="1"/>
    <x v="7"/>
    <s v="Online"/>
    <s v="UPI"/>
    <n v="2"/>
    <n v="867.47"/>
    <n v="20"/>
    <n v="1387.95"/>
    <n v="736.08"/>
    <n v="210.22"/>
    <n v="0.12116845539327008"/>
    <n v="195"/>
    <s v="Not Returned"/>
    <s v="Delivered"/>
    <n v="35.94"/>
    <n v="2"/>
  </r>
  <r>
    <s v="2b39e995-c13e-40d3-823a-0b12d6baf0f2"/>
    <x v="182"/>
    <x v="2"/>
    <d v="2024-12-21T00:00:00"/>
    <n v="3"/>
    <s v="On Time"/>
    <s v="0a2cbb1b-e70c-4274-9930-300a07006af3"/>
    <s v="Kimberly Lloyd"/>
    <x v="0"/>
    <x v="1"/>
    <x v="1"/>
    <x v="3"/>
    <x v="3"/>
    <s v="Online"/>
    <s v="Credit Card"/>
    <n v="7"/>
    <n v="341.15"/>
    <n v="15"/>
    <n v="2029.84"/>
    <n v="275.76"/>
    <n v="389.07"/>
    <n v="0.16292372437763031"/>
    <n v="16"/>
    <s v="Not Returned"/>
    <s v="Delivered"/>
    <n v="22.59"/>
    <n v="4"/>
  </r>
  <r>
    <s v="0699576d-d288-406a-951f-03b17d058c07"/>
    <x v="610"/>
    <x v="7"/>
    <d v="2023-10-23T00:00:00"/>
    <n v="1"/>
    <s v="On Time"/>
    <s v="f11a31f5-4826-40f9-b401-0b605e9a35cf"/>
    <s v="Jessica Wallace"/>
    <x v="3"/>
    <x v="5"/>
    <x v="1"/>
    <x v="0"/>
    <x v="4"/>
    <s v="Offline"/>
    <s v="Cash"/>
    <n v="7"/>
    <n v="752.76"/>
    <n v="20"/>
    <n v="4215.46"/>
    <n v="583.4"/>
    <n v="948.42"/>
    <n v="0.17998906879825102"/>
    <n v="309"/>
    <s v="Not Returned"/>
    <s v="Delivered"/>
    <n v="7.7"/>
    <n v="4"/>
  </r>
  <r>
    <s v="eb01bba7-4b81-4a84-b42f-790ed4bee4e4"/>
    <x v="67"/>
    <x v="1"/>
    <d v="2024-01-31T00:00:00"/>
    <n v="8"/>
    <s v="Late"/>
    <s v="eb4f9efb-b4d1-480b-b75c-38251c0fb87f"/>
    <s v="Jill Reynolds"/>
    <x v="1"/>
    <x v="2"/>
    <x v="2"/>
    <x v="1"/>
    <x v="6"/>
    <s v="Offline"/>
    <s v="Credit Card"/>
    <n v="10"/>
    <n v="1912.86"/>
    <n v="0"/>
    <n v="19128.599999999999"/>
    <n v="1162.6300000000001"/>
    <n v="7502.3"/>
    <n v="0.39220329767991391"/>
    <n v="97"/>
    <s v="Returned"/>
    <s v="Pending"/>
    <n v="25.32"/>
    <n v="2"/>
  </r>
  <r>
    <s v="fe3a4f96-2306-41aa-9d50-0d6b163cb529"/>
    <x v="303"/>
    <x v="3"/>
    <d v="2024-05-17T00:00:00"/>
    <n v="9"/>
    <s v="Late"/>
    <s v="1dd07ec8-ab30-41b1-bb4c-59474748b576"/>
    <s v="Regina Garner"/>
    <x v="2"/>
    <x v="0"/>
    <x v="0"/>
    <x v="0"/>
    <x v="8"/>
    <s v="Online"/>
    <s v="Cash"/>
    <n v="7"/>
    <n v="1104.04"/>
    <n v="20"/>
    <n v="6182.62"/>
    <n v="676.09"/>
    <n v="2396.52"/>
    <n v="0.31009746023694795"/>
    <n v="253"/>
    <s v="Returned"/>
    <s v="Delivered"/>
    <n v="10.4"/>
    <n v="3"/>
  </r>
  <r>
    <s v="281f45ff-53bd-4b05-9308-9f8bba345e82"/>
    <x v="611"/>
    <x v="6"/>
    <d v="2024-04-15T00:00:00"/>
    <n v="9"/>
    <s v="Late"/>
    <s v="7416386b-46af-440d-95d8-a81a81ceb20e"/>
    <s v="Kayla Waters"/>
    <x v="0"/>
    <x v="6"/>
    <x v="0"/>
    <x v="2"/>
    <x v="2"/>
    <s v="Offline"/>
    <s v="Credit Card"/>
    <n v="8"/>
    <n v="1595.08"/>
    <n v="0"/>
    <n v="12760.64"/>
    <n v="1229.56"/>
    <n v="2924.16"/>
    <n v="0.22915465055044262"/>
    <n v="232"/>
    <s v="Not Returned"/>
    <s v="In Transit"/>
    <n v="16.02"/>
    <n v="1"/>
  </r>
  <r>
    <s v="ecbb1aac-e46b-489a-9097-621ab01cad4e"/>
    <x v="198"/>
    <x v="6"/>
    <d v="2025-04-19T00:00:00"/>
    <n v="2"/>
    <s v="On Time"/>
    <s v="eeafab56-19b6-4b6b-aef1-d60c09d1c11f"/>
    <s v="Kelly Lee"/>
    <x v="2"/>
    <x v="5"/>
    <x v="1"/>
    <x v="1"/>
    <x v="0"/>
    <s v="Online"/>
    <s v="Debit Card"/>
    <n v="3"/>
    <n v="621.61"/>
    <n v="5"/>
    <n v="1771.59"/>
    <n v="440.2"/>
    <n v="517.02"/>
    <n v="0.27724779202393784"/>
    <n v="175"/>
    <s v="Returned"/>
    <s v="Delivered"/>
    <n v="46.01"/>
    <n v="3"/>
  </r>
  <r>
    <s v="a046d4d3-e0a8-48af-966f-3fffa93fd7ec"/>
    <x v="381"/>
    <x v="2"/>
    <d v="2024-12-31T00:00:00"/>
    <n v="8"/>
    <s v="Late"/>
    <s v="a095c0d0-a26e-47da-b2fd-a085091f73f3"/>
    <s v="Chad Bennett"/>
    <x v="1"/>
    <x v="0"/>
    <x v="0"/>
    <x v="1"/>
    <x v="3"/>
    <s v="Offline"/>
    <s v="Net Banking"/>
    <n v="5"/>
    <n v="1187.52"/>
    <n v="15"/>
    <n v="5046.96"/>
    <n v="996.75"/>
    <n v="810.77"/>
    <n v="0.13654843707895445"/>
    <n v="11"/>
    <s v="Returned"/>
    <s v="Pending"/>
    <n v="13.22"/>
    <n v="3"/>
  </r>
  <r>
    <s v="78597bc6-43e9-494c-b217-f93cac6082a4"/>
    <x v="612"/>
    <x v="6"/>
    <d v="2024-04-13T00:00:00"/>
    <n v="8"/>
    <s v="Late"/>
    <s v="2fe61a89-d059-4594-bc08-a96026c451fd"/>
    <s v="Diane Gonzalez"/>
    <x v="3"/>
    <x v="6"/>
    <x v="0"/>
    <x v="0"/>
    <x v="8"/>
    <s v="Online"/>
    <s v="Debit Card"/>
    <n v="8"/>
    <n v="1849.75"/>
    <n v="15"/>
    <n v="12578.3"/>
    <n v="1153.6400000000001"/>
    <n v="4733.55"/>
    <n v="0.3198776861738073"/>
    <n v="138"/>
    <s v="Not Returned"/>
    <s v="Pending"/>
    <n v="21.16"/>
    <n v="5"/>
  </r>
  <r>
    <s v="db6ea0ba-842c-4512-b369-c68316b5cf7a"/>
    <x v="548"/>
    <x v="9"/>
    <d v="2025-08-29T00:00:00"/>
    <n v="2"/>
    <s v="On Time"/>
    <s v="00d190bd-36d5-487b-bfdb-b10bb9291d34"/>
    <s v="John Carr"/>
    <x v="3"/>
    <x v="6"/>
    <x v="0"/>
    <x v="0"/>
    <x v="2"/>
    <s v="Online"/>
    <s v="Debit Card"/>
    <n v="2"/>
    <n v="122.26"/>
    <n v="0"/>
    <n v="244.52"/>
    <n v="94.44"/>
    <n v="55.64"/>
    <n v="0.22754784884672011"/>
    <n v="412"/>
    <s v="Not Returned"/>
    <s v="Pending"/>
    <n v="44.64"/>
    <n v="3"/>
  </r>
  <r>
    <s v="b01f90e7-6b0c-4da5-89ef-a19b2d98f251"/>
    <x v="97"/>
    <x v="6"/>
    <d v="2025-04-28T00:00:00"/>
    <n v="8"/>
    <s v="Late"/>
    <s v="a18af1fd-615a-4341-9d06-5ae84358ce3f"/>
    <s v="Marcia Washington"/>
    <x v="2"/>
    <x v="4"/>
    <x v="2"/>
    <x v="2"/>
    <x v="9"/>
    <s v="Online"/>
    <s v="Credit Card"/>
    <n v="9"/>
    <n v="1134.21"/>
    <n v="15"/>
    <n v="8676.7099999999991"/>
    <n v="723.71"/>
    <n v="3140.32"/>
    <n v="0.30763654388908973"/>
    <n v="256"/>
    <s v="Not Returned"/>
    <s v="In Transit"/>
    <n v="25.53"/>
    <n v="1"/>
  </r>
  <r>
    <s v="4cd36406-e0bd-4044-ae18-b22bf44f5031"/>
    <x v="136"/>
    <x v="10"/>
    <d v="2025-03-18T00:00:00"/>
    <n v="8"/>
    <s v="Late"/>
    <s v="4ac81bda-e002-4f9a-bb5d-5c9cd73794d5"/>
    <s v="Katherine Mccoy"/>
    <x v="3"/>
    <x v="2"/>
    <x v="2"/>
    <x v="3"/>
    <x v="1"/>
    <s v="Online"/>
    <s v="Credit Card"/>
    <n v="10"/>
    <n v="1954.02"/>
    <n v="0"/>
    <n v="19540.2"/>
    <n v="1507.66"/>
    <n v="4463.6000000000004"/>
    <n v="0.22843164348369005"/>
    <n v="223"/>
    <s v="Not Returned"/>
    <s v="Delivered"/>
    <n v="7.27"/>
    <n v="5"/>
  </r>
  <r>
    <s v="4ba0768a-7b20-41f7-8b1d-22845b6cbb7a"/>
    <x v="613"/>
    <x v="1"/>
    <d v="2025-01-27T00:00:00"/>
    <n v="4"/>
    <s v="On Time"/>
    <s v="f681db3f-1cc4-4c62-b80b-d4cb18b666f8"/>
    <s v="Nicole Mitchell"/>
    <x v="3"/>
    <x v="2"/>
    <x v="2"/>
    <x v="3"/>
    <x v="4"/>
    <s v="Offline"/>
    <s v="Net Banking"/>
    <n v="3"/>
    <n v="1925.8"/>
    <n v="5"/>
    <n v="5488.53"/>
    <n v="1609.25"/>
    <n v="902.17"/>
    <n v="0.15615501782808877"/>
    <n v="223"/>
    <s v="Not Returned"/>
    <s v="In Transit"/>
    <n v="47.5"/>
    <n v="1"/>
  </r>
  <r>
    <s v="6cc3f8aa-a994-4d14-bf55-5c7d534d388e"/>
    <x v="554"/>
    <x v="5"/>
    <d v="2024-10-05T00:00:00"/>
    <n v="7"/>
    <s v="Late"/>
    <s v="f4d1183f-76f8-4f17-ad1b-143e1da6536d"/>
    <s v="Brian Terry"/>
    <x v="1"/>
    <x v="5"/>
    <x v="1"/>
    <x v="0"/>
    <x v="8"/>
    <s v="Online"/>
    <s v="Credit Card"/>
    <n v="9"/>
    <n v="1169.46"/>
    <n v="15"/>
    <n v="8946.3700000000008"/>
    <n v="813.44"/>
    <n v="2723.55"/>
    <n v="0.25876615417942189"/>
    <n v="86"/>
    <s v="Returned"/>
    <s v="Delivered"/>
    <n v="13.97"/>
    <n v="4"/>
  </r>
  <r>
    <s v="7bd64d37-e1d5-4cea-8610-024b20c8667f"/>
    <x v="614"/>
    <x v="6"/>
    <d v="2025-04-17T00:00:00"/>
    <n v="1"/>
    <s v="On Time"/>
    <s v="7d3a8826-dd2f-4568-8e02-3728d712288a"/>
    <s v="Melissa Johnson"/>
    <x v="0"/>
    <x v="5"/>
    <x v="1"/>
    <x v="0"/>
    <x v="6"/>
    <s v="Online"/>
    <s v="Credit Card"/>
    <n v="1"/>
    <n v="1810.19"/>
    <n v="5"/>
    <n v="1719.68"/>
    <n v="1499.58"/>
    <n v="295.08"/>
    <n v="0.16301051270861069"/>
    <n v="280"/>
    <s v="Not Returned"/>
    <s v="Delivered"/>
    <n v="40.700000000000003"/>
    <n v="4"/>
  </r>
  <r>
    <s v="d9da5f47-e3ca-40c4-b711-32b781eab1da"/>
    <x v="615"/>
    <x v="3"/>
    <d v="2024-05-22T00:00:00"/>
    <n v="10"/>
    <s v="Late"/>
    <s v="8ff01845-0f90-4d63-a8b4-9b00c86768b2"/>
    <s v="Deborah Stewart"/>
    <x v="0"/>
    <x v="7"/>
    <x v="1"/>
    <x v="1"/>
    <x v="4"/>
    <s v="Online"/>
    <s v="UPI"/>
    <n v="1"/>
    <n v="266.89999999999998"/>
    <n v="0"/>
    <n v="266.89999999999998"/>
    <n v="201.47"/>
    <n v="65.430000000000007"/>
    <n v="0.2451479955039341"/>
    <n v="60"/>
    <s v="Not Returned"/>
    <s v="Delivered"/>
    <n v="6.04"/>
    <n v="1"/>
  </r>
  <r>
    <s v="660fdc40-6cd9-4c3f-b123-bc96cf1ca021"/>
    <x v="616"/>
    <x v="9"/>
    <d v="2024-08-25T00:00:00"/>
    <n v="10"/>
    <s v="Late"/>
    <s v="44b0703f-0dfc-43c1-a990-ff4942bd31c4"/>
    <s v="Mr. Mark Williams"/>
    <x v="2"/>
    <x v="4"/>
    <x v="2"/>
    <x v="1"/>
    <x v="8"/>
    <s v="Online"/>
    <s v="Cash"/>
    <n v="8"/>
    <n v="320.77999999999997"/>
    <n v="5"/>
    <n v="2437.9299999999998"/>
    <n v="282.33"/>
    <n v="292.22000000000003"/>
    <n v="0.11387087723673547"/>
    <n v="4"/>
    <s v="Not Returned"/>
    <s v="In Transit"/>
    <n v="29.45"/>
    <n v="1"/>
  </r>
  <r>
    <s v="e028c315-928f-4bae-b8a7-c67868e968cf"/>
    <x v="554"/>
    <x v="5"/>
    <d v="2024-10-08T00:00:00"/>
    <n v="10"/>
    <s v="Late"/>
    <s v="c790b84c-34c9-43ae-8938-279c2aa20c1e"/>
    <s v="Theresa Austin"/>
    <x v="3"/>
    <x v="4"/>
    <x v="2"/>
    <x v="3"/>
    <x v="0"/>
    <s v="Online"/>
    <s v="Debit Card"/>
    <n v="1"/>
    <n v="807.59"/>
    <n v="0"/>
    <n v="807.59"/>
    <n v="490.14"/>
    <n v="317.45"/>
    <n v="0.39308312386235589"/>
    <n v="222"/>
    <s v="Returned"/>
    <s v="Delivered"/>
    <n v="37.54"/>
    <n v="2"/>
  </r>
  <r>
    <s v="051978bf-8a2e-40d6-9ade-bcc221144198"/>
    <x v="363"/>
    <x v="8"/>
    <d v="2024-07-09T00:00:00"/>
    <n v="10"/>
    <s v="Late"/>
    <s v="cd6aee30-0567-481f-b8e3-fb43f34574ae"/>
    <s v="Richard Cook"/>
    <x v="3"/>
    <x v="7"/>
    <x v="1"/>
    <x v="0"/>
    <x v="5"/>
    <s v="Offline"/>
    <s v="UPI"/>
    <n v="2"/>
    <n v="1070.6099999999999"/>
    <n v="10"/>
    <n v="1927.1"/>
    <n v="672.06"/>
    <n v="717.39"/>
    <n v="0.33503796900832239"/>
    <n v="256"/>
    <s v="Returned"/>
    <s v="Pending"/>
    <n v="48.33"/>
    <n v="3"/>
  </r>
  <r>
    <s v="103f3a46-8d8a-4957-8419-6c8ac44fc2a8"/>
    <x v="596"/>
    <x v="4"/>
    <d v="2024-07-22T00:00:00"/>
    <n v="6"/>
    <s v="Late"/>
    <s v="35e0edd6-84c6-4e4b-8c99-5e2da7a998ab"/>
    <s v="Craig Moore"/>
    <x v="1"/>
    <x v="5"/>
    <x v="1"/>
    <x v="0"/>
    <x v="8"/>
    <s v="Offline"/>
    <s v="Cash"/>
    <n v="1"/>
    <n v="1290.05"/>
    <n v="0"/>
    <n v="1290.05"/>
    <n v="914.52"/>
    <n v="375.53"/>
    <n v="0.29109724429285688"/>
    <n v="210"/>
    <s v="Returned"/>
    <s v="In Transit"/>
    <n v="19.47"/>
    <n v="5"/>
  </r>
  <r>
    <s v="3ab5a9f1-b7c3-45a2-9c16-cbae654135f8"/>
    <x v="617"/>
    <x v="2"/>
    <d v="2024-12-09T00:00:00"/>
    <n v="3"/>
    <s v="On Time"/>
    <s v="e9209b3a-2951-48a7-8d21-0a344a49ba1b"/>
    <s v="Jason Tran"/>
    <x v="0"/>
    <x v="3"/>
    <x v="0"/>
    <x v="2"/>
    <x v="4"/>
    <s v="Online"/>
    <s v="Credit Card"/>
    <n v="5"/>
    <n v="1786.61"/>
    <n v="15"/>
    <n v="7593.09"/>
    <n v="1303.48"/>
    <n v="2053.3000000000002"/>
    <n v="0.22985430508057161"/>
    <n v="281"/>
    <s v="Returned"/>
    <s v="In Transit"/>
    <n v="44.66"/>
    <n v="1"/>
  </r>
  <r>
    <s v="d8718196-093c-4582-837d-f82ef0a4be8a"/>
    <x v="178"/>
    <x v="6"/>
    <d v="2024-05-07T00:00:00"/>
    <n v="10"/>
    <s v="Late"/>
    <s v="86cc556b-f0bb-4e32-814f-a9be05209457"/>
    <s v="James Washington"/>
    <x v="3"/>
    <x v="5"/>
    <x v="1"/>
    <x v="0"/>
    <x v="1"/>
    <s v="Online"/>
    <s v="Debit Card"/>
    <n v="3"/>
    <n v="346.8"/>
    <n v="5"/>
    <n v="988.38"/>
    <n v="261.49"/>
    <n v="243.13"/>
    <n v="0.23368896578239137"/>
    <n v="492"/>
    <s v="Not Returned"/>
    <s v="Delivered"/>
    <n v="6.52"/>
    <n v="3"/>
  </r>
  <r>
    <s v="3ae19f9c-0634-40e6-8d2c-e7964878917a"/>
    <x v="410"/>
    <x v="0"/>
    <d v="2024-02-21T00:00:00"/>
    <n v="6"/>
    <s v="Late"/>
    <s v="3f4fa031-b025-4b9d-85bc-c4cda1ad9f14"/>
    <s v="Paul Hess"/>
    <x v="1"/>
    <x v="0"/>
    <x v="0"/>
    <x v="3"/>
    <x v="0"/>
    <s v="Offline"/>
    <s v="UPI"/>
    <n v="3"/>
    <n v="1393.21"/>
    <n v="15"/>
    <n v="3552.69"/>
    <n v="930.97"/>
    <n v="1178.71"/>
    <n v="0.28201300115081956"/>
    <n v="81"/>
    <s v="Returned"/>
    <s v="In Transit"/>
    <n v="49.81"/>
    <n v="1"/>
  </r>
  <r>
    <s v="d17bd6cc-2195-4073-a697-9d0fa7c02a59"/>
    <x v="374"/>
    <x v="9"/>
    <d v="2024-08-14T00:00:00"/>
    <n v="9"/>
    <s v="Late"/>
    <s v="dcaaf6a5-451e-41db-a06a-46b2bd93183f"/>
    <s v="Benjamin Bowen"/>
    <x v="3"/>
    <x v="1"/>
    <x v="1"/>
    <x v="2"/>
    <x v="5"/>
    <s v="Online"/>
    <s v="Net Banking"/>
    <n v="2"/>
    <n v="360.97"/>
    <n v="20"/>
    <n v="577.54999999999995"/>
    <n v="319.5"/>
    <n v="66.349999999999994"/>
    <n v="9.1905144471839756E-2"/>
    <n v="59"/>
    <s v="Not Returned"/>
    <s v="Delivered"/>
    <n v="33.28"/>
    <n v="3"/>
  </r>
  <r>
    <s v="03c61e18-0528-4309-aa56-587dbb8e37e2"/>
    <x v="510"/>
    <x v="3"/>
    <d v="2025-06-01T00:00:00"/>
    <n v="1"/>
    <s v="On Time"/>
    <s v="9ad8e1cc-8aac-4783-948b-5d0dbe1e70bc"/>
    <s v="Anna Chapman"/>
    <x v="2"/>
    <x v="6"/>
    <x v="0"/>
    <x v="0"/>
    <x v="0"/>
    <s v="Online"/>
    <s v="Debit Card"/>
    <n v="7"/>
    <n v="1347.84"/>
    <n v="0"/>
    <n v="9434.8799999999992"/>
    <n v="1165.9000000000001"/>
    <n v="1273.58"/>
    <n v="0.13498634852801519"/>
    <n v="28"/>
    <s v="Not Returned"/>
    <s v="In Transit"/>
    <n v="23.38"/>
    <n v="1"/>
  </r>
  <r>
    <s v="dbfb491a-9b0e-4a7e-94db-549631bc99e6"/>
    <x v="616"/>
    <x v="9"/>
    <d v="2024-08-17T00:00:00"/>
    <n v="2"/>
    <s v="On Time"/>
    <s v="6cd6cedf-52df-4152-88e6-cd4b4febaa0e"/>
    <s v="Allison Hill"/>
    <x v="1"/>
    <x v="0"/>
    <x v="0"/>
    <x v="1"/>
    <x v="1"/>
    <s v="Online"/>
    <s v="Debit Card"/>
    <n v="3"/>
    <n v="522.49"/>
    <n v="15"/>
    <n v="1332.35"/>
    <n v="327.08"/>
    <n v="498.3"/>
    <n v="0.31790082106834583"/>
    <n v="290"/>
    <s v="Not Returned"/>
    <s v="Delivered"/>
    <n v="20.79"/>
    <n v="2"/>
  </r>
  <r>
    <s v="a7f2f07e-f821-447c-83a7-320c198493ce"/>
    <x v="455"/>
    <x v="10"/>
    <d v="2024-03-29T00:00:00"/>
    <n v="7"/>
    <s v="Late"/>
    <s v="4a8e9dd2-6067-4824-b8ad-b1829381ebb3"/>
    <s v="Daniel Russell"/>
    <x v="3"/>
    <x v="1"/>
    <x v="1"/>
    <x v="2"/>
    <x v="1"/>
    <s v="Online"/>
    <s v="UPI"/>
    <n v="1"/>
    <n v="1444.89"/>
    <n v="15"/>
    <n v="1228.1600000000001"/>
    <n v="1185.72"/>
    <n v="220.29"/>
    <n v="0.1524614330502668"/>
    <n v="159"/>
    <s v="Not Returned"/>
    <s v="Pending"/>
    <n v="7.07"/>
    <n v="3"/>
  </r>
  <r>
    <s v="b3efe892-e85c-4863-88cf-f1da7bbccb5d"/>
    <x v="618"/>
    <x v="3"/>
    <d v="2024-05-21T00:00:00"/>
    <n v="1"/>
    <s v="On Time"/>
    <s v="61e5835e-3e9f-469a-81b0-1ca488800d17"/>
    <s v="Jonathan Long"/>
    <x v="0"/>
    <x v="5"/>
    <x v="1"/>
    <x v="1"/>
    <x v="9"/>
    <s v="Online"/>
    <s v="UPI"/>
    <n v="4"/>
    <n v="866.98"/>
    <n v="10"/>
    <n v="3121.13"/>
    <n v="619.76"/>
    <n v="889.99"/>
    <n v="0.25663510115573601"/>
    <n v="121"/>
    <s v="Returned"/>
    <s v="In Transit"/>
    <n v="27.46"/>
    <n v="2"/>
  </r>
  <r>
    <s v="1bb9d499-b6ee-41cf-8bec-c264c3405500"/>
    <x v="169"/>
    <x v="9"/>
    <d v="2024-08-03T00:00:00"/>
    <n v="2"/>
    <s v="On Time"/>
    <s v="f9a61744-93ef-48f0-b95c-0d6273c7fd75"/>
    <s v="Ray West"/>
    <x v="2"/>
    <x v="3"/>
    <x v="0"/>
    <x v="3"/>
    <x v="7"/>
    <s v="Offline"/>
    <s v="Net Banking"/>
    <n v="6"/>
    <n v="555.97"/>
    <n v="20"/>
    <n v="2668.66"/>
    <n v="493.89"/>
    <n v="297.98"/>
    <n v="8.9327361788106074E-2"/>
    <n v="86"/>
    <s v="Returned"/>
    <s v="In Transit"/>
    <n v="39.06"/>
    <n v="2"/>
  </r>
  <r>
    <s v="4f842010-a48f-41f1-9be4-0ba9902ad019"/>
    <x v="598"/>
    <x v="7"/>
    <d v="2024-10-28T00:00:00"/>
    <n v="7"/>
    <s v="Late"/>
    <s v="a1420851-cf47-4d72-a4ce-3160551a7dcd"/>
    <s v="Anna Jackson"/>
    <x v="2"/>
    <x v="7"/>
    <x v="1"/>
    <x v="1"/>
    <x v="2"/>
    <s v="Offline"/>
    <s v="Cash"/>
    <n v="1"/>
    <n v="933.47"/>
    <n v="20"/>
    <n v="746.78"/>
    <n v="669.85"/>
    <n v="210.9"/>
    <n v="0.22593120293099939"/>
    <n v="487"/>
    <s v="Returned"/>
    <s v="Delivered"/>
    <n v="17.420000000000002"/>
    <n v="1"/>
  </r>
  <r>
    <s v="3ffdf8f1-97e9-4fe2-bd64-48b2f12d0664"/>
    <x v="148"/>
    <x v="9"/>
    <d v="2025-08-26T00:00:00"/>
    <n v="8"/>
    <s v="Late"/>
    <s v="9dd23036-6737-4ac9-a42e-3d711579bc24"/>
    <s v="Kelly Franco"/>
    <x v="0"/>
    <x v="7"/>
    <x v="1"/>
    <x v="3"/>
    <x v="1"/>
    <s v="Online"/>
    <s v="Net Banking"/>
    <n v="5"/>
    <n v="911.9"/>
    <n v="20"/>
    <n v="3647.6"/>
    <n v="627.41999999999996"/>
    <n v="1137.92"/>
    <n v="0.24957122491501263"/>
    <n v="30"/>
    <s v="Returned"/>
    <s v="In Transit"/>
    <n v="5.68"/>
    <n v="4"/>
  </r>
  <r>
    <s v="7e50a000-c474-41c0-8f16-3af83b808449"/>
    <x v="619"/>
    <x v="3"/>
    <d v="2025-06-04T00:00:00"/>
    <n v="6"/>
    <s v="Late"/>
    <s v="bd92232a-4fbb-431a-a96f-90744084a290"/>
    <s v="Chris Morris"/>
    <x v="3"/>
    <x v="0"/>
    <x v="0"/>
    <x v="2"/>
    <x v="1"/>
    <s v="Online"/>
    <s v="UPI"/>
    <n v="5"/>
    <n v="1152.97"/>
    <n v="5"/>
    <n v="5476.61"/>
    <n v="735.21"/>
    <n v="1984.36"/>
    <n v="0.34421710885799278"/>
    <n v="27"/>
    <s v="Not Returned"/>
    <s v="Pending"/>
    <n v="23.87"/>
    <n v="4"/>
  </r>
  <r>
    <s v="016d26d9-df15-4667-a812-a17c9946601e"/>
    <x v="368"/>
    <x v="2"/>
    <d v="2025-01-04T00:00:00"/>
    <n v="6"/>
    <s v="Late"/>
    <s v="c14a2a61-358f-473f-b0bd-e14f44a524d9"/>
    <s v="Katherine Porter"/>
    <x v="1"/>
    <x v="5"/>
    <x v="1"/>
    <x v="0"/>
    <x v="7"/>
    <s v="Offline"/>
    <s v="UPI"/>
    <n v="7"/>
    <n v="219.42"/>
    <n v="10"/>
    <n v="1382.35"/>
    <n v="171.45"/>
    <n v="302.20999999999998"/>
    <n v="0.19675898798130137"/>
    <n v="294"/>
    <s v="Returned"/>
    <s v="Delivered"/>
    <n v="48.65"/>
    <n v="3"/>
  </r>
  <r>
    <s v="b5786277-761c-4a2b-9263-f8e03c5969c6"/>
    <x v="25"/>
    <x v="10"/>
    <d v="2025-03-15T00:00:00"/>
    <n v="9"/>
    <s v="Late"/>
    <s v="dbd0ad57-8e07-48fc-83b1-c1ec7ba5a5df"/>
    <s v="Morgan Morse"/>
    <x v="0"/>
    <x v="3"/>
    <x v="0"/>
    <x v="0"/>
    <x v="5"/>
    <s v="Online"/>
    <s v="Cash"/>
    <n v="10"/>
    <n v="247.1"/>
    <n v="15"/>
    <n v="2100.35"/>
    <n v="205.64"/>
    <n v="352.41"/>
    <n v="0.14261837312828815"/>
    <n v="127"/>
    <s v="Returned"/>
    <s v="Pending"/>
    <n v="24.31"/>
    <n v="3"/>
  </r>
  <r>
    <s v="209595a4-602c-4604-93d7-54d6b30269aa"/>
    <x v="620"/>
    <x v="5"/>
    <d v="2024-09-13T00:00:00"/>
    <n v="2"/>
    <s v="On Time"/>
    <s v="851ab93f-297e-4f2f-837c-e599c1c353c4"/>
    <s v="Carol Kim"/>
    <x v="3"/>
    <x v="2"/>
    <x v="2"/>
    <x v="2"/>
    <x v="4"/>
    <s v="Offline"/>
    <s v="Net Banking"/>
    <n v="9"/>
    <n v="1588.46"/>
    <n v="20"/>
    <n v="11436.91"/>
    <n v="1337.3"/>
    <n v="1808.35"/>
    <n v="0.12649218600265527"/>
    <n v="11"/>
    <s v="Not Returned"/>
    <s v="In Transit"/>
    <n v="16.690000000000001"/>
    <n v="1"/>
  </r>
  <r>
    <s v="7ec469d8-6c97-44c0-a2b0-505509fff6ab"/>
    <x v="333"/>
    <x v="1"/>
    <d v="2024-01-19T00:00:00"/>
    <n v="6"/>
    <s v="Late"/>
    <s v="864b789a-cd9b-49fd-a04c-57f62bb47157"/>
    <s v="Dr. Joshua Ross"/>
    <x v="3"/>
    <x v="6"/>
    <x v="0"/>
    <x v="0"/>
    <x v="5"/>
    <s v="Online"/>
    <s v="UPI"/>
    <n v="3"/>
    <n v="1986.28"/>
    <n v="0"/>
    <n v="5958.84"/>
    <n v="1287.7"/>
    <n v="2095.7399999999998"/>
    <n v="0.35170268038745789"/>
    <n v="42"/>
    <s v="Returned"/>
    <s v="Delivered"/>
    <n v="43.84"/>
    <n v="1"/>
  </r>
  <r>
    <s v="4b523dc2-fee9-4972-af7b-93e71e19f010"/>
    <x v="621"/>
    <x v="8"/>
    <d v="2024-06-07T00:00:00"/>
    <n v="4"/>
    <s v="On Time"/>
    <s v="ad3b1b9d-e156-40e9-ac06-3d73b84e2f11"/>
    <s v="Frank Preston"/>
    <x v="2"/>
    <x v="4"/>
    <x v="2"/>
    <x v="0"/>
    <x v="0"/>
    <s v="Online"/>
    <s v="Credit Card"/>
    <n v="9"/>
    <n v="1242.04"/>
    <n v="15"/>
    <n v="9501.61"/>
    <n v="746.79"/>
    <n v="3788.66"/>
    <n v="0.33892807173860923"/>
    <n v="365"/>
    <s v="Not Returned"/>
    <s v="Delivered"/>
    <n v="49.44"/>
    <n v="2"/>
  </r>
  <r>
    <s v="4a4a5612-243a-4f53-aa7b-6a7ca674dd6b"/>
    <x v="622"/>
    <x v="2"/>
    <d v="2025-01-06T00:00:00"/>
    <n v="10"/>
    <s v="Late"/>
    <s v="cd853347-3457-4c7f-af5d-b99c85f3cb12"/>
    <s v="Michelle Stone"/>
    <x v="0"/>
    <x v="5"/>
    <x v="1"/>
    <x v="0"/>
    <x v="8"/>
    <s v="Online"/>
    <s v="Credit Card"/>
    <n v="8"/>
    <n v="254.82"/>
    <n v="20"/>
    <n v="1630.85"/>
    <n v="216.19"/>
    <n v="247.23"/>
    <n v="0.12127678361196138"/>
    <n v="413"/>
    <s v="Not Returned"/>
    <s v="Delivered"/>
    <n v="47.23"/>
    <n v="2"/>
  </r>
  <r>
    <s v="efaaf791-35eb-4106-b67f-509578dc340b"/>
    <x v="351"/>
    <x v="6"/>
    <d v="2024-05-07T00:00:00"/>
    <n v="8"/>
    <s v="Late"/>
    <s v="b85a74cd-bf2b-40e4-ad55-169f54867db3"/>
    <s v="Tanya Martin DDS"/>
    <x v="2"/>
    <x v="3"/>
    <x v="0"/>
    <x v="3"/>
    <x v="5"/>
    <s v="Online"/>
    <s v="Credit Card"/>
    <n v="8"/>
    <n v="519.37"/>
    <n v="0"/>
    <n v="4154.96"/>
    <n v="403.5"/>
    <n v="926.96"/>
    <n v="0.22309721393226409"/>
    <n v="452"/>
    <s v="Not Returned"/>
    <s v="Delivered"/>
    <n v="39.229999999999997"/>
    <n v="3"/>
  </r>
  <r>
    <s v="2de1bda4-6a92-447b-9154-00a60283a43b"/>
    <x v="353"/>
    <x v="7"/>
    <d v="2024-10-25T00:00:00"/>
    <n v="6"/>
    <s v="Late"/>
    <s v="fe4995a4-112a-4ef5-b872-420e267d46e7"/>
    <s v="Emily Lopez"/>
    <x v="3"/>
    <x v="1"/>
    <x v="1"/>
    <x v="2"/>
    <x v="5"/>
    <s v="Online"/>
    <s v="Credit Card"/>
    <n v="5"/>
    <n v="1184.58"/>
    <n v="15"/>
    <n v="5034.46"/>
    <n v="1002.68"/>
    <n v="773.07"/>
    <n v="0.13052221040368739"/>
    <n v="39"/>
    <s v="Returned"/>
    <s v="In Transit"/>
    <n v="20.329999999999998"/>
    <n v="3"/>
  </r>
  <r>
    <s v="54beb7e0-7566-4394-89a8-c57d1806699f"/>
    <x v="537"/>
    <x v="6"/>
    <d v="2025-04-16T00:00:00"/>
    <n v="8"/>
    <s v="Late"/>
    <s v="77fc562b-9ffe-4709-8fa4-c293183f36db"/>
    <s v="Andrea Fields"/>
    <x v="0"/>
    <x v="5"/>
    <x v="1"/>
    <x v="0"/>
    <x v="3"/>
    <s v="Offline"/>
    <s v="Debit Card"/>
    <n v="3"/>
    <n v="971.47"/>
    <n v="20"/>
    <n v="2331.5300000000002"/>
    <n v="736.9"/>
    <n v="562.97"/>
    <n v="0.1931677423560858"/>
    <n v="399"/>
    <s v="Not Returned"/>
    <s v="Pending"/>
    <n v="39.22"/>
    <n v="2"/>
  </r>
  <r>
    <s v="039dfd70-a0fa-4665-984f-218a39dd11e1"/>
    <x v="423"/>
    <x v="5"/>
    <d v="2025-09-04T00:00:00"/>
    <n v="2"/>
    <s v="On Time"/>
    <s v="48c08457-464a-4a48-b150-e60ded8982c2"/>
    <s v="Shawna Silva"/>
    <x v="2"/>
    <x v="7"/>
    <x v="1"/>
    <x v="0"/>
    <x v="2"/>
    <s v="Online"/>
    <s v="Debit Card"/>
    <n v="1"/>
    <n v="256.27999999999997"/>
    <n v="20"/>
    <n v="205.02"/>
    <n v="206.84"/>
    <n v="39.549999999999997"/>
    <n v="0.15432339628531294"/>
    <n v="457"/>
    <s v="Returned"/>
    <s v="Pending"/>
    <n v="31.81"/>
    <n v="5"/>
  </r>
  <r>
    <s v="673c984b-c459-4172-9fdf-4b1b5e05b8b1"/>
    <x v="623"/>
    <x v="8"/>
    <d v="2024-06-16T00:00:00"/>
    <n v="6"/>
    <s v="Late"/>
    <s v="8a8016fe-8fa5-4e32-8137-4168ef2ecdc9"/>
    <s v="Christina Watkins"/>
    <x v="1"/>
    <x v="4"/>
    <x v="2"/>
    <x v="2"/>
    <x v="9"/>
    <s v="Online"/>
    <s v="Cash"/>
    <n v="2"/>
    <n v="1006.3"/>
    <n v="20"/>
    <n v="1610.08"/>
    <n v="663.54"/>
    <n v="548.41999999999996"/>
    <n v="0.27249329225876973"/>
    <n v="449"/>
    <s v="Not Returned"/>
    <s v="Pending"/>
    <n v="43.85"/>
    <n v="1"/>
  </r>
  <r>
    <s v="2da6b974-47ad-41dd-b768-b54abb0c686a"/>
    <x v="161"/>
    <x v="1"/>
    <d v="2024-01-12T00:00:00"/>
    <n v="8"/>
    <s v="Late"/>
    <s v="206faddb-1a31-487e-904c-01a1434fe133"/>
    <s v="Laurie Miranda"/>
    <x v="0"/>
    <x v="5"/>
    <x v="1"/>
    <x v="2"/>
    <x v="1"/>
    <s v="Online"/>
    <s v="Debit Card"/>
    <n v="9"/>
    <n v="79.099999999999994"/>
    <n v="10"/>
    <n v="640.71"/>
    <n v="66.069999999999993"/>
    <n v="105.54"/>
    <n v="0.1482511588706279"/>
    <n v="333"/>
    <s v="Not Returned"/>
    <s v="Pending"/>
    <n v="44.07"/>
    <n v="2"/>
  </r>
  <r>
    <s v="9798739e-da78-4fca-85a0-6501935e2c27"/>
    <x v="363"/>
    <x v="8"/>
    <d v="2024-06-30T00:00:00"/>
    <n v="1"/>
    <s v="On Time"/>
    <s v="ceab2f76-f776-44e8-86f9-09649ad28c4a"/>
    <s v="Lisa Blankenship"/>
    <x v="2"/>
    <x v="5"/>
    <x v="1"/>
    <x v="1"/>
    <x v="2"/>
    <s v="Offline"/>
    <s v="Net Banking"/>
    <n v="3"/>
    <n v="1929.82"/>
    <n v="0"/>
    <n v="5789.46"/>
    <n v="1384.09"/>
    <n v="1637.19"/>
    <n v="0.28278803204443936"/>
    <n v="180"/>
    <s v="Not Returned"/>
    <s v="In Transit"/>
    <n v="22.93"/>
    <n v="4"/>
  </r>
  <r>
    <s v="3b59475e-c88a-4a74-80af-085d2b088fcd"/>
    <x v="408"/>
    <x v="10"/>
    <d v="2024-03-29T00:00:00"/>
    <n v="2"/>
    <s v="On Time"/>
    <s v="edf6cca4-1761-41ce-b768-d6aafd34d21e"/>
    <s v="Brianna Martin"/>
    <x v="1"/>
    <x v="1"/>
    <x v="1"/>
    <x v="3"/>
    <x v="9"/>
    <s v="Offline"/>
    <s v="Debit Card"/>
    <n v="6"/>
    <n v="1380.37"/>
    <n v="0"/>
    <n v="8282.2199999999993"/>
    <n v="1009.16"/>
    <n v="2227.2600000000002"/>
    <n v="0.26892065170932433"/>
    <n v="45"/>
    <s v="Not Returned"/>
    <s v="Delivered"/>
    <n v="38.11"/>
    <n v="4"/>
  </r>
  <r>
    <s v="e55d32af-13e9-4070-92c6-456200102dc0"/>
    <x v="263"/>
    <x v="9"/>
    <d v="2025-09-01T00:00:00"/>
    <n v="6"/>
    <s v="Late"/>
    <s v="82ff1dad-2310-49fb-8d5c-4547f84791e0"/>
    <s v="Jessica Ruiz"/>
    <x v="0"/>
    <x v="3"/>
    <x v="0"/>
    <x v="1"/>
    <x v="2"/>
    <s v="Offline"/>
    <s v="Debit Card"/>
    <n v="8"/>
    <n v="191.76"/>
    <n v="0"/>
    <n v="1534.08"/>
    <n v="127.57"/>
    <n v="513.52"/>
    <n v="0.33474134334584899"/>
    <n v="144"/>
    <s v="Returned"/>
    <s v="Pending"/>
    <n v="38.659999999999997"/>
    <n v="1"/>
  </r>
  <r>
    <s v="3da34aca-1e07-44a8-828f-d8cb80189536"/>
    <x v="507"/>
    <x v="8"/>
    <d v="2024-06-09T00:00:00"/>
    <n v="1"/>
    <s v="On Time"/>
    <s v="c61f98b1-6097-4bc0-a4ab-d0358f65abf9"/>
    <s v="John Collins"/>
    <x v="0"/>
    <x v="2"/>
    <x v="2"/>
    <x v="1"/>
    <x v="0"/>
    <s v="Offline"/>
    <s v="Credit Card"/>
    <n v="5"/>
    <n v="1106.57"/>
    <n v="20"/>
    <n v="4426.28"/>
    <n v="685.84"/>
    <n v="1682.92"/>
    <n v="0.30416873763069668"/>
    <n v="378"/>
    <s v="Not Returned"/>
    <s v="Pending"/>
    <n v="41.42"/>
    <n v="1"/>
  </r>
  <r>
    <s v="e21f0167-1404-4492-87db-016851251262"/>
    <x v="624"/>
    <x v="11"/>
    <d v="2024-12-02T00:00:00"/>
    <n v="7"/>
    <s v="Late"/>
    <s v="f4927b35-36c2-4bc3-9799-d80d9afa3fb4"/>
    <s v="Mark Ramirez"/>
    <x v="2"/>
    <x v="1"/>
    <x v="1"/>
    <x v="2"/>
    <x v="8"/>
    <s v="Offline"/>
    <s v="Net Banking"/>
    <n v="2"/>
    <n v="141.36000000000001"/>
    <n v="10"/>
    <n v="254.45"/>
    <n v="123.47"/>
    <n v="32.200000000000003"/>
    <n v="0.11389360498019241"/>
    <n v="198"/>
    <s v="Not Returned"/>
    <s v="In Transit"/>
    <n v="37.08"/>
    <n v="2"/>
  </r>
  <r>
    <s v="710fc415-8f7c-4071-afef-2c5dd7021edd"/>
    <x v="260"/>
    <x v="0"/>
    <d v="2024-02-05T00:00:00"/>
    <n v="1"/>
    <s v="On Time"/>
    <s v="4023539b-c9f9-4d37-b1f2-0ebf7d76c495"/>
    <s v="Kristin Graham"/>
    <x v="0"/>
    <x v="2"/>
    <x v="2"/>
    <x v="2"/>
    <x v="8"/>
    <s v="Offline"/>
    <s v="Cash"/>
    <n v="2"/>
    <n v="654.22"/>
    <n v="0"/>
    <n v="1308.44"/>
    <n v="393.15"/>
    <n v="522.14"/>
    <n v="0.39905536363914279"/>
    <n v="215"/>
    <s v="Not Returned"/>
    <s v="Delivered"/>
    <n v="27.08"/>
    <n v="5"/>
  </r>
  <r>
    <s v="5d9dacbd-ddbb-4fa4-8679-c4f22d9238a4"/>
    <x v="411"/>
    <x v="4"/>
    <d v="2024-07-15T00:00:00"/>
    <n v="2"/>
    <s v="On Time"/>
    <s v="ab87aea4-c54f-47ad-b750-bfbbdaf9ae1b"/>
    <s v="Jeff Jensen"/>
    <x v="1"/>
    <x v="4"/>
    <x v="2"/>
    <x v="0"/>
    <x v="6"/>
    <s v="Online"/>
    <s v="Cash"/>
    <n v="9"/>
    <n v="971.29"/>
    <n v="10"/>
    <n v="7867.45"/>
    <n v="676.3"/>
    <n v="2389.42"/>
    <n v="0.27333866415911939"/>
    <n v="464"/>
    <s v="Not Returned"/>
    <s v="In Transit"/>
    <n v="41.32"/>
    <n v="2"/>
  </r>
  <r>
    <s v="30e4541b-f07c-4ca7-abac-d8e1ff7661bb"/>
    <x v="548"/>
    <x v="9"/>
    <d v="2025-08-30T00:00:00"/>
    <n v="3"/>
    <s v="On Time"/>
    <s v="eee5b33e-2dd3-4f8e-9fcb-f48261e8baa5"/>
    <s v="Alexandra Ramos"/>
    <x v="2"/>
    <x v="2"/>
    <x v="2"/>
    <x v="2"/>
    <x v="4"/>
    <s v="Online"/>
    <s v="Net Banking"/>
    <n v="2"/>
    <n v="1020.61"/>
    <n v="10"/>
    <n v="1837.1"/>
    <n v="723.29"/>
    <n v="535.17999999999995"/>
    <n v="0.26218633954203857"/>
    <n v="236"/>
    <s v="Returned"/>
    <s v="Delivered"/>
    <n v="38.049999999999997"/>
    <n v="1"/>
  </r>
  <r>
    <s v="4f75c3d1-9610-4189-816f-f44c31e43850"/>
    <x v="168"/>
    <x v="11"/>
    <d v="2024-12-06T00:00:00"/>
    <n v="8"/>
    <s v="Late"/>
    <s v="5e6e187a-e939-4790-9817-7e4a5415668e"/>
    <s v="Kathryn Smith"/>
    <x v="2"/>
    <x v="5"/>
    <x v="1"/>
    <x v="2"/>
    <x v="0"/>
    <s v="Online"/>
    <s v="Credit Card"/>
    <n v="6"/>
    <n v="898.51"/>
    <n v="10"/>
    <n v="4851.95"/>
    <n v="653.09"/>
    <n v="1325.27"/>
    <n v="0.24582735120736926"/>
    <n v="183"/>
    <s v="Returned"/>
    <s v="In Transit"/>
    <n v="9.58"/>
    <n v="4"/>
  </r>
  <r>
    <s v="a444c040-4663-4755-a5b0-163908954db1"/>
    <x v="511"/>
    <x v="3"/>
    <d v="2024-05-24T00:00:00"/>
    <n v="8"/>
    <s v="Late"/>
    <s v="fee8acf1-0b3e-4b6e-a5f6-98977a8e5e5c"/>
    <s v="Dawn Garrett"/>
    <x v="1"/>
    <x v="2"/>
    <x v="2"/>
    <x v="0"/>
    <x v="1"/>
    <s v="Offline"/>
    <s v="Credit Card"/>
    <n v="6"/>
    <n v="954.5"/>
    <n v="15"/>
    <n v="4867.95"/>
    <n v="803.36"/>
    <n v="770.81"/>
    <n v="0.13459228217216693"/>
    <n v="110"/>
    <s v="Returned"/>
    <s v="In Transit"/>
    <n v="19.309999999999999"/>
    <n v="2"/>
  </r>
  <r>
    <s v="b7d0c829-dcf9-4680-87ca-07d8d2c57940"/>
    <x v="240"/>
    <x v="1"/>
    <d v="2025-01-09T00:00:00"/>
    <n v="6"/>
    <s v="Late"/>
    <s v="9b8826ed-ff4a-4185-b886-f504ed758b74"/>
    <s v="Katherine Wells"/>
    <x v="2"/>
    <x v="1"/>
    <x v="1"/>
    <x v="1"/>
    <x v="9"/>
    <s v="Online"/>
    <s v="Cash"/>
    <n v="2"/>
    <n v="628.19000000000005"/>
    <n v="10"/>
    <n v="1130.74"/>
    <n v="471.76"/>
    <n v="281.57"/>
    <n v="0.22411213167990574"/>
    <n v="25"/>
    <s v="Returned"/>
    <s v="Pending"/>
    <n v="12.77"/>
    <n v="3"/>
  </r>
  <r>
    <s v="ceb3c70f-8bab-4c9c-8026-6d51a5c5bce0"/>
    <x v="263"/>
    <x v="9"/>
    <d v="2025-08-31T00:00:00"/>
    <n v="5"/>
    <s v="On Time"/>
    <s v="0761dc0c-5e99-4568-89c7-0e3d1a985b74"/>
    <s v="Michelle Thornton"/>
    <x v="0"/>
    <x v="4"/>
    <x v="2"/>
    <x v="3"/>
    <x v="7"/>
    <s v="Offline"/>
    <s v="Cash"/>
    <n v="3"/>
    <n v="1792.33"/>
    <n v="20"/>
    <n v="4301.59"/>
    <n v="1352.96"/>
    <n v="1054.49"/>
    <n v="0.19611157915488034"/>
    <n v="219"/>
    <s v="Not Returned"/>
    <s v="Delivered"/>
    <n v="5.46"/>
    <n v="4"/>
  </r>
  <r>
    <s v="1533fe82-21b3-4264-99d7-6878def42b39"/>
    <x v="513"/>
    <x v="10"/>
    <d v="2024-03-11T00:00:00"/>
    <n v="9"/>
    <s v="Late"/>
    <s v="1e92c0ae-d886-4de4-9585-3f0b6b691bd2"/>
    <s v="Mark Brown"/>
    <x v="2"/>
    <x v="2"/>
    <x v="2"/>
    <x v="1"/>
    <x v="9"/>
    <s v="Offline"/>
    <s v="Cash"/>
    <n v="4"/>
    <n v="1893.91"/>
    <n v="10"/>
    <n v="6818.08"/>
    <n v="1254.67"/>
    <n v="2301.2600000000002"/>
    <n v="0.30377103452645587"/>
    <n v="354"/>
    <s v="Returned"/>
    <s v="In Transit"/>
    <n v="32.17"/>
    <n v="2"/>
  </r>
  <r>
    <s v="fbc053a8-4708-4f0f-8b49-0e26db9eb2e6"/>
    <x v="321"/>
    <x v="2"/>
    <d v="2024-01-09T00:00:00"/>
    <n v="9"/>
    <s v="Late"/>
    <s v="9d2f5a3e-a7b4-49c8-b1b5-efb0da42698b"/>
    <s v="Faith Powers"/>
    <x v="2"/>
    <x v="4"/>
    <x v="2"/>
    <x v="3"/>
    <x v="4"/>
    <s v="Online"/>
    <s v="Debit Card"/>
    <n v="1"/>
    <n v="151.63"/>
    <n v="10"/>
    <n v="136.47"/>
    <n v="114.5"/>
    <n v="33.42"/>
    <n v="0.22040493306073997"/>
    <n v="29"/>
    <s v="Not Returned"/>
    <s v="In Transit"/>
    <n v="39.979999999999997"/>
    <n v="3"/>
  </r>
  <r>
    <s v="2b519424-b595-459d-a5d2-0eae5104da0c"/>
    <x v="19"/>
    <x v="5"/>
    <d v="2025-09-24T00:00:00"/>
    <n v="10"/>
    <s v="Late"/>
    <s v="b8dddfc2-963b-431c-bc7c-356de7dd93a5"/>
    <s v="Kelli Shepard"/>
    <x v="2"/>
    <x v="1"/>
    <x v="1"/>
    <x v="2"/>
    <x v="3"/>
    <s v="Online"/>
    <s v="UPI"/>
    <n v="10"/>
    <n v="1390.24"/>
    <n v="5"/>
    <n v="13207.28"/>
    <n v="1031.95"/>
    <n v="3403.75"/>
    <n v="0.24483182759811256"/>
    <n v="305"/>
    <s v="Not Returned"/>
    <s v="In Transit"/>
    <n v="47.82"/>
    <n v="1"/>
  </r>
  <r>
    <s v="ab6d9aa8-aaef-4be1-9674-998a6a97cbce"/>
    <x v="320"/>
    <x v="9"/>
    <d v="2024-09-02T00:00:00"/>
    <n v="8"/>
    <s v="Late"/>
    <s v="d33650db-3164-42fe-90a0-e2600fbd6062"/>
    <s v="Brittany Adams"/>
    <x v="2"/>
    <x v="6"/>
    <x v="0"/>
    <x v="1"/>
    <x v="6"/>
    <s v="Offline"/>
    <s v="UPI"/>
    <n v="1"/>
    <n v="852.41"/>
    <n v="15"/>
    <n v="724.55"/>
    <n v="639.36"/>
    <n v="181.09"/>
    <n v="0.21244471557114536"/>
    <n v="130"/>
    <s v="Returned"/>
    <s v="In Transit"/>
    <n v="43.27"/>
    <n v="5"/>
  </r>
  <r>
    <s v="9bc88efe-4688-4612-8b64-e782718296af"/>
    <x v="256"/>
    <x v="0"/>
    <d v="2024-03-06T00:00:00"/>
    <n v="7"/>
    <s v="Late"/>
    <s v="68c4b51a-8166-456c-b04f-bce932dcea5b"/>
    <s v="Paul Massey"/>
    <x v="1"/>
    <x v="1"/>
    <x v="1"/>
    <x v="1"/>
    <x v="1"/>
    <s v="Offline"/>
    <s v="Debit Card"/>
    <n v="3"/>
    <n v="556.36"/>
    <n v="15"/>
    <n v="1418.72"/>
    <n v="368.88"/>
    <n v="478.07"/>
    <n v="0.28642725333716779"/>
    <n v="92"/>
    <s v="Returned"/>
    <s v="Pending"/>
    <n v="12.92"/>
    <n v="2"/>
  </r>
  <r>
    <s v="59c67a52-8f80-41ef-8615-575c4fa87a65"/>
    <x v="524"/>
    <x v="7"/>
    <d v="2023-10-27T00:00:00"/>
    <n v="8"/>
    <s v="Late"/>
    <s v="9173cd93-775c-4f30-9769-6e2f1e228ade"/>
    <s v="Angelica Conrad"/>
    <x v="2"/>
    <x v="7"/>
    <x v="1"/>
    <x v="0"/>
    <x v="5"/>
    <s v="Online"/>
    <s v="Cash"/>
    <n v="8"/>
    <n v="1535.07"/>
    <n v="10"/>
    <n v="11052.5"/>
    <n v="1220.96"/>
    <n v="2261.59"/>
    <n v="0.18416016859166034"/>
    <n v="54"/>
    <s v="Not Returned"/>
    <s v="Delivered"/>
    <n v="7.57"/>
    <n v="3"/>
  </r>
  <r>
    <s v="2eb86221-172f-4d9b-ab02-c6611dc35362"/>
    <x v="427"/>
    <x v="2"/>
    <d v="2023-12-28T00:00:00"/>
    <n v="4"/>
    <s v="On Time"/>
    <s v="5147c3ba-2f87-4748-961f-77a1bac3d057"/>
    <s v="Tracy Wang"/>
    <x v="0"/>
    <x v="5"/>
    <x v="1"/>
    <x v="2"/>
    <x v="5"/>
    <s v="Offline"/>
    <s v="Debit Card"/>
    <n v="9"/>
    <n v="613.45000000000005"/>
    <n v="15"/>
    <n v="4692.8900000000003"/>
    <n v="474.28"/>
    <n v="1064.6500000000001"/>
    <n v="0.19283469629871131"/>
    <n v="481"/>
    <s v="Returned"/>
    <s v="In Transit"/>
    <n v="47.99"/>
    <n v="1"/>
  </r>
  <r>
    <s v="5fe12b57-a350-4764-b7af-c63b02ac1c61"/>
    <x v="207"/>
    <x v="8"/>
    <d v="2025-06-30T00:00:00"/>
    <n v="10"/>
    <s v="Late"/>
    <s v="b96a33aa-e090-42d7-94ce-6f0f75d9704d"/>
    <s v="Elizabeth Becker"/>
    <x v="0"/>
    <x v="2"/>
    <x v="2"/>
    <x v="1"/>
    <x v="7"/>
    <s v="Online"/>
    <s v="UPI"/>
    <n v="3"/>
    <n v="107.7"/>
    <n v="15"/>
    <n v="274.63"/>
    <n v="96.77"/>
    <n v="27.87"/>
    <n v="8.6258124419684307E-2"/>
    <n v="94"/>
    <s v="Not Returned"/>
    <s v="In Transit"/>
    <n v="27.3"/>
    <n v="1"/>
  </r>
  <r>
    <s v="c17e3dc0-bf56-48b9-b0eb-0400dd558095"/>
    <x v="287"/>
    <x v="5"/>
    <d v="2025-09-17T00:00:00"/>
    <n v="1"/>
    <s v="On Time"/>
    <s v="0da761fd-4f7c-4491-a1fa-e8a0bcf4ced1"/>
    <s v="Dustin Ramirez"/>
    <x v="1"/>
    <x v="1"/>
    <x v="1"/>
    <x v="3"/>
    <x v="1"/>
    <s v="Online"/>
    <s v="Cash"/>
    <n v="2"/>
    <n v="99.28"/>
    <n v="15"/>
    <n v="168.78"/>
    <n v="73.400000000000006"/>
    <n v="44"/>
    <n v="0.22159548751007252"/>
    <n v="473"/>
    <s v="Returned"/>
    <s v="In Transit"/>
    <n v="44.92"/>
    <n v="1"/>
  </r>
  <r>
    <s v="d5d4999b-39d8-4a14-a9fa-c66650c74b31"/>
    <x v="233"/>
    <x v="2"/>
    <d v="2025-01-05T00:00:00"/>
    <n v="8"/>
    <s v="Late"/>
    <s v="330062f1-e231-4ce6-85d6-2ecd3030d7f4"/>
    <s v="Edward Wolfe"/>
    <x v="1"/>
    <x v="6"/>
    <x v="0"/>
    <x v="0"/>
    <x v="3"/>
    <s v="Offline"/>
    <s v="UPI"/>
    <n v="4"/>
    <n v="617.85"/>
    <n v="5"/>
    <n v="2347.83"/>
    <n v="404.95"/>
    <n v="809.02"/>
    <n v="0.32735291737476729"/>
    <n v="192"/>
    <s v="Returned"/>
    <s v="Delivered"/>
    <n v="43.84"/>
    <n v="4"/>
  </r>
  <r>
    <s v="94256e90-5aeb-4055-bd69-258017a85108"/>
    <x v="310"/>
    <x v="3"/>
    <d v="2024-05-13T00:00:00"/>
    <n v="4"/>
    <s v="On Time"/>
    <s v="a44eb3e1-c5ba-436f-994e-d61a5d15c129"/>
    <s v="Sandra Mcdaniel"/>
    <x v="0"/>
    <x v="5"/>
    <x v="1"/>
    <x v="2"/>
    <x v="9"/>
    <s v="Offline"/>
    <s v="UPI"/>
    <n v="4"/>
    <n v="894.8"/>
    <n v="20"/>
    <n v="2863.36"/>
    <n v="538.30999999999995"/>
    <n v="1140.77"/>
    <n v="0.31872206079570853"/>
    <n v="133"/>
    <s v="Returned"/>
    <s v="Delivered"/>
    <n v="44.64"/>
    <n v="5"/>
  </r>
  <r>
    <s v="95d12c70-d5b0-4c12-b31d-40e209673567"/>
    <x v="454"/>
    <x v="0"/>
    <d v="2024-02-29T00:00:00"/>
    <n v="3"/>
    <s v="On Time"/>
    <s v="9197107c-89b7-42ed-a7dc-3b6562bbf84c"/>
    <s v="Michael Reed"/>
    <x v="2"/>
    <x v="6"/>
    <x v="0"/>
    <x v="0"/>
    <x v="4"/>
    <s v="Online"/>
    <s v="Net Banking"/>
    <n v="10"/>
    <n v="477.02"/>
    <n v="5"/>
    <n v="4531.6899999999996"/>
    <n v="304.42"/>
    <n v="1639.7"/>
    <n v="0.34373820804159155"/>
    <n v="440"/>
    <s v="Returned"/>
    <s v="Delivered"/>
    <n v="45.27"/>
    <n v="1"/>
  </r>
  <r>
    <s v="351b3e63-49e7-45c7-8bd8-715eae98b722"/>
    <x v="625"/>
    <x v="4"/>
    <d v="2025-07-08T00:00:00"/>
    <n v="1"/>
    <s v="On Time"/>
    <s v="80f6c26c-f7ee-4d84-b31c-834957992f42"/>
    <s v="Natalie Adams"/>
    <x v="1"/>
    <x v="4"/>
    <x v="2"/>
    <x v="1"/>
    <x v="6"/>
    <s v="Offline"/>
    <s v="Cash"/>
    <n v="5"/>
    <n v="1321.82"/>
    <n v="20"/>
    <n v="5287.28"/>
    <n v="1117.1099999999999"/>
    <n v="818.84"/>
    <n v="0.123895840583438"/>
    <n v="231"/>
    <s v="Not Returned"/>
    <s v="Pending"/>
    <n v="19.899999999999999"/>
    <n v="2"/>
  </r>
  <r>
    <s v="37df8dfb-421a-4d96-b5f1-e04bc5fe21d6"/>
    <x v="557"/>
    <x v="11"/>
    <d v="2024-11-23T00:00:00"/>
    <n v="5"/>
    <s v="On Time"/>
    <s v="ec02e881-080c-4aaa-82c6-cc4277ba69f1"/>
    <s v="Matthew Lopez"/>
    <x v="3"/>
    <x v="7"/>
    <x v="1"/>
    <x v="1"/>
    <x v="1"/>
    <s v="Online"/>
    <s v="Cash"/>
    <n v="6"/>
    <n v="1306.82"/>
    <n v="5"/>
    <n v="7448.87"/>
    <n v="1014.66"/>
    <n v="1665.31"/>
    <n v="0.21238706682379108"/>
    <n v="370"/>
    <s v="Returned"/>
    <s v="Pending"/>
    <n v="43.66"/>
    <n v="4"/>
  </r>
  <r>
    <s v="5f4dec1d-52af-491a-9639-e2b7779d7db4"/>
    <x v="219"/>
    <x v="0"/>
    <d v="2024-02-03T00:00:00"/>
    <n v="1"/>
    <s v="On Time"/>
    <s v="96a0c726-a886-49fc-a0be-b85d9053317b"/>
    <s v="Erica Garcia"/>
    <x v="1"/>
    <x v="3"/>
    <x v="0"/>
    <x v="0"/>
    <x v="2"/>
    <s v="Online"/>
    <s v="Net Banking"/>
    <n v="6"/>
    <n v="1508.96"/>
    <n v="15"/>
    <n v="7695.7"/>
    <n v="1288.57"/>
    <n v="1123.99"/>
    <n v="0.12414621107694483"/>
    <n v="5"/>
    <s v="Returned"/>
    <s v="Pending"/>
    <n v="48.19"/>
    <n v="2"/>
  </r>
  <r>
    <s v="28a3df6e-0205-4f80-a6a9-8352de8c5a13"/>
    <x v="337"/>
    <x v="4"/>
    <d v="2024-07-25T00:00:00"/>
    <n v="4"/>
    <s v="On Time"/>
    <s v="56302021-55af-4783-b9ba-19db6be1610b"/>
    <s v="Ariel Gentry"/>
    <x v="0"/>
    <x v="1"/>
    <x v="1"/>
    <x v="1"/>
    <x v="7"/>
    <s v="Offline"/>
    <s v="UPI"/>
    <n v="6"/>
    <n v="1554.71"/>
    <n v="10"/>
    <n v="8395.43"/>
    <n v="1344.26"/>
    <n v="1136.43"/>
    <n v="0.12182657859021941"/>
    <n v="277"/>
    <s v="Returned"/>
    <s v="Pending"/>
    <n v="15.13"/>
    <n v="2"/>
  </r>
  <r>
    <s v="2fa83aa4-8bf9-466d-b782-e83f29a9b2d7"/>
    <x v="623"/>
    <x v="8"/>
    <d v="2024-06-12T00:00:00"/>
    <n v="2"/>
    <s v="On Time"/>
    <s v="cf292101-7062-4ff6-8591-67e1c0860861"/>
    <s v="Linda Neal"/>
    <x v="0"/>
    <x v="6"/>
    <x v="0"/>
    <x v="1"/>
    <x v="8"/>
    <s v="Online"/>
    <s v="UPI"/>
    <n v="1"/>
    <n v="452.27"/>
    <n v="5"/>
    <n v="429.66"/>
    <n v="304.56"/>
    <n v="140.32"/>
    <n v="0.31025714727928005"/>
    <n v="463"/>
    <s v="Not Returned"/>
    <s v="In Transit"/>
    <n v="43.41"/>
    <n v="1"/>
  </r>
  <r>
    <s v="3e5bd4af-d587-47a3-b93c-04f7663ab809"/>
    <x v="626"/>
    <x v="3"/>
    <d v="2025-05-16T00:00:00"/>
    <n v="10"/>
    <s v="Late"/>
    <s v="99d75477-5f8b-40f7-b92e-efe040a8bd6b"/>
    <s v="Michael Evans"/>
    <x v="3"/>
    <x v="0"/>
    <x v="0"/>
    <x v="1"/>
    <x v="6"/>
    <s v="Online"/>
    <s v="Net Banking"/>
    <n v="1"/>
    <n v="603.17999999999995"/>
    <n v="5"/>
    <n v="573.02"/>
    <n v="516.67999999999995"/>
    <n v="82.17"/>
    <n v="0.13622799164428531"/>
    <n v="99"/>
    <s v="Returned"/>
    <s v="Delivered"/>
    <n v="44.38"/>
    <n v="3"/>
  </r>
  <r>
    <s v="ef4c113d-c35f-4e12-bbfb-48d5e09f6e24"/>
    <x v="412"/>
    <x v="7"/>
    <d v="2025-10-08T00:00:00"/>
    <n v="1"/>
    <s v="On Time"/>
    <s v="1b9c67e0-81c8-4e2b-ad48-6d9ae69f1f78"/>
    <s v="Raymond Finley"/>
    <x v="3"/>
    <x v="2"/>
    <x v="2"/>
    <x v="3"/>
    <x v="7"/>
    <s v="Online"/>
    <s v="Credit Card"/>
    <n v="3"/>
    <n v="1204.5899999999999"/>
    <n v="0"/>
    <n v="3613.77"/>
    <n v="1016.14"/>
    <n v="565.35"/>
    <n v="0.15644327115450074"/>
    <n v="64"/>
    <s v="Not Returned"/>
    <s v="In Transit"/>
    <n v="9.07"/>
    <n v="5"/>
  </r>
  <r>
    <s v="831fd302-29fd-4b08-874f-645997d3d50e"/>
    <x v="627"/>
    <x v="9"/>
    <d v="2024-09-02T00:00:00"/>
    <n v="10"/>
    <s v="Late"/>
    <s v="e2f7e7ea-4cf2-4df8-ac1f-5d972a983090"/>
    <s v="Melissa Warren"/>
    <x v="1"/>
    <x v="1"/>
    <x v="1"/>
    <x v="3"/>
    <x v="6"/>
    <s v="Online"/>
    <s v="Credit Card"/>
    <n v="7"/>
    <n v="1515.15"/>
    <n v="10"/>
    <n v="9545.4500000000007"/>
    <n v="1321.67"/>
    <n v="1218.92"/>
    <n v="0.11492685778400064"/>
    <n v="73"/>
    <s v="Returned"/>
    <s v="In Transit"/>
    <n v="23.07"/>
    <n v="1"/>
  </r>
  <r>
    <s v="a9d500dd-2140-4672-a3b9-7f36c0793f64"/>
    <x v="282"/>
    <x v="2"/>
    <d v="2025-01-01T00:00:00"/>
    <n v="1"/>
    <s v="On Time"/>
    <s v="0dc5d7d9-f5bc-40c0-89df-af7c55492107"/>
    <s v="Ellen Cannon"/>
    <x v="2"/>
    <x v="7"/>
    <x v="1"/>
    <x v="3"/>
    <x v="0"/>
    <s v="Online"/>
    <s v="Net Banking"/>
    <n v="5"/>
    <n v="1196.5999999999999"/>
    <n v="5"/>
    <n v="5683.85"/>
    <n v="741.5"/>
    <n v="2161.7199999999998"/>
    <n v="0.36131037940832356"/>
    <n v="396"/>
    <s v="Not Returned"/>
    <s v="Pending"/>
    <n v="9.18"/>
    <n v="2"/>
  </r>
  <r>
    <s v="2a53dbd6-655f-4aa5-b56e-3fd6589a2b88"/>
    <x v="173"/>
    <x v="8"/>
    <d v="2025-07-07T00:00:00"/>
    <n v="7"/>
    <s v="Late"/>
    <s v="25c1f899-a89a-42c5-8037-42ae75e913d8"/>
    <s v="Christopher Parker"/>
    <x v="2"/>
    <x v="7"/>
    <x v="1"/>
    <x v="2"/>
    <x v="4"/>
    <s v="Online"/>
    <s v="Debit Card"/>
    <n v="2"/>
    <n v="1972.67"/>
    <n v="20"/>
    <n v="3156.27"/>
    <n v="1261.98"/>
    <n v="1137.0999999999999"/>
    <n v="0.28821343661129328"/>
    <n v="51"/>
    <s v="Not Returned"/>
    <s v="In Transit"/>
    <n v="15.45"/>
    <n v="4"/>
  </r>
  <r>
    <s v="6fc1aaeb-340c-48c9-9b96-4db13c7686e5"/>
    <x v="251"/>
    <x v="10"/>
    <d v="2024-03-15T00:00:00"/>
    <n v="7"/>
    <s v="Late"/>
    <s v="2775957e-3ea6-4a65-b960-df1f17152d76"/>
    <s v="Sarah Brooks"/>
    <x v="3"/>
    <x v="5"/>
    <x v="1"/>
    <x v="3"/>
    <x v="0"/>
    <s v="Offline"/>
    <s v="Credit Card"/>
    <n v="3"/>
    <n v="973.23"/>
    <n v="20"/>
    <n v="2335.75"/>
    <n v="767.75"/>
    <n v="493.15"/>
    <n v="0.16890491798786855"/>
    <n v="459"/>
    <s v="Returned"/>
    <s v="Pending"/>
    <n v="6.14"/>
    <n v="5"/>
  </r>
  <r>
    <s v="788664f3-1993-4dfe-983f-097d28c9d68c"/>
    <x v="598"/>
    <x v="7"/>
    <d v="2024-10-31T00:00:00"/>
    <n v="10"/>
    <s v="Late"/>
    <s v="b2e33ad9-64e0-4880-afd1-3c738cc19913"/>
    <s v="John Bennett"/>
    <x v="1"/>
    <x v="4"/>
    <x v="2"/>
    <x v="0"/>
    <x v="9"/>
    <s v="Offline"/>
    <s v="UPI"/>
    <n v="4"/>
    <n v="1626.87"/>
    <n v="0"/>
    <n v="6507.48"/>
    <n v="978.32"/>
    <n v="2594.1999999999998"/>
    <n v="0.39864893937438151"/>
    <n v="447"/>
    <s v="Returned"/>
    <s v="In Transit"/>
    <n v="7.75"/>
    <n v="2"/>
  </r>
  <r>
    <s v="eabd37da-c357-4620-be24-5711b4cb1a42"/>
    <x v="283"/>
    <x v="7"/>
    <d v="2024-10-12T00:00:00"/>
    <n v="2"/>
    <s v="On Time"/>
    <s v="517fd316-20e5-4866-a338-0b421887fa69"/>
    <s v="Brandi Mejia"/>
    <x v="3"/>
    <x v="0"/>
    <x v="0"/>
    <x v="0"/>
    <x v="6"/>
    <s v="Online"/>
    <s v="Debit Card"/>
    <n v="6"/>
    <n v="1397.61"/>
    <n v="10"/>
    <n v="7547.09"/>
    <n v="842.73"/>
    <n v="2996.35"/>
    <n v="0.35731832676259234"/>
    <n v="51"/>
    <s v="Returned"/>
    <s v="In Transit"/>
    <n v="15.7"/>
    <n v="1"/>
  </r>
  <r>
    <s v="baf9aa9d-acbc-43ed-91dd-d3e6487f70f0"/>
    <x v="10"/>
    <x v="5"/>
    <d v="2025-09-16T00:00:00"/>
    <n v="3"/>
    <s v="On Time"/>
    <s v="64d36090-98d0-4c61-acb2-170bdf683491"/>
    <s v="Hannah Santiago"/>
    <x v="3"/>
    <x v="7"/>
    <x v="1"/>
    <x v="3"/>
    <x v="4"/>
    <s v="Offline"/>
    <s v="Debit Card"/>
    <n v="3"/>
    <n v="948.94"/>
    <n v="10"/>
    <n v="2562.14"/>
    <n v="702.07"/>
    <n v="666.55"/>
    <n v="0.23413844219163835"/>
    <n v="78"/>
    <s v="Returned"/>
    <s v="Pending"/>
    <n v="29.54"/>
    <n v="3"/>
  </r>
  <r>
    <s v="9bc81ea5-e2b5-474d-b8c0-f0c306e2ac94"/>
    <x v="628"/>
    <x v="1"/>
    <d v="2025-01-22T00:00:00"/>
    <n v="8"/>
    <s v="Late"/>
    <s v="5e7f78d9-3c33-499f-8491-6b7f2d9be542"/>
    <s v="Jonathan Smith"/>
    <x v="2"/>
    <x v="6"/>
    <x v="0"/>
    <x v="0"/>
    <x v="4"/>
    <s v="Online"/>
    <s v="Cash"/>
    <n v="1"/>
    <n v="401.65"/>
    <n v="10"/>
    <n v="361.49"/>
    <n v="333.97"/>
    <n v="60.91"/>
    <n v="0.15164944603510519"/>
    <n v="252"/>
    <s v="Not Returned"/>
    <s v="Pending"/>
    <n v="13.92"/>
    <n v="2"/>
  </r>
  <r>
    <s v="13c7f140-ea22-4efd-a5ef-2c84c06e6481"/>
    <x v="372"/>
    <x v="1"/>
    <d v="2025-01-30T00:00:00"/>
    <n v="6"/>
    <s v="Late"/>
    <s v="7ffcb3fe-2359-4443-bae6-1863a5448d55"/>
    <s v="Daniel Graham"/>
    <x v="0"/>
    <x v="2"/>
    <x v="2"/>
    <x v="1"/>
    <x v="4"/>
    <s v="Online"/>
    <s v="UPI"/>
    <n v="9"/>
    <n v="1199.6600000000001"/>
    <n v="15"/>
    <n v="9177.4"/>
    <n v="847.3"/>
    <n v="2695.55"/>
    <n v="0.24965869959451475"/>
    <n v="239"/>
    <s v="Not Returned"/>
    <s v="In Transit"/>
    <n v="17.37"/>
    <n v="5"/>
  </r>
  <r>
    <s v="6cfb6acc-2e0c-4488-a76f-7d3c62522f26"/>
    <x v="531"/>
    <x v="4"/>
    <d v="2024-07-12T00:00:00"/>
    <n v="6"/>
    <s v="Late"/>
    <s v="63065765-4fa3-4af6-88f3-68ba26976497"/>
    <s v="Karen Green"/>
    <x v="2"/>
    <x v="6"/>
    <x v="0"/>
    <x v="2"/>
    <x v="1"/>
    <s v="Offline"/>
    <s v="Debit Card"/>
    <n v="9"/>
    <n v="1084.29"/>
    <n v="5"/>
    <n v="9270.68"/>
    <n v="966.97"/>
    <n v="1003.09"/>
    <n v="0.10279025393985414"/>
    <n v="207"/>
    <s v="Returned"/>
    <s v="Delivered"/>
    <n v="38.28"/>
    <n v="3"/>
  </r>
  <r>
    <s v="aeadd1dc-65f1-4e33-a9dd-f2292df4e387"/>
    <x v="24"/>
    <x v="5"/>
    <d v="2024-09-12T00:00:00"/>
    <n v="4"/>
    <s v="On Time"/>
    <s v="77052c84-1b3f-4866-9590-42df8470f4ae"/>
    <s v="Hannah Oconnor"/>
    <x v="3"/>
    <x v="4"/>
    <x v="2"/>
    <x v="3"/>
    <x v="7"/>
    <s v="Offline"/>
    <s v="Credit Card"/>
    <n v="3"/>
    <n v="1334"/>
    <n v="10"/>
    <n v="3601.8"/>
    <n v="922.52"/>
    <n v="1111"/>
    <n v="0.27761119440279858"/>
    <n v="402"/>
    <s v="Not Returned"/>
    <s v="Delivered"/>
    <n v="30"/>
    <n v="2"/>
  </r>
  <r>
    <s v="ce9205ae-cdb5-482a-a78b-941fdcca9a71"/>
    <x v="152"/>
    <x v="10"/>
    <d v="2025-03-16T00:00:00"/>
    <n v="7"/>
    <s v="Late"/>
    <s v="20f5128d-51ab-4c77-a92f-adf7032124e8"/>
    <s v="Janet Gibson"/>
    <x v="1"/>
    <x v="5"/>
    <x v="1"/>
    <x v="2"/>
    <x v="3"/>
    <s v="Offline"/>
    <s v="Cash"/>
    <n v="9"/>
    <n v="1522.21"/>
    <n v="5"/>
    <n v="13014.9"/>
    <n v="1074.3800000000001"/>
    <n v="3828.95"/>
    <n v="0.27948764552124139"/>
    <n v="88"/>
    <s v="Not Returned"/>
    <s v="Delivered"/>
    <n v="31.5"/>
    <n v="3"/>
  </r>
  <r>
    <s v="66d6089e-ab91-4501-b5bd-62cda76090e7"/>
    <x v="21"/>
    <x v="7"/>
    <d v="2024-11-02T00:00:00"/>
    <n v="5"/>
    <s v="On Time"/>
    <s v="4d8e6d5e-0df4-43bb-8577-d3a56c262577"/>
    <s v="Patrick Wilson"/>
    <x v="0"/>
    <x v="5"/>
    <x v="1"/>
    <x v="0"/>
    <x v="5"/>
    <s v="Offline"/>
    <s v="Net Banking"/>
    <n v="3"/>
    <n v="1709.61"/>
    <n v="5"/>
    <n v="4872.3900000000003"/>
    <n v="1151.77"/>
    <n v="1589.84"/>
    <n v="0.3099810288116393"/>
    <n v="293"/>
    <s v="Returned"/>
    <s v="Pending"/>
    <n v="5.52"/>
    <n v="1"/>
  </r>
  <r>
    <s v="80871ba9-7344-4407-a880-81f9cd6b4aa0"/>
    <x v="4"/>
    <x v="4"/>
    <d v="2025-07-11T00:00:00"/>
    <n v="7"/>
    <s v="Late"/>
    <s v="b6472ba8-793a-450c-87ef-d8e25f717ac6"/>
    <s v="Joseph Diaz"/>
    <x v="0"/>
    <x v="4"/>
    <x v="2"/>
    <x v="3"/>
    <x v="7"/>
    <s v="Offline"/>
    <s v="UPI"/>
    <n v="8"/>
    <n v="1671.38"/>
    <n v="0"/>
    <n v="13371.04"/>
    <n v="1070.21"/>
    <n v="4809.3599999999997"/>
    <n v="0.35968481135349228"/>
    <n v="423"/>
    <s v="Returned"/>
    <s v="Pending"/>
    <n v="21.26"/>
    <n v="2"/>
  </r>
  <r>
    <s v="881e40c6-6c8f-4833-bb11-6ab62dc86df8"/>
    <x v="221"/>
    <x v="8"/>
    <d v="2025-06-28T00:00:00"/>
    <n v="10"/>
    <s v="Late"/>
    <s v="acba60e2-decc-4aea-a22b-3588c275da34"/>
    <s v="Adam Vaughan"/>
    <x v="0"/>
    <x v="5"/>
    <x v="1"/>
    <x v="0"/>
    <x v="9"/>
    <s v="Online"/>
    <s v="Credit Card"/>
    <n v="1"/>
    <n v="1680.11"/>
    <n v="0"/>
    <n v="1680.11"/>
    <n v="1369.55"/>
    <n v="310.56"/>
    <n v="0.18484503990810128"/>
    <n v="294"/>
    <s v="Returned"/>
    <s v="Delivered"/>
    <n v="21.68"/>
    <n v="2"/>
  </r>
  <r>
    <s v="83d03e33-3296-44c0-8201-938b971444b7"/>
    <x v="87"/>
    <x v="6"/>
    <d v="2025-04-28T00:00:00"/>
    <n v="10"/>
    <s v="Late"/>
    <s v="df48d6fa-ba45-40ff-9d51-30aed015f623"/>
    <s v="Anthony Campbell"/>
    <x v="1"/>
    <x v="5"/>
    <x v="1"/>
    <x v="1"/>
    <x v="7"/>
    <s v="Offline"/>
    <s v="Credit Card"/>
    <n v="8"/>
    <n v="630.86"/>
    <n v="0"/>
    <n v="5046.88"/>
    <n v="394.95"/>
    <n v="1887.28"/>
    <n v="0.37394984624163841"/>
    <n v="355"/>
    <s v="Returned"/>
    <s v="In Transit"/>
    <n v="48.43"/>
    <n v="5"/>
  </r>
  <r>
    <s v="5dfa8933-75d2-4da9-bd57-d424de2e7abc"/>
    <x v="181"/>
    <x v="1"/>
    <d v="2024-01-21T00:00:00"/>
    <n v="2"/>
    <s v="On Time"/>
    <s v="afb719ba-996d-4303-a3a0-60f10cd19e0c"/>
    <s v="Jeffery Leonard"/>
    <x v="2"/>
    <x v="5"/>
    <x v="1"/>
    <x v="3"/>
    <x v="9"/>
    <s v="Online"/>
    <s v="Cash"/>
    <n v="6"/>
    <n v="1335.2"/>
    <n v="15"/>
    <n v="6809.52"/>
    <n v="913.67"/>
    <n v="2149.8000000000002"/>
    <n v="0.26834931096464948"/>
    <n v="499"/>
    <s v="Not Returned"/>
    <s v="Delivered"/>
    <n v="22.59"/>
    <n v="2"/>
  </r>
  <r>
    <s v="44698c04-8af1-40cb-8606-15bfd1b51519"/>
    <x v="629"/>
    <x v="8"/>
    <d v="2025-06-08T00:00:00"/>
    <n v="5"/>
    <s v="On Time"/>
    <s v="6ac475a5-5b5c-46c5-8b11-c1812dc12143"/>
    <s v="Frederick Fields"/>
    <x v="2"/>
    <x v="6"/>
    <x v="0"/>
    <x v="0"/>
    <x v="3"/>
    <s v="Online"/>
    <s v="Cash"/>
    <n v="4"/>
    <n v="1166.26"/>
    <n v="15"/>
    <n v="3965.28"/>
    <n v="760.45"/>
    <n v="1379.75"/>
    <n v="0.29576380909917172"/>
    <n v="422"/>
    <s v="Not Returned"/>
    <s v="Pending"/>
    <n v="11.6"/>
    <n v="2"/>
  </r>
  <r>
    <s v="095f6d43-bb5e-44d6-9b74-5fdd1c974694"/>
    <x v="409"/>
    <x v="1"/>
    <d v="2025-01-31T00:00:00"/>
    <n v="10"/>
    <s v="Late"/>
    <s v="3fa60025-656e-4170-bd1a-2704880136fc"/>
    <s v="Joseph Martinez"/>
    <x v="3"/>
    <x v="0"/>
    <x v="0"/>
    <x v="1"/>
    <x v="8"/>
    <s v="Offline"/>
    <s v="Credit Card"/>
    <n v="2"/>
    <n v="1583.68"/>
    <n v="0"/>
    <n v="3167.36"/>
    <n v="1255.6600000000001"/>
    <n v="656.04"/>
    <n v="0.2071251768033946"/>
    <n v="494"/>
    <s v="Not Returned"/>
    <s v="In Transit"/>
    <n v="11.17"/>
    <n v="2"/>
  </r>
  <r>
    <s v="e489149f-6e5c-4ae7-be52-c22ca2070bf3"/>
    <x v="393"/>
    <x v="0"/>
    <d v="2024-02-10T00:00:00"/>
    <n v="4"/>
    <s v="On Time"/>
    <s v="754182e8-f8cb-47ff-986b-3c2246527e16"/>
    <s v="Dana Petersen"/>
    <x v="2"/>
    <x v="0"/>
    <x v="0"/>
    <x v="3"/>
    <x v="6"/>
    <s v="Online"/>
    <s v="Cash"/>
    <n v="5"/>
    <n v="588.24"/>
    <n v="0"/>
    <n v="2941.2"/>
    <n v="514.49"/>
    <n v="368.75"/>
    <n v="0.12537399700802396"/>
    <n v="240"/>
    <s v="Not Returned"/>
    <s v="Pending"/>
    <n v="21.29"/>
    <n v="4"/>
  </r>
  <r>
    <s v="8607f228-d20b-48cf-bb91-6d1ceea90156"/>
    <x v="216"/>
    <x v="4"/>
    <d v="2025-07-27T00:00:00"/>
    <n v="1"/>
    <s v="On Time"/>
    <s v="1397df7e-0a67-4292-b55a-fc3d91ae757c"/>
    <s v="Andrew Lynch"/>
    <x v="3"/>
    <x v="1"/>
    <x v="1"/>
    <x v="3"/>
    <x v="8"/>
    <s v="Offline"/>
    <s v="Credit Card"/>
    <n v="10"/>
    <n v="1590.58"/>
    <n v="10"/>
    <n v="14315.22"/>
    <n v="1040.27"/>
    <n v="4952.79"/>
    <n v="0.31138264029473528"/>
    <n v="242"/>
    <s v="Not Returned"/>
    <s v="In Transit"/>
    <n v="9.5"/>
    <n v="5"/>
  </r>
  <r>
    <s v="19e32dbe-e1cd-4b70-8ffe-7547a347cf55"/>
    <x v="224"/>
    <x v="3"/>
    <d v="2025-05-05T00:00:00"/>
    <n v="4"/>
    <s v="On Time"/>
    <s v="b9b3c0ee-faf2-4e80-833b-de7861c50cc8"/>
    <s v="Timothy Curry"/>
    <x v="1"/>
    <x v="7"/>
    <x v="1"/>
    <x v="0"/>
    <x v="5"/>
    <s v="Offline"/>
    <s v="Debit Card"/>
    <n v="8"/>
    <n v="1679.99"/>
    <n v="20"/>
    <n v="10751.94"/>
    <n v="1318.2"/>
    <n v="2315.46"/>
    <n v="0.17228227548973507"/>
    <n v="21"/>
    <s v="Returned"/>
    <s v="In Transit"/>
    <n v="30.22"/>
    <n v="4"/>
  </r>
  <r>
    <s v="f34ab83d-2f16-4f3d-85ba-ec786696dea0"/>
    <x v="165"/>
    <x v="5"/>
    <d v="2024-09-15T00:00:00"/>
    <n v="6"/>
    <s v="Late"/>
    <s v="a72427a6-b8ba-41b8-81c1-7233bf2c1fd1"/>
    <s v="Angela Gaines"/>
    <x v="2"/>
    <x v="3"/>
    <x v="0"/>
    <x v="2"/>
    <x v="0"/>
    <s v="Offline"/>
    <s v="Debit Card"/>
    <n v="8"/>
    <n v="201.65"/>
    <n v="5"/>
    <n v="1532.54"/>
    <n v="134.24"/>
    <n v="512.32000000000005"/>
    <n v="0.31757996528638732"/>
    <n v="256"/>
    <s v="Not Returned"/>
    <s v="Pending"/>
    <n v="16.5"/>
    <n v="5"/>
  </r>
  <r>
    <s v="42cf4e6d-9226-4ecf-b10f-8eb5cb2c4e21"/>
    <x v="120"/>
    <x v="1"/>
    <d v="2024-01-22T00:00:00"/>
    <n v="7"/>
    <s v="Late"/>
    <s v="839818fc-9d96-4f5e-8d9e-9bb9feb2f904"/>
    <s v="Rebecca Benson"/>
    <x v="1"/>
    <x v="1"/>
    <x v="1"/>
    <x v="1"/>
    <x v="6"/>
    <s v="Offline"/>
    <s v="Net Banking"/>
    <n v="9"/>
    <n v="1754.59"/>
    <n v="10"/>
    <n v="14212.18"/>
    <n v="1445.09"/>
    <n v="2506.9499999999998"/>
    <n v="0.1587550367892214"/>
    <n v="290"/>
    <s v="Returned"/>
    <s v="In Transit"/>
    <n v="35.97"/>
    <n v="2"/>
  </r>
  <r>
    <s v="3717f44b-7911-4e22-92c6-26305fcdf4b8"/>
    <x v="228"/>
    <x v="11"/>
    <d v="2023-11-27T00:00:00"/>
    <n v="4"/>
    <s v="On Time"/>
    <s v="46586cb2-6fdb-4b51-af7b-80f1c2be7bac"/>
    <s v="Paula Hill"/>
    <x v="3"/>
    <x v="2"/>
    <x v="2"/>
    <x v="3"/>
    <x v="0"/>
    <s v="Offline"/>
    <s v="Cash"/>
    <n v="1"/>
    <n v="173.28"/>
    <n v="0"/>
    <n v="173.28"/>
    <n v="134.93"/>
    <n v="38.35"/>
    <n v="0.22131809787626963"/>
    <n v="379"/>
    <s v="Not Returned"/>
    <s v="Delivered"/>
    <n v="9.11"/>
    <n v="3"/>
  </r>
  <r>
    <s v="e8e52412-660f-475f-9ac8-8b740bb5c276"/>
    <x v="334"/>
    <x v="10"/>
    <d v="2025-03-29T00:00:00"/>
    <n v="8"/>
    <s v="Late"/>
    <s v="45ce5149-48f0-46a3-ad9f-0e532e671517"/>
    <s v="Daniel Casey"/>
    <x v="0"/>
    <x v="2"/>
    <x v="2"/>
    <x v="2"/>
    <x v="4"/>
    <s v="Offline"/>
    <s v="Cash"/>
    <n v="1"/>
    <n v="1226.6400000000001"/>
    <n v="20"/>
    <n v="981.31"/>
    <n v="1023.39"/>
    <n v="162.6"/>
    <n v="0.13255722950498922"/>
    <n v="25"/>
    <s v="Not Returned"/>
    <s v="In Transit"/>
    <n v="43.09"/>
    <n v="4"/>
  </r>
  <r>
    <s v="76628c4e-445d-4a87-8657-3d382138681b"/>
    <x v="136"/>
    <x v="10"/>
    <d v="2025-03-18T00:00:00"/>
    <n v="8"/>
    <s v="Late"/>
    <s v="a285f766-f9d4-4d34-8a4e-5cc5995d455b"/>
    <s v="Daniel Smith"/>
    <x v="0"/>
    <x v="0"/>
    <x v="0"/>
    <x v="2"/>
    <x v="8"/>
    <s v="Offline"/>
    <s v="Cash"/>
    <n v="9"/>
    <n v="938.44"/>
    <n v="10"/>
    <n v="7601.36"/>
    <n v="640.71"/>
    <n v="2411.61"/>
    <n v="0.28553414887117629"/>
    <n v="42"/>
    <s v="Not Returned"/>
    <s v="Pending"/>
    <n v="48.34"/>
    <n v="3"/>
  </r>
  <r>
    <s v="49af5000-9c83-4fae-9050-1d6538973d15"/>
    <x v="75"/>
    <x v="8"/>
    <d v="2024-07-02T00:00:00"/>
    <n v="7"/>
    <s v="Late"/>
    <s v="d3b4a1d1-9bfc-44bd-b647-d58dba68f429"/>
    <s v="Jason Larson"/>
    <x v="0"/>
    <x v="4"/>
    <x v="2"/>
    <x v="2"/>
    <x v="2"/>
    <s v="Offline"/>
    <s v="UPI"/>
    <n v="3"/>
    <n v="1705.71"/>
    <n v="15"/>
    <n v="4349.5600000000004"/>
    <n v="1409.78"/>
    <n v="754.62"/>
    <n v="0.14746938225137918"/>
    <n v="451"/>
    <s v="Returned"/>
    <s v="Pending"/>
    <n v="21.77"/>
    <n v="5"/>
  </r>
  <r>
    <s v="8ec29e07-ee0c-4303-b9c1-1c4a639817e5"/>
    <x v="604"/>
    <x v="2"/>
    <d v="2024-12-11T00:00:00"/>
    <n v="1"/>
    <s v="On Time"/>
    <s v="51d41c6a-5731-4c46-97cb-9e5b03379b0b"/>
    <s v="Jeremy Murray"/>
    <x v="3"/>
    <x v="1"/>
    <x v="1"/>
    <x v="0"/>
    <x v="7"/>
    <s v="Offline"/>
    <s v="Credit Card"/>
    <n v="3"/>
    <n v="932.98"/>
    <n v="20"/>
    <n v="2239.15"/>
    <n v="795.77"/>
    <n v="329.3"/>
    <n v="0.11765168242263142"/>
    <n v="357"/>
    <s v="Not Returned"/>
    <s v="Pending"/>
    <n v="42.86"/>
    <n v="5"/>
  </r>
  <r>
    <s v="b29e2126-8840-478a-b5ec-55147fbccd75"/>
    <x v="46"/>
    <x v="3"/>
    <d v="2025-05-22T00:00:00"/>
    <n v="7"/>
    <s v="Late"/>
    <s v="417511f4-63db-4dea-ac48-ceaf2b85ffb7"/>
    <s v="Matthew Duncan"/>
    <x v="0"/>
    <x v="4"/>
    <x v="2"/>
    <x v="0"/>
    <x v="0"/>
    <s v="Offline"/>
    <s v="Credit Card"/>
    <n v="6"/>
    <n v="1953.77"/>
    <n v="15"/>
    <n v="9964.23"/>
    <n v="1613.56"/>
    <n v="1735.07"/>
    <n v="0.14801042770302203"/>
    <n v="116"/>
    <s v="Returned"/>
    <s v="In Transit"/>
    <n v="17.02"/>
    <n v="4"/>
  </r>
  <r>
    <s v="fc257ff1-8fb3-4b07-bc8d-c9d0a1a262d0"/>
    <x v="342"/>
    <x v="2"/>
    <d v="2023-12-24T00:00:00"/>
    <n v="7"/>
    <s v="Late"/>
    <s v="bf7da45e-3522-4344-9545-847858658721"/>
    <s v="Mrs. Dorothy Stewart"/>
    <x v="2"/>
    <x v="2"/>
    <x v="2"/>
    <x v="1"/>
    <x v="3"/>
    <s v="Online"/>
    <s v="Net Banking"/>
    <n v="8"/>
    <n v="822.9"/>
    <n v="5"/>
    <n v="6254.04"/>
    <n v="499.23"/>
    <n v="2459.89"/>
    <n v="0.37366174504800098"/>
    <n v="477"/>
    <s v="Returned"/>
    <s v="Delivered"/>
    <n v="38.07"/>
    <n v="4"/>
  </r>
  <r>
    <s v="9ff7007b-27e9-484f-8791-8b3577a63918"/>
    <x v="630"/>
    <x v="10"/>
    <d v="2025-04-01T00:00:00"/>
    <n v="9"/>
    <s v="Late"/>
    <s v="5a042fb0-9fcf-4711-aaaf-196695be6c8a"/>
    <s v="Jennifer Hubbard"/>
    <x v="2"/>
    <x v="4"/>
    <x v="2"/>
    <x v="3"/>
    <x v="4"/>
    <s v="Offline"/>
    <s v="UPI"/>
    <n v="2"/>
    <n v="1302.6300000000001"/>
    <n v="20"/>
    <n v="2084.21"/>
    <n v="787.89"/>
    <n v="823.58"/>
    <n v="0.31612199933979718"/>
    <n v="111"/>
    <s v="Not Returned"/>
    <s v="Pending"/>
    <n v="31.9"/>
    <n v="1"/>
  </r>
  <r>
    <s v="be7a3168-8e72-417c-88ac-dcf8f92dedcd"/>
    <x v="31"/>
    <x v="3"/>
    <d v="2025-05-25T00:00:00"/>
    <n v="3"/>
    <s v="On Time"/>
    <s v="6012a24e-3c16-4418-bd5b-af207da23e1b"/>
    <s v="Bonnie Lawson"/>
    <x v="2"/>
    <x v="4"/>
    <x v="2"/>
    <x v="3"/>
    <x v="8"/>
    <s v="Offline"/>
    <s v="Credit Card"/>
    <n v="4"/>
    <n v="1166.6500000000001"/>
    <n v="10"/>
    <n v="4199.9399999999996"/>
    <n v="937.89"/>
    <n v="823.54"/>
    <n v="0.17647537821968884"/>
    <n v="379"/>
    <s v="Not Returned"/>
    <s v="Pending"/>
    <n v="19.52"/>
    <n v="1"/>
  </r>
  <r>
    <s v="37e2dc86-654f-4a31-98d3-ab671f9d4db1"/>
    <x v="502"/>
    <x v="9"/>
    <d v="2025-08-15T00:00:00"/>
    <n v="9"/>
    <s v="Late"/>
    <s v="921c5875-1c52-4dd1-bdfc-4a9d3618187c"/>
    <s v="Sean Wang"/>
    <x v="2"/>
    <x v="3"/>
    <x v="0"/>
    <x v="1"/>
    <x v="7"/>
    <s v="Online"/>
    <s v="Net Banking"/>
    <n v="8"/>
    <n v="1665.45"/>
    <n v="0"/>
    <n v="13323.6"/>
    <n v="1130.3599999999999"/>
    <n v="4280.72"/>
    <n v="0.32128854063466333"/>
    <n v="442"/>
    <s v="Not Returned"/>
    <s v="Pending"/>
    <n v="37.549999999999997"/>
    <n v="1"/>
  </r>
  <r>
    <s v="6894844f-8cd1-492d-a6af-9249fa98f602"/>
    <x v="631"/>
    <x v="3"/>
    <d v="2025-05-12T00:00:00"/>
    <n v="3"/>
    <s v="On Time"/>
    <s v="6b0dd81d-37be-4260-8053-f2535a1e490d"/>
    <s v="Diana Townsend"/>
    <x v="0"/>
    <x v="4"/>
    <x v="2"/>
    <x v="3"/>
    <x v="8"/>
    <s v="Offline"/>
    <s v="Debit Card"/>
    <n v="1"/>
    <n v="414.3"/>
    <n v="0"/>
    <n v="414.3"/>
    <n v="298.57"/>
    <n v="115.73"/>
    <n v="0.27933864349505189"/>
    <n v="483"/>
    <s v="Returned"/>
    <s v="Pending"/>
    <n v="42.77"/>
    <n v="1"/>
  </r>
  <r>
    <s v="afd50018-e27f-4dc7-aa0b-46ea1b0b249d"/>
    <x v="542"/>
    <x v="0"/>
    <d v="2025-02-21T00:00:00"/>
    <n v="4"/>
    <s v="On Time"/>
    <s v="a2ded1de-c302-40d5-a214-5243f5d23fc6"/>
    <s v="Joseph Myers"/>
    <x v="1"/>
    <x v="5"/>
    <x v="1"/>
    <x v="3"/>
    <x v="5"/>
    <s v="Offline"/>
    <s v="Credit Card"/>
    <n v="7"/>
    <n v="1145.6099999999999"/>
    <n v="10"/>
    <n v="7217.34"/>
    <n v="1019.29"/>
    <n v="795.82"/>
    <n v="9.9238459361014164E-2"/>
    <n v="234"/>
    <s v="Returned"/>
    <s v="Pending"/>
    <n v="24.03"/>
    <n v="3"/>
  </r>
  <r>
    <s v="76c31071-c1bf-4df8-bead-63bc676a504c"/>
    <x v="632"/>
    <x v="9"/>
    <d v="2025-08-24T00:00:00"/>
    <n v="10"/>
    <s v="Late"/>
    <s v="730f8b28-ecaf-449e-937d-cef34949ded7"/>
    <s v="Shane Ross"/>
    <x v="1"/>
    <x v="3"/>
    <x v="0"/>
    <x v="1"/>
    <x v="2"/>
    <s v="Online"/>
    <s v="Debit Card"/>
    <n v="3"/>
    <n v="1195.26"/>
    <n v="0"/>
    <n v="3585.78"/>
    <n v="791.11"/>
    <n v="1212.45"/>
    <n v="0.33812726938072057"/>
    <n v="490"/>
    <s v="Not Returned"/>
    <s v="In Transit"/>
    <n v="35.92"/>
    <n v="5"/>
  </r>
  <r>
    <s v="c34fb3a9-5584-4e58-9472-1e33885cc793"/>
    <x v="524"/>
    <x v="7"/>
    <d v="2023-10-27T00:00:00"/>
    <n v="8"/>
    <s v="Late"/>
    <s v="aef0244b-2c19-4e3d-a7fc-1bad76ca1cbe"/>
    <s v="Janet Delgado"/>
    <x v="0"/>
    <x v="1"/>
    <x v="1"/>
    <x v="0"/>
    <x v="0"/>
    <s v="Offline"/>
    <s v="Net Banking"/>
    <n v="10"/>
    <n v="749.65"/>
    <n v="20"/>
    <n v="5997.2"/>
    <n v="669.83"/>
    <n v="638.55999999999995"/>
    <n v="8.5181084506102844E-2"/>
    <n v="91"/>
    <s v="Returned"/>
    <s v="Pending"/>
    <n v="20.3"/>
    <n v="5"/>
  </r>
  <r>
    <s v="076f3b07-a2ec-477a-b05a-1bef690903c4"/>
    <x v="245"/>
    <x v="5"/>
    <d v="2024-09-10T00:00:00"/>
    <n v="5"/>
    <s v="On Time"/>
    <s v="9c15b25e-2379-450a-b964-afe69e6ea7d7"/>
    <s v="Yvonne Greene"/>
    <x v="1"/>
    <x v="7"/>
    <x v="1"/>
    <x v="1"/>
    <x v="3"/>
    <s v="Offline"/>
    <s v="Debit Card"/>
    <n v="10"/>
    <n v="767.34"/>
    <n v="20"/>
    <n v="6138.72"/>
    <n v="497.79"/>
    <n v="2156.4"/>
    <n v="0.28102275392915788"/>
    <n v="415"/>
    <s v="Returned"/>
    <s v="Pending"/>
    <n v="11.6"/>
    <n v="1"/>
  </r>
  <r>
    <s v="533487f7-05d8-4c95-b20b-919968a57ee7"/>
    <x v="431"/>
    <x v="3"/>
    <d v="2025-05-12T00:00:00"/>
    <n v="5"/>
    <s v="On Time"/>
    <s v="91be0c2a-2a9d-4c6a-bffc-1e139c1cac23"/>
    <s v="Melinda Crane"/>
    <x v="1"/>
    <x v="7"/>
    <x v="1"/>
    <x v="0"/>
    <x v="2"/>
    <s v="Online"/>
    <s v="UPI"/>
    <n v="1"/>
    <n v="969.38"/>
    <n v="15"/>
    <n v="823.97"/>
    <n v="766.01"/>
    <n v="172.86"/>
    <n v="0.1783201634034125"/>
    <n v="452"/>
    <s v="Returned"/>
    <s v="Delivered"/>
    <n v="22.08"/>
    <n v="3"/>
  </r>
  <r>
    <s v="ca359116-e22d-4fbb-99f1-9675be32fa85"/>
    <x v="416"/>
    <x v="11"/>
    <d v="2023-11-04T00:00:00"/>
    <n v="1"/>
    <s v="On Time"/>
    <s v="82e6e14d-8d53-4190-a3ab-bef5a7742626"/>
    <s v="Sarah Martin"/>
    <x v="1"/>
    <x v="5"/>
    <x v="1"/>
    <x v="0"/>
    <x v="6"/>
    <s v="Offline"/>
    <s v="UPI"/>
    <n v="8"/>
    <n v="52.87"/>
    <n v="0"/>
    <n v="422.96"/>
    <n v="33.54"/>
    <n v="154.63999999999999"/>
    <n v="0.36561376962360503"/>
    <n v="21"/>
    <s v="Not Returned"/>
    <s v="Delivered"/>
    <n v="14.16"/>
    <n v="5"/>
  </r>
  <r>
    <s v="2cdaa0b2-3d43-44fe-9fe9-1357b91a7793"/>
    <x v="562"/>
    <x v="4"/>
    <d v="2024-08-05T00:00:00"/>
    <n v="7"/>
    <s v="Late"/>
    <s v="ebdfeeb4-b679-4210-afe8-771678e00f78"/>
    <s v="Casey Brown"/>
    <x v="1"/>
    <x v="1"/>
    <x v="1"/>
    <x v="0"/>
    <x v="9"/>
    <s v="Offline"/>
    <s v="UPI"/>
    <n v="3"/>
    <n v="360.7"/>
    <n v="20"/>
    <n v="865.68"/>
    <n v="234.34"/>
    <n v="303.26"/>
    <n v="0.28025136309028742"/>
    <n v="431"/>
    <s v="Not Returned"/>
    <s v="Delivered"/>
    <n v="34.72"/>
    <n v="1"/>
  </r>
  <r>
    <s v="758daaee-760f-4d95-93dd-bda134fe6da8"/>
    <x v="360"/>
    <x v="11"/>
    <d v="2023-11-12T00:00:00"/>
    <n v="3"/>
    <s v="On Time"/>
    <s v="71934177-9a6e-468d-af05-11973ebb65f1"/>
    <s v="Rebecca Kaufman DDS"/>
    <x v="2"/>
    <x v="7"/>
    <x v="1"/>
    <x v="1"/>
    <x v="1"/>
    <s v="Offline"/>
    <s v="Credit Card"/>
    <n v="10"/>
    <n v="1039.9000000000001"/>
    <n v="10"/>
    <n v="9359.1"/>
    <n v="920.75"/>
    <n v="1072.3499999999999"/>
    <n v="0.10312049235503414"/>
    <n v="38"/>
    <s v="Not Returned"/>
    <s v="Pending"/>
    <n v="5.0999999999999996"/>
    <n v="5"/>
  </r>
  <r>
    <s v="54cd67b4-d67f-417d-9aa0-3078cdbe6de6"/>
    <x v="166"/>
    <x v="1"/>
    <d v="2024-01-12T00:00:00"/>
    <n v="1"/>
    <s v="On Time"/>
    <s v="28c5b1e3-e8ac-4518-ab8f-54d8df40fe04"/>
    <s v="Nathan Jones"/>
    <x v="0"/>
    <x v="0"/>
    <x v="0"/>
    <x v="3"/>
    <x v="5"/>
    <s v="Online"/>
    <s v="Credit Card"/>
    <n v="8"/>
    <n v="384.41"/>
    <n v="15"/>
    <n v="2613.9899999999998"/>
    <n v="275.83999999999997"/>
    <n v="738.28"/>
    <n v="0.2400691969511719"/>
    <n v="122"/>
    <s v="Returned"/>
    <s v="In Transit"/>
    <n v="7.56"/>
    <n v="2"/>
  </r>
  <r>
    <s v="68065678-ad47-4200-ae99-193708464aa4"/>
    <x v="361"/>
    <x v="3"/>
    <d v="2025-05-27T00:00:00"/>
    <n v="7"/>
    <s v="Late"/>
    <s v="785fa1ad-fedb-4a32-850f-7bdcddf7d263"/>
    <s v="Andrea Butler"/>
    <x v="1"/>
    <x v="4"/>
    <x v="2"/>
    <x v="1"/>
    <x v="0"/>
    <s v="Offline"/>
    <s v="UPI"/>
    <n v="4"/>
    <n v="597.19000000000005"/>
    <n v="10"/>
    <n v="2149.88"/>
    <n v="502.19"/>
    <n v="342"/>
    <n v="0.14317051524640398"/>
    <n v="267"/>
    <s v="Not Returned"/>
    <s v="Delivered"/>
    <n v="8.66"/>
    <n v="1"/>
  </r>
  <r>
    <s v="1ef8aca7-898f-4586-b74a-3db6e223afc0"/>
    <x v="581"/>
    <x v="3"/>
    <d v="2024-05-06T00:00:00"/>
    <n v="1"/>
    <s v="On Time"/>
    <s v="a5a7a595-9b62-46d2-86cf-07bfb73e54c3"/>
    <s v="Michelle Gonzales DVM"/>
    <x v="0"/>
    <x v="3"/>
    <x v="0"/>
    <x v="1"/>
    <x v="0"/>
    <s v="Online"/>
    <s v="Debit Card"/>
    <n v="6"/>
    <n v="366.5"/>
    <n v="5"/>
    <n v="2089.0500000000002"/>
    <n v="264.74"/>
    <n v="580.03"/>
    <n v="0.26376989540700319"/>
    <n v="234"/>
    <s v="Not Returned"/>
    <s v="Delivered"/>
    <n v="5.4"/>
    <n v="5"/>
  </r>
  <r>
    <s v="d40bf9dc-65fd-4412-8fc9-1b524affa0a0"/>
    <x v="281"/>
    <x v="2"/>
    <d v="2023-12-10T00:00:00"/>
    <n v="8"/>
    <s v="Late"/>
    <s v="0a374f43-c4cd-4e19-b9a3-773dd2834904"/>
    <s v="Mitchell Hunt"/>
    <x v="0"/>
    <x v="3"/>
    <x v="0"/>
    <x v="3"/>
    <x v="2"/>
    <s v="Online"/>
    <s v="UPI"/>
    <n v="1"/>
    <n v="1654.69"/>
    <n v="5"/>
    <n v="1571.96"/>
    <n v="1295.6400000000001"/>
    <n v="341.1"/>
    <n v="0.20614133160894185"/>
    <n v="124"/>
    <s v="Not Returned"/>
    <s v="In Transit"/>
    <n v="10.98"/>
    <n v="3"/>
  </r>
  <r>
    <s v="1fc23099-c994-46ab-adb7-fa7e70a6d78b"/>
    <x v="266"/>
    <x v="10"/>
    <d v="2025-03-06T00:00:00"/>
    <n v="2"/>
    <s v="On Time"/>
    <s v="4333240a-d8d9-4ad8-a55f-30b91a8709bd"/>
    <s v="Lauren Moody"/>
    <x v="2"/>
    <x v="1"/>
    <x v="1"/>
    <x v="2"/>
    <x v="6"/>
    <s v="Offline"/>
    <s v="UPI"/>
    <n v="7"/>
    <n v="483.5"/>
    <n v="10"/>
    <n v="3046.05"/>
    <n v="362.8"/>
    <n v="760.41"/>
    <n v="0.22467425025853152"/>
    <n v="347"/>
    <s v="Returned"/>
    <s v="Delivered"/>
    <n v="44.32"/>
    <n v="3"/>
  </r>
  <r>
    <s v="a812cf1b-69b3-4bf2-9dd0-9e342b4088da"/>
    <x v="301"/>
    <x v="6"/>
    <d v="2025-05-03T00:00:00"/>
    <n v="4"/>
    <s v="On Time"/>
    <s v="3e39bf9b-e9b8-43ea-a456-d76756ff66fd"/>
    <s v="Christine Davis"/>
    <x v="3"/>
    <x v="5"/>
    <x v="1"/>
    <x v="0"/>
    <x v="6"/>
    <s v="Offline"/>
    <s v="Cash"/>
    <n v="10"/>
    <n v="1754.84"/>
    <n v="15"/>
    <n v="14916.14"/>
    <n v="1578.34"/>
    <n v="1500.25"/>
    <n v="8.5492124638143666E-2"/>
    <n v="210"/>
    <s v="Returned"/>
    <s v="Delivered"/>
    <n v="48.23"/>
    <n v="2"/>
  </r>
  <r>
    <s v="e631a9ee-754f-495f-92f6-38e6b197603c"/>
    <x v="490"/>
    <x v="0"/>
    <d v="2025-03-07T00:00:00"/>
    <n v="9"/>
    <s v="Late"/>
    <s v="3ea685f6-c0a4-4088-bdd7-fc59b58674b5"/>
    <s v="Grace Norris"/>
    <x v="2"/>
    <x v="4"/>
    <x v="2"/>
    <x v="0"/>
    <x v="2"/>
    <s v="Offline"/>
    <s v="Net Banking"/>
    <n v="8"/>
    <n v="836.3"/>
    <n v="20"/>
    <n v="5352.32"/>
    <n v="696.34"/>
    <n v="895.74"/>
    <n v="0.13388437163697239"/>
    <n v="37"/>
    <s v="Returned"/>
    <s v="In Transit"/>
    <n v="31.17"/>
    <n v="5"/>
  </r>
  <r>
    <s v="4207291e-b316-4953-b34b-da19c99156cc"/>
    <x v="363"/>
    <x v="8"/>
    <d v="2024-07-06T00:00:00"/>
    <n v="7"/>
    <s v="Late"/>
    <s v="09268f85-982c-4129-8679-fe6e91779972"/>
    <s v="Brittany Roberts"/>
    <x v="1"/>
    <x v="7"/>
    <x v="1"/>
    <x v="1"/>
    <x v="7"/>
    <s v="Online"/>
    <s v="Cash"/>
    <n v="5"/>
    <n v="1509.56"/>
    <n v="5"/>
    <n v="7170.41"/>
    <n v="1179.6500000000001"/>
    <n v="1567.07"/>
    <n v="0.20761943877686215"/>
    <n v="288"/>
    <s v="Returned"/>
    <s v="Delivered"/>
    <n v="22.27"/>
    <n v="4"/>
  </r>
  <r>
    <s v="5cdb7eda-9044-4ec6-9ef0-195ee152dc3a"/>
    <x v="612"/>
    <x v="6"/>
    <d v="2024-04-12T00:00:00"/>
    <n v="7"/>
    <s v="Late"/>
    <s v="f1dde1f6-4e81-42da-8a8d-4853b6bbcd58"/>
    <s v="Latoya Torres"/>
    <x v="1"/>
    <x v="0"/>
    <x v="0"/>
    <x v="3"/>
    <x v="4"/>
    <s v="Online"/>
    <s v="Debit Card"/>
    <n v="3"/>
    <n v="1187.6400000000001"/>
    <n v="5"/>
    <n v="3384.77"/>
    <n v="1030.5899999999999"/>
    <n v="447.59"/>
    <n v="0.12562448777968632"/>
    <n v="164"/>
    <s v="Not Returned"/>
    <s v="In Transit"/>
    <n v="30.02"/>
    <n v="4"/>
  </r>
  <r>
    <s v="278976c9-4b7d-4b08-ac5b-fe79709ad1ab"/>
    <x v="603"/>
    <x v="6"/>
    <d v="2025-04-26T00:00:00"/>
    <n v="4"/>
    <s v="On Time"/>
    <s v="20e8dae1-b1f0-4d9b-8e21-7fb3be654bf9"/>
    <s v="Eduardo Cruz"/>
    <x v="3"/>
    <x v="7"/>
    <x v="1"/>
    <x v="3"/>
    <x v="4"/>
    <s v="Online"/>
    <s v="Credit Card"/>
    <n v="7"/>
    <n v="415.22"/>
    <n v="0"/>
    <n v="2906.54"/>
    <n v="286.64"/>
    <n v="900.06"/>
    <n v="0.30966716439477865"/>
    <n v="267"/>
    <s v="Not Returned"/>
    <s v="Pending"/>
    <n v="41.59"/>
    <n v="1"/>
  </r>
  <r>
    <s v="362f7bc2-d9d5-466c-872b-50ed3a58d606"/>
    <x v="633"/>
    <x v="0"/>
    <d v="2025-02-25T00:00:00"/>
    <n v="3"/>
    <s v="On Time"/>
    <s v="95906901-25fb-4421-8d8e-8fdb954e95fb"/>
    <s v="Jackson Romero"/>
    <x v="2"/>
    <x v="6"/>
    <x v="0"/>
    <x v="1"/>
    <x v="4"/>
    <s v="Online"/>
    <s v="Credit Card"/>
    <n v="4"/>
    <n v="1079.3699999999999"/>
    <n v="20"/>
    <n v="3453.98"/>
    <n v="675.03"/>
    <n v="1293.8900000000001"/>
    <n v="0.29968639113556989"/>
    <n v="2"/>
    <s v="Returned"/>
    <s v="In Transit"/>
    <n v="18.39"/>
    <n v="4"/>
  </r>
  <r>
    <s v="7a1afd67-67e5-4f19-844e-2e8bff018ec6"/>
    <x v="137"/>
    <x v="9"/>
    <d v="2025-08-26T00:00:00"/>
    <n v="4"/>
    <s v="On Time"/>
    <s v="f8ef6c71-2b9f-4f6a-a666-a9b49e5364dc"/>
    <s v="Christopher Farrell"/>
    <x v="0"/>
    <x v="4"/>
    <x v="2"/>
    <x v="1"/>
    <x v="4"/>
    <s v="Offline"/>
    <s v="Net Banking"/>
    <n v="2"/>
    <n v="1462.53"/>
    <n v="10"/>
    <n v="2632.55"/>
    <n v="1202.72"/>
    <n v="467.66"/>
    <n v="0.15988048108414871"/>
    <n v="36"/>
    <s v="Returned"/>
    <s v="In Transit"/>
    <n v="10.32"/>
    <n v="2"/>
  </r>
  <r>
    <s v="dd8b6c69-60c3-46eb-9fd6-39e685f970f7"/>
    <x v="94"/>
    <x v="8"/>
    <d v="2024-06-27T00:00:00"/>
    <n v="10"/>
    <s v="Late"/>
    <s v="2b4b8171-a5fc-40b5-bc39-115fed13bac8"/>
    <s v="Karen Webb"/>
    <x v="2"/>
    <x v="7"/>
    <x v="1"/>
    <x v="2"/>
    <x v="7"/>
    <s v="Offline"/>
    <s v="Cash"/>
    <n v="9"/>
    <n v="1807.21"/>
    <n v="15"/>
    <n v="13825.16"/>
    <n v="1156.1099999999999"/>
    <n v="4980.92"/>
    <n v="0.30623754602705583"/>
    <n v="152"/>
    <s v="Returned"/>
    <s v="Pending"/>
    <n v="40.369999999999997"/>
    <n v="2"/>
  </r>
  <r>
    <s v="1093a05b-f26b-4379-ab32-dc3a03a4bf4b"/>
    <x v="196"/>
    <x v="9"/>
    <d v="2024-08-11T00:00:00"/>
    <n v="4"/>
    <s v="On Time"/>
    <s v="34d88c51-4f2e-43eb-b98e-249757a55d1a"/>
    <s v="Donald Strickland"/>
    <x v="3"/>
    <x v="3"/>
    <x v="0"/>
    <x v="0"/>
    <x v="6"/>
    <s v="Online"/>
    <s v="Credit Card"/>
    <n v="3"/>
    <n v="1261.1199999999999"/>
    <n v="0"/>
    <n v="3783.36"/>
    <n v="952.87"/>
    <n v="924.75"/>
    <n v="0.2444255899517889"/>
    <n v="291"/>
    <s v="Not Returned"/>
    <s v="In Transit"/>
    <n v="24.26"/>
    <n v="1"/>
  </r>
  <r>
    <s v="5b43ae1a-326a-4dea-a666-2e731e9d8b00"/>
    <x v="99"/>
    <x v="8"/>
    <d v="2025-06-22T00:00:00"/>
    <n v="1"/>
    <s v="On Time"/>
    <s v="e9a6df13-91c4-48c6-b596-1b937fb0b7b6"/>
    <s v="Alexandria Francis"/>
    <x v="3"/>
    <x v="3"/>
    <x v="0"/>
    <x v="3"/>
    <x v="7"/>
    <s v="Offline"/>
    <s v="Net Banking"/>
    <n v="10"/>
    <n v="1834.98"/>
    <n v="20"/>
    <n v="14679.84"/>
    <n v="1608.11"/>
    <n v="1814.96"/>
    <n v="9.8908979934386215E-2"/>
    <n v="67"/>
    <s v="Returned"/>
    <s v="Delivered"/>
    <n v="26.32"/>
    <n v="3"/>
  </r>
  <r>
    <s v="e5ec276c-862c-4e66-89a5-c042c8786b08"/>
    <x v="285"/>
    <x v="4"/>
    <d v="2025-07-21T00:00:00"/>
    <n v="7"/>
    <s v="Late"/>
    <s v="5d124a22-33d9-414f-bdca-f0893a768ae2"/>
    <s v="Jennifer Garcia"/>
    <x v="3"/>
    <x v="2"/>
    <x v="2"/>
    <x v="0"/>
    <x v="9"/>
    <s v="Offline"/>
    <s v="Debit Card"/>
    <n v="7"/>
    <n v="1250.5899999999999"/>
    <n v="0"/>
    <n v="8754.1299999999992"/>
    <n v="1101.69"/>
    <n v="1042.3"/>
    <n v="0.11906380188551005"/>
    <n v="387"/>
    <s v="Not Returned"/>
    <s v="Delivered"/>
    <n v="18.93"/>
    <n v="3"/>
  </r>
  <r>
    <s v="8da40d27-457f-4a84-9133-ded481e60c4c"/>
    <x v="364"/>
    <x v="8"/>
    <d v="2024-07-02T00:00:00"/>
    <n v="4"/>
    <s v="On Time"/>
    <s v="bdc313b8-d8bb-454c-88e5-a13af62f197d"/>
    <s v="Angela Yates"/>
    <x v="2"/>
    <x v="7"/>
    <x v="1"/>
    <x v="2"/>
    <x v="5"/>
    <s v="Offline"/>
    <s v="Cash"/>
    <n v="6"/>
    <n v="1436.1"/>
    <n v="5"/>
    <n v="8185.77"/>
    <n v="1277.1400000000001"/>
    <n v="906.07"/>
    <n v="0.10515400506000049"/>
    <n v="49"/>
    <s v="Returned"/>
    <s v="Delivered"/>
    <n v="27.33"/>
    <n v="4"/>
  </r>
  <r>
    <s v="3ea426b8-3f7b-46ec-85df-f8e291136499"/>
    <x v="442"/>
    <x v="5"/>
    <d v="2024-09-29T00:00:00"/>
    <n v="2"/>
    <s v="On Time"/>
    <s v="2ec46bfe-bd4b-49cd-8c19-e0ac418df073"/>
    <s v="Marilyn Sanchez"/>
    <x v="1"/>
    <x v="2"/>
    <x v="2"/>
    <x v="1"/>
    <x v="5"/>
    <s v="Online"/>
    <s v="Debit Card"/>
    <n v="6"/>
    <n v="1017.84"/>
    <n v="0"/>
    <n v="6107.04"/>
    <n v="679.64"/>
    <n v="2029.2"/>
    <n v="0.33227226283109329"/>
    <n v="355"/>
    <s v="Not Returned"/>
    <s v="Pending"/>
    <n v="38.49"/>
    <n v="5"/>
  </r>
  <r>
    <s v="0a4cb231-2d6c-48d0-b4c0-bea3b7a63ca5"/>
    <x v="234"/>
    <x v="6"/>
    <d v="2025-04-09T00:00:00"/>
    <n v="5"/>
    <s v="On Time"/>
    <s v="8d4e46c5-4409-40e2-9bf0-72e7fab87bb6"/>
    <s v="Patrick Quinn"/>
    <x v="1"/>
    <x v="0"/>
    <x v="0"/>
    <x v="1"/>
    <x v="1"/>
    <s v="Offline"/>
    <s v="UPI"/>
    <n v="4"/>
    <n v="994.34"/>
    <n v="15"/>
    <n v="3380.76"/>
    <n v="608.63"/>
    <n v="1311.41"/>
    <n v="0.32971870788663837"/>
    <n v="140"/>
    <s v="Not Returned"/>
    <s v="In Transit"/>
    <n v="29.75"/>
    <n v="1"/>
  </r>
  <r>
    <s v="21eeba3d-e733-4344-a7f8-daa8104c9b6e"/>
    <x v="227"/>
    <x v="5"/>
    <d v="2025-10-02T00:00:00"/>
    <n v="4"/>
    <s v="On Time"/>
    <s v="352ded78-0f94-4b38-8d81-bc5e85c65764"/>
    <s v="Kevin Perkins"/>
    <x v="3"/>
    <x v="3"/>
    <x v="0"/>
    <x v="3"/>
    <x v="2"/>
    <s v="Online"/>
    <s v="Credit Card"/>
    <n v="9"/>
    <n v="100.06"/>
    <n v="15"/>
    <n v="765.46"/>
    <n v="86.03"/>
    <n v="107.33"/>
    <n v="0.11918404512847847"/>
    <n v="354"/>
    <s v="Not Returned"/>
    <s v="In Transit"/>
    <n v="19.46"/>
    <n v="5"/>
  </r>
  <r>
    <s v="c80aa7cf-e1b3-4498-8974-7baf19283cfc"/>
    <x v="55"/>
    <x v="7"/>
    <d v="2024-10-15T00:00:00"/>
    <n v="4"/>
    <s v="On Time"/>
    <s v="a247a4f5-ca3e-4f3a-91a0-b33c0d13c33b"/>
    <s v="John Ramos"/>
    <x v="1"/>
    <x v="0"/>
    <x v="0"/>
    <x v="3"/>
    <x v="3"/>
    <s v="Offline"/>
    <s v="Credit Card"/>
    <n v="9"/>
    <n v="1956.04"/>
    <n v="10"/>
    <n v="15843.92"/>
    <n v="1226.3399999999999"/>
    <n v="5910.57"/>
    <n v="0.3357446677982045"/>
    <n v="137"/>
    <s v="Not Returned"/>
    <s v="In Transit"/>
    <n v="13.67"/>
    <n v="3"/>
  </r>
  <r>
    <s v="96e15645-8ad8-4f05-9991-77b932888f78"/>
    <x v="52"/>
    <x v="7"/>
    <d v="2024-10-29T00:00:00"/>
    <n v="9"/>
    <s v="Late"/>
    <s v="4cca3dda-7cbb-4627-9929-c7c73709d7d3"/>
    <s v="Lauren Callahan"/>
    <x v="0"/>
    <x v="1"/>
    <x v="1"/>
    <x v="0"/>
    <x v="1"/>
    <s v="Online"/>
    <s v="UPI"/>
    <n v="9"/>
    <n v="1599.83"/>
    <n v="0"/>
    <n v="14398.47"/>
    <n v="1125.1500000000001"/>
    <n v="4272.12"/>
    <n v="0.29670652506828848"/>
    <n v="458"/>
    <s v="Not Returned"/>
    <s v="In Transit"/>
    <n v="17.21"/>
    <n v="5"/>
  </r>
  <r>
    <s v="c7036a4c-7150-494f-a2f2-cf57b850b440"/>
    <x v="166"/>
    <x v="1"/>
    <d v="2024-01-19T00:00:00"/>
    <n v="8"/>
    <s v="Late"/>
    <s v="ce46abf3-96c4-4c44-b1de-54f6a48339f7"/>
    <s v="Nicole Gay"/>
    <x v="2"/>
    <x v="4"/>
    <x v="2"/>
    <x v="2"/>
    <x v="8"/>
    <s v="Online"/>
    <s v="Credit Card"/>
    <n v="2"/>
    <n v="1224.44"/>
    <n v="15"/>
    <n v="2081.5500000000002"/>
    <n v="751.89"/>
    <n v="803.34"/>
    <n v="0.32804384044951163"/>
    <n v="145"/>
    <s v="Returned"/>
    <s v="Pending"/>
    <n v="16.059999999999999"/>
    <n v="1"/>
  </r>
  <r>
    <s v="454f6d2d-99f2-487c-a83c-3806c12adc55"/>
    <x v="351"/>
    <x v="6"/>
    <d v="2024-05-03T00:00:00"/>
    <n v="4"/>
    <s v="On Time"/>
    <s v="5421b62c-2d31-417c-a191-9e127e1b5edf"/>
    <s v="Kayla Bean"/>
    <x v="1"/>
    <x v="3"/>
    <x v="0"/>
    <x v="2"/>
    <x v="0"/>
    <s v="Online"/>
    <s v="Credit Card"/>
    <n v="5"/>
    <n v="278.60000000000002"/>
    <n v="0"/>
    <n v="1393"/>
    <n v="250.28"/>
    <n v="141.6"/>
    <n v="0.10165111270638909"/>
    <n v="411"/>
    <s v="Returned"/>
    <s v="Pending"/>
    <n v="14.41"/>
    <n v="4"/>
  </r>
  <r>
    <s v="3fbfe7eb-883d-4b03-9e04-d08643a29acd"/>
    <x v="265"/>
    <x v="8"/>
    <d v="2024-06-10T00:00:00"/>
    <n v="5"/>
    <s v="On Time"/>
    <s v="8faf04ba-ad87-46e1-8679-4c1e575519cd"/>
    <s v="Lori Rodriguez"/>
    <x v="0"/>
    <x v="4"/>
    <x v="2"/>
    <x v="1"/>
    <x v="3"/>
    <s v="Offline"/>
    <s v="Net Banking"/>
    <n v="6"/>
    <n v="515.16999999999996"/>
    <n v="20"/>
    <n v="2472.8200000000002"/>
    <n v="394.83"/>
    <n v="577.63"/>
    <n v="0.18687358865358364"/>
    <n v="276"/>
    <s v="Returned"/>
    <s v="Delivered"/>
    <n v="22.63"/>
    <n v="2"/>
  </r>
  <r>
    <s v="01ab1df1-7cd2-4263-aea3-5df6f2193325"/>
    <x v="593"/>
    <x v="3"/>
    <d v="2025-05-30T00:00:00"/>
    <n v="4"/>
    <s v="On Time"/>
    <s v="8271bbba-f96f-4a1b-a4b3-b66b51b795ed"/>
    <s v="Christopher Jones"/>
    <x v="1"/>
    <x v="6"/>
    <x v="0"/>
    <x v="0"/>
    <x v="2"/>
    <s v="Offline"/>
    <s v="Cash"/>
    <n v="7"/>
    <n v="600.84"/>
    <n v="20"/>
    <n v="3364.7"/>
    <n v="397.75"/>
    <n v="1137.3"/>
    <n v="0.27040714428371704"/>
    <n v="67"/>
    <s v="Returned"/>
    <s v="Delivered"/>
    <n v="46.96"/>
    <n v="5"/>
  </r>
  <r>
    <s v="ece027bb-1835-4b4b-8dfc-f384ac482af2"/>
    <x v="499"/>
    <x v="5"/>
    <d v="2024-09-23T00:00:00"/>
    <n v="7"/>
    <s v="Late"/>
    <s v="a34c4c78-57a9-4ae7-b175-7228dcadfda8"/>
    <s v="Samantha Lee"/>
    <x v="2"/>
    <x v="7"/>
    <x v="1"/>
    <x v="2"/>
    <x v="0"/>
    <s v="Online"/>
    <s v="Net Banking"/>
    <n v="9"/>
    <n v="1707.51"/>
    <n v="20"/>
    <n v="12294.07"/>
    <n v="1485.54"/>
    <n v="1598.18"/>
    <n v="0.10399678804549055"/>
    <n v="368"/>
    <s v="Not Returned"/>
    <s v="Delivered"/>
    <n v="31.85"/>
    <n v="1"/>
  </r>
  <r>
    <s v="4ea4ae73-3695-4a61-bb57-6da7c34a4fa6"/>
    <x v="437"/>
    <x v="1"/>
    <d v="2024-01-13T00:00:00"/>
    <n v="4"/>
    <s v="On Time"/>
    <s v="c4342281-51ec-4f30-8e2d-a2578074a1ed"/>
    <s v="Ashley Evans"/>
    <x v="1"/>
    <x v="0"/>
    <x v="0"/>
    <x v="0"/>
    <x v="1"/>
    <s v="Offline"/>
    <s v="Cash"/>
    <n v="5"/>
    <n v="1686.24"/>
    <n v="5"/>
    <n v="8009.64"/>
    <n v="1051.6400000000001"/>
    <n v="3014.35"/>
    <n v="0.35752324698738014"/>
    <n v="51"/>
    <s v="Returned"/>
    <s v="In Transit"/>
    <n v="29.17"/>
    <n v="5"/>
  </r>
  <r>
    <s v="2793b627-ac00-4d5e-922d-9ba635d5b119"/>
    <x v="382"/>
    <x v="0"/>
    <d v="2025-02-03T00:00:00"/>
    <n v="2"/>
    <s v="On Time"/>
    <s v="c4329e78-3120-4ff4-a809-06a952e24a8e"/>
    <s v="Christopher Moore"/>
    <x v="0"/>
    <x v="6"/>
    <x v="0"/>
    <x v="0"/>
    <x v="6"/>
    <s v="Offline"/>
    <s v="Credit Card"/>
    <n v="7"/>
    <n v="367.87"/>
    <n v="5"/>
    <n v="2446.34"/>
    <n v="241.3"/>
    <n v="841.69"/>
    <n v="0.32685847873278218"/>
    <n v="151"/>
    <s v="Not Returned"/>
    <s v="Pending"/>
    <n v="35.25"/>
    <n v="2"/>
  </r>
  <r>
    <s v="84372286-f4ea-4fa5-935f-d8d22839d888"/>
    <x v="156"/>
    <x v="10"/>
    <d v="2025-03-19T00:00:00"/>
    <n v="5"/>
    <s v="On Time"/>
    <s v="9860f848-a74b-4973-b949-54dbfb2cef68"/>
    <s v="Penny Adams"/>
    <x v="3"/>
    <x v="5"/>
    <x v="1"/>
    <x v="0"/>
    <x v="6"/>
    <s v="Offline"/>
    <s v="UPI"/>
    <n v="8"/>
    <n v="490.49"/>
    <n v="0"/>
    <n v="3923.92"/>
    <n v="364.34"/>
    <n v="1009.2"/>
    <n v="0.25719178780403273"/>
    <n v="245"/>
    <s v="Returned"/>
    <s v="Pending"/>
    <n v="35.549999999999997"/>
    <n v="2"/>
  </r>
  <r>
    <s v="db326207-ef30-4fd0-b8d3-ca66434a7e17"/>
    <x v="566"/>
    <x v="7"/>
    <d v="2025-10-20T00:00:00"/>
    <n v="10"/>
    <s v="Late"/>
    <s v="251dd64e-5eec-4af4-8db9-eacbd59dcbfa"/>
    <s v="Nicholas Calderon"/>
    <x v="3"/>
    <x v="2"/>
    <x v="2"/>
    <x v="0"/>
    <x v="9"/>
    <s v="Online"/>
    <s v="Net Banking"/>
    <n v="5"/>
    <n v="1513.89"/>
    <n v="15"/>
    <n v="6434.03"/>
    <n v="1247.0999999999999"/>
    <n v="1133.8599999999999"/>
    <n v="0.14979423868312755"/>
    <n v="139"/>
    <s v="Not Returned"/>
    <s v="In Transit"/>
    <n v="41.18"/>
    <n v="4"/>
  </r>
  <r>
    <s v="903389b4-6ce0-42ef-8eda-31cc73200e30"/>
    <x v="94"/>
    <x v="8"/>
    <d v="2024-06-23T00:00:00"/>
    <n v="6"/>
    <s v="Late"/>
    <s v="0173c12e-6ac8-4d70-833f-fef764bf2e8c"/>
    <s v="Jennifer Schmitt"/>
    <x v="1"/>
    <x v="5"/>
    <x v="1"/>
    <x v="3"/>
    <x v="7"/>
    <s v="Online"/>
    <s v="Debit Card"/>
    <n v="10"/>
    <n v="533.98"/>
    <n v="15"/>
    <n v="4538.83"/>
    <n v="468.22"/>
    <n v="558.96"/>
    <n v="0.10467807783063036"/>
    <n v="383"/>
    <s v="Not Returned"/>
    <s v="Delivered"/>
    <n v="38.29"/>
    <n v="3"/>
  </r>
  <r>
    <s v="f998aaa1-23d2-489d-8e2c-c739a552abc6"/>
    <x v="465"/>
    <x v="4"/>
    <d v="2024-07-24T00:00:00"/>
    <n v="7"/>
    <s v="Late"/>
    <s v="04fc9dd0-4632-4360-845d-4c0374f6b97e"/>
    <s v="Christina Bates"/>
    <x v="2"/>
    <x v="1"/>
    <x v="1"/>
    <x v="1"/>
    <x v="6"/>
    <s v="Online"/>
    <s v="UPI"/>
    <n v="9"/>
    <n v="998.02"/>
    <n v="15"/>
    <n v="7634.85"/>
    <n v="600.59"/>
    <n v="3040.34"/>
    <n v="0.33848575735511871"/>
    <n v="475"/>
    <s v="Returned"/>
    <s v="In Transit"/>
    <n v="15.64"/>
    <n v="4"/>
  </r>
  <r>
    <s v="060fd3b6-5f9c-41f0-9522-1c404b77cf1c"/>
    <x v="634"/>
    <x v="3"/>
    <d v="2024-05-11T00:00:00"/>
    <n v="9"/>
    <s v="Late"/>
    <s v="61e561bb-ca79-4b30-ad70-881b52647c6f"/>
    <s v="Justin Gonzalez"/>
    <x v="0"/>
    <x v="4"/>
    <x v="2"/>
    <x v="1"/>
    <x v="2"/>
    <s v="Offline"/>
    <s v="UPI"/>
    <n v="6"/>
    <n v="1667.01"/>
    <n v="0"/>
    <n v="10002.06"/>
    <n v="1064.8499999999999"/>
    <n v="3612.96"/>
    <n v="0.36122158835279933"/>
    <n v="428"/>
    <s v="Returned"/>
    <s v="Pending"/>
    <n v="29.53"/>
    <n v="1"/>
  </r>
  <r>
    <s v="db3d419b-70aa-4992-80c0-e6679e1823a2"/>
    <x v="26"/>
    <x v="10"/>
    <d v="2024-04-04T00:00:00"/>
    <n v="4"/>
    <s v="On Time"/>
    <s v="3e3e47b3-130d-4476-9b59-82d2462270cb"/>
    <s v="Nathan David"/>
    <x v="0"/>
    <x v="1"/>
    <x v="1"/>
    <x v="1"/>
    <x v="4"/>
    <s v="Online"/>
    <s v="UPI"/>
    <n v="2"/>
    <n v="135.41"/>
    <n v="5"/>
    <n v="257.27999999999997"/>
    <n v="83.63"/>
    <n v="98.38"/>
    <n v="0.36326711468872314"/>
    <n v="69"/>
    <s v="Returned"/>
    <s v="Pending"/>
    <n v="16.8"/>
    <n v="2"/>
  </r>
  <r>
    <s v="f25b76a6-f89c-4ef6-b3b9-3ebe784983ff"/>
    <x v="635"/>
    <x v="1"/>
    <d v="2025-01-21T00:00:00"/>
    <n v="2"/>
    <s v="On Time"/>
    <s v="63db2b6d-a8cf-4238-87fe-8dee0bc6a71b"/>
    <s v="Susan Tucker"/>
    <x v="1"/>
    <x v="2"/>
    <x v="2"/>
    <x v="3"/>
    <x v="6"/>
    <s v="Offline"/>
    <s v="Credit Card"/>
    <n v="10"/>
    <n v="1158.43"/>
    <n v="10"/>
    <n v="10425.870000000001"/>
    <n v="775.43"/>
    <n v="3447"/>
    <n v="0.2975579016427406"/>
    <n v="25"/>
    <s v="Not Returned"/>
    <s v="Delivered"/>
    <n v="10.99"/>
    <n v="4"/>
  </r>
  <r>
    <s v="60013e38-960b-4746-9b51-0232fca7644d"/>
    <x v="390"/>
    <x v="3"/>
    <d v="2024-05-31T00:00:00"/>
    <n v="10"/>
    <s v="Late"/>
    <s v="a3beb445-0e5d-4626-99f7-f7750f2f633b"/>
    <s v="Joshua Kim"/>
    <x v="1"/>
    <x v="6"/>
    <x v="0"/>
    <x v="3"/>
    <x v="0"/>
    <s v="Online"/>
    <s v="UPI"/>
    <n v="5"/>
    <n v="1340.09"/>
    <n v="10"/>
    <n v="6030.4"/>
    <n v="1198.6400000000001"/>
    <n v="636.52"/>
    <n v="9.4996604705654103E-2"/>
    <n v="146"/>
    <s v="Not Returned"/>
    <s v="Pending"/>
    <n v="17.84"/>
    <n v="3"/>
  </r>
  <r>
    <s v="e17f5e53-2260-4be8-b8ca-903b1c6c8382"/>
    <x v="378"/>
    <x v="3"/>
    <d v="2024-06-03T00:00:00"/>
    <n v="10"/>
    <s v="Late"/>
    <s v="fa286316-5315-4a23-92f0-ed7dbff49c48"/>
    <s v="Jennifer Hernandez"/>
    <x v="2"/>
    <x v="2"/>
    <x v="2"/>
    <x v="0"/>
    <x v="5"/>
    <s v="Offline"/>
    <s v="UPI"/>
    <n v="9"/>
    <n v="1137"/>
    <n v="0"/>
    <n v="10233"/>
    <n v="927.23"/>
    <n v="1887.93"/>
    <n v="0.18449428320140721"/>
    <n v="271"/>
    <s v="Returned"/>
    <s v="In Transit"/>
    <n v="44.88"/>
    <n v="3"/>
  </r>
  <r>
    <s v="3332d3ab-92f7-4072-8c81-cd7296fdad96"/>
    <x v="280"/>
    <x v="0"/>
    <d v="2024-02-16T00:00:00"/>
    <n v="6"/>
    <s v="Late"/>
    <s v="3ec72cca-7031-42cd-9687-819b8fd48278"/>
    <s v="Joshua Guerrero"/>
    <x v="1"/>
    <x v="6"/>
    <x v="0"/>
    <x v="3"/>
    <x v="2"/>
    <s v="Online"/>
    <s v="Cash"/>
    <n v="3"/>
    <n v="355.96"/>
    <n v="20"/>
    <n v="854.3"/>
    <n v="298.39"/>
    <n v="138.16999999999999"/>
    <n v="0.12938719706334045"/>
    <n v="315"/>
    <s v="Not Returned"/>
    <s v="Delivered"/>
    <n v="19.170000000000002"/>
    <n v="4"/>
  </r>
  <r>
    <s v="b087ab0e-4a9a-45f0-913b-3a4d87f16ab5"/>
    <x v="636"/>
    <x v="2"/>
    <d v="2024-12-25T00:00:00"/>
    <n v="3"/>
    <s v="On Time"/>
    <s v="c5188d4d-c5a8-446c-a3f5-aea605981489"/>
    <s v="Richard Dawson"/>
    <x v="3"/>
    <x v="4"/>
    <x v="2"/>
    <x v="0"/>
    <x v="8"/>
    <s v="Offline"/>
    <s v="Credit Card"/>
    <n v="7"/>
    <n v="1940.54"/>
    <n v="0"/>
    <n v="13583.78"/>
    <n v="1636.38"/>
    <n v="2129.12"/>
    <n v="0.15673987652921353"/>
    <n v="229"/>
    <s v="Returned"/>
    <s v="In Transit"/>
    <n v="25.2"/>
    <n v="2"/>
  </r>
  <r>
    <s v="e7b4dcd3-5c79-4b20-9a7a-9b4ff50b1168"/>
    <x v="446"/>
    <x v="8"/>
    <d v="2024-06-22T00:00:00"/>
    <n v="6"/>
    <s v="Late"/>
    <s v="e2742d5c-bf4d-4bd8-b222-9838c5cfdce6"/>
    <s v="Frank Perez"/>
    <x v="0"/>
    <x v="4"/>
    <x v="2"/>
    <x v="3"/>
    <x v="3"/>
    <s v="Online"/>
    <s v="UPI"/>
    <n v="6"/>
    <n v="305.61"/>
    <n v="0"/>
    <n v="1833.66"/>
    <n v="216.92"/>
    <n v="532.14"/>
    <n v="0.29020647230129903"/>
    <n v="488"/>
    <s v="Returned"/>
    <s v="Pending"/>
    <n v="5.2"/>
    <n v="4"/>
  </r>
  <r>
    <s v="f8b03457-ad7b-43c5-b2f0-b15c554047fe"/>
    <x v="213"/>
    <x v="4"/>
    <d v="2024-07-30T00:00:00"/>
    <n v="6"/>
    <s v="Late"/>
    <s v="9a86a2f5-415f-4099-824f-8429b43d4bf9"/>
    <s v="Allison Wilson"/>
    <x v="2"/>
    <x v="2"/>
    <x v="2"/>
    <x v="0"/>
    <x v="2"/>
    <s v="Online"/>
    <s v="UPI"/>
    <n v="2"/>
    <n v="1019.25"/>
    <n v="10"/>
    <n v="1834.65"/>
    <n v="740.97"/>
    <n v="500.9"/>
    <n v="0.24571989207750797"/>
    <n v="66"/>
    <s v="Returned"/>
    <s v="In Transit"/>
    <n v="18.600000000000001"/>
    <n v="2"/>
  </r>
  <r>
    <s v="7c81ed5a-ce5a-4372-a574-708d6d658f44"/>
    <x v="229"/>
    <x v="9"/>
    <d v="2024-09-05T00:00:00"/>
    <n v="5"/>
    <s v="On Time"/>
    <s v="87450d05-d4e8-4dd0-8c4b-c3d2cc5015cf"/>
    <s v="William Brooks"/>
    <x v="3"/>
    <x v="2"/>
    <x v="2"/>
    <x v="2"/>
    <x v="0"/>
    <s v="Online"/>
    <s v="Credit Card"/>
    <n v="5"/>
    <n v="912.56"/>
    <n v="0"/>
    <n v="4562.8"/>
    <n v="741.82"/>
    <n v="853.7"/>
    <n v="0.18710002629964062"/>
    <n v="348"/>
    <s v="Not Returned"/>
    <s v="Pending"/>
    <n v="47.25"/>
    <n v="4"/>
  </r>
  <r>
    <s v="f5b4aee1-0836-4865-bee3-36076feccac2"/>
    <x v="368"/>
    <x v="2"/>
    <d v="2025-01-07T00:00:00"/>
    <n v="9"/>
    <s v="Late"/>
    <s v="53badc3e-cc5b-4684-9f82-3a9481140235"/>
    <s v="Katherine Andrews"/>
    <x v="2"/>
    <x v="1"/>
    <x v="1"/>
    <x v="2"/>
    <x v="9"/>
    <s v="Offline"/>
    <s v="UPI"/>
    <n v="2"/>
    <n v="290.06"/>
    <n v="20"/>
    <n v="464.1"/>
    <n v="229.49"/>
    <n v="96.91"/>
    <n v="0.16705164448734744"/>
    <n v="433"/>
    <s v="Not Returned"/>
    <s v="Pending"/>
    <n v="14.67"/>
    <n v="3"/>
  </r>
  <r>
    <s v="90b7f26f-1357-49cb-bc03-daa7112e1621"/>
    <x v="637"/>
    <x v="0"/>
    <d v="2025-03-01T00:00:00"/>
    <n v="9"/>
    <s v="Late"/>
    <s v="c7d4a10f-8eec-42a4-b966-f9c21796b7b1"/>
    <s v="Christopher Palmer"/>
    <x v="2"/>
    <x v="4"/>
    <x v="2"/>
    <x v="0"/>
    <x v="1"/>
    <s v="Offline"/>
    <s v="Net Banking"/>
    <n v="6"/>
    <n v="508.35"/>
    <n v="20"/>
    <n v="2440.08"/>
    <n v="380.48"/>
    <n v="613.78"/>
    <n v="0.20123274646732892"/>
    <n v="488"/>
    <s v="Returned"/>
    <s v="In Transit"/>
    <n v="35.9"/>
    <n v="1"/>
  </r>
  <r>
    <s v="77ec2100-ec28-417a-92ec-c3bd16757d7e"/>
    <x v="418"/>
    <x v="9"/>
    <d v="2025-08-09T00:00:00"/>
    <n v="1"/>
    <s v="On Time"/>
    <s v="30de0010-fe31-4408-a671-cd819c2b05eb"/>
    <s v="Pamela Jordan"/>
    <x v="0"/>
    <x v="5"/>
    <x v="1"/>
    <x v="1"/>
    <x v="9"/>
    <s v="Online"/>
    <s v="Debit Card"/>
    <n v="2"/>
    <n v="1702.75"/>
    <n v="20"/>
    <n v="2724.4"/>
    <n v="1157.2"/>
    <n v="872.88"/>
    <n v="0.25631478490676846"/>
    <n v="13"/>
    <s v="Not Returned"/>
    <s v="In Transit"/>
    <n v="27"/>
    <n v="2"/>
  </r>
  <r>
    <s v="e16b1b8c-e3ac-421a-b387-a60077391bee"/>
    <x v="3"/>
    <x v="3"/>
    <d v="2024-05-26T00:00:00"/>
    <n v="7"/>
    <s v="Late"/>
    <s v="a6837a72-26f6-4d64-bd2a-f2c4fe8db353"/>
    <s v="Christopher Johnston"/>
    <x v="3"/>
    <x v="2"/>
    <x v="2"/>
    <x v="1"/>
    <x v="4"/>
    <s v="Offline"/>
    <s v="Credit Card"/>
    <n v="4"/>
    <n v="1412.28"/>
    <n v="5"/>
    <n v="5366.66"/>
    <n v="936.48"/>
    <n v="1808.04"/>
    <n v="0.3200569292208344"/>
    <n v="95"/>
    <s v="Returned"/>
    <s v="In Transit"/>
    <n v="15.8"/>
    <n v="2"/>
  </r>
  <r>
    <s v="bd4d28c8-b14d-43b0-87f7-040b87184322"/>
    <x v="121"/>
    <x v="7"/>
    <d v="2024-10-11T00:00:00"/>
    <n v="8"/>
    <s v="Late"/>
    <s v="e3af8541-6eb1-44b8-b2d1-235dd1f92f96"/>
    <s v="Kenneth Smith"/>
    <x v="2"/>
    <x v="4"/>
    <x v="2"/>
    <x v="3"/>
    <x v="2"/>
    <s v="Online"/>
    <s v="Net Banking"/>
    <n v="10"/>
    <n v="1253.76"/>
    <n v="5"/>
    <n v="11910.72"/>
    <n v="849.41"/>
    <n v="3841.32"/>
    <n v="0.30638399693721285"/>
    <n v="477"/>
    <s v="Returned"/>
    <s v="Delivered"/>
    <n v="37.44"/>
    <n v="3"/>
  </r>
  <r>
    <s v="39a8ab5e-022f-4a47-84d4-c5db63d3997f"/>
    <x v="638"/>
    <x v="4"/>
    <d v="2025-07-26T00:00:00"/>
    <n v="5"/>
    <s v="On Time"/>
    <s v="42442fce-2686-45c6-ad59-ade75287c72e"/>
    <s v="Lauren Saunders"/>
    <x v="0"/>
    <x v="5"/>
    <x v="1"/>
    <x v="0"/>
    <x v="7"/>
    <s v="Online"/>
    <s v="Cash"/>
    <n v="3"/>
    <n v="514.67999999999995"/>
    <n v="0"/>
    <n v="1544.04"/>
    <n v="397.63"/>
    <n v="351.15"/>
    <n v="0.22742286469262454"/>
    <n v="315"/>
    <s v="Returned"/>
    <s v="Delivered"/>
    <n v="39.25"/>
    <n v="2"/>
  </r>
  <r>
    <s v="3348eda0-aa57-46e4-a753-297e752f524f"/>
    <x v="17"/>
    <x v="2"/>
    <d v="2024-12-13T00:00:00"/>
    <n v="10"/>
    <s v="Late"/>
    <s v="ece42aa5-930e-4549-924f-7225c519fd78"/>
    <s v="Spencer Camacho"/>
    <x v="1"/>
    <x v="3"/>
    <x v="0"/>
    <x v="2"/>
    <x v="7"/>
    <s v="Online"/>
    <s v="Cash"/>
    <n v="5"/>
    <n v="464.21"/>
    <n v="15"/>
    <n v="1972.89"/>
    <n v="370.42"/>
    <n v="398.61"/>
    <n v="0.17173692940694946"/>
    <n v="169"/>
    <s v="Not Returned"/>
    <s v="Delivered"/>
    <n v="19.77"/>
    <n v="3"/>
  </r>
  <r>
    <s v="34c5dd5b-25f5-4d6f-85e2-cdcc30584d20"/>
    <x v="132"/>
    <x v="0"/>
    <d v="2024-02-22T00:00:00"/>
    <n v="10"/>
    <s v="Late"/>
    <s v="06b6a5f4-19d4-4a55-ae7c-77b04ef8a787"/>
    <s v="Terry Williams"/>
    <x v="0"/>
    <x v="6"/>
    <x v="0"/>
    <x v="1"/>
    <x v="2"/>
    <s v="Online"/>
    <s v="Net Banking"/>
    <n v="8"/>
    <n v="162.28"/>
    <n v="10"/>
    <n v="1168.42"/>
    <n v="118.61"/>
    <n v="314.42"/>
    <n v="0.24218942568400298"/>
    <n v="491"/>
    <s v="Returned"/>
    <s v="Delivered"/>
    <n v="6.33"/>
    <n v="4"/>
  </r>
  <r>
    <s v="11bb797a-f464-431f-9938-949e8a426ff0"/>
    <x v="67"/>
    <x v="1"/>
    <d v="2024-01-26T00:00:00"/>
    <n v="3"/>
    <s v="On Time"/>
    <s v="edafea54-50b9-404a-9edc-c2ff53d47caf"/>
    <s v="Daniel Turner"/>
    <x v="1"/>
    <x v="3"/>
    <x v="0"/>
    <x v="1"/>
    <x v="8"/>
    <s v="Offline"/>
    <s v="Cash"/>
    <n v="3"/>
    <n v="1363.2"/>
    <n v="15"/>
    <n v="3476.16"/>
    <n v="1223.97"/>
    <n v="355.04"/>
    <n v="8.6815336463223786E-2"/>
    <n v="239"/>
    <s v="Not Returned"/>
    <s v="Delivered"/>
    <n v="14.17"/>
    <n v="1"/>
  </r>
  <r>
    <s v="efb18149-3ba4-407e-8565-5d2dfdb269e5"/>
    <x v="316"/>
    <x v="5"/>
    <d v="2024-09-18T00:00:00"/>
    <n v="8"/>
    <s v="Late"/>
    <s v="5af7dfe2-c5b8-4c82-b79c-c41aeb7d2448"/>
    <s v="Shawn Blackburn"/>
    <x v="0"/>
    <x v="4"/>
    <x v="2"/>
    <x v="0"/>
    <x v="2"/>
    <s v="Online"/>
    <s v="Net Banking"/>
    <n v="5"/>
    <n v="833.53"/>
    <n v="15"/>
    <n v="3542.5"/>
    <n v="507.19"/>
    <n v="1386.94"/>
    <n v="0.33278706225330829"/>
    <n v="185"/>
    <s v="Returned"/>
    <s v="Delivered"/>
    <n v="22.03"/>
    <n v="1"/>
  </r>
  <r>
    <s v="06822e13-6007-47be-b2b1-068ad58b5423"/>
    <x v="639"/>
    <x v="1"/>
    <d v="2024-01-22T00:00:00"/>
    <n v="2"/>
    <s v="On Time"/>
    <s v="daac1277-be73-41e9-9e16-a0ea71a6de48"/>
    <s v="Jamie Griffin"/>
    <x v="0"/>
    <x v="6"/>
    <x v="0"/>
    <x v="2"/>
    <x v="7"/>
    <s v="Offline"/>
    <s v="UPI"/>
    <n v="5"/>
    <n v="1266.6099999999999"/>
    <n v="5"/>
    <n v="6016.4"/>
    <n v="999.42"/>
    <n v="1269.1500000000001"/>
    <n v="0.20040107057420994"/>
    <n v="372"/>
    <s v="Returned"/>
    <s v="Delivered"/>
    <n v="45.4"/>
    <n v="3"/>
  </r>
  <r>
    <s v="6168c4a8-c55f-40a1-b4a4-50e332d9ec3e"/>
    <x v="53"/>
    <x v="9"/>
    <d v="2024-08-30T00:00:00"/>
    <n v="8"/>
    <s v="Late"/>
    <s v="17c522e0-1fe9-448d-9083-08b097187943"/>
    <s v="Katie Lane"/>
    <x v="2"/>
    <x v="1"/>
    <x v="1"/>
    <x v="3"/>
    <x v="9"/>
    <s v="Online"/>
    <s v="UPI"/>
    <n v="6"/>
    <n v="1573.93"/>
    <n v="20"/>
    <n v="7554.86"/>
    <n v="1023.21"/>
    <n v="2643.46"/>
    <n v="0.27992138574566"/>
    <n v="291"/>
    <s v="Returned"/>
    <s v="In Transit"/>
    <n v="42.37"/>
    <n v="1"/>
  </r>
  <r>
    <s v="35aad597-c1b0-444b-a9b2-b32c1f27fa2c"/>
    <x v="505"/>
    <x v="11"/>
    <d v="2024-11-28T00:00:00"/>
    <n v="7"/>
    <s v="Late"/>
    <s v="bd9ab6d9-7d36-45b9-b0d1-701b1ecfcd89"/>
    <s v="Nicole Stewart"/>
    <x v="3"/>
    <x v="1"/>
    <x v="1"/>
    <x v="1"/>
    <x v="2"/>
    <s v="Offline"/>
    <s v="Credit Card"/>
    <n v="9"/>
    <n v="422.28"/>
    <n v="10"/>
    <n v="3420.47"/>
    <n v="333.72"/>
    <n v="717.34"/>
    <n v="0.18874785555660809"/>
    <n v="144"/>
    <s v="Not Returned"/>
    <s v="In Transit"/>
    <n v="19.18"/>
    <n v="4"/>
  </r>
  <r>
    <s v="ccbf1dfe-173e-43d9-bc32-edb435d80531"/>
    <x v="172"/>
    <x v="10"/>
    <d v="2024-03-23T00:00:00"/>
    <n v="10"/>
    <s v="Late"/>
    <s v="415a53c1-7a5c-4426-9c1f-af7b81c4dda8"/>
    <s v="Theresa Smith"/>
    <x v="3"/>
    <x v="2"/>
    <x v="2"/>
    <x v="0"/>
    <x v="1"/>
    <s v="Online"/>
    <s v="UPI"/>
    <n v="10"/>
    <n v="1854.36"/>
    <n v="20"/>
    <n v="14834.88"/>
    <n v="1490.57"/>
    <n v="2910.32"/>
    <n v="0.15694471407925109"/>
    <n v="306"/>
    <s v="Not Returned"/>
    <s v="Delivered"/>
    <n v="31.52"/>
    <n v="5"/>
  </r>
  <r>
    <s v="f6295eb4-667a-4b91-ab86-08d1cdac6327"/>
    <x v="196"/>
    <x v="9"/>
    <d v="2024-08-14T00:00:00"/>
    <n v="7"/>
    <s v="Late"/>
    <s v="5c42adcf-5acc-416d-999d-ed5edb84aa96"/>
    <s v="Sara Hamilton"/>
    <x v="2"/>
    <x v="6"/>
    <x v="0"/>
    <x v="2"/>
    <x v="3"/>
    <s v="Offline"/>
    <s v="Debit Card"/>
    <n v="10"/>
    <n v="1740.21"/>
    <n v="5"/>
    <n v="16531.990000000002"/>
    <n v="1118.74"/>
    <n v="5903.97"/>
    <n v="0.33926767459099766"/>
    <n v="65"/>
    <s v="Returned"/>
    <s v="Pending"/>
    <n v="15.01"/>
    <n v="5"/>
  </r>
  <r>
    <s v="ffecc4eb-3ab7-42a1-8cfa-4f8aa6e997ae"/>
    <x v="367"/>
    <x v="9"/>
    <d v="2025-08-14T00:00:00"/>
    <n v="9"/>
    <s v="Late"/>
    <s v="a4c1c966-a682-40fb-959e-9c9fb382c1ae"/>
    <s v="Sherri Smith"/>
    <x v="0"/>
    <x v="3"/>
    <x v="0"/>
    <x v="3"/>
    <x v="5"/>
    <s v="Online"/>
    <s v="UPI"/>
    <n v="3"/>
    <n v="304.99"/>
    <n v="20"/>
    <n v="731.98"/>
    <n v="236.59"/>
    <n v="164.16"/>
    <n v="0.17941571854814911"/>
    <n v="315"/>
    <s v="Not Returned"/>
    <s v="Pending"/>
    <n v="46.98"/>
    <n v="2"/>
  </r>
  <r>
    <s v="52c1e256-e5b7-4f49-a5b9-5c1abac8f92f"/>
    <x v="484"/>
    <x v="3"/>
    <d v="2024-05-20T00:00:00"/>
    <n v="3"/>
    <s v="On Time"/>
    <s v="3fbe5756-d8f0-4d41-a407-43300b9d55cd"/>
    <s v="Adam Stone"/>
    <x v="1"/>
    <x v="3"/>
    <x v="0"/>
    <x v="0"/>
    <x v="3"/>
    <s v="Online"/>
    <s v="Net Banking"/>
    <n v="3"/>
    <n v="1414.62"/>
    <n v="15"/>
    <n v="3607.28"/>
    <n v="1034.2"/>
    <n v="970.07"/>
    <n v="0.22858199846366284"/>
    <n v="497"/>
    <s v="Not Returned"/>
    <s v="In Transit"/>
    <n v="18.510000000000002"/>
    <n v="2"/>
  </r>
  <r>
    <s v="09fb4d4b-c325-4bc3-b845-a524b1f01f04"/>
    <x v="219"/>
    <x v="0"/>
    <d v="2024-02-11T00:00:00"/>
    <n v="9"/>
    <s v="Late"/>
    <s v="35b7215e-cd68-4b39-98a0-db610fa99695"/>
    <s v="Mary Watson"/>
    <x v="1"/>
    <x v="6"/>
    <x v="0"/>
    <x v="3"/>
    <x v="9"/>
    <s v="Online"/>
    <s v="Debit Card"/>
    <n v="8"/>
    <n v="1505.72"/>
    <n v="0"/>
    <n v="12045.76"/>
    <n v="1286.1500000000001"/>
    <n v="1756.56"/>
    <n v="0.14582392476688893"/>
    <n v="230"/>
    <s v="Not Returned"/>
    <s v="Delivered"/>
    <n v="19.84"/>
    <n v="5"/>
  </r>
  <r>
    <s v="2c23b779-6b53-41c0-a850-c932d2c08ee4"/>
    <x v="59"/>
    <x v="5"/>
    <d v="2024-09-07T00:00:00"/>
    <n v="4"/>
    <s v="On Time"/>
    <s v="f71de9c5-84c2-42c4-afb0-ce3b2cb50ab9"/>
    <s v="Robert Barnett"/>
    <x v="3"/>
    <x v="3"/>
    <x v="0"/>
    <x v="0"/>
    <x v="2"/>
    <s v="Offline"/>
    <s v="Cash"/>
    <n v="7"/>
    <n v="1068.21"/>
    <n v="0"/>
    <n v="7477.47"/>
    <n v="957.37"/>
    <n v="775.88"/>
    <n v="0.10376236882260978"/>
    <n v="156"/>
    <s v="Not Returned"/>
    <s v="Pending"/>
    <n v="49.08"/>
    <n v="5"/>
  </r>
  <r>
    <s v="c95bc917-1c01-460c-acc9-d15ae10b3781"/>
    <x v="571"/>
    <x v="4"/>
    <d v="2024-08-03T00:00:00"/>
    <n v="8"/>
    <s v="Late"/>
    <s v="343e623f-7f5f-4a4f-87ac-c717299152e6"/>
    <s v="Mario Stout"/>
    <x v="3"/>
    <x v="3"/>
    <x v="0"/>
    <x v="3"/>
    <x v="3"/>
    <s v="Offline"/>
    <s v="Debit Card"/>
    <n v="6"/>
    <n v="1518.42"/>
    <n v="20"/>
    <n v="7288.42"/>
    <n v="1106.19"/>
    <n v="1978.7"/>
    <n v="0.21718848100876789"/>
    <n v="452"/>
    <s v="Returned"/>
    <s v="Delivered"/>
    <n v="43.53"/>
    <n v="4"/>
  </r>
  <r>
    <s v="c8844f88-074a-488f-9231-d2a59f35ba40"/>
    <x v="310"/>
    <x v="3"/>
    <d v="2024-05-12T00:00:00"/>
    <n v="3"/>
    <s v="On Time"/>
    <s v="e389bcaf-074b-427e-94e2-8fa6069ccc0a"/>
    <s v="Nicholas Thomas"/>
    <x v="2"/>
    <x v="5"/>
    <x v="1"/>
    <x v="1"/>
    <x v="2"/>
    <s v="Online"/>
    <s v="Cash"/>
    <n v="1"/>
    <n v="1617.77"/>
    <n v="20"/>
    <n v="1294.22"/>
    <n v="999.47"/>
    <n v="494.64"/>
    <n v="0.30575421722494545"/>
    <n v="205"/>
    <s v="Returned"/>
    <s v="Delivered"/>
    <n v="9.4499999999999993"/>
    <n v="3"/>
  </r>
  <r>
    <s v="c33359b9-6085-4b5f-8a1b-07440be76352"/>
    <x v="640"/>
    <x v="9"/>
    <d v="2024-09-06T00:00:00"/>
    <n v="9"/>
    <s v="Late"/>
    <s v="2b741898-8673-4f07-b8f7-3fad9937c931"/>
    <s v="Adrian Prince"/>
    <x v="2"/>
    <x v="6"/>
    <x v="0"/>
    <x v="2"/>
    <x v="9"/>
    <s v="Offline"/>
    <s v="UPI"/>
    <n v="7"/>
    <n v="1384.55"/>
    <n v="10"/>
    <n v="8722.67"/>
    <n v="968.03"/>
    <n v="2624.08"/>
    <n v="0.27075119817165966"/>
    <n v="384"/>
    <s v="Not Returned"/>
    <s v="In Transit"/>
    <n v="20.84"/>
    <n v="2"/>
  </r>
  <r>
    <s v="1cc6f0a0-10fa-4909-bcfa-1e616b7d71bc"/>
    <x v="352"/>
    <x v="2"/>
    <d v="2024-01-04T00:00:00"/>
    <n v="8"/>
    <s v="Late"/>
    <s v="fbbe0e9d-76e5-4a12-b9c6-c757f7feb735"/>
    <s v="Steven Alexander"/>
    <x v="3"/>
    <x v="3"/>
    <x v="0"/>
    <x v="3"/>
    <x v="2"/>
    <s v="Offline"/>
    <s v="Net Banking"/>
    <n v="1"/>
    <n v="585.46"/>
    <n v="0"/>
    <n v="585.46"/>
    <n v="419.15"/>
    <n v="166.31"/>
    <n v="0.2840672291873057"/>
    <n v="438"/>
    <s v="Returned"/>
    <s v="In Transit"/>
    <n v="35.75"/>
    <n v="3"/>
  </r>
  <r>
    <s v="002f4aee-a308-41ea-8f36-7c1b9a6ff965"/>
    <x v="550"/>
    <x v="9"/>
    <d v="2025-08-17T00:00:00"/>
    <n v="5"/>
    <s v="On Time"/>
    <s v="e648d7ae-7830-4c6c-b9eb-17974fb9ef37"/>
    <s v="Bethany Douglas"/>
    <x v="3"/>
    <x v="0"/>
    <x v="0"/>
    <x v="3"/>
    <x v="2"/>
    <s v="Offline"/>
    <s v="Credit Card"/>
    <n v="6"/>
    <n v="738.16"/>
    <n v="0"/>
    <n v="4428.96"/>
    <n v="476.98"/>
    <n v="1567.08"/>
    <n v="0.35382572883927604"/>
    <n v="394"/>
    <s v="Not Returned"/>
    <s v="In Transit"/>
    <n v="5.22"/>
    <n v="2"/>
  </r>
  <r>
    <s v="b7607067-ab1e-4b37-9d15-844df4f7bfdc"/>
    <x v="571"/>
    <x v="4"/>
    <d v="2024-08-01T00:00:00"/>
    <n v="6"/>
    <s v="Late"/>
    <s v="bfac0af7-7e28-40a1-ba50-6f6018ad8eeb"/>
    <s v="Laura Martinez"/>
    <x v="2"/>
    <x v="2"/>
    <x v="2"/>
    <x v="3"/>
    <x v="1"/>
    <s v="Online"/>
    <s v="Credit Card"/>
    <n v="1"/>
    <n v="1996.32"/>
    <n v="20"/>
    <n v="1597.06"/>
    <n v="1662.25"/>
    <n v="267.26"/>
    <n v="0.13387633245171116"/>
    <n v="231"/>
    <s v="Returned"/>
    <s v="Delivered"/>
    <n v="23.37"/>
    <n v="1"/>
  </r>
  <r>
    <s v="24812414-f139-4c4b-8e31-ce5c213b1241"/>
    <x v="590"/>
    <x v="11"/>
    <d v="2024-11-20T00:00:00"/>
    <n v="1"/>
    <s v="On Time"/>
    <s v="be41635f-150a-4643-a8c1-fb6439bdc3ed"/>
    <s v="Jared Eaton"/>
    <x v="3"/>
    <x v="3"/>
    <x v="0"/>
    <x v="2"/>
    <x v="7"/>
    <s v="Online"/>
    <s v="Net Banking"/>
    <n v="9"/>
    <n v="1836.8"/>
    <n v="15"/>
    <n v="14051.52"/>
    <n v="1135.56"/>
    <n v="5364.49"/>
    <n v="0.3245069928377855"/>
    <n v="313"/>
    <s v="Returned"/>
    <s v="Delivered"/>
    <n v="49.24"/>
    <n v="3"/>
  </r>
  <r>
    <s v="2f43b2f0-402b-4495-b9e9-c6ef3ff180d2"/>
    <x v="574"/>
    <x v="1"/>
    <d v="2024-01-08T00:00:00"/>
    <n v="2"/>
    <s v="On Time"/>
    <s v="5420d149-4d15-4c62-a8cc-6e3bbae3438e"/>
    <s v="Julia Garza"/>
    <x v="2"/>
    <x v="0"/>
    <x v="0"/>
    <x v="1"/>
    <x v="0"/>
    <s v="Offline"/>
    <s v="Net Banking"/>
    <n v="1"/>
    <n v="1352.55"/>
    <n v="20"/>
    <n v="1082.04"/>
    <n v="1124.03"/>
    <n v="182.82"/>
    <n v="0.13516690695353223"/>
    <n v="449"/>
    <s v="Not Returned"/>
    <s v="Delivered"/>
    <n v="42.83"/>
    <n v="3"/>
  </r>
  <r>
    <s v="44482593-e232-4c25-bcd6-2aba93c1392f"/>
    <x v="505"/>
    <x v="11"/>
    <d v="2024-11-22T00:00:00"/>
    <n v="1"/>
    <s v="On Time"/>
    <s v="53f42383-21b7-4e70-a647-bcfcc2886352"/>
    <s v="Matthew Riley"/>
    <x v="3"/>
    <x v="5"/>
    <x v="1"/>
    <x v="2"/>
    <x v="5"/>
    <s v="Offline"/>
    <s v="Credit Card"/>
    <n v="7"/>
    <n v="459"/>
    <n v="20"/>
    <n v="2570.4"/>
    <n v="312.62"/>
    <n v="819.73"/>
    <n v="0.25512916277622161"/>
    <n v="237"/>
    <s v="Returned"/>
    <s v="In Transit"/>
    <n v="38.909999999999997"/>
    <n v="4"/>
  </r>
  <r>
    <s v="e7f0916e-bf78-4ad8-88c2-fd6fd9caa609"/>
    <x v="641"/>
    <x v="7"/>
    <d v="2025-10-15T00:00:00"/>
    <n v="4"/>
    <s v="On Time"/>
    <s v="0c4aef81-a1c2-470c-a291-53bfccbdd15e"/>
    <s v="Veronica Smith"/>
    <x v="3"/>
    <x v="7"/>
    <x v="1"/>
    <x v="2"/>
    <x v="1"/>
    <s v="Online"/>
    <s v="UPI"/>
    <n v="1"/>
    <n v="1948.68"/>
    <n v="20"/>
    <n v="1558.94"/>
    <n v="1357.37"/>
    <n v="473.05"/>
    <n v="0.24275406942135189"/>
    <n v="299"/>
    <s v="Returned"/>
    <s v="Delivered"/>
    <n v="34.6"/>
    <n v="4"/>
  </r>
  <r>
    <s v="3ce26218-cb76-4127-95db-677f08bbb29f"/>
    <x v="637"/>
    <x v="0"/>
    <d v="2025-02-22T00:00:00"/>
    <n v="2"/>
    <s v="On Time"/>
    <s v="02ff9754-5291-4b6d-a592-4c9f29714f1f"/>
    <s v="Karen Cooper"/>
    <x v="3"/>
    <x v="1"/>
    <x v="1"/>
    <x v="1"/>
    <x v="4"/>
    <s v="Online"/>
    <s v="UPI"/>
    <n v="3"/>
    <n v="539.4"/>
    <n v="0"/>
    <n v="1618.2"/>
    <n v="453.33"/>
    <n v="258.20999999999998"/>
    <n v="0.15956618464961067"/>
    <n v="266"/>
    <s v="Not Returned"/>
    <s v="Pending"/>
    <n v="42.87"/>
    <n v="1"/>
  </r>
  <r>
    <s v="93c379fd-f885-45f9-9126-3905de993ecd"/>
    <x v="642"/>
    <x v="0"/>
    <d v="2025-02-24T00:00:00"/>
    <n v="8"/>
    <s v="Late"/>
    <s v="36ff812d-fe21-41fd-b3bd-185b67d920b3"/>
    <s v="Dennis Gonzales"/>
    <x v="2"/>
    <x v="7"/>
    <x v="1"/>
    <x v="1"/>
    <x v="0"/>
    <s v="Offline"/>
    <s v="UPI"/>
    <n v="4"/>
    <n v="349.45"/>
    <n v="0"/>
    <n v="1397.8"/>
    <n v="268.75"/>
    <n v="322.8"/>
    <n v="0.23093432536843614"/>
    <n v="272"/>
    <s v="Not Returned"/>
    <s v="In Transit"/>
    <n v="21.32"/>
    <n v="3"/>
  </r>
  <r>
    <s v="83b5ad03-c4bd-43eb-a7cc-427447808b87"/>
    <x v="296"/>
    <x v="3"/>
    <d v="2025-05-26T00:00:00"/>
    <n v="9"/>
    <s v="Late"/>
    <s v="ff26cb58-5656-411d-965c-978aec83c4d7"/>
    <s v="Dawn Roman"/>
    <x v="1"/>
    <x v="0"/>
    <x v="0"/>
    <x v="2"/>
    <x v="5"/>
    <s v="Online"/>
    <s v="Credit Card"/>
    <n v="7"/>
    <n v="1051.3"/>
    <n v="10"/>
    <n v="6623.19"/>
    <n v="944.1"/>
    <n v="675.36"/>
    <n v="9.1772091695995442E-2"/>
    <n v="256"/>
    <s v="Returned"/>
    <s v="Pending"/>
    <n v="19.399999999999999"/>
    <n v="5"/>
  </r>
  <r>
    <s v="a9caa03d-74d1-4024-8c84-c302c5a24d77"/>
    <x v="643"/>
    <x v="7"/>
    <d v="2024-11-02T00:00:00"/>
    <n v="4"/>
    <s v="On Time"/>
    <s v="57a5e3b2-db30-4dad-ab02-e10418b47298"/>
    <s v="Deborah Casey"/>
    <x v="1"/>
    <x v="4"/>
    <x v="2"/>
    <x v="2"/>
    <x v="5"/>
    <s v="Offline"/>
    <s v="Credit Card"/>
    <n v="3"/>
    <n v="1162.58"/>
    <n v="5"/>
    <n v="3313.35"/>
    <n v="923.1"/>
    <n v="682.52"/>
    <n v="0.19569119257742837"/>
    <n v="377"/>
    <s v="Not Returned"/>
    <s v="Pending"/>
    <n v="29.69"/>
    <n v="5"/>
  </r>
  <r>
    <s v="8b16f0a7-f6fa-46a1-8681-87e9a46d4b51"/>
    <x v="433"/>
    <x v="5"/>
    <d v="2024-09-16T00:00:00"/>
    <n v="4"/>
    <s v="On Time"/>
    <s v="f99f5c06-3a24-4e17-9836-a02720507d45"/>
    <s v="Brian Pierce"/>
    <x v="0"/>
    <x v="3"/>
    <x v="0"/>
    <x v="1"/>
    <x v="9"/>
    <s v="Offline"/>
    <s v="Debit Card"/>
    <n v="8"/>
    <n v="868.98"/>
    <n v="10"/>
    <n v="6256.66"/>
    <n v="763.34"/>
    <n v="760.61"/>
    <n v="0.10941132131924786"/>
    <n v="358"/>
    <s v="Returned"/>
    <s v="In Transit"/>
    <n v="23.13"/>
    <n v="5"/>
  </r>
  <r>
    <s v="4e998b76-58fd-470b-9f91-07d5205525c6"/>
    <x v="226"/>
    <x v="8"/>
    <d v="2024-06-11T00:00:00"/>
    <n v="9"/>
    <s v="Late"/>
    <s v="fbfbd9f9-8da4-4916-afa8-736973db49d0"/>
    <s v="Tracy Bonilla"/>
    <x v="1"/>
    <x v="2"/>
    <x v="2"/>
    <x v="0"/>
    <x v="6"/>
    <s v="Offline"/>
    <s v="Debit Card"/>
    <n v="9"/>
    <n v="229.93"/>
    <n v="0"/>
    <n v="2069.37"/>
    <n v="170.29"/>
    <n v="536.76"/>
    <n v="0.25938329056669424"/>
    <n v="453"/>
    <s v="Not Returned"/>
    <s v="In Transit"/>
    <n v="41.98"/>
    <n v="5"/>
  </r>
  <r>
    <s v="e2b845b7-f0f5-4dc1-91ed-43ba65c65e05"/>
    <x v="64"/>
    <x v="10"/>
    <d v="2024-03-10T00:00:00"/>
    <n v="4"/>
    <s v="On Time"/>
    <s v="244700ca-31e3-460a-82ca-a526ffa0a1af"/>
    <s v="Courtney Smith"/>
    <x v="1"/>
    <x v="3"/>
    <x v="0"/>
    <x v="3"/>
    <x v="4"/>
    <s v="Offline"/>
    <s v="Debit Card"/>
    <n v="1"/>
    <n v="1120.08"/>
    <n v="15"/>
    <n v="952.07"/>
    <n v="983.83"/>
    <n v="115.81"/>
    <n v="0.10339440039997144"/>
    <n v="112"/>
    <s v="Not Returned"/>
    <s v="Delivered"/>
    <n v="25.26"/>
    <n v="5"/>
  </r>
  <r>
    <s v="99d6f609-868c-4005-9a9b-9519be9dd48c"/>
    <x v="440"/>
    <x v="3"/>
    <d v="2025-05-15T00:00:00"/>
    <n v="7"/>
    <s v="Late"/>
    <s v="dc241f84-9019-49b7-a6da-7a1cc7a9ff30"/>
    <s v="Amber Patel"/>
    <x v="3"/>
    <x v="1"/>
    <x v="1"/>
    <x v="1"/>
    <x v="7"/>
    <s v="Offline"/>
    <s v="Net Banking"/>
    <n v="10"/>
    <n v="494.6"/>
    <n v="0"/>
    <n v="4946"/>
    <n v="302.08999999999997"/>
    <n v="1925.1"/>
    <n v="0.38922361504245856"/>
    <n v="321"/>
    <s v="Not Returned"/>
    <s v="Delivered"/>
    <n v="35.200000000000003"/>
    <n v="5"/>
  </r>
  <r>
    <s v="ff46d9d3-f279-4e8b-b195-fa9f3afd099e"/>
    <x v="644"/>
    <x v="2"/>
    <d v="2024-12-17T00:00:00"/>
    <n v="8"/>
    <s v="Late"/>
    <s v="28a3d3a3-5fdd-47bb-aab0-5af887e719e2"/>
    <s v="Christopher Walters"/>
    <x v="2"/>
    <x v="3"/>
    <x v="0"/>
    <x v="3"/>
    <x v="9"/>
    <s v="Offline"/>
    <s v="UPI"/>
    <n v="5"/>
    <n v="1182.8"/>
    <n v="0"/>
    <n v="5914"/>
    <n v="932.21"/>
    <n v="1252.95"/>
    <n v="0.2118616841393304"/>
    <n v="160"/>
    <s v="Returned"/>
    <s v="Pending"/>
    <n v="28.62"/>
    <n v="5"/>
  </r>
  <r>
    <s v="c0485d0b-ee3f-4127-97de-7f4d39ec02ca"/>
    <x v="84"/>
    <x v="0"/>
    <d v="2025-02-14T00:00:00"/>
    <n v="6"/>
    <s v="Late"/>
    <s v="f1337e7d-8a73-483e-a6ec-d1dcb75168f6"/>
    <s v="Jessica Harris"/>
    <x v="2"/>
    <x v="1"/>
    <x v="1"/>
    <x v="3"/>
    <x v="8"/>
    <s v="Online"/>
    <s v="Net Banking"/>
    <n v="2"/>
    <n v="952.4"/>
    <n v="10"/>
    <n v="1714.32"/>
    <n v="738.07"/>
    <n v="385.79"/>
    <n v="0.20253569928601431"/>
    <n v="297"/>
    <s v="Not Returned"/>
    <s v="In Transit"/>
    <n v="27.95"/>
    <n v="5"/>
  </r>
  <r>
    <s v="669f9a4a-f2eb-4d5a-b819-fa11f584be73"/>
    <x v="228"/>
    <x v="11"/>
    <d v="2023-12-02T00:00:00"/>
    <n v="9"/>
    <s v="Late"/>
    <s v="85915047-e6a5-47d0-a3c8-1fb94be730a1"/>
    <s v="Stephanie Mcdonald"/>
    <x v="2"/>
    <x v="4"/>
    <x v="2"/>
    <x v="1"/>
    <x v="2"/>
    <s v="Offline"/>
    <s v="Debit Card"/>
    <n v="4"/>
    <n v="1662.21"/>
    <n v="20"/>
    <n v="5319.07"/>
    <n v="1128.76"/>
    <n v="1707.04"/>
    <n v="0.25674252952394705"/>
    <n v="268"/>
    <s v="Returned"/>
    <s v="Delivered"/>
    <n v="48.18"/>
    <n v="4"/>
  </r>
  <r>
    <s v="00172ca3-4ccc-4afe-b02a-2956b8b758b8"/>
    <x v="295"/>
    <x v="1"/>
    <d v="2024-02-09T00:00:00"/>
    <n v="10"/>
    <s v="Late"/>
    <s v="8e461d8b-b555-46ee-8057-1cf3132ab649"/>
    <s v="Christine Quinn"/>
    <x v="0"/>
    <x v="4"/>
    <x v="2"/>
    <x v="0"/>
    <x v="7"/>
    <s v="Offline"/>
    <s v="Credit Card"/>
    <n v="7"/>
    <n v="513.70000000000005"/>
    <n v="0"/>
    <n v="3595.9"/>
    <n v="336.02"/>
    <n v="1243.76"/>
    <n v="0.34588281097917067"/>
    <n v="280"/>
    <s v="Returned"/>
    <s v="Delivered"/>
    <n v="46.78"/>
    <n v="5"/>
  </r>
  <r>
    <s v="c152caf6-0f29-401d-911a-c671f5931884"/>
    <x v="330"/>
    <x v="1"/>
    <d v="2025-01-27T00:00:00"/>
    <n v="7"/>
    <s v="Late"/>
    <s v="7b1e5e13-24cf-4629-a3ea-ea4f690e5ee8"/>
    <s v="Pamela Roman"/>
    <x v="2"/>
    <x v="4"/>
    <x v="2"/>
    <x v="0"/>
    <x v="1"/>
    <s v="Online"/>
    <s v="Credit Card"/>
    <n v="1"/>
    <n v="1545.68"/>
    <n v="15"/>
    <n v="1313.83"/>
    <n v="930.67"/>
    <n v="522.76"/>
    <n v="0.33820713213601777"/>
    <n v="24"/>
    <s v="Not Returned"/>
    <s v="Pending"/>
    <n v="10.94"/>
    <n v="4"/>
  </r>
  <r>
    <s v="a565cd41-28d1-41db-894b-cc99642830f3"/>
    <x v="386"/>
    <x v="6"/>
    <d v="2024-05-01T00:00:00"/>
    <n v="9"/>
    <s v="Late"/>
    <s v="3180c811-9767-40d7-a418-8dde6b44312a"/>
    <s v="Gregory Perez"/>
    <x v="2"/>
    <x v="5"/>
    <x v="1"/>
    <x v="1"/>
    <x v="2"/>
    <s v="Offline"/>
    <s v="Net Banking"/>
    <n v="4"/>
    <n v="1128.8900000000001"/>
    <n v="5"/>
    <n v="4289.78"/>
    <n v="770.43"/>
    <n v="1362.15"/>
    <n v="0.30165693734553412"/>
    <n v="461"/>
    <s v="Not Returned"/>
    <s v="Delivered"/>
    <n v="15.92"/>
    <n v="3"/>
  </r>
  <r>
    <s v="1f9bd2b4-66c4-4e9b-a483-f4f123f3e5c5"/>
    <x v="241"/>
    <x v="3"/>
    <d v="2024-05-27T00:00:00"/>
    <n v="9"/>
    <s v="Late"/>
    <s v="f1c056ba-95ff-4d9d-bd5a-0760b9d9c1dc"/>
    <s v="Christine Thomas"/>
    <x v="1"/>
    <x v="1"/>
    <x v="1"/>
    <x v="3"/>
    <x v="9"/>
    <s v="Online"/>
    <s v="UPI"/>
    <n v="9"/>
    <n v="689.41"/>
    <n v="20"/>
    <n v="4963.75"/>
    <n v="499.22"/>
    <n v="1369.37"/>
    <n v="0.22069918078098985"/>
    <n v="181"/>
    <s v="Not Returned"/>
    <s v="Delivered"/>
    <n v="41.02"/>
    <n v="4"/>
  </r>
  <r>
    <s v="a3027b21-02c1-4269-93d5-09afc2b5ac1b"/>
    <x v="484"/>
    <x v="3"/>
    <d v="2024-05-23T00:00:00"/>
    <n v="6"/>
    <s v="Late"/>
    <s v="8634a7cd-4fa8-4870-8547-5ee11e06d96a"/>
    <s v="Mark Ruiz"/>
    <x v="0"/>
    <x v="2"/>
    <x v="2"/>
    <x v="0"/>
    <x v="7"/>
    <s v="Offline"/>
    <s v="Cash"/>
    <n v="4"/>
    <n v="1687.74"/>
    <n v="0"/>
    <n v="6750.96"/>
    <n v="1176.1400000000001"/>
    <n v="2046.4"/>
    <n v="0.30312725893798809"/>
    <n v="346"/>
    <s v="Returned"/>
    <s v="In Transit"/>
    <n v="10.71"/>
    <n v="1"/>
  </r>
  <r>
    <s v="1ff71e8c-d27e-4846-8c7f-9cd6703297d2"/>
    <x v="376"/>
    <x v="10"/>
    <d v="2025-03-18T00:00:00"/>
    <n v="6"/>
    <s v="Late"/>
    <s v="74516c96-9c2b-4ca9-be2f-76858a8ffb2c"/>
    <s v="Spencer Webster"/>
    <x v="1"/>
    <x v="7"/>
    <x v="1"/>
    <x v="1"/>
    <x v="1"/>
    <s v="Online"/>
    <s v="Credit Card"/>
    <n v="5"/>
    <n v="584"/>
    <n v="10"/>
    <n v="2628"/>
    <n v="358.23"/>
    <n v="1015.96"/>
    <n v="0.34793150684931506"/>
    <n v="159"/>
    <s v="Returned"/>
    <s v="In Transit"/>
    <n v="44.95"/>
    <n v="1"/>
  </r>
  <r>
    <s v="f311a3a1-45a8-4731-a00f-6ea257647ecf"/>
    <x v="645"/>
    <x v="6"/>
    <d v="2025-05-07T00:00:00"/>
    <n v="9"/>
    <s v="Late"/>
    <s v="d685b08b-61aa-489d-8a7d-1de0fceae86b"/>
    <s v="Ashley Owens"/>
    <x v="2"/>
    <x v="0"/>
    <x v="0"/>
    <x v="1"/>
    <x v="8"/>
    <s v="Online"/>
    <s v="UPI"/>
    <n v="6"/>
    <n v="1956.66"/>
    <n v="0"/>
    <n v="11739.96"/>
    <n v="1290.49"/>
    <n v="3997.02"/>
    <n v="0.34046282951560308"/>
    <n v="321"/>
    <s v="Not Returned"/>
    <s v="Pending"/>
    <n v="32.08"/>
    <n v="1"/>
  </r>
  <r>
    <s v="b1020282-b5b2-4008-a051-6aaa2b1feecd"/>
    <x v="93"/>
    <x v="1"/>
    <d v="2025-01-18T00:00:00"/>
    <n v="5"/>
    <s v="On Time"/>
    <s v="c22a6772-7cbf-4645-8b61-716cdd91cf6b"/>
    <s v="Joseph Davis"/>
    <x v="3"/>
    <x v="7"/>
    <x v="1"/>
    <x v="3"/>
    <x v="4"/>
    <s v="Offline"/>
    <s v="Cash"/>
    <n v="1"/>
    <n v="920.5"/>
    <n v="5"/>
    <n v="874.47"/>
    <n v="616.4"/>
    <n v="288.89"/>
    <n v="0.31384030418250947"/>
    <n v="262"/>
    <s v="Not Returned"/>
    <s v="In Transit"/>
    <n v="23.54"/>
    <n v="4"/>
  </r>
  <r>
    <s v="dd763717-995b-4485-b5b1-27e19a72ebf3"/>
    <x v="431"/>
    <x v="3"/>
    <d v="2025-05-08T00:00:00"/>
    <n v="1"/>
    <s v="On Time"/>
    <s v="d9975545-de8e-4602-bdc5-59fc5cd0094c"/>
    <s v="Sara Richmond"/>
    <x v="0"/>
    <x v="3"/>
    <x v="0"/>
    <x v="0"/>
    <x v="8"/>
    <s v="Offline"/>
    <s v="Debit Card"/>
    <n v="7"/>
    <n v="1647.84"/>
    <n v="15"/>
    <n v="9804.65"/>
    <n v="1460.21"/>
    <n v="1116.4000000000001"/>
    <n v="9.6784708640228603E-2"/>
    <n v="480"/>
    <s v="Returned"/>
    <s v="Pending"/>
    <n v="19.37"/>
    <n v="2"/>
  </r>
  <r>
    <s v="dd7b99a6-1aed-4cfd-a357-e4ea0e80c78a"/>
    <x v="24"/>
    <x v="5"/>
    <d v="2024-09-11T00:00:00"/>
    <n v="3"/>
    <s v="On Time"/>
    <s v="b95b7efe-d7a2-4c6c-87bb-6bb0c51b2775"/>
    <s v="Summer Bowman"/>
    <x v="1"/>
    <x v="7"/>
    <x v="1"/>
    <x v="1"/>
    <x v="5"/>
    <s v="Offline"/>
    <s v="Debit Card"/>
    <n v="8"/>
    <n v="742.38"/>
    <n v="10"/>
    <n v="5345.14"/>
    <n v="546.32000000000005"/>
    <n v="1411.63"/>
    <n v="0.23768656213798864"/>
    <n v="53"/>
    <s v="Not Returned"/>
    <s v="Pending"/>
    <n v="39.83"/>
    <n v="2"/>
  </r>
  <r>
    <s v="4051dbda-d617-42cb-aabf-1a086b6de0da"/>
    <x v="364"/>
    <x v="8"/>
    <d v="2024-07-03T00:00:00"/>
    <n v="5"/>
    <s v="On Time"/>
    <s v="034f2029-1545-4b48-9b4e-279bfbab907a"/>
    <s v="Robert Sanchez"/>
    <x v="1"/>
    <x v="1"/>
    <x v="1"/>
    <x v="1"/>
    <x v="4"/>
    <s v="Online"/>
    <s v="Debit Card"/>
    <n v="6"/>
    <n v="1668.24"/>
    <n v="20"/>
    <n v="8007.55"/>
    <n v="1185.26"/>
    <n v="2318.3000000000002"/>
    <n v="0.2316113588772199"/>
    <n v="89"/>
    <s v="Not Returned"/>
    <s v="Delivered"/>
    <n v="21.92"/>
    <n v="3"/>
  </r>
  <r>
    <s v="aa66a0ed-6f0b-4b2b-9751-4f4938ace486"/>
    <x v="103"/>
    <x v="11"/>
    <d v="2024-11-05T00:00:00"/>
    <n v="1"/>
    <s v="On Time"/>
    <s v="c7ea7fd1-ff4f-4808-9a9d-7acc44087701"/>
    <s v="Katherine Obrien"/>
    <x v="2"/>
    <x v="0"/>
    <x v="0"/>
    <x v="2"/>
    <x v="0"/>
    <s v="Online"/>
    <s v="UPI"/>
    <n v="10"/>
    <n v="1098.21"/>
    <n v="15"/>
    <n v="9334.7800000000007"/>
    <n v="921.54"/>
    <n v="1501.7"/>
    <n v="0.13674069622385518"/>
    <n v="149"/>
    <s v="Not Returned"/>
    <s v="In Transit"/>
    <n v="36.909999999999997"/>
    <n v="4"/>
  </r>
  <r>
    <s v="ded21b15-84db-41dd-9b4b-f6366035e48d"/>
    <x v="368"/>
    <x v="2"/>
    <d v="2024-12-31T00:00:00"/>
    <n v="2"/>
    <s v="On Time"/>
    <s v="0ac7256b-61f1-4c8c-aae5-0490ecdcbb27"/>
    <s v="Leslie Leon"/>
    <x v="2"/>
    <x v="5"/>
    <x v="1"/>
    <x v="0"/>
    <x v="6"/>
    <s v="Offline"/>
    <s v="Net Banking"/>
    <n v="10"/>
    <n v="1498.87"/>
    <n v="10"/>
    <n v="13489.83"/>
    <n v="1144.28"/>
    <n v="3191.31"/>
    <n v="0.21291439551128519"/>
    <n v="58"/>
    <s v="Not Returned"/>
    <s v="Delivered"/>
    <n v="24.89"/>
    <n v="3"/>
  </r>
  <r>
    <s v="f77b9742-1e12-4bed-984c-4178935c31d1"/>
    <x v="560"/>
    <x v="1"/>
    <d v="2024-01-03T00:00:00"/>
    <n v="2"/>
    <s v="On Time"/>
    <s v="9482e11e-5c56-43aa-bd15-d3eec39783ae"/>
    <s v="Stephanie Fisher"/>
    <x v="3"/>
    <x v="1"/>
    <x v="1"/>
    <x v="1"/>
    <x v="7"/>
    <s v="Online"/>
    <s v="Debit Card"/>
    <n v="2"/>
    <n v="200"/>
    <n v="15"/>
    <n v="340"/>
    <n v="153.87"/>
    <n v="78.42"/>
    <n v="0.19605"/>
    <n v="403"/>
    <s v="Not Returned"/>
    <s v="In Transit"/>
    <n v="35.04"/>
    <n v="4"/>
  </r>
  <r>
    <s v="58e8f1db-0a34-4670-be8b-15f3b7e1c9a2"/>
    <x v="552"/>
    <x v="9"/>
    <d v="2024-08-20T00:00:00"/>
    <n v="3"/>
    <s v="On Time"/>
    <s v="da2bf1b7-70b3-46df-89c3-4dd8a5a79705"/>
    <s v="Scott Johnson"/>
    <x v="1"/>
    <x v="1"/>
    <x v="1"/>
    <x v="2"/>
    <x v="1"/>
    <s v="Offline"/>
    <s v="UPI"/>
    <n v="8"/>
    <n v="446.62"/>
    <n v="15"/>
    <n v="3037.02"/>
    <n v="306.52999999999997"/>
    <n v="952.61"/>
    <n v="0.26661647485558193"/>
    <n v="340"/>
    <s v="Returned"/>
    <s v="Delivered"/>
    <n v="39.68"/>
    <n v="1"/>
  </r>
  <r>
    <s v="be901a64-a0cc-4d31-8e22-efcfd02b4c3a"/>
    <x v="646"/>
    <x v="9"/>
    <d v="2024-08-31T00:00:00"/>
    <n v="10"/>
    <s v="Late"/>
    <s v="e8780458-ab48-406d-ae8a-457fc712cf67"/>
    <s v="Keith Johnson"/>
    <x v="2"/>
    <x v="5"/>
    <x v="1"/>
    <x v="3"/>
    <x v="6"/>
    <s v="Online"/>
    <s v="Credit Card"/>
    <n v="1"/>
    <n v="1940.03"/>
    <n v="20"/>
    <n v="1552.02"/>
    <n v="1586.56"/>
    <n v="282.77999999999997"/>
    <n v="0.1457606325675376"/>
    <n v="285"/>
    <s v="Returned"/>
    <s v="In Transit"/>
    <n v="21.97"/>
    <n v="4"/>
  </r>
  <r>
    <s v="69824369-ebb1-4253-8ad2-a7ba194b3b6e"/>
    <x v="364"/>
    <x v="8"/>
    <d v="2024-07-04T00:00:00"/>
    <n v="6"/>
    <s v="Late"/>
    <s v="74e5418d-baa3-40fa-8743-8e60cd4901c9"/>
    <s v="Dawn Cardenas"/>
    <x v="2"/>
    <x v="0"/>
    <x v="0"/>
    <x v="3"/>
    <x v="2"/>
    <s v="Online"/>
    <s v="UPI"/>
    <n v="2"/>
    <n v="857.03"/>
    <n v="0"/>
    <n v="1714.06"/>
    <n v="550.1"/>
    <n v="613.86"/>
    <n v="0.35813215406695215"/>
    <n v="89"/>
    <s v="Returned"/>
    <s v="Delivered"/>
    <n v="40.700000000000003"/>
    <n v="2"/>
  </r>
  <r>
    <s v="3faadfd6-f730-407e-b93c-82855a357945"/>
    <x v="647"/>
    <x v="4"/>
    <d v="2024-07-14T00:00:00"/>
    <n v="4"/>
    <s v="On Time"/>
    <s v="0c3c900f-c8a1-44aa-b22d-839746d162d6"/>
    <s v="Michael Walters"/>
    <x v="2"/>
    <x v="5"/>
    <x v="1"/>
    <x v="1"/>
    <x v="0"/>
    <s v="Offline"/>
    <s v="Net Banking"/>
    <n v="9"/>
    <n v="1246.75"/>
    <n v="0"/>
    <n v="11220.75"/>
    <n v="775.12"/>
    <n v="4244.67"/>
    <n v="0.37828754762382194"/>
    <n v="113"/>
    <s v="Not Returned"/>
    <s v="In Transit"/>
    <n v="21.11"/>
    <n v="1"/>
  </r>
  <r>
    <s v="8ef86619-3599-4e91-a91c-9094cb2c0efb"/>
    <x v="648"/>
    <x v="8"/>
    <d v="2025-06-09T00:00:00"/>
    <n v="5"/>
    <s v="On Time"/>
    <s v="a5f62181-8c1a-4477-9d0d-3739c553bb6d"/>
    <s v="James Bailey"/>
    <x v="2"/>
    <x v="0"/>
    <x v="0"/>
    <x v="3"/>
    <x v="9"/>
    <s v="Online"/>
    <s v="UPI"/>
    <n v="6"/>
    <n v="1247.82"/>
    <n v="5"/>
    <n v="7112.57"/>
    <n v="986.65"/>
    <n v="1488.67"/>
    <n v="0.19883610349783357"/>
    <n v="150"/>
    <s v="Returned"/>
    <s v="Pending"/>
    <n v="12.39"/>
    <n v="2"/>
  </r>
  <r>
    <s v="db4d2d18-7ff5-475c-983f-8f4f2c0bfe69"/>
    <x v="563"/>
    <x v="4"/>
    <d v="2025-07-16T00:00:00"/>
    <n v="5"/>
    <s v="On Time"/>
    <s v="9dcc91b0-5a0f-4f61-9571-826616c02601"/>
    <s v="Renee Church"/>
    <x v="1"/>
    <x v="6"/>
    <x v="0"/>
    <x v="0"/>
    <x v="9"/>
    <s v="Offline"/>
    <s v="Credit Card"/>
    <n v="7"/>
    <n v="642.89"/>
    <n v="10"/>
    <n v="4050.21"/>
    <n v="469.49"/>
    <n v="1092.42"/>
    <n v="0.24274759290080733"/>
    <n v="56"/>
    <s v="Not Returned"/>
    <s v="Delivered"/>
    <n v="27.03"/>
    <n v="2"/>
  </r>
  <r>
    <s v="ea072198-19ee-4d26-8e4b-36aad4249390"/>
    <x v="9"/>
    <x v="8"/>
    <d v="2024-06-24T00:00:00"/>
    <n v="6"/>
    <s v="Late"/>
    <s v="67f3e4bf-a3b3-4be6-9726-9541b8d11a8f"/>
    <s v="Jonathan Lopez"/>
    <x v="3"/>
    <x v="4"/>
    <x v="2"/>
    <x v="1"/>
    <x v="5"/>
    <s v="Online"/>
    <s v="Debit Card"/>
    <n v="6"/>
    <n v="1156.8399999999999"/>
    <n v="15"/>
    <n v="5899.88"/>
    <n v="1004.24"/>
    <n v="778.26"/>
    <n v="0.11212440786971406"/>
    <n v="248"/>
    <s v="Not Returned"/>
    <s v="In Transit"/>
    <n v="43.29"/>
    <n v="3"/>
  </r>
  <r>
    <s v="b517e8ef-db21-4e31-83c2-181f33c00b7d"/>
    <x v="42"/>
    <x v="9"/>
    <d v="2024-08-12T00:00:00"/>
    <n v="3"/>
    <s v="On Time"/>
    <s v="ce4f4c66-5645-46bb-99c0-85a87c45d65d"/>
    <s v="Isaiah Moore"/>
    <x v="3"/>
    <x v="0"/>
    <x v="0"/>
    <x v="2"/>
    <x v="4"/>
    <s v="Offline"/>
    <s v="Credit Card"/>
    <n v="4"/>
    <n v="137.71"/>
    <n v="20"/>
    <n v="440.67"/>
    <n v="95.99"/>
    <n v="133.5"/>
    <n v="0.24235712729649261"/>
    <n v="373"/>
    <s v="Returned"/>
    <s v="In Transit"/>
    <n v="40.08"/>
    <n v="3"/>
  </r>
  <r>
    <s v="30960fbb-1c89-4e3c-8413-d04952a0628b"/>
    <x v="325"/>
    <x v="0"/>
    <d v="2024-02-29T00:00:00"/>
    <n v="5"/>
    <s v="On Time"/>
    <s v="8191086b-e8a9-4aba-8f7e-bc5494f3ea1b"/>
    <s v="Kristina Sherman"/>
    <x v="2"/>
    <x v="4"/>
    <x v="2"/>
    <x v="3"/>
    <x v="7"/>
    <s v="Online"/>
    <s v="Debit Card"/>
    <n v="9"/>
    <n v="402.11"/>
    <n v="5"/>
    <n v="3438.04"/>
    <n v="310.35000000000002"/>
    <n v="784.55"/>
    <n v="0.21678700410888119"/>
    <n v="33"/>
    <s v="Not Returned"/>
    <s v="In Transit"/>
    <n v="17.420000000000002"/>
    <n v="1"/>
  </r>
  <r>
    <s v="b21534f7-9e54-4d3e-a5e1-71462d8b62b6"/>
    <x v="649"/>
    <x v="2"/>
    <d v="2024-12-10T00:00:00"/>
    <n v="2"/>
    <s v="On Time"/>
    <s v="172dc647-17e6-4e99-b2d8-bc2913707fcb"/>
    <s v="Suzanne Alvarado"/>
    <x v="3"/>
    <x v="6"/>
    <x v="0"/>
    <x v="3"/>
    <x v="0"/>
    <s v="Offline"/>
    <s v="Net Banking"/>
    <n v="4"/>
    <n v="1181.51"/>
    <n v="5"/>
    <n v="4489.74"/>
    <n v="835.66"/>
    <n v="1314.23"/>
    <n v="0.27808270772147509"/>
    <n v="264"/>
    <s v="Not Returned"/>
    <s v="Pending"/>
    <n v="42.08"/>
    <n v="2"/>
  </r>
  <r>
    <s v="5714fc0b-b744-4158-a550-e249436c3827"/>
    <x v="418"/>
    <x v="9"/>
    <d v="2025-08-16T00:00:00"/>
    <n v="8"/>
    <s v="Late"/>
    <s v="220e674e-6591-499b-9a92-9d2788676641"/>
    <s v="Ashley Blanchard"/>
    <x v="2"/>
    <x v="0"/>
    <x v="0"/>
    <x v="1"/>
    <x v="3"/>
    <s v="Offline"/>
    <s v="Cash"/>
    <n v="10"/>
    <n v="614.54999999999995"/>
    <n v="10"/>
    <n v="5530.95"/>
    <n v="421.35"/>
    <n v="1738.8"/>
    <n v="0.28293873566023919"/>
    <n v="48"/>
    <s v="Returned"/>
    <s v="Delivered"/>
    <n v="36.43"/>
    <n v="3"/>
  </r>
  <r>
    <s v="4b3dd578-cc69-48ca-a32f-fec3e05ff96e"/>
    <x v="567"/>
    <x v="4"/>
    <d v="2025-07-12T00:00:00"/>
    <n v="2"/>
    <s v="On Time"/>
    <s v="150bd1d8-f882-4326-91f2-84859d091856"/>
    <s v="Danny Mckenzie"/>
    <x v="3"/>
    <x v="1"/>
    <x v="1"/>
    <x v="0"/>
    <x v="5"/>
    <s v="Online"/>
    <s v="Net Banking"/>
    <n v="9"/>
    <n v="1460.02"/>
    <n v="15"/>
    <n v="11169.15"/>
    <n v="1298.7"/>
    <n v="1234.0999999999999"/>
    <n v="9.3918043740648896E-2"/>
    <n v="43"/>
    <s v="Not Returned"/>
    <s v="Delivered"/>
    <n v="47.22"/>
    <n v="3"/>
  </r>
  <r>
    <s v="fe20193b-aae2-4d63-a7ae-daae8c48e3f4"/>
    <x v="508"/>
    <x v="6"/>
    <d v="2024-04-25T00:00:00"/>
    <n v="1"/>
    <s v="On Time"/>
    <s v="3976c637-7e97-46ad-86bf-79cf4616fd6e"/>
    <s v="Victoria Sanchez"/>
    <x v="2"/>
    <x v="2"/>
    <x v="2"/>
    <x v="3"/>
    <x v="9"/>
    <s v="Online"/>
    <s v="Net Banking"/>
    <n v="3"/>
    <n v="1092.98"/>
    <n v="0"/>
    <n v="3278.94"/>
    <n v="965.74"/>
    <n v="381.72"/>
    <n v="0.11641567091804059"/>
    <n v="233"/>
    <s v="Returned"/>
    <s v="Delivered"/>
    <n v="32.68"/>
    <n v="4"/>
  </r>
  <r>
    <s v="3749af64-cfc0-4fbc-a5dc-733d70bb2a0e"/>
    <x v="222"/>
    <x v="6"/>
    <d v="2024-04-18T00:00:00"/>
    <n v="9"/>
    <s v="Late"/>
    <s v="3e61d359-4bfa-429e-832d-d96d25376857"/>
    <s v="Shannon Webb"/>
    <x v="0"/>
    <x v="6"/>
    <x v="0"/>
    <x v="3"/>
    <x v="0"/>
    <s v="Online"/>
    <s v="Cash"/>
    <n v="8"/>
    <n v="301.3"/>
    <n v="0"/>
    <n v="2410.4"/>
    <n v="217.53"/>
    <n v="670.16"/>
    <n v="0.27802854298041818"/>
    <n v="420"/>
    <s v="Returned"/>
    <s v="Delivered"/>
    <n v="46.6"/>
    <n v="1"/>
  </r>
  <r>
    <s v="ff9558a3-8d1d-482e-8e6b-24396a1e5d9a"/>
    <x v="405"/>
    <x v="5"/>
    <d v="2024-09-22T00:00:00"/>
    <n v="1"/>
    <s v="On Time"/>
    <s v="2fa17fe6-698e-4981-b136-9512916e1089"/>
    <s v="Lauren Burton"/>
    <x v="1"/>
    <x v="6"/>
    <x v="0"/>
    <x v="2"/>
    <x v="7"/>
    <s v="Online"/>
    <s v="Credit Card"/>
    <n v="4"/>
    <n v="1428.12"/>
    <n v="0"/>
    <n v="5712.48"/>
    <n v="1030.06"/>
    <n v="1592.24"/>
    <n v="0.27873007870487077"/>
    <n v="94"/>
    <s v="Not Returned"/>
    <s v="In Transit"/>
    <n v="48.96"/>
    <n v="3"/>
  </r>
  <r>
    <s v="bf2dcfcb-6319-4bf6-baa8-55a6e6ffee2a"/>
    <x v="270"/>
    <x v="5"/>
    <d v="2025-09-09T00:00:00"/>
    <n v="3"/>
    <s v="On Time"/>
    <s v="fb5edc15-cbfa-48d6-b4ed-4d1d42f1287b"/>
    <s v="Robert Reynolds"/>
    <x v="0"/>
    <x v="1"/>
    <x v="1"/>
    <x v="2"/>
    <x v="7"/>
    <s v="Offline"/>
    <s v="Cash"/>
    <n v="2"/>
    <n v="377.99"/>
    <n v="0"/>
    <n v="755.98"/>
    <n v="259.60000000000002"/>
    <n v="236.78"/>
    <n v="0.31320934416254398"/>
    <n v="245"/>
    <s v="Returned"/>
    <s v="Delivered"/>
    <n v="19.18"/>
    <n v="3"/>
  </r>
  <r>
    <s v="3c15ae1f-efda-41b2-aced-f328e669dd22"/>
    <x v="571"/>
    <x v="4"/>
    <d v="2024-07-30T00:00:00"/>
    <n v="4"/>
    <s v="On Time"/>
    <s v="13b8ec30-5b69-4697-8a55-a14b51f5a8f9"/>
    <s v="Brandy Heath"/>
    <x v="1"/>
    <x v="6"/>
    <x v="0"/>
    <x v="1"/>
    <x v="3"/>
    <s v="Online"/>
    <s v="Debit Card"/>
    <n v="7"/>
    <n v="236.12"/>
    <n v="15"/>
    <n v="1404.91"/>
    <n v="204.92"/>
    <n v="185.64"/>
    <n v="0.11231577164153818"/>
    <n v="436"/>
    <s v="Returned"/>
    <s v="In Transit"/>
    <n v="6.68"/>
    <n v="3"/>
  </r>
  <r>
    <s v="94369f5d-89cc-4b08-8ba9-a0f03f3488a3"/>
    <x v="7"/>
    <x v="6"/>
    <d v="2025-04-15T00:00:00"/>
    <n v="1"/>
    <s v="On Time"/>
    <s v="eadfeef6-fb23-49d3-98bc-2e3b20f6b8d8"/>
    <s v="Katie Alvarez"/>
    <x v="0"/>
    <x v="2"/>
    <x v="2"/>
    <x v="1"/>
    <x v="7"/>
    <s v="Online"/>
    <s v="Credit Card"/>
    <n v="1"/>
    <n v="1346.44"/>
    <n v="10"/>
    <n v="1211.8"/>
    <n v="960.46"/>
    <n v="347.38"/>
    <n v="0.25799887109711533"/>
    <n v="58"/>
    <s v="Returned"/>
    <s v="In Transit"/>
    <n v="29.04"/>
    <n v="2"/>
  </r>
  <r>
    <s v="9aa5bf18-d387-4cd8-8ea8-2b7a1ad4ac13"/>
    <x v="446"/>
    <x v="8"/>
    <d v="2024-06-23T00:00:00"/>
    <n v="7"/>
    <s v="Late"/>
    <s v="b7b24f20-592c-4e25-b858-e2033a52b383"/>
    <s v="Vanessa Nicholson"/>
    <x v="0"/>
    <x v="2"/>
    <x v="2"/>
    <x v="0"/>
    <x v="8"/>
    <s v="Online"/>
    <s v="Debit Card"/>
    <n v="3"/>
    <n v="494.26"/>
    <n v="10"/>
    <n v="1334.5"/>
    <n v="323.47000000000003"/>
    <n v="461.13"/>
    <n v="0.31099016711852062"/>
    <n v="124"/>
    <s v="Not Returned"/>
    <s v="In Transit"/>
    <n v="42.46"/>
    <n v="4"/>
  </r>
  <r>
    <s v="d62c4be4-9302-45dc-84e5-eddd771d030f"/>
    <x v="344"/>
    <x v="6"/>
    <d v="2024-04-12T00:00:00"/>
    <n v="5"/>
    <s v="On Time"/>
    <s v="70184f95-9e6a-40fa-b5d2-36e30d9e9c48"/>
    <s v="Jeffrey Benton Jr."/>
    <x v="2"/>
    <x v="3"/>
    <x v="0"/>
    <x v="2"/>
    <x v="7"/>
    <s v="Offline"/>
    <s v="Credit Card"/>
    <n v="3"/>
    <n v="472.33"/>
    <n v="20"/>
    <n v="1133.5899999999999"/>
    <n v="340.04"/>
    <n v="317.5"/>
    <n v="0.22406650717365684"/>
    <n v="88"/>
    <s v="Not Returned"/>
    <s v="Pending"/>
    <n v="28.04"/>
    <n v="4"/>
  </r>
  <r>
    <s v="0ebb51ae-a678-4753-8f1a-5d4a72ced11f"/>
    <x v="406"/>
    <x v="2"/>
    <d v="2025-01-01T00:00:00"/>
    <n v="8"/>
    <s v="Late"/>
    <s v="de19893e-7a04-40c4-98fc-8448e555e087"/>
    <s v="Amy Gomez"/>
    <x v="2"/>
    <x v="2"/>
    <x v="2"/>
    <x v="2"/>
    <x v="7"/>
    <s v="Online"/>
    <s v="UPI"/>
    <n v="10"/>
    <n v="1503.58"/>
    <n v="10"/>
    <n v="13532.22"/>
    <n v="1013.8"/>
    <n v="4408.0200000000004"/>
    <n v="0.29316830497878399"/>
    <n v="338"/>
    <s v="Not Returned"/>
    <s v="Delivered"/>
    <n v="32.979999999999997"/>
    <n v="2"/>
  </r>
  <r>
    <s v="f2859a73-4083-4cf3-91db-5fbc46addbe7"/>
    <x v="576"/>
    <x v="6"/>
    <d v="2025-05-04T00:00:00"/>
    <n v="7"/>
    <s v="Late"/>
    <s v="b6af49df-070f-48c2-ba4e-832fe582eba2"/>
    <s v="Jessica Duran"/>
    <x v="3"/>
    <x v="6"/>
    <x v="0"/>
    <x v="3"/>
    <x v="5"/>
    <s v="Offline"/>
    <s v="Net Banking"/>
    <n v="3"/>
    <n v="702.49"/>
    <n v="15"/>
    <n v="1791.35"/>
    <n v="628.41"/>
    <n v="188.9"/>
    <n v="8.9633541639975889E-2"/>
    <n v="433"/>
    <s v="Returned"/>
    <s v="In Transit"/>
    <n v="26.96"/>
    <n v="4"/>
  </r>
  <r>
    <s v="a96bc761-3717-4e45-a570-6108fc78090e"/>
    <x v="432"/>
    <x v="1"/>
    <d v="2024-02-04T00:00:00"/>
    <n v="7"/>
    <s v="Late"/>
    <s v="b27c1721-89d4-4ce2-8f50-b59873bd980f"/>
    <s v="Erin Hudson"/>
    <x v="2"/>
    <x v="5"/>
    <x v="1"/>
    <x v="2"/>
    <x v="8"/>
    <s v="Offline"/>
    <s v="Credit Card"/>
    <n v="9"/>
    <n v="1751.06"/>
    <n v="0"/>
    <n v="15759.54"/>
    <n v="1376.12"/>
    <n v="3374.46"/>
    <n v="0.21412173197948672"/>
    <n v="136"/>
    <s v="Not Returned"/>
    <s v="In Transit"/>
    <n v="14.86"/>
    <n v="4"/>
  </r>
  <r>
    <s v="24ec755d-683a-455e-b23e-9b0b82095583"/>
    <x v="548"/>
    <x v="9"/>
    <d v="2025-09-02T00:00:00"/>
    <n v="6"/>
    <s v="Late"/>
    <s v="ae6b19de-faec-4b4c-8a24-0d57c42c40ce"/>
    <s v="Shari Arellano"/>
    <x v="1"/>
    <x v="6"/>
    <x v="0"/>
    <x v="1"/>
    <x v="0"/>
    <s v="Offline"/>
    <s v="Debit Card"/>
    <n v="5"/>
    <n v="1762.41"/>
    <n v="15"/>
    <n v="7490.24"/>
    <n v="1287.07"/>
    <n v="2020.2"/>
    <n v="0.22925425979198935"/>
    <n v="287"/>
    <s v="Not Returned"/>
    <s v="Delivered"/>
    <n v="39.29"/>
    <n v="5"/>
  </r>
  <r>
    <s v="9662f883-5bbc-4b30-8124-b471b64d158c"/>
    <x v="650"/>
    <x v="11"/>
    <d v="2023-11-30T00:00:00"/>
    <n v="3"/>
    <s v="On Time"/>
    <s v="122def06-fa33-4ca5-864d-8e701ea391e2"/>
    <s v="Kendra Cross"/>
    <x v="3"/>
    <x v="6"/>
    <x v="0"/>
    <x v="1"/>
    <x v="7"/>
    <s v="Online"/>
    <s v="UPI"/>
    <n v="7"/>
    <n v="614.79"/>
    <n v="15"/>
    <n v="3658"/>
    <n v="539.25"/>
    <n v="449.46"/>
    <n v="0.10443984357027836"/>
    <n v="243"/>
    <s v="Returned"/>
    <s v="Delivered"/>
    <n v="33.840000000000003"/>
    <n v="4"/>
  </r>
  <r>
    <s v="99fd92a4-fad2-4d69-bfb1-537631d28c69"/>
    <x v="431"/>
    <x v="3"/>
    <d v="2025-05-16T00:00:00"/>
    <n v="9"/>
    <s v="Late"/>
    <s v="2de94792-fd55-4844-8242-17c5c61371c1"/>
    <s v="Alyssa Mcfarland"/>
    <x v="2"/>
    <x v="2"/>
    <x v="2"/>
    <x v="1"/>
    <x v="6"/>
    <s v="Online"/>
    <s v="Net Banking"/>
    <n v="5"/>
    <n v="579.33000000000004"/>
    <n v="15"/>
    <n v="2462.15"/>
    <n v="442.93"/>
    <n v="579.70000000000005"/>
    <n v="0.20012773376141405"/>
    <n v="13"/>
    <s v="Not Returned"/>
    <s v="Delivered"/>
    <n v="22.7"/>
    <n v="5"/>
  </r>
  <r>
    <s v="181af69a-16cf-4211-94f0-327b1e978ef7"/>
    <x v="586"/>
    <x v="3"/>
    <d v="2025-05-13T00:00:00"/>
    <n v="9"/>
    <s v="Late"/>
    <s v="b3700e92-92f1-4a69-a74f-6635f236b2ee"/>
    <s v="Jasmine Russell"/>
    <x v="0"/>
    <x v="5"/>
    <x v="1"/>
    <x v="2"/>
    <x v="4"/>
    <s v="Offline"/>
    <s v="Credit Card"/>
    <n v="4"/>
    <n v="967.26"/>
    <n v="20"/>
    <n v="3095.23"/>
    <n v="756.91"/>
    <n v="673.12"/>
    <n v="0.17397597336807064"/>
    <n v="181"/>
    <s v="Returned"/>
    <s v="Pending"/>
    <n v="47.59"/>
    <n v="1"/>
  </r>
  <r>
    <s v="57e23419-d8e6-4501-a375-5bc87972c629"/>
    <x v="60"/>
    <x v="6"/>
    <d v="2025-04-10T00:00:00"/>
    <n v="1"/>
    <s v="On Time"/>
    <s v="5aeb90f6-4faa-4036-988a-7f552ed86804"/>
    <s v="Jeffrey King"/>
    <x v="2"/>
    <x v="0"/>
    <x v="0"/>
    <x v="3"/>
    <x v="1"/>
    <s v="Online"/>
    <s v="Cash"/>
    <n v="8"/>
    <n v="1328.77"/>
    <n v="0"/>
    <n v="10630.16"/>
    <n v="808.91"/>
    <n v="4158.88"/>
    <n v="0.39123399835938499"/>
    <n v="66"/>
    <s v="Not Returned"/>
    <s v="Delivered"/>
    <n v="26.22"/>
    <n v="2"/>
  </r>
  <r>
    <s v="335affe5-66c3-4832-82b0-7e312f3fbe11"/>
    <x v="487"/>
    <x v="2"/>
    <d v="2023-12-27T00:00:00"/>
    <n v="1"/>
    <s v="On Time"/>
    <s v="a5b08e26-fc52-4468-99e8-49b63a0517b2"/>
    <s v="Gina Walton"/>
    <x v="1"/>
    <x v="1"/>
    <x v="1"/>
    <x v="0"/>
    <x v="0"/>
    <s v="Offline"/>
    <s v="UPI"/>
    <n v="7"/>
    <n v="1095.8"/>
    <n v="15"/>
    <n v="6520.01"/>
    <n v="972.72"/>
    <n v="732.33"/>
    <n v="9.5472322895210293E-2"/>
    <n v="293"/>
    <s v="Returned"/>
    <s v="Delivered"/>
    <n v="10.93"/>
    <n v="1"/>
  </r>
  <r>
    <s v="9b2d43a3-e119-4331-8538-fbfd41fd1281"/>
    <x v="275"/>
    <x v="11"/>
    <d v="2024-12-02T00:00:00"/>
    <n v="6"/>
    <s v="Late"/>
    <s v="0f243491-8e9f-474a-bb65-03ea0f973342"/>
    <s v="Anna Smith"/>
    <x v="3"/>
    <x v="3"/>
    <x v="0"/>
    <x v="3"/>
    <x v="8"/>
    <s v="Online"/>
    <s v="Net Banking"/>
    <n v="5"/>
    <n v="1204.7"/>
    <n v="15"/>
    <n v="5119.97"/>
    <n v="866.25"/>
    <n v="1438.41"/>
    <n v="0.23879970117041588"/>
    <n v="425"/>
    <s v="Returned"/>
    <s v="In Transit"/>
    <n v="42.91"/>
    <n v="3"/>
  </r>
  <r>
    <s v="627f34eb-53ad-432c-8131-771e033857e4"/>
    <x v="651"/>
    <x v="11"/>
    <d v="2024-12-03T00:00:00"/>
    <n v="3"/>
    <s v="On Time"/>
    <s v="e7b795f9-cccf-4d37-8714-4da94e674f72"/>
    <s v="Jade Jones"/>
    <x v="3"/>
    <x v="6"/>
    <x v="0"/>
    <x v="3"/>
    <x v="8"/>
    <s v="Online"/>
    <s v="Debit Card"/>
    <n v="4"/>
    <n v="1838.46"/>
    <n v="20"/>
    <n v="5883.07"/>
    <n v="1163.1300000000001"/>
    <n v="2161.06"/>
    <n v="0.29386823754664226"/>
    <n v="202"/>
    <s v="Not Returned"/>
    <s v="Pending"/>
    <n v="43.09"/>
    <n v="1"/>
  </r>
  <r>
    <s v="7f8a1fca-9ef1-4e4f-a2f0-77e330405cc4"/>
    <x v="503"/>
    <x v="0"/>
    <d v="2024-02-29T00:00:00"/>
    <n v="2"/>
    <s v="On Time"/>
    <s v="f9cc596e-37e7-4948-8903-c8c72e8992cc"/>
    <s v="Shane Gaines"/>
    <x v="2"/>
    <x v="0"/>
    <x v="0"/>
    <x v="1"/>
    <x v="2"/>
    <s v="Offline"/>
    <s v="Credit Card"/>
    <n v="7"/>
    <n v="1419.91"/>
    <n v="10"/>
    <n v="8945.43"/>
    <n v="1093.54"/>
    <n v="2056.13"/>
    <n v="0.20686723605218438"/>
    <n v="210"/>
    <s v="Returned"/>
    <s v="Delivered"/>
    <n v="19.79"/>
    <n v="5"/>
  </r>
  <r>
    <s v="e4353335-2d4b-4c13-92f0-ae835fc97e64"/>
    <x v="372"/>
    <x v="1"/>
    <d v="2025-02-03T00:00:00"/>
    <n v="10"/>
    <s v="Late"/>
    <s v="e1322e39-d891-40a4-b4d4-813a70d18e9e"/>
    <s v="Katie Olsen"/>
    <x v="0"/>
    <x v="0"/>
    <x v="0"/>
    <x v="0"/>
    <x v="5"/>
    <s v="Online"/>
    <s v="Cash"/>
    <n v="2"/>
    <n v="1914.07"/>
    <n v="5"/>
    <n v="3636.73"/>
    <n v="1349.36"/>
    <n v="1072.95"/>
    <n v="0.28027971808763524"/>
    <n v="397"/>
    <s v="Returned"/>
    <s v="Pending"/>
    <n v="32.07"/>
    <n v="5"/>
  </r>
  <r>
    <s v="ef6f5d6a-09ed-4c7c-9f40-ce6a07c478ba"/>
    <x v="394"/>
    <x v="5"/>
    <d v="2024-10-03T00:00:00"/>
    <n v="7"/>
    <s v="Late"/>
    <s v="cb2c7b1d-f541-4b22-a363-45fc899f7cfb"/>
    <s v="Renee Collins"/>
    <x v="2"/>
    <x v="1"/>
    <x v="1"/>
    <x v="0"/>
    <x v="8"/>
    <s v="Online"/>
    <s v="UPI"/>
    <n v="5"/>
    <n v="491.52"/>
    <n v="10"/>
    <n v="2211.84"/>
    <n v="326.68"/>
    <n v="741.78"/>
    <n v="0.30183105468749999"/>
    <n v="273"/>
    <s v="Returned"/>
    <s v="In Transit"/>
    <n v="7.05"/>
    <n v="5"/>
  </r>
  <r>
    <s v="2e2fcae7-aedb-4046-995b-9abc1b972332"/>
    <x v="652"/>
    <x v="3"/>
    <d v="2024-05-31T00:00:00"/>
    <n v="1"/>
    <s v="On Time"/>
    <s v="e675835a-2ad9-4360-84bb-af7a97113545"/>
    <s v="Corey Moore"/>
    <x v="0"/>
    <x v="3"/>
    <x v="0"/>
    <x v="0"/>
    <x v="3"/>
    <s v="Offline"/>
    <s v="Net Banking"/>
    <n v="7"/>
    <n v="1912.28"/>
    <n v="15"/>
    <n v="11378.07"/>
    <n v="1491.86"/>
    <n v="2501.5"/>
    <n v="0.18687490475094801"/>
    <n v="46"/>
    <s v="Returned"/>
    <s v="In Transit"/>
    <n v="5.47"/>
    <n v="3"/>
  </r>
  <r>
    <s v="74650ff9-f014-4b87-965f-a125eb85105d"/>
    <x v="341"/>
    <x v="0"/>
    <d v="2025-02-13T00:00:00"/>
    <n v="9"/>
    <s v="Late"/>
    <s v="d4eee313-8c48-4218-a892-ab6fedb92750"/>
    <s v="Jerome Wilson"/>
    <x v="2"/>
    <x v="0"/>
    <x v="0"/>
    <x v="0"/>
    <x v="3"/>
    <s v="Offline"/>
    <s v="Credit Card"/>
    <n v="3"/>
    <n v="1704.42"/>
    <n v="0"/>
    <n v="5113.26"/>
    <n v="1099.6199999999999"/>
    <n v="1814.4"/>
    <n v="0.35484211637976554"/>
    <n v="206"/>
    <s v="Returned"/>
    <s v="Pending"/>
    <n v="48.42"/>
    <n v="5"/>
  </r>
  <r>
    <s v="5d9e1717-3f08-4a9e-969d-b57e10c238ba"/>
    <x v="653"/>
    <x v="2"/>
    <d v="2024-12-26T00:00:00"/>
    <n v="6"/>
    <s v="Late"/>
    <s v="d14d4890-f5db-4d2c-bd4c-af01243191eb"/>
    <s v="Robert Williams Jr."/>
    <x v="3"/>
    <x v="1"/>
    <x v="1"/>
    <x v="1"/>
    <x v="0"/>
    <s v="Offline"/>
    <s v="Debit Card"/>
    <n v="4"/>
    <n v="331.54"/>
    <n v="10"/>
    <n v="1193.54"/>
    <n v="248.85"/>
    <n v="297.68"/>
    <n v="0.22446763588103999"/>
    <n v="30"/>
    <s v="Returned"/>
    <s v="In Transit"/>
    <n v="13.89"/>
    <n v="4"/>
  </r>
  <r>
    <s v="e8e00199-d7f6-4255-8f97-9ff07afd0718"/>
    <x v="591"/>
    <x v="7"/>
    <d v="2025-10-11T00:00:00"/>
    <n v="10"/>
    <s v="Late"/>
    <s v="d6ccc7cd-c12e-4882-b527-ba0aa8df7aa5"/>
    <s v="Sarah Davis"/>
    <x v="0"/>
    <x v="1"/>
    <x v="1"/>
    <x v="3"/>
    <x v="4"/>
    <s v="Online"/>
    <s v="Net Banking"/>
    <n v="2"/>
    <n v="1969.52"/>
    <n v="15"/>
    <n v="3348.18"/>
    <n v="1676.46"/>
    <n v="498.2"/>
    <n v="0.12647751736463705"/>
    <n v="195"/>
    <s v="Returned"/>
    <s v="Delivered"/>
    <n v="19.579999999999998"/>
    <n v="4"/>
  </r>
  <r>
    <s v="90208d23-86ff-46f2-a970-1e00520fc3e7"/>
    <x v="122"/>
    <x v="10"/>
    <d v="2025-03-13T00:00:00"/>
    <n v="5"/>
    <s v="On Time"/>
    <s v="858c5992-882c-4812-b3c3-c4289338e35d"/>
    <s v="Joshua Harris"/>
    <x v="0"/>
    <x v="0"/>
    <x v="0"/>
    <x v="0"/>
    <x v="9"/>
    <s v="Online"/>
    <s v="UPI"/>
    <n v="3"/>
    <n v="276.20999999999998"/>
    <n v="0"/>
    <n v="828.63"/>
    <n v="214.03"/>
    <n v="186.54"/>
    <n v="0.22511856920459072"/>
    <n v="463"/>
    <s v="Not Returned"/>
    <s v="Pending"/>
    <n v="44.03"/>
    <n v="2"/>
  </r>
  <r>
    <s v="32b2d952-c376-47d6-b2a9-dfa122ae8888"/>
    <x v="654"/>
    <x v="8"/>
    <d v="2024-06-26T00:00:00"/>
    <n v="5"/>
    <s v="On Time"/>
    <s v="6d234155-a057-4558-b1ba-308e4aff5eee"/>
    <s v="James Henry"/>
    <x v="3"/>
    <x v="0"/>
    <x v="0"/>
    <x v="2"/>
    <x v="5"/>
    <s v="Online"/>
    <s v="Cash"/>
    <n v="9"/>
    <n v="282.5"/>
    <n v="15"/>
    <n v="2161.12"/>
    <n v="241.63"/>
    <n v="312.66000000000003"/>
    <n v="0.12297345132743363"/>
    <n v="478"/>
    <s v="Returned"/>
    <s v="Pending"/>
    <n v="14.59"/>
    <n v="4"/>
  </r>
  <r>
    <s v="7bee4582-8fae-46a9-924e-c63c1ab49e05"/>
    <x v="302"/>
    <x v="11"/>
    <d v="2024-11-05T00:00:00"/>
    <n v="4"/>
    <s v="On Time"/>
    <s v="7f63abb8-4e4f-4dd0-a388-f6dc9c12e3c9"/>
    <s v="Patricia Townsend DDS"/>
    <x v="0"/>
    <x v="7"/>
    <x v="1"/>
    <x v="2"/>
    <x v="9"/>
    <s v="Online"/>
    <s v="Cash"/>
    <n v="7"/>
    <n v="792.1"/>
    <n v="5"/>
    <n v="5267.46"/>
    <n v="619.07000000000005"/>
    <n v="1150.6500000000001"/>
    <n v="0.20752249896297367"/>
    <n v="154"/>
    <s v="Returned"/>
    <s v="Pending"/>
    <n v="49.36"/>
    <n v="1"/>
  </r>
  <r>
    <s v="f2602a26-3025-4041-8aa8-6e33d4cd45a9"/>
    <x v="655"/>
    <x v="11"/>
    <d v="2024-11-30T00:00:00"/>
    <n v="1"/>
    <s v="On Time"/>
    <s v="96646ca5-e460-4d31-8e9f-67a716d4fdff"/>
    <s v="Laura Thompson"/>
    <x v="0"/>
    <x v="3"/>
    <x v="0"/>
    <x v="1"/>
    <x v="8"/>
    <s v="Online"/>
    <s v="Credit Card"/>
    <n v="2"/>
    <n v="1300.76"/>
    <n v="10"/>
    <n v="2341.37"/>
    <n v="891.26"/>
    <n v="737.1"/>
    <n v="0.28333435837510379"/>
    <n v="471"/>
    <s v="Not Returned"/>
    <s v="Delivered"/>
    <n v="19.920000000000002"/>
    <n v="4"/>
  </r>
  <r>
    <s v="07289719-88c7-4e8a-8c46-d8bebd3ff354"/>
    <x v="446"/>
    <x v="8"/>
    <d v="2024-06-22T00:00:00"/>
    <n v="6"/>
    <s v="Late"/>
    <s v="6288e5da-4d8d-4d2d-b77e-1ee60c15cb28"/>
    <s v="Victor Williams"/>
    <x v="1"/>
    <x v="4"/>
    <x v="2"/>
    <x v="1"/>
    <x v="2"/>
    <s v="Offline"/>
    <s v="Debit Card"/>
    <n v="9"/>
    <n v="179.54"/>
    <n v="10"/>
    <n v="1454.27"/>
    <n v="151.58000000000001"/>
    <n v="226.48"/>
    <n v="0.14016065748270271"/>
    <n v="387"/>
    <s v="Not Returned"/>
    <s v="Pending"/>
    <n v="19.03"/>
    <n v="1"/>
  </r>
  <r>
    <s v="bd10f69f-6f0d-487b-9fab-24e2af25762c"/>
    <x v="656"/>
    <x v="4"/>
    <d v="2025-07-29T00:00:00"/>
    <n v="10"/>
    <s v="Late"/>
    <s v="2da46bc5-d966-48c9-8623-d81e8224da50"/>
    <s v="Melanie Williams"/>
    <x v="3"/>
    <x v="1"/>
    <x v="1"/>
    <x v="1"/>
    <x v="6"/>
    <s v="Offline"/>
    <s v="Cash"/>
    <n v="2"/>
    <n v="601.84"/>
    <n v="15"/>
    <n v="1023.13"/>
    <n v="466.5"/>
    <n v="230.08"/>
    <n v="0.19114714874385219"/>
    <n v="199"/>
    <s v="Not Returned"/>
    <s v="Pending"/>
    <n v="30.66"/>
    <n v="5"/>
  </r>
  <r>
    <s v="2f8a637d-f330-4c59-b50d-456e19412cae"/>
    <x v="26"/>
    <x v="10"/>
    <d v="2024-04-06T00:00:00"/>
    <n v="6"/>
    <s v="Late"/>
    <s v="51ffdef6-b660-4a31-b8b8-9fc4e47172b1"/>
    <s v="Dalton Clark"/>
    <x v="2"/>
    <x v="2"/>
    <x v="2"/>
    <x v="0"/>
    <x v="3"/>
    <s v="Online"/>
    <s v="UPI"/>
    <n v="10"/>
    <n v="770.03"/>
    <n v="10"/>
    <n v="6930.27"/>
    <n v="561.97"/>
    <n v="1872.54"/>
    <n v="0.2431775385374596"/>
    <n v="186"/>
    <s v="Not Returned"/>
    <s v="Delivered"/>
    <n v="43.33"/>
    <n v="2"/>
  </r>
  <r>
    <s v="ec0dd9ba-0b94-429c-83fd-e24e9ceeaf74"/>
    <x v="428"/>
    <x v="0"/>
    <d v="2025-03-03T00:00:00"/>
    <n v="6"/>
    <s v="Late"/>
    <s v="b07bd4ed-e67b-4ad3-b4be-5f0161a93ecf"/>
    <s v="Dylan Strong"/>
    <x v="2"/>
    <x v="7"/>
    <x v="1"/>
    <x v="0"/>
    <x v="9"/>
    <s v="Offline"/>
    <s v="Credit Card"/>
    <n v="7"/>
    <n v="354.32"/>
    <n v="5"/>
    <n v="2356.23"/>
    <n v="293.42"/>
    <n v="404.98"/>
    <n v="0.16328258555623651"/>
    <n v="132"/>
    <s v="Not Returned"/>
    <s v="Delivered"/>
    <n v="26.44"/>
    <n v="1"/>
  </r>
  <r>
    <s v="54ac13ce-d4d0-4762-aa4d-7ed8d04a902a"/>
    <x v="376"/>
    <x v="10"/>
    <d v="2025-03-19T00:00:00"/>
    <n v="7"/>
    <s v="Late"/>
    <s v="63d18504-fcb1-4281-ad53-a810fc01c46c"/>
    <s v="Jacqueline Monroe"/>
    <x v="2"/>
    <x v="0"/>
    <x v="0"/>
    <x v="2"/>
    <x v="0"/>
    <s v="Online"/>
    <s v="UPI"/>
    <n v="4"/>
    <n v="266.89999999999998"/>
    <n v="0"/>
    <n v="1067.5999999999999"/>
    <n v="239.16"/>
    <n v="110.96"/>
    <n v="0.10393405769951293"/>
    <n v="20"/>
    <s v="Not Returned"/>
    <s v="Delivered"/>
    <n v="44.46"/>
    <n v="1"/>
  </r>
  <r>
    <s v="3f05344c-9947-498a-a444-727727eaf665"/>
    <x v="355"/>
    <x v="11"/>
    <d v="2023-11-29T00:00:00"/>
    <n v="9"/>
    <s v="Late"/>
    <s v="e1c72223-4218-4e6d-ab24-f74a9f2be8ba"/>
    <s v="Melanie Mckinney"/>
    <x v="1"/>
    <x v="4"/>
    <x v="2"/>
    <x v="3"/>
    <x v="1"/>
    <s v="Online"/>
    <s v="Cash"/>
    <n v="5"/>
    <n v="1219.03"/>
    <n v="0"/>
    <n v="6095.15"/>
    <n v="909.1"/>
    <n v="1549.65"/>
    <n v="0.25424312773270552"/>
    <n v="208"/>
    <s v="Returned"/>
    <s v="Delivered"/>
    <n v="27.57"/>
    <n v="1"/>
  </r>
  <r>
    <s v="f0b5b7b3-3472-459e-8f4b-1252a04e03d7"/>
    <x v="287"/>
    <x v="5"/>
    <d v="2025-09-19T00:00:00"/>
    <n v="3"/>
    <s v="On Time"/>
    <s v="e9ea9d49-bc94-446e-a741-0d2ce0f13db6"/>
    <s v="Michael Perry"/>
    <x v="1"/>
    <x v="0"/>
    <x v="0"/>
    <x v="2"/>
    <x v="7"/>
    <s v="Offline"/>
    <s v="Credit Card"/>
    <n v="3"/>
    <n v="323.01"/>
    <n v="20"/>
    <n v="775.22"/>
    <n v="208.16"/>
    <n v="275.64"/>
    <n v="0.28444939785145973"/>
    <n v="274"/>
    <s v="Not Returned"/>
    <s v="In Transit"/>
    <n v="19.7"/>
    <n v="2"/>
  </r>
  <r>
    <s v="e6ace778-d7b6-40a3-8730-b04b608bb508"/>
    <x v="131"/>
    <x v="5"/>
    <d v="2024-09-04T00:00:00"/>
    <n v="2"/>
    <s v="On Time"/>
    <s v="7cfbc186-c77b-4fff-9114-dda13082d7e6"/>
    <s v="Adam Schwartz"/>
    <x v="0"/>
    <x v="2"/>
    <x v="2"/>
    <x v="2"/>
    <x v="4"/>
    <s v="Offline"/>
    <s v="Cash"/>
    <n v="5"/>
    <n v="1202.56"/>
    <n v="0"/>
    <n v="6012.8"/>
    <n v="722"/>
    <n v="2402.8000000000002"/>
    <n v="0.39961415646620552"/>
    <n v="309"/>
    <s v="Returned"/>
    <s v="Delivered"/>
    <n v="21.79"/>
    <n v="1"/>
  </r>
  <r>
    <s v="20fed1f3-72fa-40f7-8462-68d6b22d2bfe"/>
    <x v="601"/>
    <x v="11"/>
    <d v="2023-11-26T00:00:00"/>
    <n v="8"/>
    <s v="Late"/>
    <s v="120de24a-3914-4ce2-b083-07e1a9b7f1f5"/>
    <s v="Ashley Barrera"/>
    <x v="1"/>
    <x v="0"/>
    <x v="0"/>
    <x v="1"/>
    <x v="6"/>
    <s v="Online"/>
    <s v="Net Banking"/>
    <n v="6"/>
    <n v="1350.68"/>
    <n v="5"/>
    <n v="7698.88"/>
    <n v="939.54"/>
    <n v="2343.5"/>
    <n v="0.28917532897009901"/>
    <n v="303"/>
    <s v="Returned"/>
    <s v="Delivered"/>
    <n v="40.619999999999997"/>
    <n v="4"/>
  </r>
  <r>
    <s v="53cf14e1-8974-416a-aef0-963c11062a35"/>
    <x v="526"/>
    <x v="7"/>
    <d v="2024-11-07T00:00:00"/>
    <n v="8"/>
    <s v="Late"/>
    <s v="41a9edd3-bd76-4b2f-b189-6bad2ad88bca"/>
    <s v="Michelle Neal"/>
    <x v="1"/>
    <x v="3"/>
    <x v="0"/>
    <x v="0"/>
    <x v="6"/>
    <s v="Online"/>
    <s v="Debit Card"/>
    <n v="9"/>
    <n v="1915.18"/>
    <n v="0"/>
    <n v="17236.62"/>
    <n v="1493.15"/>
    <n v="3798.27"/>
    <n v="0.22036048830919289"/>
    <n v="474"/>
    <s v="Returned"/>
    <s v="Delivered"/>
    <n v="6.07"/>
    <n v="3"/>
  </r>
  <r>
    <s v="db029414-48e2-4a53-8954-105b89485754"/>
    <x v="27"/>
    <x v="3"/>
    <d v="2024-05-28T00:00:00"/>
    <n v="3"/>
    <s v="On Time"/>
    <s v="c2d031ad-1bc6-429e-82f1-9c7b91f29ea4"/>
    <s v="Rodney Henson"/>
    <x v="0"/>
    <x v="0"/>
    <x v="0"/>
    <x v="2"/>
    <x v="6"/>
    <s v="Offline"/>
    <s v="UPI"/>
    <n v="2"/>
    <n v="523.04"/>
    <n v="20"/>
    <n v="836.86"/>
    <n v="366.06"/>
    <n v="251.17"/>
    <n v="0.24010591924135821"/>
    <n v="240"/>
    <s v="Not Returned"/>
    <s v="In Transit"/>
    <n v="17.95"/>
    <n v="2"/>
  </r>
  <r>
    <s v="3366da87-7f7a-478c-98b1-3a9d8e041844"/>
    <x v="74"/>
    <x v="2"/>
    <d v="2023-12-30T00:00:00"/>
    <n v="7"/>
    <s v="Late"/>
    <s v="092351d9-fedc-4b65-84aa-6e12208a9c4f"/>
    <s v="Brian Perez"/>
    <x v="1"/>
    <x v="1"/>
    <x v="1"/>
    <x v="1"/>
    <x v="5"/>
    <s v="Offline"/>
    <s v="Cash"/>
    <n v="9"/>
    <n v="1301.04"/>
    <n v="20"/>
    <n v="9367.49"/>
    <n v="867.77"/>
    <n v="3119.54"/>
    <n v="0.26641421905210871"/>
    <n v="467"/>
    <s v="Returned"/>
    <s v="Pending"/>
    <n v="49.79"/>
    <n v="4"/>
  </r>
  <r>
    <s v="c335e9e5-1567-45f4-af39-f8c863582706"/>
    <x v="326"/>
    <x v="4"/>
    <d v="2025-07-29T00:00:00"/>
    <n v="4"/>
    <s v="On Time"/>
    <s v="3de372e9-1141-46af-8e70-d3f7b190dea4"/>
    <s v="Jacob Rodgers"/>
    <x v="2"/>
    <x v="0"/>
    <x v="0"/>
    <x v="1"/>
    <x v="5"/>
    <s v="Online"/>
    <s v="UPI"/>
    <n v="10"/>
    <n v="482.74"/>
    <n v="15"/>
    <n v="4103.29"/>
    <n v="325.93"/>
    <n v="1332.88"/>
    <n v="0.2761072212785351"/>
    <n v="416"/>
    <s v="Not Returned"/>
    <s v="Pending"/>
    <n v="19.54"/>
    <n v="3"/>
  </r>
  <r>
    <s v="a9b24a99-0a82-40b6-84e5-7a9298d516b9"/>
    <x v="312"/>
    <x v="5"/>
    <d v="2024-09-27T00:00:00"/>
    <n v="3"/>
    <s v="On Time"/>
    <s v="f979549b-c44c-4c78-80ed-319cef016e79"/>
    <s v="Daniel Stewart"/>
    <x v="0"/>
    <x v="7"/>
    <x v="1"/>
    <x v="2"/>
    <x v="4"/>
    <s v="Offline"/>
    <s v="Net Banking"/>
    <n v="1"/>
    <n v="1165.72"/>
    <n v="20"/>
    <n v="932.58"/>
    <n v="965.06"/>
    <n v="160.53"/>
    <n v="0.13770888377998147"/>
    <n v="493"/>
    <s v="Not Returned"/>
    <s v="Pending"/>
    <n v="33.69"/>
    <n v="3"/>
  </r>
  <r>
    <s v="57628c84-2718-4985-b2d6-c18c03a3574a"/>
    <x v="282"/>
    <x v="2"/>
    <d v="2025-01-02T00:00:00"/>
    <n v="2"/>
    <s v="On Time"/>
    <s v="ebfdb100-4034-4202-b34e-5ba1dc07605e"/>
    <s v="Joel Valenzuela"/>
    <x v="0"/>
    <x v="6"/>
    <x v="0"/>
    <x v="1"/>
    <x v="1"/>
    <s v="Offline"/>
    <s v="UPI"/>
    <n v="9"/>
    <n v="1235.0899999999999"/>
    <n v="15"/>
    <n v="9448.44"/>
    <n v="746.53"/>
    <n v="3737.48"/>
    <n v="0.33623100790675625"/>
    <n v="215"/>
    <s v="Not Returned"/>
    <s v="Delivered"/>
    <n v="15.51"/>
    <n v="3"/>
  </r>
  <r>
    <s v="f262e145-2731-460c-a149-ee42642d03af"/>
    <x v="573"/>
    <x v="11"/>
    <d v="2023-12-01T00:00:00"/>
    <n v="2"/>
    <s v="On Time"/>
    <s v="39a90a45-104b-4372-816e-a5c24ab3c590"/>
    <s v="Cory Barrett"/>
    <x v="1"/>
    <x v="6"/>
    <x v="0"/>
    <x v="3"/>
    <x v="3"/>
    <s v="Offline"/>
    <s v="Net Banking"/>
    <n v="6"/>
    <n v="211.84"/>
    <n v="5"/>
    <n v="1207.49"/>
    <n v="155.33000000000001"/>
    <n v="322.11"/>
    <n v="0.25342239425981877"/>
    <n v="35"/>
    <s v="Not Returned"/>
    <s v="Pending"/>
    <n v="45.45"/>
    <n v="1"/>
  </r>
  <r>
    <s v="11c3138b-70c6-4b42-9f0f-f647067ab1d7"/>
    <x v="405"/>
    <x v="5"/>
    <d v="2024-09-28T00:00:00"/>
    <n v="7"/>
    <s v="Late"/>
    <s v="874f7c5c-9a06-44b9-beeb-2f03d7ea8625"/>
    <s v="Christopher Payne"/>
    <x v="1"/>
    <x v="5"/>
    <x v="1"/>
    <x v="2"/>
    <x v="8"/>
    <s v="Offline"/>
    <s v="UPI"/>
    <n v="9"/>
    <n v="1288.29"/>
    <n v="10"/>
    <n v="10435.15"/>
    <n v="848.13"/>
    <n v="3565.3"/>
    <n v="0.30749632803518184"/>
    <n v="137"/>
    <s v="Not Returned"/>
    <s v="In Transit"/>
    <n v="39.82"/>
    <n v="4"/>
  </r>
  <r>
    <s v="10ac72bd-af4c-4dfc-9c82-780f0e84c070"/>
    <x v="525"/>
    <x v="8"/>
    <d v="2024-06-24T00:00:00"/>
    <n v="5"/>
    <s v="On Time"/>
    <s v="04786088-88c6-4a79-849e-bfa568f0ca5d"/>
    <s v="Carolyn Cantu"/>
    <x v="1"/>
    <x v="5"/>
    <x v="1"/>
    <x v="2"/>
    <x v="3"/>
    <s v="Online"/>
    <s v="UPI"/>
    <n v="3"/>
    <n v="1086.43"/>
    <n v="5"/>
    <n v="3096.33"/>
    <n v="894.33"/>
    <n v="547.49"/>
    <n v="0.1679783020228332"/>
    <n v="262"/>
    <s v="Returned"/>
    <s v="Delivered"/>
    <n v="17.329999999999998"/>
    <n v="4"/>
  </r>
  <r>
    <s v="1a9226d6-e6c9-4d54-a4bb-879609d68cdc"/>
    <x v="377"/>
    <x v="4"/>
    <d v="2024-08-06T00:00:00"/>
    <n v="7"/>
    <s v="Late"/>
    <s v="6197337c-0182-4481-bbd1-4558af2f5f8b"/>
    <s v="Anthony Hughes"/>
    <x v="0"/>
    <x v="5"/>
    <x v="1"/>
    <x v="2"/>
    <x v="5"/>
    <s v="Offline"/>
    <s v="Net Banking"/>
    <n v="6"/>
    <n v="1454.29"/>
    <n v="5"/>
    <n v="8289.4500000000007"/>
    <n v="1283.69"/>
    <n v="972.42"/>
    <n v="0.11144269712368235"/>
    <n v="173"/>
    <s v="Not Returned"/>
    <s v="In Transit"/>
    <n v="17.68"/>
    <n v="5"/>
  </r>
  <r>
    <s v="c31dfb91-397a-4433-9b64-8ca71ea0dd2d"/>
    <x v="532"/>
    <x v="2"/>
    <d v="2025-01-04T00:00:00"/>
    <n v="5"/>
    <s v="On Time"/>
    <s v="8bab4c1b-904a-4134-8902-8dd7a0d763f0"/>
    <s v="Matthew Bartlett"/>
    <x v="1"/>
    <x v="1"/>
    <x v="1"/>
    <x v="3"/>
    <x v="7"/>
    <s v="Offline"/>
    <s v="Cash"/>
    <n v="10"/>
    <n v="1676.49"/>
    <n v="15"/>
    <n v="14250.17"/>
    <n v="1013.41"/>
    <n v="5636.18"/>
    <n v="0.33618930026424254"/>
    <n v="31"/>
    <s v="Returned"/>
    <s v="Delivered"/>
    <n v="14.97"/>
    <n v="2"/>
  </r>
  <r>
    <s v="484fda28-62d4-4bff-a510-f7b4924d4a86"/>
    <x v="206"/>
    <x v="7"/>
    <d v="2025-10-22T00:00:00"/>
    <n v="9"/>
    <s v="Late"/>
    <s v="731da6ec-6303-4bd4-9db5-64b5af8422cc"/>
    <s v="Cynthia Henry"/>
    <x v="1"/>
    <x v="6"/>
    <x v="0"/>
    <x v="2"/>
    <x v="6"/>
    <s v="Offline"/>
    <s v="Debit Card"/>
    <n v="4"/>
    <n v="403.5"/>
    <n v="0"/>
    <n v="1614"/>
    <n v="281.10000000000002"/>
    <n v="489.6"/>
    <n v="0.30334572490706319"/>
    <n v="23"/>
    <s v="Not Returned"/>
    <s v="Delivered"/>
    <n v="46.02"/>
    <n v="2"/>
  </r>
  <r>
    <s v="a2fe9cb4-fcec-4791-bae9-df3f585b8128"/>
    <x v="91"/>
    <x v="6"/>
    <d v="2024-05-01T00:00:00"/>
    <n v="3"/>
    <s v="On Time"/>
    <s v="e6092042-eb5f-4944-baa8-34197479d994"/>
    <s v="Joshua Ward"/>
    <x v="0"/>
    <x v="4"/>
    <x v="2"/>
    <x v="3"/>
    <x v="7"/>
    <s v="Offline"/>
    <s v="UPI"/>
    <n v="10"/>
    <n v="1814.4"/>
    <n v="20"/>
    <n v="14515.2"/>
    <n v="1137.98"/>
    <n v="5411.36"/>
    <n v="0.29824514991181655"/>
    <n v="487"/>
    <s v="Returned"/>
    <s v="Pending"/>
    <n v="11.25"/>
    <n v="2"/>
  </r>
  <r>
    <s v="2ca26887-bb21-48c4-a318-8a65496fe308"/>
    <x v="393"/>
    <x v="0"/>
    <d v="2024-02-12T00:00:00"/>
    <n v="6"/>
    <s v="Late"/>
    <s v="ffc7aba2-6371-4357-b7a5-8f8df689c4c2"/>
    <s v="Christopher Singh"/>
    <x v="1"/>
    <x v="1"/>
    <x v="1"/>
    <x v="2"/>
    <x v="5"/>
    <s v="Online"/>
    <s v="Cash"/>
    <n v="9"/>
    <n v="844.18"/>
    <n v="5"/>
    <n v="7217.74"/>
    <n v="735.75"/>
    <n v="927.08"/>
    <n v="0.12202242281135409"/>
    <n v="195"/>
    <s v="Returned"/>
    <s v="In Transit"/>
    <n v="43.63"/>
    <n v="1"/>
  </r>
  <r>
    <s v="0ae4e096-24dc-4ee5-8cc3-78c3ce3200af"/>
    <x v="499"/>
    <x v="5"/>
    <d v="2024-09-20T00:00:00"/>
    <n v="4"/>
    <s v="On Time"/>
    <s v="e13ae6f4-b5ef-418b-a90e-1a7e75be1ba7"/>
    <s v="Crystal Morales"/>
    <x v="1"/>
    <x v="4"/>
    <x v="2"/>
    <x v="1"/>
    <x v="7"/>
    <s v="Online"/>
    <s v="UPI"/>
    <n v="1"/>
    <n v="1647.84"/>
    <n v="5"/>
    <n v="1565.45"/>
    <n v="1048.57"/>
    <n v="569.30999999999995"/>
    <n v="0.3454886396737547"/>
    <n v="272"/>
    <s v="Not Returned"/>
    <s v="Delivered"/>
    <n v="13.32"/>
    <n v="1"/>
  </r>
  <r>
    <s v="f11f1e97-3546-4a1c-9a5a-5daca0624c48"/>
    <x v="57"/>
    <x v="4"/>
    <d v="2025-08-03T00:00:00"/>
    <n v="4"/>
    <s v="On Time"/>
    <s v="6af01106-e235-49a8-abcf-dfa467e2020e"/>
    <s v="Jesse Farley"/>
    <x v="3"/>
    <x v="4"/>
    <x v="2"/>
    <x v="0"/>
    <x v="4"/>
    <s v="Online"/>
    <s v="Cash"/>
    <n v="10"/>
    <n v="145.06"/>
    <n v="5"/>
    <n v="1378.07"/>
    <n v="115.02"/>
    <n v="285.38"/>
    <n v="0.19673238659864883"/>
    <n v="309"/>
    <s v="Not Returned"/>
    <s v="Delivered"/>
    <n v="32.17"/>
    <n v="1"/>
  </r>
  <r>
    <s v="aa55e9af-5375-44b0-967a-25f85d12490e"/>
    <x v="55"/>
    <x v="7"/>
    <d v="2024-10-14T00:00:00"/>
    <n v="3"/>
    <s v="On Time"/>
    <s v="87a9efaf-b92a-41b7-a213-cdad661d3354"/>
    <s v="Daniel Lee"/>
    <x v="1"/>
    <x v="1"/>
    <x v="1"/>
    <x v="0"/>
    <x v="7"/>
    <s v="Offline"/>
    <s v="Cash"/>
    <n v="6"/>
    <n v="1432.03"/>
    <n v="15"/>
    <n v="7303.35"/>
    <n v="901.94"/>
    <n v="2703.46"/>
    <n v="0.31464191858178014"/>
    <n v="366"/>
    <s v="Not Returned"/>
    <s v="Pending"/>
    <n v="27.15"/>
    <n v="5"/>
  </r>
  <r>
    <s v="a8c99656-bab3-49a3-9fa4-a6daf2b074a3"/>
    <x v="242"/>
    <x v="10"/>
    <d v="2024-03-19T00:00:00"/>
    <n v="3"/>
    <s v="On Time"/>
    <s v="e67d9f00-5d08-4254-9e6e-ac9cc8bc7784"/>
    <s v="Scott Conner"/>
    <x v="1"/>
    <x v="6"/>
    <x v="0"/>
    <x v="2"/>
    <x v="4"/>
    <s v="Online"/>
    <s v="UPI"/>
    <n v="8"/>
    <n v="652.75"/>
    <n v="20"/>
    <n v="4177.6000000000004"/>
    <n v="586.99"/>
    <n v="420.86"/>
    <n v="8.0593642282650327E-2"/>
    <n v="406"/>
    <s v="Not Returned"/>
    <s v="Pending"/>
    <n v="41.17"/>
    <n v="2"/>
  </r>
  <r>
    <s v="64907a63-36a8-453d-8e90-ee87a4dd2fe1"/>
    <x v="298"/>
    <x v="9"/>
    <d v="2024-08-12T00:00:00"/>
    <n v="9"/>
    <s v="Late"/>
    <s v="8af6d268-1bd0-4f9b-b861-2769242e4cff"/>
    <s v="Elizabeth Wall"/>
    <x v="0"/>
    <x v="5"/>
    <x v="1"/>
    <x v="1"/>
    <x v="5"/>
    <s v="Offline"/>
    <s v="UPI"/>
    <n v="8"/>
    <n v="1926.63"/>
    <n v="15"/>
    <n v="13101.08"/>
    <n v="1685.44"/>
    <n v="1640.09"/>
    <n v="0.106409248272891"/>
    <n v="192"/>
    <s v="Not Returned"/>
    <s v="In Transit"/>
    <n v="38.03"/>
    <n v="2"/>
  </r>
  <r>
    <s v="0d06d891-6980-4e3c-9fa3-fe4bdebf96d3"/>
    <x v="657"/>
    <x v="8"/>
    <d v="2025-06-11T00:00:00"/>
    <n v="2"/>
    <s v="On Time"/>
    <s v="8d3bc1df-5672-4735-b798-fc80330c8461"/>
    <s v="Mary Giles"/>
    <x v="0"/>
    <x v="7"/>
    <x v="1"/>
    <x v="0"/>
    <x v="5"/>
    <s v="Offline"/>
    <s v="Cash"/>
    <n v="6"/>
    <n v="1249.1300000000001"/>
    <n v="5"/>
    <n v="7120.04"/>
    <n v="1003.43"/>
    <n v="1400.49"/>
    <n v="0.18686205599096969"/>
    <n v="219"/>
    <s v="Not Returned"/>
    <s v="Pending"/>
    <n v="24.26"/>
    <n v="1"/>
  </r>
  <r>
    <s v="061a1396-7167-48ee-b175-82082e292386"/>
    <x v="499"/>
    <x v="5"/>
    <d v="2024-09-26T00:00:00"/>
    <n v="10"/>
    <s v="Late"/>
    <s v="9140a95d-62ce-4959-b4da-1f50b1a7fe09"/>
    <s v="Denise Reese"/>
    <x v="1"/>
    <x v="6"/>
    <x v="0"/>
    <x v="1"/>
    <x v="9"/>
    <s v="Online"/>
    <s v="UPI"/>
    <n v="7"/>
    <n v="1313.8"/>
    <n v="0"/>
    <n v="9196.6"/>
    <n v="837.56"/>
    <n v="3333.68"/>
    <n v="0.36249048561424874"/>
    <n v="244"/>
    <s v="Returned"/>
    <s v="In Transit"/>
    <n v="34.799999999999997"/>
    <n v="5"/>
  </r>
  <r>
    <s v="66e1608e-a428-4ec4-a7e6-287bc4ecea32"/>
    <x v="622"/>
    <x v="2"/>
    <d v="2025-01-05T00:00:00"/>
    <n v="9"/>
    <s v="Late"/>
    <s v="32a3a8fb-cd03-4402-8827-e7c09337bb34"/>
    <s v="Eugene Sanchez"/>
    <x v="2"/>
    <x v="1"/>
    <x v="1"/>
    <x v="1"/>
    <x v="7"/>
    <s v="Online"/>
    <s v="Cash"/>
    <n v="2"/>
    <n v="529.52"/>
    <n v="15"/>
    <n v="900.18"/>
    <n v="393.72"/>
    <n v="230.86"/>
    <n v="0.2179898776250189"/>
    <n v="322"/>
    <s v="Not Returned"/>
    <s v="Pending"/>
    <n v="24.24"/>
    <n v="3"/>
  </r>
  <r>
    <s v="7c976337-ee66-4fd2-833b-14ed216c0ed0"/>
    <x v="291"/>
    <x v="3"/>
    <d v="2025-05-22T00:00:00"/>
    <n v="10"/>
    <s v="Late"/>
    <s v="c36db2ec-eeda-49bc-9c40-6cbe50f370af"/>
    <s v="Nancy Liu"/>
    <x v="1"/>
    <x v="2"/>
    <x v="2"/>
    <x v="1"/>
    <x v="7"/>
    <s v="Online"/>
    <s v="Debit Card"/>
    <n v="8"/>
    <n v="436.92"/>
    <n v="0"/>
    <n v="3495.36"/>
    <n v="332.82"/>
    <n v="832.8"/>
    <n v="0.23825872013183189"/>
    <n v="193"/>
    <s v="Not Returned"/>
    <s v="Pending"/>
    <n v="28.07"/>
    <n v="4"/>
  </r>
  <r>
    <s v="15f3b747-10bb-4ed3-8976-5bdf18d939eb"/>
    <x v="385"/>
    <x v="10"/>
    <d v="2025-03-26T00:00:00"/>
    <n v="1"/>
    <s v="On Time"/>
    <s v="dcbc5e3f-eb90-40cb-8238-1c49057eccfa"/>
    <s v="Erin Davis"/>
    <x v="0"/>
    <x v="2"/>
    <x v="2"/>
    <x v="3"/>
    <x v="5"/>
    <s v="Online"/>
    <s v="Debit Card"/>
    <n v="3"/>
    <n v="212.1"/>
    <n v="20"/>
    <n v="509.04"/>
    <n v="147.09"/>
    <n v="156.02000000000001"/>
    <n v="0.24519880559484522"/>
    <n v="232"/>
    <s v="Not Returned"/>
    <s v="Delivered"/>
    <n v="30.64"/>
    <n v="5"/>
  </r>
  <r>
    <s v="be5b8a92-33f8-457c-9b50-73c7e6dc9c76"/>
    <x v="194"/>
    <x v="7"/>
    <d v="2025-10-18T00:00:00"/>
    <n v="9"/>
    <s v="Late"/>
    <s v="4ebc5f60-3687-41e1-b53c-a48b268de9f4"/>
    <s v="Heidi Blankenship"/>
    <x v="2"/>
    <x v="5"/>
    <x v="1"/>
    <x v="1"/>
    <x v="5"/>
    <s v="Offline"/>
    <s v="Net Banking"/>
    <n v="5"/>
    <n v="454"/>
    <n v="15"/>
    <n v="1929.5"/>
    <n v="319.33"/>
    <n v="572.35"/>
    <n v="0.25213656387665201"/>
    <n v="106"/>
    <s v="Returned"/>
    <s v="In Transit"/>
    <n v="38.97"/>
    <n v="5"/>
  </r>
  <r>
    <s v="799f52c0-7255-4e4e-9408-7cd1e78e4df0"/>
    <x v="317"/>
    <x v="1"/>
    <d v="2025-01-22T00:00:00"/>
    <n v="10"/>
    <s v="Late"/>
    <s v="4a2c7830-2cdb-4625-b41f-572156afd9ce"/>
    <s v="Robert Moore"/>
    <x v="0"/>
    <x v="3"/>
    <x v="0"/>
    <x v="0"/>
    <x v="9"/>
    <s v="Offline"/>
    <s v="Debit Card"/>
    <n v="4"/>
    <n v="1335.27"/>
    <n v="15"/>
    <n v="4539.92"/>
    <n v="966.5"/>
    <n v="1253.82"/>
    <n v="0.23475027522523534"/>
    <n v="470"/>
    <s v="Returned"/>
    <s v="Delivered"/>
    <n v="9.24"/>
    <n v="3"/>
  </r>
  <r>
    <s v="1e521d48-6a49-4f0b-a9cb-31b126ea945e"/>
    <x v="608"/>
    <x v="9"/>
    <d v="2025-09-06T00:00:00"/>
    <n v="7"/>
    <s v="Late"/>
    <s v="68e0c800-9e48-4e45-a904-ee42884526f5"/>
    <s v="Juan Harrison"/>
    <x v="2"/>
    <x v="1"/>
    <x v="1"/>
    <x v="3"/>
    <x v="6"/>
    <s v="Online"/>
    <s v="UPI"/>
    <n v="7"/>
    <n v="369.15"/>
    <n v="15"/>
    <n v="2196.44"/>
    <n v="253.92"/>
    <n v="685.62"/>
    <n v="0.2653276832878621"/>
    <n v="32"/>
    <s v="Returned"/>
    <s v="In Transit"/>
    <n v="13.24"/>
    <n v="3"/>
  </r>
  <r>
    <s v="3fd8027f-e755-4655-9916-2e44b0a17621"/>
    <x v="492"/>
    <x v="3"/>
    <d v="2024-05-28T00:00:00"/>
    <n v="6"/>
    <s v="Late"/>
    <s v="f205da82-a9f3-431b-9d05-3081f9e34f60"/>
    <s v="Jeremy Campos"/>
    <x v="2"/>
    <x v="6"/>
    <x v="0"/>
    <x v="2"/>
    <x v="8"/>
    <s v="Offline"/>
    <s v="Cash"/>
    <n v="4"/>
    <n v="1926.36"/>
    <n v="15"/>
    <n v="6549.62"/>
    <n v="1704.93"/>
    <n v="752.86"/>
    <n v="9.7704998027367679E-2"/>
    <n v="314"/>
    <s v="Not Returned"/>
    <s v="In Transit"/>
    <n v="16.71"/>
    <n v="4"/>
  </r>
  <r>
    <s v="611e6047-790a-474e-a185-e21be156df17"/>
    <x v="295"/>
    <x v="1"/>
    <d v="2024-02-01T00:00:00"/>
    <n v="2"/>
    <s v="On Time"/>
    <s v="051bb698-c463-499a-aba3-21ef7a14cf98"/>
    <s v="Victoria Cox"/>
    <x v="0"/>
    <x v="3"/>
    <x v="0"/>
    <x v="3"/>
    <x v="7"/>
    <s v="Offline"/>
    <s v="Cash"/>
    <n v="10"/>
    <n v="371.14"/>
    <n v="10"/>
    <n v="3340.26"/>
    <n v="301.52999999999997"/>
    <n v="626.49"/>
    <n v="0.16880153041978771"/>
    <n v="320"/>
    <s v="Returned"/>
    <s v="In Transit"/>
    <n v="5.26"/>
    <n v="4"/>
  </r>
  <r>
    <s v="72847156-2e8c-46bf-9268-b5df95bb6e09"/>
    <x v="658"/>
    <x v="5"/>
    <d v="2024-09-24T00:00:00"/>
    <n v="1"/>
    <s v="On Time"/>
    <s v="7de471bf-f865-4d61-8515-5381e4dc6680"/>
    <s v="Lacey Blackwell"/>
    <x v="2"/>
    <x v="5"/>
    <x v="1"/>
    <x v="3"/>
    <x v="6"/>
    <s v="Online"/>
    <s v="Cash"/>
    <n v="6"/>
    <n v="797"/>
    <n v="0"/>
    <n v="4782"/>
    <n v="512.39"/>
    <n v="1707.66"/>
    <n v="0.35710163111668758"/>
    <n v="448"/>
    <s v="Not Returned"/>
    <s v="Pending"/>
    <n v="27.15"/>
    <n v="5"/>
  </r>
  <r>
    <s v="2d5f4dd3-11a2-464d-9eb6-3bc5e2f10e16"/>
    <x v="520"/>
    <x v="2"/>
    <d v="2023-12-27T00:00:00"/>
    <n v="5"/>
    <s v="On Time"/>
    <s v="ad6853c6-4cd3-46a4-9fc0-8086228ba68a"/>
    <s v="Chase Haney"/>
    <x v="1"/>
    <x v="2"/>
    <x v="2"/>
    <x v="2"/>
    <x v="3"/>
    <s v="Online"/>
    <s v="Debit Card"/>
    <n v="10"/>
    <n v="1247.08"/>
    <n v="5"/>
    <n v="11847.26"/>
    <n v="844.55"/>
    <n v="3824.03"/>
    <n v="0.30663870802193927"/>
    <n v="294"/>
    <s v="Returned"/>
    <s v="In Transit"/>
    <n v="24.67"/>
    <n v="3"/>
  </r>
  <r>
    <s v="f629c955-3277-4b28-ab3d-48acf5ddb7d2"/>
    <x v="171"/>
    <x v="8"/>
    <d v="2025-06-23T00:00:00"/>
    <n v="1"/>
    <s v="On Time"/>
    <s v="b61ed8af-4ad7-4a0d-9219-4d62a25c6c5c"/>
    <s v="Rachel Gomez"/>
    <x v="3"/>
    <x v="1"/>
    <x v="1"/>
    <x v="1"/>
    <x v="7"/>
    <s v="Offline"/>
    <s v="Cash"/>
    <n v="5"/>
    <n v="1585.47"/>
    <n v="15"/>
    <n v="6738.25"/>
    <n v="1170.78"/>
    <n v="1762.43"/>
    <n v="0.2223227181845131"/>
    <n v="370"/>
    <s v="Not Returned"/>
    <s v="Delivered"/>
    <n v="21.81"/>
    <n v="5"/>
  </r>
  <r>
    <s v="e41bb3b9-9f32-4c4c-8415-a9617ea7eded"/>
    <x v="501"/>
    <x v="8"/>
    <d v="2025-06-30T00:00:00"/>
    <n v="2"/>
    <s v="On Time"/>
    <s v="2b4786c5-fde0-4b7a-aaf0-ebbd971f640d"/>
    <s v="David Palmer"/>
    <x v="3"/>
    <x v="3"/>
    <x v="0"/>
    <x v="0"/>
    <x v="9"/>
    <s v="Offline"/>
    <s v="Net Banking"/>
    <n v="4"/>
    <n v="97.24"/>
    <n v="20"/>
    <n v="311.17"/>
    <n v="73.8"/>
    <n v="75.010000000000005"/>
    <n v="0.19284759358288772"/>
    <n v="348"/>
    <s v="Returned"/>
    <s v="Delivered"/>
    <n v="13.69"/>
    <n v="2"/>
  </r>
  <r>
    <s v="7d5704df-0600-42c3-aa7a-109ee77ee2a9"/>
    <x v="332"/>
    <x v="11"/>
    <d v="2024-12-02T00:00:00"/>
    <n v="8"/>
    <s v="Late"/>
    <s v="0d5098fc-2ab8-4610-a7e3-99b8518da488"/>
    <s v="Melody Baker"/>
    <x v="0"/>
    <x v="1"/>
    <x v="1"/>
    <x v="2"/>
    <x v="6"/>
    <s v="Offline"/>
    <s v="Debit Card"/>
    <n v="7"/>
    <n v="174.86"/>
    <n v="15"/>
    <n v="1040.42"/>
    <n v="125.91"/>
    <n v="291.25"/>
    <n v="0.23794545840754236"/>
    <n v="208"/>
    <s v="Returned"/>
    <s v="Pending"/>
    <n v="11.33"/>
    <n v="5"/>
  </r>
  <r>
    <s v="bfffd800-45d8-4da6-8a5b-4eb256679189"/>
    <x v="340"/>
    <x v="5"/>
    <d v="2024-09-18T00:00:00"/>
    <n v="1"/>
    <s v="On Time"/>
    <s v="75453946-a81d-4ecf-827f-f69efebea834"/>
    <s v="Faith Johnson"/>
    <x v="3"/>
    <x v="4"/>
    <x v="2"/>
    <x v="1"/>
    <x v="3"/>
    <s v="Offline"/>
    <s v="Debit Card"/>
    <n v="3"/>
    <n v="270.01"/>
    <n v="5"/>
    <n v="769.53"/>
    <n v="164.2"/>
    <n v="301.56"/>
    <n v="0.37228250805525726"/>
    <n v="198"/>
    <s v="Not Returned"/>
    <s v="Pending"/>
    <n v="14.16"/>
    <n v="2"/>
  </r>
  <r>
    <s v="02bbc915-9fc9-453a-ad32-1036fa6e8103"/>
    <x v="495"/>
    <x v="9"/>
    <d v="2025-09-02T00:00:00"/>
    <n v="9"/>
    <s v="Late"/>
    <s v="4d7e6eeb-04eb-4694-92da-e5a7bc11733c"/>
    <s v="Tanner James"/>
    <x v="2"/>
    <x v="4"/>
    <x v="2"/>
    <x v="3"/>
    <x v="4"/>
    <s v="Offline"/>
    <s v="Credit Card"/>
    <n v="9"/>
    <n v="793"/>
    <n v="5"/>
    <n v="6780.15"/>
    <n v="699.07"/>
    <n v="803.1"/>
    <n v="0.11252627154266499"/>
    <n v="357"/>
    <s v="Returned"/>
    <s v="In Transit"/>
    <n v="5.39"/>
    <n v="3"/>
  </r>
  <r>
    <s v="b265293e-4531-4fd0-ac01-e53db1fe69b8"/>
    <x v="176"/>
    <x v="11"/>
    <d v="2023-11-19T00:00:00"/>
    <n v="6"/>
    <s v="Late"/>
    <s v="cd9afa65-5de6-4467-95ec-2b7860094db3"/>
    <s v="Wendy Coleman"/>
    <x v="2"/>
    <x v="3"/>
    <x v="0"/>
    <x v="2"/>
    <x v="2"/>
    <s v="Offline"/>
    <s v="Net Banking"/>
    <n v="10"/>
    <n v="1759.58"/>
    <n v="5"/>
    <n v="16716.009999999998"/>
    <n v="1068.43"/>
    <n v="6565.92"/>
    <n v="0.37315268416326625"/>
    <n v="366"/>
    <s v="Returned"/>
    <s v="Delivered"/>
    <n v="44.02"/>
    <n v="2"/>
  </r>
  <r>
    <s v="58a32011-f162-4df9-a1e1-0ae85795bee7"/>
    <x v="87"/>
    <x v="6"/>
    <d v="2025-04-19T00:00:00"/>
    <n v="1"/>
    <s v="On Time"/>
    <s v="31621e95-8d68-4317-82f7-6d43b8180f1c"/>
    <s v="Derek Gentry DVM"/>
    <x v="0"/>
    <x v="3"/>
    <x v="0"/>
    <x v="2"/>
    <x v="5"/>
    <s v="Online"/>
    <s v="UPI"/>
    <n v="4"/>
    <n v="1820.79"/>
    <n v="10"/>
    <n v="6554.84"/>
    <n v="1119.74"/>
    <n v="2523.7800000000002"/>
    <n v="0.34652266323958286"/>
    <n v="149"/>
    <s v="Not Returned"/>
    <s v="Delivered"/>
    <n v="26.38"/>
    <n v="5"/>
  </r>
  <r>
    <s v="5190ae93-e9d0-42ec-aa8d-904cce339ee0"/>
    <x v="443"/>
    <x v="2"/>
    <d v="2023-12-22T00:00:00"/>
    <n v="1"/>
    <s v="On Time"/>
    <s v="1d0ffe16-e554-474f-8240-252ddc89e59a"/>
    <s v="Carl Gill"/>
    <x v="3"/>
    <x v="1"/>
    <x v="1"/>
    <x v="0"/>
    <x v="8"/>
    <s v="Offline"/>
    <s v="Credit Card"/>
    <n v="9"/>
    <n v="1905.73"/>
    <n v="20"/>
    <n v="13721.26"/>
    <n v="1508.72"/>
    <n v="2858.47"/>
    <n v="0.16665937870410696"/>
    <n v="31"/>
    <s v="Not Returned"/>
    <s v="Delivered"/>
    <n v="17.239999999999998"/>
    <n v="1"/>
  </r>
  <r>
    <s v="10a12a0b-5f96-400d-ad56-e616130cd65b"/>
    <x v="386"/>
    <x v="6"/>
    <d v="2024-04-28T00:00:00"/>
    <n v="6"/>
    <s v="Late"/>
    <s v="3ca872f2-cd2c-4a30-9268-9d81276cf202"/>
    <s v="Sharon Smith"/>
    <x v="1"/>
    <x v="6"/>
    <x v="0"/>
    <x v="3"/>
    <x v="2"/>
    <s v="Online"/>
    <s v="UPI"/>
    <n v="6"/>
    <n v="1792.57"/>
    <n v="0"/>
    <n v="10755.42"/>
    <n v="1445.05"/>
    <n v="2085.12"/>
    <n v="0.19386690617381747"/>
    <n v="263"/>
    <s v="Returned"/>
    <s v="In Transit"/>
    <n v="18.96"/>
    <n v="3"/>
  </r>
  <r>
    <s v="dec2c775-5754-4c43-8e96-a698bc8b7eb7"/>
    <x v="493"/>
    <x v="7"/>
    <d v="2023-11-05T00:00:00"/>
    <n v="9"/>
    <s v="Late"/>
    <s v="27ff97ca-1204-4b0a-9e11-e71ce8ae6b4b"/>
    <s v="Tracie Costa"/>
    <x v="3"/>
    <x v="6"/>
    <x v="0"/>
    <x v="0"/>
    <x v="8"/>
    <s v="Offline"/>
    <s v="UPI"/>
    <n v="1"/>
    <n v="132.02000000000001"/>
    <n v="0"/>
    <n v="132.02000000000001"/>
    <n v="115.74"/>
    <n v="16.28"/>
    <n v="0.12331464929556128"/>
    <n v="229"/>
    <s v="Returned"/>
    <s v="In Transit"/>
    <n v="42.84"/>
    <n v="4"/>
  </r>
  <r>
    <s v="aa3961be-c93f-4c2c-94b5-e773df973c95"/>
    <x v="397"/>
    <x v="0"/>
    <d v="2025-02-26T00:00:00"/>
    <n v="8"/>
    <s v="Late"/>
    <s v="0e60ec16-1f39-49f9-9cd1-126b1b17dab8"/>
    <s v="Christina Reese"/>
    <x v="0"/>
    <x v="3"/>
    <x v="0"/>
    <x v="0"/>
    <x v="5"/>
    <s v="Offline"/>
    <s v="Net Banking"/>
    <n v="10"/>
    <n v="1926.03"/>
    <n v="0"/>
    <n v="19260.3"/>
    <n v="1245.04"/>
    <n v="6809.9"/>
    <n v="0.35357185505937083"/>
    <n v="269"/>
    <s v="Returned"/>
    <s v="In Transit"/>
    <n v="36.58"/>
    <n v="4"/>
  </r>
  <r>
    <s v="f38e6bc3-b7df-452c-9779-e7d02f81d4b2"/>
    <x v="519"/>
    <x v="2"/>
    <d v="2023-12-28T00:00:00"/>
    <n v="9"/>
    <s v="Late"/>
    <s v="caa5d22a-6ed7-449f-80fb-bb9017722cf0"/>
    <s v="Christine Love"/>
    <x v="2"/>
    <x v="0"/>
    <x v="0"/>
    <x v="0"/>
    <x v="6"/>
    <s v="Online"/>
    <s v="Credit Card"/>
    <n v="7"/>
    <n v="1056.1199999999999"/>
    <n v="15"/>
    <n v="6283.91"/>
    <n v="944.47"/>
    <n v="664.32"/>
    <n v="8.985991851575309E-2"/>
    <n v="291"/>
    <s v="Not Returned"/>
    <s v="In Transit"/>
    <n v="24.73"/>
    <n v="5"/>
  </r>
  <r>
    <s v="3150c323-8782-4633-a01d-9aeb52060f1c"/>
    <x v="659"/>
    <x v="9"/>
    <d v="2024-08-13T00:00:00"/>
    <n v="1"/>
    <s v="On Time"/>
    <s v="b54f0f8a-3282-4c8a-914b-049b79de06cb"/>
    <s v="Lisa Lopez MD"/>
    <x v="3"/>
    <x v="2"/>
    <x v="2"/>
    <x v="1"/>
    <x v="7"/>
    <s v="Online"/>
    <s v="UPI"/>
    <n v="8"/>
    <n v="856.96"/>
    <n v="0"/>
    <n v="6855.68"/>
    <n v="699.13"/>
    <n v="1262.6400000000001"/>
    <n v="0.18417429051530995"/>
    <n v="97"/>
    <s v="Not Returned"/>
    <s v="In Transit"/>
    <n v="33.96"/>
    <n v="1"/>
  </r>
  <r>
    <s v="0faf26b4-dc63-4f5e-9d71-2dc59780fe9b"/>
    <x v="385"/>
    <x v="10"/>
    <d v="2025-03-31T00:00:00"/>
    <n v="6"/>
    <s v="Late"/>
    <s v="019dc12d-81f1-4d04-af57-6e777148c007"/>
    <s v="William Baker"/>
    <x v="1"/>
    <x v="6"/>
    <x v="0"/>
    <x v="3"/>
    <x v="6"/>
    <s v="Online"/>
    <s v="Net Banking"/>
    <n v="3"/>
    <n v="907.48"/>
    <n v="20"/>
    <n v="2177.9499999999998"/>
    <n v="645.11"/>
    <n v="629.69000000000005"/>
    <n v="0.23129619018233644"/>
    <n v="335"/>
    <s v="Returned"/>
    <s v="In Transit"/>
    <n v="12.17"/>
    <n v="4"/>
  </r>
  <r>
    <s v="3078f3d0-f904-4be7-934f-a5c88ac068d3"/>
    <x v="34"/>
    <x v="9"/>
    <d v="2025-08-31T00:00:00"/>
    <n v="2"/>
    <s v="On Time"/>
    <s v="c2fc93d9-b3ef-49d7-9fbf-23bbb33109f5"/>
    <s v="Cody Morris"/>
    <x v="3"/>
    <x v="5"/>
    <x v="1"/>
    <x v="0"/>
    <x v="9"/>
    <s v="Offline"/>
    <s v="Cash"/>
    <n v="8"/>
    <n v="1815.57"/>
    <n v="10"/>
    <n v="13072.1"/>
    <n v="1394.12"/>
    <n v="3034.44"/>
    <n v="0.20891786050661776"/>
    <n v="219"/>
    <s v="Not Returned"/>
    <s v="Pending"/>
    <n v="44.11"/>
    <n v="1"/>
  </r>
  <r>
    <s v="d606be66-a2a2-41a6-a508-f5c429949775"/>
    <x v="43"/>
    <x v="6"/>
    <d v="2024-04-18T00:00:00"/>
    <n v="8"/>
    <s v="Late"/>
    <s v="698b4ff4-99ff-40c6-8bf5-cf0e97a182a2"/>
    <s v="Donna Simmons"/>
    <x v="1"/>
    <x v="2"/>
    <x v="2"/>
    <x v="0"/>
    <x v="7"/>
    <s v="Offline"/>
    <s v="Cash"/>
    <n v="6"/>
    <n v="1587.95"/>
    <n v="5"/>
    <n v="9051.32"/>
    <n v="1027.8399999999999"/>
    <n v="3192.63"/>
    <n v="0.33508926603482475"/>
    <n v="220"/>
    <s v="Returned"/>
    <s v="In Transit"/>
    <n v="19.25"/>
    <n v="3"/>
  </r>
  <r>
    <s v="87d22e31-3da3-45e2-bc46-00bd584220f1"/>
    <x v="564"/>
    <x v="4"/>
    <d v="2025-07-25T00:00:00"/>
    <n v="7"/>
    <s v="Late"/>
    <s v="f7d7f5c0-e3fb-4b87-a7a3-bc7a01c9a464"/>
    <s v="Diana Martin"/>
    <x v="0"/>
    <x v="1"/>
    <x v="1"/>
    <x v="1"/>
    <x v="6"/>
    <s v="Online"/>
    <s v="Credit Card"/>
    <n v="9"/>
    <n v="295.27"/>
    <n v="10"/>
    <n v="2391.69"/>
    <n v="260.73"/>
    <n v="279.77"/>
    <n v="0.10527840808600791"/>
    <n v="411"/>
    <s v="Not Returned"/>
    <s v="Delivered"/>
    <n v="47.36"/>
    <n v="1"/>
  </r>
  <r>
    <s v="e716eb38-581f-43df-be71-bda810128b96"/>
    <x v="660"/>
    <x v="2"/>
    <d v="2023-12-06T00:00:00"/>
    <n v="3"/>
    <s v="On Time"/>
    <s v="c172494f-9eae-4feb-8f76-a282bba04391"/>
    <s v="Angela Duran"/>
    <x v="2"/>
    <x v="7"/>
    <x v="1"/>
    <x v="1"/>
    <x v="3"/>
    <s v="Offline"/>
    <s v="Cash"/>
    <n v="4"/>
    <n v="1295.8699999999999"/>
    <n v="20"/>
    <n v="4146.78"/>
    <n v="1113.81"/>
    <n v="582.59"/>
    <n v="0.11239360429672732"/>
    <n v="233"/>
    <s v="Returned"/>
    <s v="Delivered"/>
    <n v="44.55"/>
    <n v="5"/>
  </r>
  <r>
    <s v="be8864ab-fa27-48f8-8312-5cdd722899a2"/>
    <x v="529"/>
    <x v="6"/>
    <d v="2025-04-29T00:00:00"/>
    <n v="4"/>
    <s v="On Time"/>
    <s v="969040b0-5182-48dd-9696-5a15acac1b18"/>
    <s v="Suzanne Wolfe"/>
    <x v="0"/>
    <x v="3"/>
    <x v="0"/>
    <x v="1"/>
    <x v="6"/>
    <s v="Online"/>
    <s v="Credit Card"/>
    <n v="8"/>
    <n v="300.13"/>
    <n v="20"/>
    <n v="1920.83"/>
    <n v="263.05"/>
    <n v="237.31"/>
    <n v="9.8836337587045617E-2"/>
    <n v="226"/>
    <s v="Returned"/>
    <s v="Delivered"/>
    <n v="8.2899999999999991"/>
    <n v="2"/>
  </r>
  <r>
    <s v="91b72a5c-10dd-4f06-b594-6de4ad9e392f"/>
    <x v="346"/>
    <x v="1"/>
    <d v="2025-01-30T00:00:00"/>
    <n v="1"/>
    <s v="On Time"/>
    <s v="51ae2d48-d6f8-4aa7-ba26-6e87432f174f"/>
    <s v="Patrick Castillo"/>
    <x v="3"/>
    <x v="3"/>
    <x v="0"/>
    <x v="1"/>
    <x v="8"/>
    <s v="Offline"/>
    <s v="Cash"/>
    <n v="5"/>
    <n v="625.65"/>
    <n v="15"/>
    <n v="2659.01"/>
    <n v="416.05"/>
    <n v="890.8"/>
    <n v="0.28475984975625346"/>
    <n v="240"/>
    <s v="Returned"/>
    <s v="Pending"/>
    <n v="42.54"/>
    <n v="4"/>
  </r>
  <r>
    <s v="503fe053-7d34-45ec-836f-00084cdcffaf"/>
    <x v="142"/>
    <x v="11"/>
    <d v="2024-11-15T00:00:00"/>
    <n v="7"/>
    <s v="Late"/>
    <s v="30b6857a-beb6-4fd8-bfc4-d95b8bc135a9"/>
    <s v="Christopher Vazquez"/>
    <x v="2"/>
    <x v="0"/>
    <x v="0"/>
    <x v="3"/>
    <x v="5"/>
    <s v="Offline"/>
    <s v="Cash"/>
    <n v="10"/>
    <n v="783.59"/>
    <n v="15"/>
    <n v="6660.52"/>
    <n v="552.4"/>
    <n v="1965.12"/>
    <n v="0.25078421113082094"/>
    <n v="151"/>
    <s v="Returned"/>
    <s v="Pending"/>
    <n v="32.42"/>
    <n v="4"/>
  </r>
  <r>
    <s v="5309c42a-762e-4da3-a146-04df77069f94"/>
    <x v="183"/>
    <x v="9"/>
    <d v="2024-09-05T00:00:00"/>
    <n v="6"/>
    <s v="Late"/>
    <s v="f1f97ce9-d8b3-44a4-8bd7-25f2ec66f55e"/>
    <s v="Julie Nolan"/>
    <x v="1"/>
    <x v="2"/>
    <x v="2"/>
    <x v="1"/>
    <x v="0"/>
    <s v="Online"/>
    <s v="UPI"/>
    <n v="1"/>
    <n v="1569.01"/>
    <n v="0"/>
    <n v="1569.01"/>
    <n v="1230.8900000000001"/>
    <n v="338.12"/>
    <n v="0.21549894519474064"/>
    <n v="483"/>
    <s v="Returned"/>
    <s v="Pending"/>
    <n v="22.09"/>
    <n v="3"/>
  </r>
  <r>
    <s v="c0242e61-bce4-470b-a45f-8b4a27165ab6"/>
    <x v="458"/>
    <x v="7"/>
    <d v="2024-10-12T00:00:00"/>
    <n v="10"/>
    <s v="Late"/>
    <s v="06444f36-f31b-4888-ab6a-b82062b45550"/>
    <s v="Rachel James"/>
    <x v="0"/>
    <x v="2"/>
    <x v="2"/>
    <x v="3"/>
    <x v="4"/>
    <s v="Offline"/>
    <s v="Debit Card"/>
    <n v="3"/>
    <n v="440.57"/>
    <n v="5"/>
    <n v="1255.6199999999999"/>
    <n v="375.07"/>
    <n v="186.67"/>
    <n v="0.14123370482178388"/>
    <n v="319"/>
    <s v="Returned"/>
    <s v="In Transit"/>
    <n v="5.96"/>
    <n v="3"/>
  </r>
  <r>
    <s v="5d9f2c8c-6640-464a-a63e-0670a1d76730"/>
    <x v="137"/>
    <x v="9"/>
    <d v="2025-09-01T00:00:00"/>
    <n v="10"/>
    <s v="Late"/>
    <s v="d14170c1-ca97-4f1d-af33-9c5e03923cfa"/>
    <s v="Carrie Watkins"/>
    <x v="0"/>
    <x v="7"/>
    <x v="1"/>
    <x v="1"/>
    <x v="2"/>
    <s v="Online"/>
    <s v="UPI"/>
    <n v="2"/>
    <n v="147.63"/>
    <n v="10"/>
    <n v="265.73"/>
    <n v="110.41"/>
    <n v="67"/>
    <n v="0.22691864797127956"/>
    <n v="19"/>
    <s v="Returned"/>
    <s v="Delivered"/>
    <n v="8.1199999999999992"/>
    <n v="2"/>
  </r>
  <r>
    <s v="642bb07d-0432-47e4-9847-d750378ce7b7"/>
    <x v="661"/>
    <x v="10"/>
    <d v="2024-03-17T00:00:00"/>
    <n v="10"/>
    <s v="Late"/>
    <s v="565a4a42-4559-4d60-a65f-d5c178e7e190"/>
    <s v="Jonathan Moore"/>
    <x v="1"/>
    <x v="4"/>
    <x v="2"/>
    <x v="0"/>
    <x v="3"/>
    <s v="Offline"/>
    <s v="Cash"/>
    <n v="3"/>
    <n v="1032.6400000000001"/>
    <n v="15"/>
    <n v="2633.23"/>
    <n v="727.59"/>
    <n v="777.88"/>
    <n v="0.25109751058774921"/>
    <n v="465"/>
    <s v="Not Returned"/>
    <s v="Pending"/>
    <n v="25.51"/>
    <n v="5"/>
  </r>
  <r>
    <s v="47155ad3-8ca0-4d2a-9a93-98e6f487b599"/>
    <x v="36"/>
    <x v="4"/>
    <d v="2025-07-24T00:00:00"/>
    <n v="2"/>
    <s v="On Time"/>
    <s v="9b58e20a-7c8d-4aef-b0a0-4e0b3a4d1f57"/>
    <s v="Jessica Valentine"/>
    <x v="1"/>
    <x v="2"/>
    <x v="2"/>
    <x v="1"/>
    <x v="6"/>
    <s v="Online"/>
    <s v="UPI"/>
    <n v="9"/>
    <n v="613.59"/>
    <n v="5"/>
    <n v="5246.19"/>
    <n v="434.08"/>
    <n v="1534.81"/>
    <n v="0.27792898261778132"/>
    <n v="292"/>
    <s v="Not Returned"/>
    <s v="In Transit"/>
    <n v="30.66"/>
    <n v="3"/>
  </r>
  <r>
    <s v="0f4c7562-aa71-495c-b816-ee8a7cc27448"/>
    <x v="11"/>
    <x v="0"/>
    <d v="2024-02-22T00:00:00"/>
    <n v="4"/>
    <s v="On Time"/>
    <s v="1120c1b7-1b23-41f0-b620-e4c05a766ac4"/>
    <s v="Michelle Franklin"/>
    <x v="1"/>
    <x v="4"/>
    <x v="2"/>
    <x v="1"/>
    <x v="1"/>
    <s v="Online"/>
    <s v="Debit Card"/>
    <n v="7"/>
    <n v="1852.05"/>
    <n v="10"/>
    <n v="11667.92"/>
    <n v="1488.37"/>
    <n v="2291.1799999999998"/>
    <n v="0.17672926139760187"/>
    <n v="46"/>
    <s v="Not Returned"/>
    <s v="Pending"/>
    <n v="11.24"/>
    <n v="4"/>
  </r>
  <r>
    <s v="7e85f617-f17e-493d-84cd-a1d23c32f2ee"/>
    <x v="417"/>
    <x v="0"/>
    <d v="2024-02-09T00:00:00"/>
    <n v="6"/>
    <s v="Late"/>
    <s v="7d91dbcc-6a95-4ce2-b766-3e35cdba2cac"/>
    <s v="Eric Moore"/>
    <x v="3"/>
    <x v="4"/>
    <x v="2"/>
    <x v="2"/>
    <x v="7"/>
    <s v="Online"/>
    <s v="Cash"/>
    <n v="3"/>
    <n v="1568.43"/>
    <n v="10"/>
    <n v="4234.76"/>
    <n v="1125.9000000000001"/>
    <n v="1194.83"/>
    <n v="0.25393333885902886"/>
    <n v="342"/>
    <s v="Returned"/>
    <s v="In Transit"/>
    <n v="5.12"/>
    <n v="1"/>
  </r>
  <r>
    <s v="6dd2c683-9e54-47bf-af1e-65964f844346"/>
    <x v="542"/>
    <x v="0"/>
    <d v="2025-02-24T00:00:00"/>
    <n v="7"/>
    <s v="Late"/>
    <s v="212232df-995f-4798-9f31-63fa9c939245"/>
    <s v="Glenda Brooks"/>
    <x v="0"/>
    <x v="5"/>
    <x v="1"/>
    <x v="0"/>
    <x v="1"/>
    <s v="Offline"/>
    <s v="Credit Card"/>
    <n v="1"/>
    <n v="812.69"/>
    <n v="0"/>
    <n v="812.69"/>
    <n v="561.78"/>
    <n v="250.91"/>
    <n v="0.30874011000504498"/>
    <n v="301"/>
    <s v="Returned"/>
    <s v="Pending"/>
    <n v="39.46"/>
    <n v="3"/>
  </r>
  <r>
    <s v="90b950bb-5e9b-4a6c-a0cd-5bb8dd357f0d"/>
    <x v="246"/>
    <x v="6"/>
    <d v="2025-04-07T00:00:00"/>
    <n v="4"/>
    <s v="On Time"/>
    <s v="0488a0e8-1028-45b4-b938-ce7ff86e2588"/>
    <s v="Jason Clark"/>
    <x v="1"/>
    <x v="2"/>
    <x v="2"/>
    <x v="1"/>
    <x v="9"/>
    <s v="Offline"/>
    <s v="Cash"/>
    <n v="7"/>
    <n v="1760.95"/>
    <n v="5"/>
    <n v="11710.32"/>
    <n v="1442.02"/>
    <n v="2120.88"/>
    <n v="0.17205647925429862"/>
    <n v="432"/>
    <s v="Returned"/>
    <s v="In Transit"/>
    <n v="31.92"/>
    <n v="2"/>
  </r>
  <r>
    <s v="df331eb0-e8ff-461f-bbc2-9d89b0333c0d"/>
    <x v="115"/>
    <x v="8"/>
    <d v="2024-07-06T00:00:00"/>
    <n v="10"/>
    <s v="Late"/>
    <s v="ea6dccb6-a245-45d4-9002-6d68e70dc8b8"/>
    <s v="Karen Ramirez"/>
    <x v="1"/>
    <x v="1"/>
    <x v="1"/>
    <x v="0"/>
    <x v="3"/>
    <s v="Online"/>
    <s v="Net Banking"/>
    <n v="1"/>
    <n v="160.88999999999999"/>
    <n v="20"/>
    <n v="128.71"/>
    <n v="99.06"/>
    <n v="49.46"/>
    <n v="0.30741500404002736"/>
    <n v="227"/>
    <s v="Returned"/>
    <s v="Pending"/>
    <n v="5.16"/>
    <n v="3"/>
  </r>
  <r>
    <s v="b2c5b9b9-54c0-4524-8b37-a85d93c4ad32"/>
    <x v="451"/>
    <x v="4"/>
    <d v="2024-07-12T00:00:00"/>
    <n v="5"/>
    <s v="On Time"/>
    <s v="f7294c21-208b-4725-a6e0-05dd31c2bddb"/>
    <s v="Mark Maddox"/>
    <x v="0"/>
    <x v="1"/>
    <x v="1"/>
    <x v="1"/>
    <x v="1"/>
    <s v="Offline"/>
    <s v="Net Banking"/>
    <n v="4"/>
    <n v="1305.21"/>
    <n v="10"/>
    <n v="4698.76"/>
    <n v="1056.8399999999999"/>
    <n v="894.13"/>
    <n v="0.17126171267458876"/>
    <n v="450"/>
    <s v="Returned"/>
    <s v="Pending"/>
    <n v="35.729999999999997"/>
    <n v="5"/>
  </r>
  <r>
    <s v="3cad3401-9c00-4b52-97c4-0530b5465c93"/>
    <x v="236"/>
    <x v="6"/>
    <d v="2024-04-15T00:00:00"/>
    <n v="4"/>
    <s v="On Time"/>
    <s v="7d14190d-3fc4-44d0-91d5-0a53d035dd19"/>
    <s v="Stephanie Edwards"/>
    <x v="2"/>
    <x v="2"/>
    <x v="2"/>
    <x v="0"/>
    <x v="0"/>
    <s v="Offline"/>
    <s v="Debit Card"/>
    <n v="8"/>
    <n v="1427.24"/>
    <n v="15"/>
    <n v="9705.23"/>
    <n v="1038.19"/>
    <n v="2645.54"/>
    <n v="0.23170069504778454"/>
    <n v="273"/>
    <s v="Returned"/>
    <s v="Pending"/>
    <n v="40.5"/>
    <n v="1"/>
  </r>
  <r>
    <s v="25fa9f8d-c00c-4ab9-a257-37cf18781ae5"/>
    <x v="370"/>
    <x v="9"/>
    <d v="2025-09-08T00:00:00"/>
    <n v="8"/>
    <s v="Late"/>
    <s v="877bfb50-14d0-445b-9257-fa5d9fa4b54f"/>
    <s v="Lance Macdonald DVM"/>
    <x v="3"/>
    <x v="5"/>
    <x v="1"/>
    <x v="1"/>
    <x v="2"/>
    <s v="Offline"/>
    <s v="Credit Card"/>
    <n v="6"/>
    <n v="1063.83"/>
    <n v="20"/>
    <n v="5106.38"/>
    <n v="735.03"/>
    <n v="1578.24"/>
    <n v="0.24725755054848991"/>
    <n v="446"/>
    <s v="Not Returned"/>
    <s v="Pending"/>
    <n v="14.91"/>
    <n v="1"/>
  </r>
  <r>
    <s v="c705dd1e-63bb-48b6-b311-71a7112206a2"/>
    <x v="45"/>
    <x v="3"/>
    <d v="2024-05-17T00:00:00"/>
    <n v="7"/>
    <s v="Late"/>
    <s v="46b5b8f6-c51b-4922-8a91-6df731745b78"/>
    <s v="Helen Strickland"/>
    <x v="2"/>
    <x v="1"/>
    <x v="1"/>
    <x v="2"/>
    <x v="1"/>
    <s v="Online"/>
    <s v="Net Banking"/>
    <n v="4"/>
    <n v="1896.41"/>
    <n v="0"/>
    <n v="7585.64"/>
    <n v="1628.27"/>
    <n v="1072.56"/>
    <n v="0.14139347503968022"/>
    <n v="229"/>
    <s v="Not Returned"/>
    <s v="Delivered"/>
    <n v="9.26"/>
    <n v="5"/>
  </r>
  <r>
    <s v="00c818ba-a210-4d25-b92c-5f423f203c22"/>
    <x v="50"/>
    <x v="7"/>
    <d v="2024-10-25T00:00:00"/>
    <n v="7"/>
    <s v="Late"/>
    <s v="9ee31563-d328-40c7-9b2d-e07e53c45254"/>
    <s v="Mr. Don Flores"/>
    <x v="3"/>
    <x v="0"/>
    <x v="0"/>
    <x v="2"/>
    <x v="7"/>
    <s v="Online"/>
    <s v="Credit Card"/>
    <n v="10"/>
    <n v="1351.17"/>
    <n v="5"/>
    <n v="12836.11"/>
    <n v="1002.99"/>
    <n v="3307.71"/>
    <n v="0.24480339261528897"/>
    <n v="207"/>
    <s v="Not Returned"/>
    <s v="In Transit"/>
    <n v="26.55"/>
    <n v="1"/>
  </r>
  <r>
    <s v="333705f9-894b-4f90-a21a-47b99ad24609"/>
    <x v="94"/>
    <x v="8"/>
    <d v="2024-06-21T00:00:00"/>
    <n v="4"/>
    <s v="On Time"/>
    <s v="302d8d1f-a555-4fa1-8f8b-e8bdd2fa9b0a"/>
    <s v="Linda Martinez"/>
    <x v="2"/>
    <x v="7"/>
    <x v="1"/>
    <x v="3"/>
    <x v="2"/>
    <s v="Online"/>
    <s v="Cash"/>
    <n v="3"/>
    <n v="1745.98"/>
    <n v="20"/>
    <n v="4190.3500000000004"/>
    <n v="1331.85"/>
    <n v="993.91"/>
    <n v="0.18975207810704206"/>
    <n v="278"/>
    <s v="Not Returned"/>
    <s v="Delivered"/>
    <n v="8.9499999999999993"/>
    <n v="4"/>
  </r>
  <r>
    <s v="31e7ca38-e280-45d7-bc49-64670f810db2"/>
    <x v="440"/>
    <x v="3"/>
    <d v="2025-05-15T00:00:00"/>
    <n v="7"/>
    <s v="Late"/>
    <s v="484f0da6-810e-4d40-8c81-55da86043d41"/>
    <s v="James Haynes"/>
    <x v="2"/>
    <x v="5"/>
    <x v="1"/>
    <x v="3"/>
    <x v="2"/>
    <s v="Online"/>
    <s v="Net Banking"/>
    <n v="3"/>
    <n v="385.2"/>
    <n v="5"/>
    <n v="1097.82"/>
    <n v="280.25"/>
    <n v="299.11"/>
    <n v="0.25883523710626516"/>
    <n v="358"/>
    <s v="Returned"/>
    <s v="In Transit"/>
    <n v="33.96"/>
    <n v="1"/>
  </r>
  <r>
    <s v="34491318-42d0-4a0b-8c55-542d02cb42d1"/>
    <x v="400"/>
    <x v="9"/>
    <d v="2025-08-10T00:00:00"/>
    <n v="1"/>
    <s v="On Time"/>
    <s v="0760d408-0678-4e13-8bcd-6e4d24e11716"/>
    <s v="Pamela Miller"/>
    <x v="2"/>
    <x v="4"/>
    <x v="2"/>
    <x v="2"/>
    <x v="7"/>
    <s v="Offline"/>
    <s v="Net Banking"/>
    <n v="10"/>
    <n v="415.16"/>
    <n v="20"/>
    <n v="3321.28"/>
    <n v="369.59"/>
    <n v="364.56"/>
    <n v="8.7811927931399941E-2"/>
    <n v="298"/>
    <s v="Returned"/>
    <s v="In Transit"/>
    <n v="30.45"/>
    <n v="1"/>
  </r>
  <r>
    <s v="25ca147f-fe33-4bd7-a8e9-1639c69aa024"/>
    <x v="662"/>
    <x v="7"/>
    <d v="2024-10-18T00:00:00"/>
    <n v="6"/>
    <s v="Late"/>
    <s v="8e25ce3d-61cc-46e5-a03a-51967259f45b"/>
    <s v="Jeremy Edwards"/>
    <x v="2"/>
    <x v="5"/>
    <x v="1"/>
    <x v="2"/>
    <x v="6"/>
    <s v="Offline"/>
    <s v="UPI"/>
    <n v="8"/>
    <n v="1263.8499999999999"/>
    <n v="15"/>
    <n v="8594.18"/>
    <n v="816.05"/>
    <n v="3045.04"/>
    <n v="0.30116706887684458"/>
    <n v="12"/>
    <s v="Returned"/>
    <s v="Pending"/>
    <n v="21.62"/>
    <n v="5"/>
  </r>
  <r>
    <s v="32a1c14d-46a4-4f8d-b4b8-b222460781e5"/>
    <x v="206"/>
    <x v="7"/>
    <d v="2025-10-15T00:00:00"/>
    <n v="2"/>
    <s v="On Time"/>
    <s v="48e636b5-740d-49d6-9b46-5e04b4cfdcd7"/>
    <s v="Carl Blanchard"/>
    <x v="2"/>
    <x v="1"/>
    <x v="1"/>
    <x v="2"/>
    <x v="3"/>
    <s v="Offline"/>
    <s v="Cash"/>
    <n v="5"/>
    <n v="1852.34"/>
    <n v="0"/>
    <n v="9261.7000000000007"/>
    <n v="1541.08"/>
    <n v="1556.3"/>
    <n v="0.1680361056825421"/>
    <n v="282"/>
    <s v="Returned"/>
    <s v="Pending"/>
    <n v="8.15"/>
    <n v="2"/>
  </r>
  <r>
    <s v="8d759038-5397-4f39-9e24-0ec50d6ba019"/>
    <x v="47"/>
    <x v="1"/>
    <d v="2024-01-23T00:00:00"/>
    <n v="2"/>
    <s v="On Time"/>
    <s v="50b57397-2449-4a0f-9e6b-1e567a235335"/>
    <s v="Jaime Johnson"/>
    <x v="3"/>
    <x v="6"/>
    <x v="0"/>
    <x v="3"/>
    <x v="6"/>
    <s v="Offline"/>
    <s v="Credit Card"/>
    <n v="9"/>
    <n v="1612.79"/>
    <n v="20"/>
    <n v="11612.09"/>
    <n v="1181.24"/>
    <n v="3107.16"/>
    <n v="0.21406382728067508"/>
    <n v="28"/>
    <s v="Not Returned"/>
    <s v="Delivered"/>
    <n v="5.2"/>
    <n v="5"/>
  </r>
  <r>
    <s v="2d914e29-6541-4574-92ea-13b8a575c5c7"/>
    <x v="663"/>
    <x v="5"/>
    <d v="2024-09-27T00:00:00"/>
    <n v="9"/>
    <s v="Late"/>
    <s v="c2b2315d-d608-46ac-9cf2-f216539cbe4f"/>
    <s v="Douglas Cunningham"/>
    <x v="2"/>
    <x v="5"/>
    <x v="1"/>
    <x v="2"/>
    <x v="0"/>
    <s v="Offline"/>
    <s v="Cash"/>
    <n v="3"/>
    <n v="1209.01"/>
    <n v="20"/>
    <n v="2901.62"/>
    <n v="1069.21"/>
    <n v="335.52"/>
    <n v="9.2505438333843393E-2"/>
    <n v="25"/>
    <s v="Returned"/>
    <s v="Pending"/>
    <n v="5.75"/>
    <n v="2"/>
  </r>
  <r>
    <s v="0e4cc983-82ff-41e0-a21d-4d530a14e77e"/>
    <x v="282"/>
    <x v="2"/>
    <d v="2025-01-02T00:00:00"/>
    <n v="2"/>
    <s v="On Time"/>
    <s v="21c20510-b6b2-413c-b79f-0581b907e44b"/>
    <s v="Timothy Taylor Jr."/>
    <x v="2"/>
    <x v="2"/>
    <x v="2"/>
    <x v="0"/>
    <x v="5"/>
    <s v="Online"/>
    <s v="Cash"/>
    <n v="3"/>
    <n v="248.27"/>
    <n v="10"/>
    <n v="670.33"/>
    <n v="196.15"/>
    <n v="140.72"/>
    <n v="0.18893409057343483"/>
    <n v="140"/>
    <s v="Returned"/>
    <s v="Pending"/>
    <n v="38.94"/>
    <n v="1"/>
  </r>
  <r>
    <s v="17841919-3c29-49ed-b6bf-1f51f0abe316"/>
    <x v="398"/>
    <x v="0"/>
    <d v="2024-02-27T00:00:00"/>
    <n v="7"/>
    <s v="Late"/>
    <s v="5b69a9a8-f8e9-4d27-9c3d-bae4c1315e84"/>
    <s v="Jason Potter"/>
    <x v="1"/>
    <x v="4"/>
    <x v="2"/>
    <x v="2"/>
    <x v="7"/>
    <s v="Online"/>
    <s v="Net Banking"/>
    <n v="3"/>
    <n v="1991.15"/>
    <n v="5"/>
    <n v="5674.78"/>
    <n v="1703.02"/>
    <n v="821.17"/>
    <n v="0.13746997128962324"/>
    <n v="8"/>
    <s v="Not Returned"/>
    <s v="Delivered"/>
    <n v="44.89"/>
    <n v="1"/>
  </r>
  <r>
    <s v="865162a6-0fe9-4780-8b8c-6b6e668b179f"/>
    <x v="496"/>
    <x v="11"/>
    <d v="2024-11-09T00:00:00"/>
    <n v="7"/>
    <s v="Late"/>
    <s v="655f9c8c-ca2b-48f5-a44e-3b1c6a961ac0"/>
    <s v="Kimberly Davis"/>
    <x v="1"/>
    <x v="7"/>
    <x v="1"/>
    <x v="1"/>
    <x v="3"/>
    <s v="Offline"/>
    <s v="Net Banking"/>
    <n v="5"/>
    <n v="1883.82"/>
    <n v="5"/>
    <n v="8948.15"/>
    <n v="1641.58"/>
    <n v="1150.6400000000001"/>
    <n v="0.12216029132295018"/>
    <n v="231"/>
    <s v="Not Returned"/>
    <s v="Delivered"/>
    <n v="26.13"/>
    <n v="3"/>
  </r>
  <r>
    <s v="c344819d-1d80-47cd-a8b8-2fa172d0c649"/>
    <x v="200"/>
    <x v="10"/>
    <d v="2024-04-04T00:00:00"/>
    <n v="10"/>
    <s v="Late"/>
    <s v="3a36a26d-42c0-41c2-9e60-d544e9531b87"/>
    <s v="Matthew Grant"/>
    <x v="3"/>
    <x v="1"/>
    <x v="1"/>
    <x v="2"/>
    <x v="9"/>
    <s v="Offline"/>
    <s v="Cash"/>
    <n v="2"/>
    <n v="1774.05"/>
    <n v="10"/>
    <n v="3193.29"/>
    <n v="1226.8"/>
    <n v="985.05"/>
    <n v="0.27762746258560922"/>
    <n v="130"/>
    <s v="Returned"/>
    <s v="Pending"/>
    <n v="22.12"/>
    <n v="4"/>
  </r>
  <r>
    <s v="39bbab8a-b281-438e-97c7-d8e6a495430e"/>
    <x v="139"/>
    <x v="11"/>
    <d v="2023-11-28T00:00:00"/>
    <n v="2"/>
    <s v="On Time"/>
    <s v="38107177-0acc-49da-8ada-634b7a8ba3cf"/>
    <s v="Tiffany Best"/>
    <x v="3"/>
    <x v="2"/>
    <x v="2"/>
    <x v="2"/>
    <x v="0"/>
    <s v="Offline"/>
    <s v="Cash"/>
    <n v="6"/>
    <n v="543.65"/>
    <n v="5"/>
    <n v="3098.8"/>
    <n v="367.68"/>
    <n v="1003.03"/>
    <n v="0.30749869707838995"/>
    <n v="458"/>
    <s v="Not Returned"/>
    <s v="In Transit"/>
    <n v="46.74"/>
    <n v="5"/>
  </r>
  <r>
    <s v="6334db06-52ac-4e30-91c8-10ef802643c4"/>
    <x v="155"/>
    <x v="1"/>
    <d v="2024-02-04T00:00:00"/>
    <n v="4"/>
    <s v="On Time"/>
    <s v="6553b96b-ab96-4b35-a263-7d77c186cbce"/>
    <s v="Ralph Vasquez"/>
    <x v="3"/>
    <x v="2"/>
    <x v="2"/>
    <x v="2"/>
    <x v="1"/>
    <s v="Offline"/>
    <s v="Debit Card"/>
    <n v="5"/>
    <n v="436.68"/>
    <n v="20"/>
    <n v="1746.72"/>
    <n v="359.14"/>
    <n v="310.16000000000003"/>
    <n v="0.1420536777502977"/>
    <n v="437"/>
    <s v="Not Returned"/>
    <s v="In Transit"/>
    <n v="14.71"/>
    <n v="4"/>
  </r>
  <r>
    <s v="8cced653-6a39-4c71-b276-c469b6f957dc"/>
    <x v="348"/>
    <x v="10"/>
    <d v="2025-03-28T00:00:00"/>
    <n v="8"/>
    <s v="Late"/>
    <s v="96f48688-333b-4a5d-8a45-f6041165ed7f"/>
    <s v="Dave Henry"/>
    <x v="0"/>
    <x v="3"/>
    <x v="0"/>
    <x v="2"/>
    <x v="8"/>
    <s v="Offline"/>
    <s v="Debit Card"/>
    <n v="8"/>
    <n v="350.8"/>
    <n v="15"/>
    <n v="2385.44"/>
    <n v="248.88"/>
    <n v="693.06"/>
    <n v="0.24695695553021663"/>
    <n v="81"/>
    <s v="Not Returned"/>
    <s v="Pending"/>
    <n v="30.24"/>
    <n v="3"/>
  </r>
  <r>
    <s v="e1b39d64-94e2-433d-94a3-ffe6b3aac060"/>
    <x v="602"/>
    <x v="4"/>
    <d v="2024-07-15T00:00:00"/>
    <n v="1"/>
    <s v="On Time"/>
    <s v="d43bbf74-e609-456a-8257-909d5e3cff18"/>
    <s v="Daniel Herrera"/>
    <x v="3"/>
    <x v="3"/>
    <x v="0"/>
    <x v="1"/>
    <x v="2"/>
    <s v="Offline"/>
    <s v="Credit Card"/>
    <n v="6"/>
    <n v="1993.79"/>
    <n v="20"/>
    <n v="9570.19"/>
    <n v="1215.22"/>
    <n v="3737.14"/>
    <n v="0.31239833014844426"/>
    <n v="184"/>
    <s v="Returned"/>
    <s v="Pending"/>
    <n v="12.87"/>
    <n v="3"/>
  </r>
  <r>
    <s v="480af459-9f6f-4967-be87-6c4fa0af9f67"/>
    <x v="225"/>
    <x v="5"/>
    <d v="2025-10-01T00:00:00"/>
    <n v="5"/>
    <s v="On Time"/>
    <s v="82c901df-5fd2-49bc-8e67-3bc844016c6f"/>
    <s v="Ruben Webster"/>
    <x v="1"/>
    <x v="4"/>
    <x v="2"/>
    <x v="3"/>
    <x v="7"/>
    <s v="Online"/>
    <s v="Net Banking"/>
    <n v="1"/>
    <n v="1478.99"/>
    <n v="0"/>
    <n v="1478.99"/>
    <n v="1090.56"/>
    <n v="388.43"/>
    <n v="0.26263193125038031"/>
    <n v="23"/>
    <s v="Not Returned"/>
    <s v="In Transit"/>
    <n v="15.23"/>
    <n v="4"/>
  </r>
  <r>
    <s v="e5de9e28-53ba-440f-b21e-246255a0db97"/>
    <x v="354"/>
    <x v="3"/>
    <d v="2024-05-04T00:00:00"/>
    <n v="1"/>
    <s v="On Time"/>
    <s v="a684b83b-1e81-4599-a483-8f5b42a5c37c"/>
    <s v="Allen Morrison"/>
    <x v="0"/>
    <x v="5"/>
    <x v="1"/>
    <x v="2"/>
    <x v="0"/>
    <s v="Offline"/>
    <s v="Debit Card"/>
    <n v="6"/>
    <n v="1288.1300000000001"/>
    <n v="0"/>
    <n v="7728.78"/>
    <n v="866.28"/>
    <n v="2531.1"/>
    <n v="0.32749023778655878"/>
    <n v="171"/>
    <s v="Not Returned"/>
    <s v="Delivered"/>
    <n v="20.95"/>
    <n v="2"/>
  </r>
  <r>
    <s v="67db5a91-c51f-4fef-8305-a8cbabfe1fb5"/>
    <x v="664"/>
    <x v="10"/>
    <d v="2025-03-09T00:00:00"/>
    <n v="4"/>
    <s v="On Time"/>
    <s v="0aaa3c51-1cd9-4b17-af51-270f346003a3"/>
    <s v="Brian Fitzpatrick"/>
    <x v="3"/>
    <x v="1"/>
    <x v="1"/>
    <x v="2"/>
    <x v="6"/>
    <s v="Online"/>
    <s v="Credit Card"/>
    <n v="3"/>
    <n v="95.16"/>
    <n v="20"/>
    <n v="228.38"/>
    <n v="59.79"/>
    <n v="84.89"/>
    <n v="0.29735883424408011"/>
    <n v="71"/>
    <s v="Not Returned"/>
    <s v="Pending"/>
    <n v="16.920000000000002"/>
    <n v="2"/>
  </r>
  <r>
    <s v="bc57003e-91f9-4586-827f-9590333c8c30"/>
    <x v="595"/>
    <x v="10"/>
    <d v="2024-03-26T00:00:00"/>
    <n v="2"/>
    <s v="On Time"/>
    <s v="b09371b5-d53a-4164-8c71-b0d5bf4d493d"/>
    <s v="Stacie Meyers"/>
    <x v="0"/>
    <x v="2"/>
    <x v="2"/>
    <x v="3"/>
    <x v="4"/>
    <s v="Online"/>
    <s v="Debit Card"/>
    <n v="6"/>
    <n v="1724.02"/>
    <n v="5"/>
    <n v="9826.91"/>
    <n v="1075.0999999999999"/>
    <n v="3698.84"/>
    <n v="0.35757899173636815"/>
    <n v="336"/>
    <s v="Not Returned"/>
    <s v="Pending"/>
    <n v="6.31"/>
    <n v="2"/>
  </r>
  <r>
    <s v="a0493ed9-a5d8-4148-8deb-083b76ba4572"/>
    <x v="238"/>
    <x v="4"/>
    <d v="2024-07-30T00:00:00"/>
    <n v="7"/>
    <s v="Late"/>
    <s v="e266c16f-e3e4-42f3-911c-dbb83ad4d4c4"/>
    <s v="Claire Johnson"/>
    <x v="1"/>
    <x v="4"/>
    <x v="2"/>
    <x v="2"/>
    <x v="7"/>
    <s v="Offline"/>
    <s v="Credit Card"/>
    <n v="5"/>
    <n v="1775.59"/>
    <n v="5"/>
    <n v="8434.0499999999993"/>
    <n v="1359.05"/>
    <n v="1978.56"/>
    <n v="0.22286225986855077"/>
    <n v="354"/>
    <s v="Returned"/>
    <s v="Pending"/>
    <n v="21.36"/>
    <n v="2"/>
  </r>
  <r>
    <s v="dc406c3b-2e50-478b-945f-d39a376788ab"/>
    <x v="546"/>
    <x v="7"/>
    <d v="2023-11-02T00:00:00"/>
    <n v="7"/>
    <s v="Late"/>
    <s v="f2612977-7fe5-4edd-b4d3-87dd557c9198"/>
    <s v="Michelle Ellis"/>
    <x v="0"/>
    <x v="2"/>
    <x v="2"/>
    <x v="2"/>
    <x v="6"/>
    <s v="Online"/>
    <s v="Net Banking"/>
    <n v="2"/>
    <n v="620.48"/>
    <n v="10"/>
    <n v="1116.8599999999999"/>
    <n v="489.92"/>
    <n v="235.01"/>
    <n v="0.18937757864878801"/>
    <n v="118"/>
    <s v="Not Returned"/>
    <s v="Delivered"/>
    <n v="8.5299999999999994"/>
    <n v="3"/>
  </r>
  <r>
    <s v="ebbaca66-2a4e-4d28-80fc-e1449a106a52"/>
    <x v="616"/>
    <x v="9"/>
    <d v="2024-08-22T00:00:00"/>
    <n v="7"/>
    <s v="Late"/>
    <s v="98c3fa3d-8f92-4bca-baec-c9537ddee37d"/>
    <s v="William Mathews"/>
    <x v="1"/>
    <x v="6"/>
    <x v="0"/>
    <x v="2"/>
    <x v="6"/>
    <s v="Offline"/>
    <s v="Debit Card"/>
    <n v="4"/>
    <n v="1523.81"/>
    <n v="15"/>
    <n v="5180.95"/>
    <n v="1233.6199999999999"/>
    <n v="986.65"/>
    <n v="0.16187221503993279"/>
    <n v="278"/>
    <s v="Returned"/>
    <s v="In Transit"/>
    <n v="25.5"/>
    <n v="2"/>
  </r>
  <r>
    <s v="e268d92f-1b75-4ed1-9dca-71ef13e2738a"/>
    <x v="178"/>
    <x v="6"/>
    <d v="2024-05-05T00:00:00"/>
    <n v="8"/>
    <s v="Late"/>
    <s v="9e88ebab-07fc-4800-9a49-54080011be30"/>
    <s v="Adam Hill"/>
    <x v="3"/>
    <x v="7"/>
    <x v="1"/>
    <x v="2"/>
    <x v="2"/>
    <s v="Offline"/>
    <s v="Debit Card"/>
    <n v="3"/>
    <n v="236.16"/>
    <n v="0"/>
    <n v="708.48"/>
    <n v="189.01"/>
    <n v="141.44999999999999"/>
    <n v="0.19965277777777776"/>
    <n v="389"/>
    <s v="Not Returned"/>
    <s v="In Transit"/>
    <n v="44.73"/>
    <n v="2"/>
  </r>
  <r>
    <s v="ba8f3e6c-61a4-4d19-b1ef-7e0a4daeac5c"/>
    <x v="297"/>
    <x v="7"/>
    <d v="2023-10-25T00:00:00"/>
    <n v="8"/>
    <s v="Late"/>
    <s v="18e43d85-28d4-4725-b611-c0ec916fb778"/>
    <s v="Daniel Lee"/>
    <x v="2"/>
    <x v="4"/>
    <x v="2"/>
    <x v="0"/>
    <x v="1"/>
    <s v="Online"/>
    <s v="Credit Card"/>
    <n v="2"/>
    <n v="552.20000000000005"/>
    <n v="20"/>
    <n v="883.52"/>
    <n v="492.96"/>
    <n v="94.78"/>
    <n v="8.5820354943860908E-2"/>
    <n v="301"/>
    <s v="Returned"/>
    <s v="In Transit"/>
    <n v="30.7"/>
    <n v="1"/>
  </r>
  <r>
    <s v="137b41c2-5f71-41e1-a05e-ad1cbde9a6a8"/>
    <x v="165"/>
    <x v="5"/>
    <d v="2024-09-11T00:00:00"/>
    <n v="2"/>
    <s v="On Time"/>
    <s v="05bba5e4-a754-4837-aae0-6e0147acaec9"/>
    <s v="Andrew Wilson"/>
    <x v="2"/>
    <x v="4"/>
    <x v="2"/>
    <x v="1"/>
    <x v="3"/>
    <s v="Offline"/>
    <s v="Credit Card"/>
    <n v="4"/>
    <n v="1590.69"/>
    <n v="20"/>
    <n v="5090.21"/>
    <n v="1239.6500000000001"/>
    <n v="1123.33"/>
    <n v="0.17654759884075463"/>
    <n v="159"/>
    <s v="Not Returned"/>
    <s v="Delivered"/>
    <n v="37.049999999999997"/>
    <n v="5"/>
  </r>
  <r>
    <s v="eea7a67f-ee1c-489a-b4f9-35ca4341fd0e"/>
    <x v="260"/>
    <x v="0"/>
    <d v="2024-02-08T00:00:00"/>
    <n v="4"/>
    <s v="On Time"/>
    <s v="ea210067-ccf1-493a-bbb8-704ee32a2749"/>
    <s v="Thomas Garner"/>
    <x v="3"/>
    <x v="5"/>
    <x v="1"/>
    <x v="1"/>
    <x v="2"/>
    <s v="Online"/>
    <s v="Net Banking"/>
    <n v="2"/>
    <n v="909.39"/>
    <n v="5"/>
    <n v="1727.84"/>
    <n v="805.43"/>
    <n v="197.52"/>
    <n v="0.10860027051100189"/>
    <n v="470"/>
    <s v="Returned"/>
    <s v="In Transit"/>
    <n v="27.59"/>
    <n v="1"/>
  </r>
  <r>
    <s v="ee58d695-e15a-48f3-87c6-2bd3caf27c2a"/>
    <x v="108"/>
    <x v="10"/>
    <d v="2025-04-04T00:00:00"/>
    <n v="6"/>
    <s v="Late"/>
    <s v="03ac0d1b-2cb1-4c02-b9fc-3831ee9a61b5"/>
    <s v="Nathaniel Gibson"/>
    <x v="0"/>
    <x v="3"/>
    <x v="0"/>
    <x v="1"/>
    <x v="3"/>
    <s v="Online"/>
    <s v="Net Banking"/>
    <n v="10"/>
    <n v="333.24"/>
    <n v="5"/>
    <n v="3165.78"/>
    <n v="240.01"/>
    <n v="885.69"/>
    <n v="0.26578141879726325"/>
    <n v="89"/>
    <s v="Returned"/>
    <s v="Delivered"/>
    <n v="16.079999999999998"/>
    <n v="2"/>
  </r>
  <r>
    <s v="45ec257f-8eb4-440e-b1e6-2f11946c4404"/>
    <x v="665"/>
    <x v="5"/>
    <d v="2025-09-06T00:00:00"/>
    <n v="2"/>
    <s v="On Time"/>
    <s v="902fe243-b3ef-4aa9-85c6-6c4d452319ae"/>
    <s v="Nicholas Hernandez"/>
    <x v="0"/>
    <x v="7"/>
    <x v="1"/>
    <x v="2"/>
    <x v="6"/>
    <s v="Offline"/>
    <s v="UPI"/>
    <n v="8"/>
    <n v="911.05"/>
    <n v="5"/>
    <n v="6923.98"/>
    <n v="712.36"/>
    <n v="1510.04"/>
    <n v="0.20718401844026124"/>
    <n v="302"/>
    <s v="Returned"/>
    <s v="Pending"/>
    <n v="17.84"/>
    <n v="3"/>
  </r>
  <r>
    <s v="07a76739-609e-4d33-ad92-abbf65c51c9a"/>
    <x v="666"/>
    <x v="2"/>
    <d v="2023-12-16T00:00:00"/>
    <n v="10"/>
    <s v="Late"/>
    <s v="d498736f-6eb7-408b-bf57-2473098364e3"/>
    <s v="Christopher Smith"/>
    <x v="3"/>
    <x v="2"/>
    <x v="2"/>
    <x v="0"/>
    <x v="1"/>
    <s v="Online"/>
    <s v="Credit Card"/>
    <n v="4"/>
    <n v="1709.14"/>
    <n v="10"/>
    <n v="6152.9"/>
    <n v="1153.02"/>
    <n v="2002.03"/>
    <n v="0.29284172156757199"/>
    <n v="453"/>
    <s v="Returned"/>
    <s v="Pending"/>
    <n v="34.39"/>
    <n v="2"/>
  </r>
  <r>
    <s v="f59d2194-1021-4062-a817-98500b45cb04"/>
    <x v="10"/>
    <x v="5"/>
    <d v="2025-09-16T00:00:00"/>
    <n v="3"/>
    <s v="On Time"/>
    <s v="b5bc1efc-47e4-42c5-a05a-2a8ac5001e3e"/>
    <s v="John Pham"/>
    <x v="0"/>
    <x v="7"/>
    <x v="1"/>
    <x v="3"/>
    <x v="5"/>
    <s v="Offline"/>
    <s v="Net Banking"/>
    <n v="2"/>
    <n v="1372.5"/>
    <n v="10"/>
    <n v="2470.5"/>
    <n v="830.01"/>
    <n v="976.48"/>
    <n v="0.35573041894353369"/>
    <n v="64"/>
    <s v="Not Returned"/>
    <s v="In Transit"/>
    <n v="41.4"/>
    <n v="4"/>
  </r>
  <r>
    <s v="df3ad6e8-f693-4800-859f-5497abd68d74"/>
    <x v="357"/>
    <x v="11"/>
    <d v="2023-11-06T00:00:00"/>
    <n v="2"/>
    <s v="On Time"/>
    <s v="72af6a55-b08e-4dd4-bc1d-10be302557f7"/>
    <s v="Whitney Williams"/>
    <x v="0"/>
    <x v="2"/>
    <x v="2"/>
    <x v="1"/>
    <x v="1"/>
    <s v="Offline"/>
    <s v="Debit Card"/>
    <n v="7"/>
    <n v="267.51"/>
    <n v="5"/>
    <n v="1778.94"/>
    <n v="215.5"/>
    <n v="345.87"/>
    <n v="0.18470337557474487"/>
    <n v="419"/>
    <s v="Returned"/>
    <s v="Delivered"/>
    <n v="9.41"/>
    <n v="5"/>
  </r>
  <r>
    <s v="8f16fac0-6f72-4ca4-9b64-3c30d5dc4812"/>
    <x v="622"/>
    <x v="2"/>
    <d v="2025-01-04T00:00:00"/>
    <n v="8"/>
    <s v="Late"/>
    <s v="cabe2348-7d10-457c-b3f4-5487f3bfde5f"/>
    <s v="Samuel Williams"/>
    <x v="2"/>
    <x v="2"/>
    <x v="2"/>
    <x v="3"/>
    <x v="4"/>
    <s v="Offline"/>
    <s v="Credit Card"/>
    <n v="6"/>
    <n v="1804.79"/>
    <n v="15"/>
    <n v="9204.43"/>
    <n v="1200.82"/>
    <n v="3080.25"/>
    <n v="0.28445137661445374"/>
    <n v="395"/>
    <s v="Returned"/>
    <s v="In Transit"/>
    <n v="11.16"/>
    <n v="5"/>
  </r>
  <r>
    <s v="74cd4a41-5e07-4fb2-9919-be9116a26e58"/>
    <x v="578"/>
    <x v="4"/>
    <d v="2024-08-04T00:00:00"/>
    <n v="10"/>
    <s v="Late"/>
    <s v="29f5010c-8b6a-4c97-b8f4-223bd21a5375"/>
    <s v="Steven Barber"/>
    <x v="0"/>
    <x v="7"/>
    <x v="1"/>
    <x v="3"/>
    <x v="3"/>
    <s v="Offline"/>
    <s v="Debit Card"/>
    <n v="5"/>
    <n v="912.04"/>
    <n v="10"/>
    <n v="4104.18"/>
    <n v="779.92"/>
    <n v="594.54"/>
    <n v="0.13037586070786369"/>
    <n v="28"/>
    <s v="Not Returned"/>
    <s v="In Transit"/>
    <n v="19.3"/>
    <n v="1"/>
  </r>
  <r>
    <s v="a3aa1839-bc35-4c9a-921a-21a4254c5028"/>
    <x v="604"/>
    <x v="2"/>
    <d v="2024-12-18T00:00:00"/>
    <n v="8"/>
    <s v="Late"/>
    <s v="9488c285-2c88-4257-a831-429e58c714f2"/>
    <s v="John Reed"/>
    <x v="0"/>
    <x v="5"/>
    <x v="1"/>
    <x v="0"/>
    <x v="7"/>
    <s v="Online"/>
    <s v="UPI"/>
    <n v="7"/>
    <n v="1563.42"/>
    <n v="20"/>
    <n v="8755.15"/>
    <n v="1052.51"/>
    <n v="2861.1"/>
    <n v="0.26143235434404793"/>
    <n v="326"/>
    <s v="Not Returned"/>
    <s v="Delivered"/>
    <n v="12.65"/>
    <n v="3"/>
  </r>
  <r>
    <s v="c06cbd3f-ac33-4f9c-9071-365425cb49de"/>
    <x v="464"/>
    <x v="3"/>
    <d v="2024-06-04T00:00:00"/>
    <n v="4"/>
    <s v="On Time"/>
    <s v="8ad21d5d-acfb-405e-be98-4064e3b19fd8"/>
    <s v="Tyrone Miller"/>
    <x v="3"/>
    <x v="4"/>
    <x v="2"/>
    <x v="3"/>
    <x v="2"/>
    <s v="Offline"/>
    <s v="Cash"/>
    <n v="1"/>
    <n v="142.1"/>
    <n v="10"/>
    <n v="127.89"/>
    <n v="85.62"/>
    <n v="50.83"/>
    <n v="0.35770584095707247"/>
    <n v="347"/>
    <s v="Not Returned"/>
    <s v="In Transit"/>
    <n v="33.14"/>
    <n v="5"/>
  </r>
  <r>
    <s v="ecba63b3-5532-45c2-a33c-790ae28070d1"/>
    <x v="82"/>
    <x v="6"/>
    <d v="2024-05-04T00:00:00"/>
    <n v="4"/>
    <s v="On Time"/>
    <s v="7365949b-7770-48e6-a53d-23505bd1b61c"/>
    <s v="Shannon Martin"/>
    <x v="1"/>
    <x v="5"/>
    <x v="1"/>
    <x v="1"/>
    <x v="2"/>
    <s v="Offline"/>
    <s v="Debit Card"/>
    <n v="2"/>
    <n v="1106.32"/>
    <n v="0"/>
    <n v="2212.64"/>
    <n v="688.86"/>
    <n v="834.92"/>
    <n v="0.37734109480078099"/>
    <n v="36"/>
    <s v="Returned"/>
    <s v="In Transit"/>
    <n v="9.51"/>
    <n v="2"/>
  </r>
  <r>
    <s v="dc160e3d-eb15-4f5b-81a0-578257ec95f3"/>
    <x v="518"/>
    <x v="11"/>
    <d v="2023-11-21T00:00:00"/>
    <n v="2"/>
    <s v="On Time"/>
    <s v="994a77f9-2522-4779-a004-1dd5fb932692"/>
    <s v="Mark Garner"/>
    <x v="1"/>
    <x v="3"/>
    <x v="0"/>
    <x v="3"/>
    <x v="3"/>
    <s v="Online"/>
    <s v="UPI"/>
    <n v="5"/>
    <n v="246.07"/>
    <n v="5"/>
    <n v="1168.83"/>
    <n v="158.63"/>
    <n v="415.34"/>
    <n v="0.33757873775754865"/>
    <n v="407"/>
    <s v="Returned"/>
    <s v="Delivered"/>
    <n v="6.42"/>
    <n v="5"/>
  </r>
  <r>
    <s v="fa2bdff7-23b7-4af6-92dd-8487cc79eeca"/>
    <x v="418"/>
    <x v="9"/>
    <d v="2025-08-09T00:00:00"/>
    <n v="1"/>
    <s v="On Time"/>
    <s v="d31e96c4-34b0-458b-8ad2-b7c2d0f64c6d"/>
    <s v="Angela Barnes"/>
    <x v="1"/>
    <x v="2"/>
    <x v="2"/>
    <x v="0"/>
    <x v="2"/>
    <s v="Online"/>
    <s v="Cash"/>
    <n v="7"/>
    <n v="1069.8"/>
    <n v="5"/>
    <n v="7114.17"/>
    <n v="775.18"/>
    <n v="1959.22"/>
    <n v="0.26162700638303554"/>
    <n v="125"/>
    <s v="Not Returned"/>
    <s v="Pending"/>
    <n v="5.57"/>
    <n v="5"/>
  </r>
  <r>
    <s v="0abf1903-8b43-4eca-805a-adb5fd91aa63"/>
    <x v="166"/>
    <x v="1"/>
    <d v="2024-01-14T00:00:00"/>
    <n v="3"/>
    <s v="On Time"/>
    <s v="0108cc5d-9351-45da-9a93-a3f1850276c0"/>
    <s v="Joshua Dunlap"/>
    <x v="0"/>
    <x v="3"/>
    <x v="0"/>
    <x v="3"/>
    <x v="2"/>
    <s v="Offline"/>
    <s v="Credit Card"/>
    <n v="1"/>
    <n v="990.18"/>
    <n v="0"/>
    <n v="990.18"/>
    <n v="600.98"/>
    <n v="389.2"/>
    <n v="0.39305984770445779"/>
    <n v="399"/>
    <s v="Returned"/>
    <s v="In Transit"/>
    <n v="46.1"/>
    <n v="4"/>
  </r>
  <r>
    <s v="c9a84bdd-b5b2-4ed1-af1b-53163a0e681b"/>
    <x v="541"/>
    <x v="3"/>
    <d v="2025-05-22T00:00:00"/>
    <n v="9"/>
    <s v="Late"/>
    <s v="535322bf-1dee-4ebf-bd3a-e67e55bbfd22"/>
    <s v="Rebecca Kelley"/>
    <x v="3"/>
    <x v="0"/>
    <x v="0"/>
    <x v="3"/>
    <x v="8"/>
    <s v="Online"/>
    <s v="Debit Card"/>
    <n v="6"/>
    <n v="574.54"/>
    <n v="0"/>
    <n v="3447.24"/>
    <n v="481.66"/>
    <n v="557.28"/>
    <n v="0.16165976259268283"/>
    <n v="110"/>
    <s v="Not Returned"/>
    <s v="Delivered"/>
    <n v="28.81"/>
    <n v="1"/>
  </r>
  <r>
    <s v="648e85eb-d1c1-42db-a82a-113285eb4279"/>
    <x v="667"/>
    <x v="9"/>
    <d v="2024-08-24T00:00:00"/>
    <n v="6"/>
    <s v="Late"/>
    <s v="bff49e06-59e3-40f6-93b7-8bab38151095"/>
    <s v="Paul Rodriguez"/>
    <x v="2"/>
    <x v="0"/>
    <x v="0"/>
    <x v="0"/>
    <x v="4"/>
    <s v="Offline"/>
    <s v="Debit Card"/>
    <n v="5"/>
    <n v="566.41999999999996"/>
    <n v="10"/>
    <n v="2548.89"/>
    <n v="383.95"/>
    <n v="821.11"/>
    <n v="0.28992973411955791"/>
    <n v="315"/>
    <s v="Not Returned"/>
    <s v="In Transit"/>
    <n v="20.23"/>
    <n v="1"/>
  </r>
  <r>
    <s v="d597ea14-27dc-4857-b422-acb0a4d6c76c"/>
    <x v="428"/>
    <x v="0"/>
    <d v="2025-02-27T00:00:00"/>
    <n v="2"/>
    <s v="On Time"/>
    <s v="3036781c-c0d9-4272-a52e-1409b1a63ccf"/>
    <s v="Stephanie Costa"/>
    <x v="2"/>
    <x v="5"/>
    <x v="1"/>
    <x v="3"/>
    <x v="2"/>
    <s v="Online"/>
    <s v="Cash"/>
    <n v="4"/>
    <n v="1022.11"/>
    <n v="15"/>
    <n v="3475.17"/>
    <n v="750.07"/>
    <n v="924.94"/>
    <n v="0.22623298862157695"/>
    <n v="123"/>
    <s v="Not Returned"/>
    <s v="In Transit"/>
    <n v="9.7899999999999991"/>
    <n v="4"/>
  </r>
  <r>
    <s v="ea74bb87-24f4-4c35-bec5-9e551b98d67e"/>
    <x v="399"/>
    <x v="8"/>
    <d v="2025-07-03T00:00:00"/>
    <n v="4"/>
    <s v="On Time"/>
    <s v="4e7a7311-f33a-42c8-b1e7-6ab9127c22f0"/>
    <s v="Jared Bryan"/>
    <x v="2"/>
    <x v="4"/>
    <x v="2"/>
    <x v="3"/>
    <x v="1"/>
    <s v="Online"/>
    <s v="Debit Card"/>
    <n v="1"/>
    <n v="476.58"/>
    <n v="10"/>
    <n v="428.92"/>
    <n v="337.91"/>
    <n v="124.8"/>
    <n v="0.26186579378068742"/>
    <n v="278"/>
    <s v="Not Returned"/>
    <s v="Pending"/>
    <n v="17.89"/>
    <n v="1"/>
  </r>
  <r>
    <s v="d082b3b4-f398-416e-98b9-f0a2a36442e5"/>
    <x v="604"/>
    <x v="2"/>
    <d v="2024-12-15T00:00:00"/>
    <n v="5"/>
    <s v="On Time"/>
    <s v="07f6008e-0426-4e7b-8604-76dd30e5ce91"/>
    <s v="Daniel Carey"/>
    <x v="3"/>
    <x v="5"/>
    <x v="1"/>
    <x v="1"/>
    <x v="8"/>
    <s v="Offline"/>
    <s v="Cash"/>
    <n v="5"/>
    <n v="1390.41"/>
    <n v="15"/>
    <n v="5909.24"/>
    <n v="1235.27"/>
    <n v="659.35"/>
    <n v="9.4842528462827508E-2"/>
    <n v="90"/>
    <s v="Not Returned"/>
    <s v="In Transit"/>
    <n v="14.22"/>
    <n v="2"/>
  </r>
  <r>
    <s v="73dd8d31-40e1-4b51-9128-58041243161c"/>
    <x v="498"/>
    <x v="10"/>
    <d v="2025-04-02T00:00:00"/>
    <n v="5"/>
    <s v="On Time"/>
    <s v="f1e34d6c-6c02-4976-9e73-b307f37590d3"/>
    <s v="Jamie Wolfe"/>
    <x v="1"/>
    <x v="1"/>
    <x v="1"/>
    <x v="2"/>
    <x v="5"/>
    <s v="Online"/>
    <s v="UPI"/>
    <n v="8"/>
    <n v="189.66"/>
    <n v="15"/>
    <n v="1289.69"/>
    <n v="158.13"/>
    <n v="214.4"/>
    <n v="0.14130549404196985"/>
    <n v="95"/>
    <s v="Not Returned"/>
    <s v="Pending"/>
    <n v="15.2"/>
    <n v="5"/>
  </r>
  <r>
    <s v="355cdfff-5ffa-4dbe-a343-687057d9f647"/>
    <x v="249"/>
    <x v="8"/>
    <d v="2024-06-11T00:00:00"/>
    <n v="5"/>
    <s v="On Time"/>
    <s v="96f5f9cb-9e87-4d6d-adb3-bda54dc4f59c"/>
    <s v="Madison Watkins"/>
    <x v="2"/>
    <x v="4"/>
    <x v="2"/>
    <x v="3"/>
    <x v="8"/>
    <s v="Offline"/>
    <s v="Cash"/>
    <n v="7"/>
    <n v="1779.99"/>
    <n v="10"/>
    <n v="11213.94"/>
    <n v="1323.88"/>
    <n v="2873.49"/>
    <n v="0.2306184705692568"/>
    <n v="275"/>
    <s v="Not Returned"/>
    <s v="Pending"/>
    <n v="27.97"/>
    <n v="4"/>
  </r>
  <r>
    <s v="7fffa983-0811-40e9-ba1d-8ded7dc807a2"/>
    <x v="444"/>
    <x v="10"/>
    <d v="2025-04-05T00:00:00"/>
    <n v="9"/>
    <s v="Late"/>
    <s v="417af0cb-07f2-422d-99fb-b46d51d3649c"/>
    <s v="Shannon Reyes"/>
    <x v="1"/>
    <x v="1"/>
    <x v="1"/>
    <x v="1"/>
    <x v="2"/>
    <s v="Offline"/>
    <s v="Net Banking"/>
    <n v="4"/>
    <n v="1124.8499999999999"/>
    <n v="0"/>
    <n v="4499.3999999999996"/>
    <n v="684.46"/>
    <n v="1761.56"/>
    <n v="0.39150997910832558"/>
    <n v="471"/>
    <s v="Returned"/>
    <s v="In Transit"/>
    <n v="37.799999999999997"/>
    <n v="1"/>
  </r>
  <r>
    <s v="b047824a-6c36-4d23-9916-f984c510c97a"/>
    <x v="649"/>
    <x v="2"/>
    <d v="2024-12-11T00:00:00"/>
    <n v="3"/>
    <s v="On Time"/>
    <s v="59debc39-e171-482b-9ec7-8199964dce39"/>
    <s v="Melinda Vang"/>
    <x v="2"/>
    <x v="6"/>
    <x v="0"/>
    <x v="1"/>
    <x v="7"/>
    <s v="Online"/>
    <s v="Cash"/>
    <n v="10"/>
    <n v="1569.96"/>
    <n v="0"/>
    <n v="15699.6"/>
    <n v="1253.45"/>
    <n v="3165.1"/>
    <n v="0.20160386251879028"/>
    <n v="168"/>
    <s v="Returned"/>
    <s v="In Transit"/>
    <n v="7.9"/>
    <n v="3"/>
  </r>
  <r>
    <s v="c25110f8-7cc9-4b10-b677-fb0609e6614a"/>
    <x v="196"/>
    <x v="9"/>
    <d v="2024-08-10T00:00:00"/>
    <n v="3"/>
    <s v="On Time"/>
    <s v="408d5212-7991-429a-963a-6695e7e77386"/>
    <s v="Angela Ramsey"/>
    <x v="1"/>
    <x v="1"/>
    <x v="1"/>
    <x v="3"/>
    <x v="7"/>
    <s v="Offline"/>
    <s v="Cash"/>
    <n v="2"/>
    <n v="1179.07"/>
    <n v="20"/>
    <n v="1886.51"/>
    <n v="867.2"/>
    <n v="498.99"/>
    <n v="0.21160321270153598"/>
    <n v="63"/>
    <s v="Returned"/>
    <s v="Delivered"/>
    <n v="8.94"/>
    <n v="1"/>
  </r>
  <r>
    <s v="7466509d-1810-40ab-ac1c-9109a19ccc9a"/>
    <x v="402"/>
    <x v="6"/>
    <d v="2025-05-03T00:00:00"/>
    <n v="9"/>
    <s v="Late"/>
    <s v="3dcafd82-565e-4679-bfc1-e2f1613dec3a"/>
    <s v="Julie Morris"/>
    <x v="3"/>
    <x v="7"/>
    <x v="1"/>
    <x v="3"/>
    <x v="3"/>
    <s v="Offline"/>
    <s v="UPI"/>
    <n v="8"/>
    <n v="1703.57"/>
    <n v="10"/>
    <n v="12265.7"/>
    <n v="1368.21"/>
    <n v="2414.59"/>
    <n v="0.17717132257553259"/>
    <n v="297"/>
    <s v="Not Returned"/>
    <s v="Pending"/>
    <n v="32.01"/>
    <n v="3"/>
  </r>
  <r>
    <s v="7381c6eb-dac9-44a4-b43b-f88cc6f43468"/>
    <x v="38"/>
    <x v="2"/>
    <d v="2024-12-26T00:00:00"/>
    <n v="7"/>
    <s v="Late"/>
    <s v="184ee3db-691d-4bea-9d1c-92f037702be5"/>
    <s v="Carl Huffman"/>
    <x v="3"/>
    <x v="5"/>
    <x v="1"/>
    <x v="1"/>
    <x v="5"/>
    <s v="Offline"/>
    <s v="UPI"/>
    <n v="2"/>
    <n v="1006.15"/>
    <n v="10"/>
    <n v="1811.07"/>
    <n v="768.58"/>
    <n v="427.63"/>
    <n v="0.21250807533667943"/>
    <n v="264"/>
    <s v="Returned"/>
    <s v="Pending"/>
    <n v="32.89"/>
    <n v="1"/>
  </r>
  <r>
    <s v="71c629a6-819c-44c4-af7f-6e3f073a7522"/>
    <x v="289"/>
    <x v="8"/>
    <d v="2025-06-16T00:00:00"/>
    <n v="2"/>
    <s v="On Time"/>
    <s v="7692f681-2e65-4dcc-8087-d4bc11b0830f"/>
    <s v="Karl Solis"/>
    <x v="2"/>
    <x v="1"/>
    <x v="1"/>
    <x v="3"/>
    <x v="5"/>
    <s v="Online"/>
    <s v="Credit Card"/>
    <n v="6"/>
    <n v="1010.41"/>
    <n v="15"/>
    <n v="5153.09"/>
    <n v="867.41"/>
    <n v="729.3"/>
    <n v="0.1202977009332845"/>
    <n v="86"/>
    <s v="Not Returned"/>
    <s v="In Transit"/>
    <n v="42.48"/>
    <n v="4"/>
  </r>
  <r>
    <s v="40d1ff56-0c78-4409-b96d-c079a75908f0"/>
    <x v="617"/>
    <x v="2"/>
    <d v="2024-12-14T00:00:00"/>
    <n v="8"/>
    <s v="Late"/>
    <s v="8448d4ed-b2be-420f-9e1f-86f795ede22d"/>
    <s v="Steven Carter Jr."/>
    <x v="0"/>
    <x v="5"/>
    <x v="1"/>
    <x v="3"/>
    <x v="5"/>
    <s v="Online"/>
    <s v="Net Banking"/>
    <n v="5"/>
    <n v="866.18"/>
    <n v="20"/>
    <n v="3464.72"/>
    <n v="626.38"/>
    <n v="959.2"/>
    <n v="0.22147821468978737"/>
    <n v="429"/>
    <s v="Returned"/>
    <s v="Pending"/>
    <n v="43.38"/>
    <n v="5"/>
  </r>
  <r>
    <s v="1c13a1e7-6d3e-4848-94d7-a72899e305e5"/>
    <x v="180"/>
    <x v="3"/>
    <d v="2024-06-02T00:00:00"/>
    <n v="4"/>
    <s v="On Time"/>
    <s v="d65e2bcf-f7f3-4c54-a7a0-b911afd29b72"/>
    <s v="John Wright"/>
    <x v="0"/>
    <x v="1"/>
    <x v="1"/>
    <x v="3"/>
    <x v="1"/>
    <s v="Offline"/>
    <s v="Credit Card"/>
    <n v="3"/>
    <n v="1957.16"/>
    <n v="0"/>
    <n v="5871.48"/>
    <n v="1241.1300000000001"/>
    <n v="2148.09"/>
    <n v="0.36585153998651104"/>
    <n v="218"/>
    <s v="Not Returned"/>
    <s v="In Transit"/>
    <n v="13.48"/>
    <n v="2"/>
  </r>
  <r>
    <s v="a7641ff1-ce8a-4e7f-be99-919ec696e772"/>
    <x v="659"/>
    <x v="9"/>
    <d v="2024-08-16T00:00:00"/>
    <n v="4"/>
    <s v="On Time"/>
    <s v="6070b244-c5c0-4d05-ad37-ba8ce7c8f28d"/>
    <s v="Clayton Peterson"/>
    <x v="0"/>
    <x v="0"/>
    <x v="0"/>
    <x v="3"/>
    <x v="8"/>
    <s v="Offline"/>
    <s v="Net Banking"/>
    <n v="4"/>
    <n v="1614.83"/>
    <n v="15"/>
    <n v="5490.42"/>
    <n v="1415.04"/>
    <n v="679.29"/>
    <n v="0.10516432070248881"/>
    <n v="440"/>
    <s v="Not Returned"/>
    <s v="In Transit"/>
    <n v="31.03"/>
    <n v="1"/>
  </r>
  <r>
    <s v="3a8e36fd-7e4c-410b-9875-34bf9564d4c1"/>
    <x v="271"/>
    <x v="10"/>
    <d v="2025-04-04T00:00:00"/>
    <n v="5"/>
    <s v="On Time"/>
    <s v="b36651c5-cef4-43f6-b1d5-a861b6bd6dbe"/>
    <s v="Audrey Martin"/>
    <x v="3"/>
    <x v="3"/>
    <x v="0"/>
    <x v="0"/>
    <x v="8"/>
    <s v="Offline"/>
    <s v="Net Banking"/>
    <n v="3"/>
    <n v="978.63"/>
    <n v="20"/>
    <n v="2348.71"/>
    <n v="692.06"/>
    <n v="687.77"/>
    <n v="0.23426286407188279"/>
    <n v="115"/>
    <s v="Not Returned"/>
    <s v="Pending"/>
    <n v="23.95"/>
    <n v="2"/>
  </r>
  <r>
    <s v="9aeec74f-f259-4fc7-ba92-6f97bd87ff11"/>
    <x v="32"/>
    <x v="1"/>
    <d v="2024-01-30T00:00:00"/>
    <n v="3"/>
    <s v="On Time"/>
    <s v="7f0366ef-7027-44eb-860f-c65e9011be99"/>
    <s v="Michael Smith"/>
    <x v="3"/>
    <x v="0"/>
    <x v="0"/>
    <x v="1"/>
    <x v="9"/>
    <s v="Offline"/>
    <s v="Credit Card"/>
    <n v="4"/>
    <n v="1708.69"/>
    <n v="20"/>
    <n v="5467.81"/>
    <n v="1349.24"/>
    <n v="1150.24"/>
    <n v="0.16829266865259351"/>
    <n v="224"/>
    <s v="Not Returned"/>
    <s v="Delivered"/>
    <n v="42.51"/>
    <n v="2"/>
  </r>
  <r>
    <s v="a284598a-5e48-445a-b19d-ab55e5cefa0f"/>
    <x v="534"/>
    <x v="11"/>
    <d v="2024-11-29T00:00:00"/>
    <n v="2"/>
    <s v="On Time"/>
    <s v="7941a6a4-6b2a-4b3a-9b38-51ad8b21cf12"/>
    <s v="Jeffrey Miles"/>
    <x v="1"/>
    <x v="6"/>
    <x v="0"/>
    <x v="0"/>
    <x v="0"/>
    <s v="Online"/>
    <s v="Cash"/>
    <n v="7"/>
    <n v="1672.54"/>
    <n v="5"/>
    <n v="11122.39"/>
    <n v="1457.42"/>
    <n v="1430.55"/>
    <n v="0.12218798098358528"/>
    <n v="415"/>
    <s v="Returned"/>
    <s v="Delivered"/>
    <n v="36.33"/>
    <n v="4"/>
  </r>
  <r>
    <s v="e0b641d0-4345-429c-9655-8df410af54cc"/>
    <x v="489"/>
    <x v="2"/>
    <d v="2023-12-11T00:00:00"/>
    <n v="4"/>
    <s v="On Time"/>
    <s v="79810edf-5b8e-46fd-aa29-ee4cf2db83c8"/>
    <s v="Thomas Knox"/>
    <x v="0"/>
    <x v="2"/>
    <x v="2"/>
    <x v="2"/>
    <x v="6"/>
    <s v="Offline"/>
    <s v="Cash"/>
    <n v="4"/>
    <n v="553.51"/>
    <n v="20"/>
    <n v="1771.23"/>
    <n v="373.9"/>
    <n v="574.75"/>
    <n v="0.25959332261386425"/>
    <n v="111"/>
    <s v="Returned"/>
    <s v="Pending"/>
    <n v="15.91"/>
    <n v="4"/>
  </r>
  <r>
    <s v="2978868d-062c-4692-9efa-91a02334fcc4"/>
    <x v="548"/>
    <x v="9"/>
    <d v="2025-09-01T00:00:00"/>
    <n v="5"/>
    <s v="On Time"/>
    <s v="aa25e8da-2fd1-443d-9207-1602161cd674"/>
    <s v="Matthew Gardner"/>
    <x v="3"/>
    <x v="4"/>
    <x v="2"/>
    <x v="2"/>
    <x v="4"/>
    <s v="Offline"/>
    <s v="Debit Card"/>
    <n v="10"/>
    <n v="139.97999999999999"/>
    <n v="15"/>
    <n v="1189.83"/>
    <n v="113.21"/>
    <n v="227.54"/>
    <n v="0.1625517931133019"/>
    <n v="322"/>
    <s v="Not Returned"/>
    <s v="Pending"/>
    <n v="6.44"/>
    <n v="5"/>
  </r>
  <r>
    <s v="f88aa20e-111b-4acd-ba56-53b3435467e1"/>
    <x v="636"/>
    <x v="2"/>
    <d v="2024-12-24T00:00:00"/>
    <n v="2"/>
    <s v="On Time"/>
    <s v="9505d99e-2f7d-487d-a800-d519ca3d51cc"/>
    <s v="Justin Hall"/>
    <x v="2"/>
    <x v="5"/>
    <x v="1"/>
    <x v="0"/>
    <x v="9"/>
    <s v="Offline"/>
    <s v="Net Banking"/>
    <n v="4"/>
    <n v="992.74"/>
    <n v="10"/>
    <n v="3573.86"/>
    <n v="789.48"/>
    <n v="731.74"/>
    <n v="0.18427282067812317"/>
    <n v="32"/>
    <s v="Returned"/>
    <s v="Delivered"/>
    <n v="14.71"/>
    <n v="5"/>
  </r>
  <r>
    <s v="b393cb2d-bf23-4095-a21a-5dd04ce34923"/>
    <x v="145"/>
    <x v="0"/>
    <d v="2024-02-12T00:00:00"/>
    <n v="4"/>
    <s v="On Time"/>
    <s v="0f5bc40c-5f32-4f6d-82dd-95c264058e04"/>
    <s v="Alexandria Warren"/>
    <x v="3"/>
    <x v="7"/>
    <x v="1"/>
    <x v="1"/>
    <x v="2"/>
    <s v="Online"/>
    <s v="Debit Card"/>
    <n v="8"/>
    <n v="933"/>
    <n v="5"/>
    <n v="7090.8"/>
    <n v="593.66999999999996"/>
    <n v="2578.91"/>
    <n v="0.34551312968917469"/>
    <n v="156"/>
    <s v="Returned"/>
    <s v="Pending"/>
    <n v="12.72"/>
    <n v="2"/>
  </r>
  <r>
    <s v="4da7f632-0244-4c10-87d0-1cf295e81a39"/>
    <x v="45"/>
    <x v="3"/>
    <d v="2024-05-14T00:00:00"/>
    <n v="4"/>
    <s v="On Time"/>
    <s v="51ccaa40-2316-4b59-8fbb-f4e3e160e35b"/>
    <s v="Shannon Solis"/>
    <x v="1"/>
    <x v="3"/>
    <x v="0"/>
    <x v="0"/>
    <x v="4"/>
    <s v="Online"/>
    <s v="Cash"/>
    <n v="4"/>
    <n v="1074.1600000000001"/>
    <n v="0"/>
    <n v="4296.6400000000003"/>
    <n v="777.2"/>
    <n v="1187.8399999999999"/>
    <n v="0.27645788336933041"/>
    <n v="160"/>
    <s v="Not Returned"/>
    <s v="Delivered"/>
    <n v="9.24"/>
    <n v="5"/>
  </r>
  <r>
    <s v="7a8e55a9-7a70-425b-b989-d78ea9fe494e"/>
    <x v="292"/>
    <x v="10"/>
    <d v="2024-03-16T00:00:00"/>
    <n v="5"/>
    <s v="On Time"/>
    <s v="634aa1a4-2c23-4586-995b-252536d0bb41"/>
    <s v="Lori Trevino"/>
    <x v="1"/>
    <x v="0"/>
    <x v="0"/>
    <x v="2"/>
    <x v="0"/>
    <s v="Online"/>
    <s v="Debit Card"/>
    <n v="5"/>
    <n v="573.49"/>
    <n v="20"/>
    <n v="2293.96"/>
    <n v="494.22"/>
    <n v="317.08"/>
    <n v="0.11057908594744459"/>
    <n v="354"/>
    <s v="Not Returned"/>
    <s v="Delivered"/>
    <n v="41.38"/>
    <n v="3"/>
  </r>
  <r>
    <s v="db9bc56e-2080-493c-aac5-e8a325679f2a"/>
    <x v="20"/>
    <x v="2"/>
    <d v="2023-12-20T00:00:00"/>
    <n v="9"/>
    <s v="Late"/>
    <s v="c2b14f24-dc76-46a8-a539-1b098286b3c8"/>
    <s v="Jose Archer"/>
    <x v="2"/>
    <x v="1"/>
    <x v="1"/>
    <x v="2"/>
    <x v="9"/>
    <s v="Online"/>
    <s v="UPI"/>
    <n v="2"/>
    <n v="852.14"/>
    <n v="0"/>
    <n v="1704.28"/>
    <n v="682.13"/>
    <n v="340.02"/>
    <n v="0.19950947027483745"/>
    <n v="213"/>
    <s v="Not Returned"/>
    <s v="Delivered"/>
    <n v="32.57"/>
    <n v="5"/>
  </r>
  <r>
    <s v="c0dfb921-a07f-4385-bf3f-d62f2a2bec6b"/>
    <x v="368"/>
    <x v="2"/>
    <d v="2024-12-31T00:00:00"/>
    <n v="2"/>
    <s v="On Time"/>
    <s v="5c99d8ab-a028-4c87-96fb-3a9569dbb362"/>
    <s v="Samantha Russell"/>
    <x v="1"/>
    <x v="3"/>
    <x v="0"/>
    <x v="0"/>
    <x v="0"/>
    <s v="Offline"/>
    <s v="Credit Card"/>
    <n v="4"/>
    <n v="1015.24"/>
    <n v="20"/>
    <n v="3248.77"/>
    <n v="773.35"/>
    <n v="774.05"/>
    <n v="0.19060763957290885"/>
    <n v="163"/>
    <s v="Not Returned"/>
    <s v="Pending"/>
    <n v="11.04"/>
    <n v="3"/>
  </r>
  <r>
    <s v="520b7950-dee4-454b-8afc-13fb6e8f19bc"/>
    <x v="158"/>
    <x v="3"/>
    <d v="2025-05-25T00:00:00"/>
    <n v="2"/>
    <s v="On Time"/>
    <s v="314e9b45-0715-41b6-a506-6540c7d77fbb"/>
    <s v="Tara Myers"/>
    <x v="0"/>
    <x v="0"/>
    <x v="0"/>
    <x v="0"/>
    <x v="1"/>
    <s v="Online"/>
    <s v="UPI"/>
    <n v="3"/>
    <n v="1823.13"/>
    <n v="15"/>
    <n v="4648.9799999999996"/>
    <n v="1564.29"/>
    <n v="660.04"/>
    <n v="0.12067890569149392"/>
    <n v="196"/>
    <s v="Not Returned"/>
    <s v="Pending"/>
    <n v="17.02"/>
    <n v="5"/>
  </r>
  <r>
    <s v="bfa4ce84-3987-41a2-9def-7af4d61c8113"/>
    <x v="373"/>
    <x v="1"/>
    <d v="2025-02-06T00:00:00"/>
    <n v="7"/>
    <s v="Late"/>
    <s v="9d69cf34-7ab7-478f-a098-75b2e8527018"/>
    <s v="Katrina Russell"/>
    <x v="1"/>
    <x v="5"/>
    <x v="1"/>
    <x v="0"/>
    <x v="7"/>
    <s v="Online"/>
    <s v="Net Banking"/>
    <n v="7"/>
    <n v="521.63"/>
    <n v="15"/>
    <n v="3103.7"/>
    <n v="380.7"/>
    <n v="838.53"/>
    <n v="0.22964553419090161"/>
    <n v="177"/>
    <s v="Returned"/>
    <s v="Delivered"/>
    <n v="29.18"/>
    <n v="1"/>
  </r>
  <r>
    <s v="3dc87f79-2843-4696-a2a5-ef39c163df1b"/>
    <x v="495"/>
    <x v="9"/>
    <d v="2025-08-25T00:00:00"/>
    <n v="1"/>
    <s v="On Time"/>
    <s v="7f4423d5-49a1-47a1-8571-32539956ad9b"/>
    <s v="Jessica Johnson"/>
    <x v="1"/>
    <x v="3"/>
    <x v="0"/>
    <x v="0"/>
    <x v="5"/>
    <s v="Offline"/>
    <s v="Debit Card"/>
    <n v="9"/>
    <n v="1268.97"/>
    <n v="5"/>
    <n v="10849.69"/>
    <n v="993.16"/>
    <n v="2358.1799999999998"/>
    <n v="0.20648242275231093"/>
    <n v="143"/>
    <s v="Returned"/>
    <s v="In Transit"/>
    <n v="5.0999999999999996"/>
    <n v="4"/>
  </r>
  <r>
    <s v="e4433474-b458-4ea4-95b8-3fa68fcab2a9"/>
    <x v="489"/>
    <x v="2"/>
    <d v="2023-12-16T00:00:00"/>
    <n v="9"/>
    <s v="Late"/>
    <s v="a432cc60-c5dd-4574-a543-ab1ac6ec9e60"/>
    <s v="Donald Campbell"/>
    <x v="1"/>
    <x v="5"/>
    <x v="1"/>
    <x v="1"/>
    <x v="0"/>
    <s v="Online"/>
    <s v="UPI"/>
    <n v="4"/>
    <n v="849.72"/>
    <n v="10"/>
    <n v="3058.99"/>
    <n v="681.78"/>
    <n v="604.58000000000004"/>
    <n v="0.17787624158546345"/>
    <n v="106"/>
    <s v="Not Returned"/>
    <s v="In Transit"/>
    <n v="9.61"/>
    <n v="5"/>
  </r>
  <r>
    <s v="576b67e3-eac7-457b-bc96-fd06ce8b30ce"/>
    <x v="266"/>
    <x v="10"/>
    <d v="2025-03-10T00:00:00"/>
    <n v="6"/>
    <s v="Late"/>
    <s v="9af4ab8a-8908-43f9-9619-5c4f4db1f8cb"/>
    <s v="Eric Fry"/>
    <x v="3"/>
    <x v="4"/>
    <x v="2"/>
    <x v="3"/>
    <x v="4"/>
    <s v="Online"/>
    <s v="UPI"/>
    <n v="1"/>
    <n v="546.08000000000004"/>
    <n v="20"/>
    <n v="436.86"/>
    <n v="398.86"/>
    <n v="117.78"/>
    <n v="0.21568268385584527"/>
    <n v="127"/>
    <s v="Returned"/>
    <s v="In Transit"/>
    <n v="47.47"/>
    <n v="2"/>
  </r>
  <r>
    <s v="df044782-c1e6-4068-a2d7-0bec7cdfa469"/>
    <x v="668"/>
    <x v="11"/>
    <d v="2024-11-18T00:00:00"/>
    <n v="1"/>
    <s v="On Time"/>
    <s v="b1fbe012-96ed-49ef-b03e-5eb4d6e9fa04"/>
    <s v="Melanie Greene"/>
    <x v="3"/>
    <x v="6"/>
    <x v="0"/>
    <x v="2"/>
    <x v="3"/>
    <s v="Online"/>
    <s v="Net Banking"/>
    <n v="4"/>
    <n v="927.05"/>
    <n v="10"/>
    <n v="3337.38"/>
    <n v="784.62"/>
    <n v="512.75"/>
    <n v="0.13827463459360337"/>
    <n v="324"/>
    <s v="Not Returned"/>
    <s v="Pending"/>
    <n v="17.239999999999998"/>
    <n v="4"/>
  </r>
  <r>
    <s v="564a9062-7825-42f0-a323-f3de92f0e28e"/>
    <x v="221"/>
    <x v="8"/>
    <d v="2025-06-22T00:00:00"/>
    <n v="4"/>
    <s v="On Time"/>
    <s v="f9a8743d-7d5b-4037-b101-2b0f174af825"/>
    <s v="Jose Welch"/>
    <x v="3"/>
    <x v="1"/>
    <x v="1"/>
    <x v="1"/>
    <x v="4"/>
    <s v="Online"/>
    <s v="Cash"/>
    <n v="10"/>
    <n v="882.49"/>
    <n v="15"/>
    <n v="7501.16"/>
    <n v="604.52"/>
    <n v="2362.75"/>
    <n v="0.26773674489229343"/>
    <n v="207"/>
    <s v="Not Returned"/>
    <s v="Delivered"/>
    <n v="16.64"/>
    <n v="1"/>
  </r>
  <r>
    <s v="4570b7fe-ef25-4aa8-84a9-844fa10e1931"/>
    <x v="351"/>
    <x v="6"/>
    <d v="2024-05-08T00:00:00"/>
    <n v="9"/>
    <s v="Late"/>
    <s v="8375e8f9-982c-408d-89f8-6d9ddfefb72a"/>
    <s v="Timothy Nguyen"/>
    <x v="2"/>
    <x v="2"/>
    <x v="2"/>
    <x v="0"/>
    <x v="3"/>
    <s v="Online"/>
    <s v="UPI"/>
    <n v="10"/>
    <n v="1535.94"/>
    <n v="10"/>
    <n v="13823.46"/>
    <n v="1047.8"/>
    <n v="4393.26"/>
    <n v="0.28603070432438765"/>
    <n v="145"/>
    <s v="Not Returned"/>
    <s v="Pending"/>
    <n v="21.98"/>
    <n v="4"/>
  </r>
  <r>
    <s v="f8eb51b8-5938-4971-b0f6-d8b690e65aa4"/>
    <x v="407"/>
    <x v="6"/>
    <d v="2024-04-26T00:00:00"/>
    <n v="7"/>
    <s v="Late"/>
    <s v="55c275e2-d363-421f-b11c-dad44e6ccc79"/>
    <s v="Jennifer Baker"/>
    <x v="0"/>
    <x v="4"/>
    <x v="2"/>
    <x v="3"/>
    <x v="4"/>
    <s v="Offline"/>
    <s v="Credit Card"/>
    <n v="10"/>
    <n v="1100.8399999999999"/>
    <n v="10"/>
    <n v="9907.56"/>
    <n v="811.42"/>
    <n v="2604.7800000000002"/>
    <n v="0.23661749209694419"/>
    <n v="446"/>
    <s v="Not Returned"/>
    <s v="Pending"/>
    <n v="7.32"/>
    <n v="3"/>
  </r>
  <r>
    <s v="c4b03ad1-3037-434d-a8bb-81dcab707385"/>
    <x v="316"/>
    <x v="5"/>
    <d v="2024-09-18T00:00:00"/>
    <n v="8"/>
    <s v="Late"/>
    <s v="23a7b39d-c971-4849-a3fb-1c489cf116dc"/>
    <s v="Melissa Lee"/>
    <x v="0"/>
    <x v="7"/>
    <x v="1"/>
    <x v="0"/>
    <x v="5"/>
    <s v="Offline"/>
    <s v="Cash"/>
    <n v="4"/>
    <n v="101.32"/>
    <n v="20"/>
    <n v="324.22000000000003"/>
    <n v="68.72"/>
    <n v="104.32"/>
    <n v="0.25740228977497037"/>
    <n v="245"/>
    <s v="Not Returned"/>
    <s v="In Transit"/>
    <n v="24.45"/>
    <n v="3"/>
  </r>
  <r>
    <s v="8d8b1051-8af3-4cd2-b66e-550b5c8a6866"/>
    <x v="429"/>
    <x v="6"/>
    <d v="2025-04-03T00:00:00"/>
    <n v="2"/>
    <s v="On Time"/>
    <s v="7672e14b-cc4b-4c6f-b457-c8d7523664ef"/>
    <s v="Carrie Hardy"/>
    <x v="2"/>
    <x v="1"/>
    <x v="1"/>
    <x v="2"/>
    <x v="5"/>
    <s v="Offline"/>
    <s v="UPI"/>
    <n v="9"/>
    <n v="1108.5"/>
    <n v="15"/>
    <n v="8480.02"/>
    <n v="978.92"/>
    <n v="991.29"/>
    <n v="9.9362501879416629E-2"/>
    <n v="133"/>
    <s v="Returned"/>
    <s v="Delivered"/>
    <n v="17.78"/>
    <n v="2"/>
  </r>
  <r>
    <s v="34aaf8d4-3f3d-4b89-a37a-fc5c4a9d3213"/>
    <x v="548"/>
    <x v="9"/>
    <d v="2025-08-28T00:00:00"/>
    <n v="1"/>
    <s v="On Time"/>
    <s v="d4946414-a229-46c4-8a39-d65a991f2102"/>
    <s v="Stephen Pacheco"/>
    <x v="3"/>
    <x v="6"/>
    <x v="0"/>
    <x v="3"/>
    <x v="4"/>
    <s v="Offline"/>
    <s v="Cash"/>
    <n v="1"/>
    <n v="1058.3900000000001"/>
    <n v="10"/>
    <n v="952.55"/>
    <n v="737.97"/>
    <n v="288.38"/>
    <n v="0.27247045040108087"/>
    <n v="438"/>
    <s v="Returned"/>
    <s v="In Transit"/>
    <n v="20.440000000000001"/>
    <n v="1"/>
  </r>
  <r>
    <s v="b7900752-7bfd-4c74-a441-e11e3ee1db8e"/>
    <x v="298"/>
    <x v="9"/>
    <d v="2024-08-12T00:00:00"/>
    <n v="9"/>
    <s v="Late"/>
    <s v="75863743-9174-4c0b-aeb7-4413454f3fbf"/>
    <s v="Brianna Obrien"/>
    <x v="1"/>
    <x v="5"/>
    <x v="1"/>
    <x v="2"/>
    <x v="7"/>
    <s v="Offline"/>
    <s v="Cash"/>
    <n v="7"/>
    <n v="1601.04"/>
    <n v="0"/>
    <n v="11207.28"/>
    <n v="1187.1500000000001"/>
    <n v="2897.23"/>
    <n v="0.25851321640933395"/>
    <n v="63"/>
    <s v="Not Returned"/>
    <s v="Delivered"/>
    <n v="43"/>
    <n v="3"/>
  </r>
  <r>
    <s v="d0284602-6066-4e51-b76d-71261fda98c9"/>
    <x v="82"/>
    <x v="6"/>
    <d v="2024-05-07T00:00:00"/>
    <n v="7"/>
    <s v="Late"/>
    <s v="00d61c63-64a0-444b-bbde-beb58cf996a3"/>
    <s v="Robert Scott"/>
    <x v="3"/>
    <x v="1"/>
    <x v="1"/>
    <x v="1"/>
    <x v="1"/>
    <s v="Online"/>
    <s v="Cash"/>
    <n v="8"/>
    <n v="681.27"/>
    <n v="15"/>
    <n v="4632.6400000000003"/>
    <n v="560.94000000000005"/>
    <n v="818.24"/>
    <n v="0.15013137228998782"/>
    <n v="389"/>
    <s v="Returned"/>
    <s v="Pending"/>
    <n v="34.11"/>
    <n v="5"/>
  </r>
  <r>
    <s v="8cf70470-fda8-477a-af4b-d7a8746b302f"/>
    <x v="103"/>
    <x v="11"/>
    <d v="2024-11-10T00:00:00"/>
    <n v="6"/>
    <s v="Late"/>
    <s v="82d8a7f5-46ef-4aaa-9237-6d229565bc2f"/>
    <s v="Christina Williams"/>
    <x v="1"/>
    <x v="2"/>
    <x v="2"/>
    <x v="3"/>
    <x v="1"/>
    <s v="Online"/>
    <s v="Credit Card"/>
    <n v="7"/>
    <n v="1742.94"/>
    <n v="5"/>
    <n v="11590.55"/>
    <n v="1214.69"/>
    <n v="3512.86"/>
    <n v="0.28792565599340358"/>
    <n v="11"/>
    <s v="Returned"/>
    <s v="Delivered"/>
    <n v="24.77"/>
    <n v="5"/>
  </r>
  <r>
    <s v="9863bb20-7d53-4706-bb50-78f7a0cbfeca"/>
    <x v="37"/>
    <x v="5"/>
    <d v="2024-09-18T00:00:00"/>
    <n v="5"/>
    <s v="On Time"/>
    <s v="630ae016-6fea-44f5-b9f3-43731bab13ac"/>
    <s v="Charles Martinez"/>
    <x v="3"/>
    <x v="4"/>
    <x v="2"/>
    <x v="2"/>
    <x v="5"/>
    <s v="Online"/>
    <s v="Cash"/>
    <n v="10"/>
    <n v="1935.33"/>
    <n v="5"/>
    <n v="18385.63"/>
    <n v="1162.0899999999999"/>
    <n v="7345.78"/>
    <n v="0.37956214185694431"/>
    <n v="235"/>
    <s v="Not Returned"/>
    <s v="Pending"/>
    <n v="21.92"/>
    <n v="4"/>
  </r>
  <r>
    <s v="0a813e88-0df3-4a58-be83-3c05cd21fb86"/>
    <x v="619"/>
    <x v="3"/>
    <d v="2025-06-05T00:00:00"/>
    <n v="7"/>
    <s v="Late"/>
    <s v="1b829ae1-4700-4de9-91fd-de63d8e0713b"/>
    <s v="Debra Bowers"/>
    <x v="1"/>
    <x v="1"/>
    <x v="1"/>
    <x v="1"/>
    <x v="2"/>
    <s v="Offline"/>
    <s v="UPI"/>
    <n v="3"/>
    <n v="688.72"/>
    <n v="0"/>
    <n v="2066.16"/>
    <n v="608.55999999999995"/>
    <n v="240.48"/>
    <n v="0.11638982460216053"/>
    <n v="348"/>
    <s v="Not Returned"/>
    <s v="Delivered"/>
    <n v="33.299999999999997"/>
    <n v="3"/>
  </r>
  <r>
    <s v="3473d9d3-6c5b-459a-afcd-2960be36c36d"/>
    <x v="40"/>
    <x v="7"/>
    <d v="2025-10-08T00:00:00"/>
    <n v="3"/>
    <s v="On Time"/>
    <s v="910a8ebf-a909-4889-a42c-fe330a39561f"/>
    <s v="Brian Davila"/>
    <x v="1"/>
    <x v="4"/>
    <x v="2"/>
    <x v="3"/>
    <x v="8"/>
    <s v="Online"/>
    <s v="UPI"/>
    <n v="9"/>
    <n v="503.63"/>
    <n v="0"/>
    <n v="4532.67"/>
    <n v="404.05"/>
    <n v="896.22"/>
    <n v="0.19772451998490956"/>
    <n v="225"/>
    <s v="Not Returned"/>
    <s v="Delivered"/>
    <n v="26.46"/>
    <n v="1"/>
  </r>
  <r>
    <s v="3d9d38e3-6e07-4bdc-88c0-8d3346f4dccb"/>
    <x v="576"/>
    <x v="6"/>
    <d v="2025-05-05T00:00:00"/>
    <n v="8"/>
    <s v="Late"/>
    <s v="9a898be7-9e49-4057-b86e-995d3b014893"/>
    <s v="Debra Tran"/>
    <x v="2"/>
    <x v="7"/>
    <x v="1"/>
    <x v="1"/>
    <x v="5"/>
    <s v="Offline"/>
    <s v="Debit Card"/>
    <n v="5"/>
    <n v="1777.52"/>
    <n v="10"/>
    <n v="7998.84"/>
    <n v="1528.52"/>
    <n v="1120.5"/>
    <n v="0.12607453080696701"/>
    <n v="345"/>
    <s v="Not Returned"/>
    <s v="Delivered"/>
    <n v="22.47"/>
    <n v="4"/>
  </r>
  <r>
    <s v="8dbff478-05e0-4148-a6d6-004f3c823de9"/>
    <x v="366"/>
    <x v="4"/>
    <d v="2025-08-08T00:00:00"/>
    <n v="8"/>
    <s v="Late"/>
    <s v="38498d35-c329-432b-9114-6ac79588e38e"/>
    <s v="Vincent Reyes"/>
    <x v="3"/>
    <x v="7"/>
    <x v="1"/>
    <x v="2"/>
    <x v="3"/>
    <s v="Offline"/>
    <s v="UPI"/>
    <n v="9"/>
    <n v="1043.4100000000001"/>
    <n v="20"/>
    <n v="7512.55"/>
    <n v="778.92"/>
    <n v="1904.33"/>
    <n v="0.20278914541955914"/>
    <n v="313"/>
    <s v="Not Returned"/>
    <s v="Pending"/>
    <n v="17.91"/>
    <n v="2"/>
  </r>
  <r>
    <s v="290fb2bd-f458-4d04-8476-fc349dc59ddb"/>
    <x v="604"/>
    <x v="2"/>
    <d v="2024-12-15T00:00:00"/>
    <n v="5"/>
    <s v="On Time"/>
    <s v="9d37c5a6-bd8e-480c-923c-cd6417576cc8"/>
    <s v="Debra Tucker"/>
    <x v="0"/>
    <x v="3"/>
    <x v="0"/>
    <x v="2"/>
    <x v="7"/>
    <s v="Online"/>
    <s v="Cash"/>
    <n v="4"/>
    <n v="1195.49"/>
    <n v="15"/>
    <n v="4064.67"/>
    <n v="986.25"/>
    <n v="711.42"/>
    <n v="0.14877163338881963"/>
    <n v="199"/>
    <s v="Not Returned"/>
    <s v="In Transit"/>
    <n v="30.09"/>
    <n v="3"/>
  </r>
  <r>
    <s v="3891b7f7-6809-4986-986a-f8f93f068051"/>
    <x v="375"/>
    <x v="2"/>
    <d v="2024-01-01T00:00:00"/>
    <n v="2"/>
    <s v="On Time"/>
    <s v="2a678ce3-9c0f-47d5-b5a2-39b13df5516b"/>
    <s v="Tabitha Ramirez"/>
    <x v="3"/>
    <x v="1"/>
    <x v="1"/>
    <x v="2"/>
    <x v="7"/>
    <s v="Offline"/>
    <s v="UPI"/>
    <n v="8"/>
    <n v="93.93"/>
    <n v="15"/>
    <n v="638.72"/>
    <n v="69.52"/>
    <n v="165.99"/>
    <n v="0.22089587991057169"/>
    <n v="102"/>
    <s v="Not Returned"/>
    <s v="Delivered"/>
    <n v="8.42"/>
    <n v="4"/>
  </r>
  <r>
    <s v="6f68d3b3-4ef9-4a7d-abd1-3f1a3d201440"/>
    <x v="524"/>
    <x v="7"/>
    <d v="2023-10-20T00:00:00"/>
    <n v="1"/>
    <s v="On Time"/>
    <s v="d97eb355-9987-4266-9c63-a196946320bc"/>
    <s v="Daniel Garcia"/>
    <x v="3"/>
    <x v="2"/>
    <x v="2"/>
    <x v="1"/>
    <x v="3"/>
    <s v="Online"/>
    <s v="Cash"/>
    <n v="1"/>
    <n v="1262.8800000000001"/>
    <n v="0"/>
    <n v="1262.8800000000001"/>
    <n v="1001.47"/>
    <n v="261.41000000000003"/>
    <n v="0.20699512226023059"/>
    <n v="190"/>
    <s v="Not Returned"/>
    <s v="In Transit"/>
    <n v="37.67"/>
    <n v="2"/>
  </r>
  <r>
    <s v="71497c71-71b2-447a-b661-7c506895b96f"/>
    <x v="519"/>
    <x v="2"/>
    <d v="2023-12-26T00:00:00"/>
    <n v="7"/>
    <s v="Late"/>
    <s v="626cfccc-e35b-4a6d-bd39-e09d267faa83"/>
    <s v="Nicole Johnson"/>
    <x v="3"/>
    <x v="2"/>
    <x v="2"/>
    <x v="2"/>
    <x v="0"/>
    <s v="Online"/>
    <s v="UPI"/>
    <n v="9"/>
    <n v="719.64"/>
    <n v="10"/>
    <n v="5829.08"/>
    <n v="573.13"/>
    <n v="1186.73"/>
    <n v="0.18322896015909187"/>
    <n v="488"/>
    <s v="Returned"/>
    <s v="Delivered"/>
    <n v="43.92"/>
    <n v="2"/>
  </r>
  <r>
    <s v="ac5e1ec3-e1be-4ed9-b483-518e458fa881"/>
    <x v="669"/>
    <x v="8"/>
    <d v="2025-06-03T00:00:00"/>
    <n v="1"/>
    <s v="On Time"/>
    <s v="e0099d7a-ca22-4c56-afc8-503c7dd43e50"/>
    <s v="Erica Porter"/>
    <x v="0"/>
    <x v="4"/>
    <x v="2"/>
    <x v="3"/>
    <x v="3"/>
    <s v="Online"/>
    <s v="Credit Card"/>
    <n v="1"/>
    <n v="1281.03"/>
    <n v="0"/>
    <n v="1281.03"/>
    <n v="868.63"/>
    <n v="412.4"/>
    <n v="0.32192844820183758"/>
    <n v="376"/>
    <s v="Returned"/>
    <s v="In Transit"/>
    <n v="31.32"/>
    <n v="3"/>
  </r>
  <r>
    <s v="9b471e77-7133-4445-9695-847a634d7549"/>
    <x v="441"/>
    <x v="0"/>
    <d v="2025-02-13T00:00:00"/>
    <n v="7"/>
    <s v="Late"/>
    <s v="b415b7cf-24fe-4bbe-9f7a-60263499a783"/>
    <s v="Russell Vega"/>
    <x v="3"/>
    <x v="4"/>
    <x v="2"/>
    <x v="0"/>
    <x v="5"/>
    <s v="Online"/>
    <s v="Credit Card"/>
    <n v="10"/>
    <n v="1220.01"/>
    <n v="20"/>
    <n v="9760.08"/>
    <n v="939.78"/>
    <n v="2241.84"/>
    <n v="0.18375587085351761"/>
    <n v="280"/>
    <s v="Returned"/>
    <s v="Pending"/>
    <n v="44.9"/>
    <n v="5"/>
  </r>
  <r>
    <s v="37ca273b-3506-480f-a76c-f539c9bef3d7"/>
    <x v="325"/>
    <x v="0"/>
    <d v="2024-03-03T00:00:00"/>
    <n v="8"/>
    <s v="Late"/>
    <s v="462e27af-67b4-4897-9a6f-9b6b50702efc"/>
    <s v="Earl Hall"/>
    <x v="2"/>
    <x v="2"/>
    <x v="2"/>
    <x v="3"/>
    <x v="0"/>
    <s v="Offline"/>
    <s v="Credit Card"/>
    <n v="2"/>
    <n v="833.5"/>
    <n v="10"/>
    <n v="1500.3"/>
    <n v="682.68"/>
    <n v="271.48"/>
    <n v="0.16285542891421717"/>
    <n v="261"/>
    <s v="Not Returned"/>
    <s v="Pending"/>
    <n v="26.91"/>
    <n v="1"/>
  </r>
  <r>
    <s v="0636f35e-f5ed-4ddf-b83f-1cd0e0b2f356"/>
    <x v="426"/>
    <x v="1"/>
    <d v="2025-02-04T00:00:00"/>
    <n v="10"/>
    <s v="Late"/>
    <s v="3e7b8fb1-9035-46bb-af6d-8fc6afbdf369"/>
    <s v="Amy Marquez"/>
    <x v="0"/>
    <x v="3"/>
    <x v="0"/>
    <x v="3"/>
    <x v="4"/>
    <s v="Offline"/>
    <s v="Debit Card"/>
    <n v="7"/>
    <n v="852.64"/>
    <n v="20"/>
    <n v="4774.78"/>
    <n v="738.07"/>
    <n v="641.59"/>
    <n v="0.10749638098812429"/>
    <n v="188"/>
    <s v="Not Returned"/>
    <s v="In Transit"/>
    <n v="49.01"/>
    <n v="5"/>
  </r>
  <r>
    <s v="5c098a5c-585d-4d17-9258-14d9638cf9e3"/>
    <x v="561"/>
    <x v="11"/>
    <d v="2023-11-06T00:00:00"/>
    <n v="4"/>
    <s v="On Time"/>
    <s v="6fb0d297-7daf-438b-853f-1a4361874fa9"/>
    <s v="Susan Davis"/>
    <x v="1"/>
    <x v="6"/>
    <x v="0"/>
    <x v="0"/>
    <x v="1"/>
    <s v="Online"/>
    <s v="Debit Card"/>
    <n v="2"/>
    <n v="1301.71"/>
    <n v="10"/>
    <n v="2343.08"/>
    <n v="1061.54"/>
    <n v="432.31"/>
    <n v="0.16605465118958906"/>
    <n v="294"/>
    <s v="Returned"/>
    <s v="In Transit"/>
    <n v="24.03"/>
    <n v="3"/>
  </r>
  <r>
    <s v="5dd92744-44e5-47ea-ba82-b37c59259acd"/>
    <x v="634"/>
    <x v="3"/>
    <d v="2024-05-05T00:00:00"/>
    <n v="3"/>
    <s v="On Time"/>
    <s v="7a80fdd0-4286-4014-bf41-e2a0e95e8740"/>
    <s v="Daniel Richards"/>
    <x v="1"/>
    <x v="1"/>
    <x v="1"/>
    <x v="2"/>
    <x v="0"/>
    <s v="Online"/>
    <s v="UPI"/>
    <n v="4"/>
    <n v="1684.44"/>
    <n v="20"/>
    <n v="5390.21"/>
    <n v="1281.03"/>
    <n v="1290.9100000000001"/>
    <n v="0.19159334853126261"/>
    <n v="28"/>
    <s v="Not Returned"/>
    <s v="Delivered"/>
    <n v="14.73"/>
    <n v="1"/>
  </r>
  <r>
    <s v="321a3244-cf65-49ec-87eb-754a995ef5bd"/>
    <x v="505"/>
    <x v="11"/>
    <d v="2024-11-25T00:00:00"/>
    <n v="4"/>
    <s v="On Time"/>
    <s v="61a651c5-faaa-43fc-894a-8492d88d11dd"/>
    <s v="Philip Davis"/>
    <x v="0"/>
    <x v="4"/>
    <x v="2"/>
    <x v="3"/>
    <x v="3"/>
    <s v="Offline"/>
    <s v="Cash"/>
    <n v="5"/>
    <n v="651.24"/>
    <n v="15"/>
    <n v="2767.77"/>
    <n v="560.25"/>
    <n v="386.71"/>
    <n v="0.11876113260856212"/>
    <n v="375"/>
    <s v="Not Returned"/>
    <s v="Delivered"/>
    <n v="16.75"/>
    <n v="3"/>
  </r>
  <r>
    <s v="b20004fa-9d8e-40d6-97a6-013828a414a7"/>
    <x v="388"/>
    <x v="5"/>
    <d v="2025-09-28T00:00:00"/>
    <n v="1"/>
    <s v="On Time"/>
    <s v="144a1458-4019-41f6-8cd1-10818d85e013"/>
    <s v="Dawn Hernandez"/>
    <x v="1"/>
    <x v="3"/>
    <x v="0"/>
    <x v="1"/>
    <x v="3"/>
    <s v="Online"/>
    <s v="Net Banking"/>
    <n v="10"/>
    <n v="416.56"/>
    <n v="10"/>
    <n v="3749.04"/>
    <n v="285.18"/>
    <n v="1182.42"/>
    <n v="0.28385346648742077"/>
    <n v="246"/>
    <s v="Returned"/>
    <s v="In Transit"/>
    <n v="49.65"/>
    <n v="5"/>
  </r>
  <r>
    <s v="defa6d4a-474c-4879-af96-bbffdbc6ac37"/>
    <x v="260"/>
    <x v="0"/>
    <d v="2024-02-08T00:00:00"/>
    <n v="4"/>
    <s v="On Time"/>
    <s v="68d2a842-3aa5-4e1d-af9f-02e5ea7c8b0c"/>
    <s v="Joseph Hall"/>
    <x v="0"/>
    <x v="4"/>
    <x v="2"/>
    <x v="3"/>
    <x v="0"/>
    <s v="Online"/>
    <s v="UPI"/>
    <n v="8"/>
    <n v="1855.06"/>
    <n v="15"/>
    <n v="12614.41"/>
    <n v="1281.3499999999999"/>
    <n v="3901.23"/>
    <n v="0.26287761581835628"/>
    <n v="39"/>
    <s v="Returned"/>
    <s v="Delivered"/>
    <n v="11.36"/>
    <n v="5"/>
  </r>
  <r>
    <s v="a7954d2b-9296-41b0-8d59-79bf9ef63a80"/>
    <x v="352"/>
    <x v="2"/>
    <d v="2023-12-29T00:00:00"/>
    <n v="2"/>
    <s v="On Time"/>
    <s v="f42ec8ee-df30-4cb5-88c5-74fac8794a56"/>
    <s v="Natalie Roberts"/>
    <x v="3"/>
    <x v="6"/>
    <x v="0"/>
    <x v="1"/>
    <x v="0"/>
    <s v="Online"/>
    <s v="Net Banking"/>
    <n v="7"/>
    <n v="1806.37"/>
    <n v="10"/>
    <n v="11380.13"/>
    <n v="1373.48"/>
    <n v="2727.21"/>
    <n v="0.21568196359075303"/>
    <n v="479"/>
    <s v="Not Returned"/>
    <s v="Pending"/>
    <n v="12.55"/>
    <n v="1"/>
  </r>
  <r>
    <s v="2afd3660-e519-4bd9-ac5b-07b6f127f7bd"/>
    <x v="434"/>
    <x v="7"/>
    <d v="2024-10-25T00:00:00"/>
    <n v="9"/>
    <s v="Late"/>
    <s v="f61a84b9-cec7-4f48-8466-06f63c7a912d"/>
    <s v="Micheal Jones"/>
    <x v="3"/>
    <x v="7"/>
    <x v="1"/>
    <x v="2"/>
    <x v="6"/>
    <s v="Online"/>
    <s v="Debit Card"/>
    <n v="10"/>
    <n v="1759.81"/>
    <n v="0"/>
    <n v="17598.099999999999"/>
    <n v="1482.91"/>
    <n v="2769"/>
    <n v="0.15734653172785701"/>
    <n v="497"/>
    <s v="Not Returned"/>
    <s v="In Transit"/>
    <n v="21.25"/>
    <n v="5"/>
  </r>
  <r>
    <s v="2dc149dd-c87c-4935-9139-e6d844e01371"/>
    <x v="549"/>
    <x v="1"/>
    <d v="2024-01-07T00:00:00"/>
    <n v="4"/>
    <s v="On Time"/>
    <s v="7668d540-c770-4e6d-9fc7-75eb88b12a44"/>
    <s v="Jackie White"/>
    <x v="0"/>
    <x v="0"/>
    <x v="0"/>
    <x v="3"/>
    <x v="9"/>
    <s v="Online"/>
    <s v="UPI"/>
    <n v="10"/>
    <n v="723.07"/>
    <n v="5"/>
    <n v="6869.16"/>
    <n v="480.51"/>
    <n v="2304.3200000000002"/>
    <n v="0.31868560443663824"/>
    <n v="272"/>
    <s v="Returned"/>
    <s v="Pending"/>
    <n v="45.12"/>
    <n v="1"/>
  </r>
  <r>
    <s v="c972d38d-3ee2-411c-afd2-908feea163a7"/>
    <x v="356"/>
    <x v="2"/>
    <d v="2024-12-07T00:00:00"/>
    <n v="3"/>
    <s v="On Time"/>
    <s v="2bfaba2d-dafb-4997-9352-8440023d35cf"/>
    <s v="Kayla Smith"/>
    <x v="1"/>
    <x v="1"/>
    <x v="1"/>
    <x v="1"/>
    <x v="1"/>
    <s v="Offline"/>
    <s v="Debit Card"/>
    <n v="5"/>
    <n v="176.81"/>
    <n v="15"/>
    <n v="751.44"/>
    <n v="116.12"/>
    <n v="257.93"/>
    <n v="0.29175951586448734"/>
    <n v="52"/>
    <s v="Not Returned"/>
    <s v="Pending"/>
    <n v="25.85"/>
    <n v="2"/>
  </r>
  <r>
    <s v="228c0659-64d0-42f8-8e8d-b9f5e5141d91"/>
    <x v="192"/>
    <x v="11"/>
    <d v="2024-11-15T00:00:00"/>
    <n v="4"/>
    <s v="On Time"/>
    <s v="27e9add3-7814-4492-8c60-4d992ac09858"/>
    <s v="Dana Lynch"/>
    <x v="3"/>
    <x v="1"/>
    <x v="1"/>
    <x v="0"/>
    <x v="7"/>
    <s v="Online"/>
    <s v="Credit Card"/>
    <n v="6"/>
    <n v="173.46"/>
    <n v="5"/>
    <n v="988.72"/>
    <n v="128.65"/>
    <n v="255.42"/>
    <n v="0.24541681079211344"/>
    <n v="151"/>
    <s v="Not Returned"/>
    <s v="Delivered"/>
    <n v="13.85"/>
    <n v="1"/>
  </r>
  <r>
    <s v="7660302f-477e-4375-887d-01c292e8c8b1"/>
    <x v="159"/>
    <x v="4"/>
    <d v="2024-07-29T00:00:00"/>
    <n v="1"/>
    <s v="On Time"/>
    <s v="b5d044fb-2cd6-4d84-b477-38793eec05dc"/>
    <s v="David Bowman"/>
    <x v="1"/>
    <x v="6"/>
    <x v="0"/>
    <x v="2"/>
    <x v="6"/>
    <s v="Online"/>
    <s v="UPI"/>
    <n v="1"/>
    <n v="431.77"/>
    <n v="0"/>
    <n v="431.77"/>
    <n v="300.61"/>
    <n v="131.16"/>
    <n v="0.30377284202237304"/>
    <n v="151"/>
    <s v="Returned"/>
    <s v="In Transit"/>
    <n v="24.84"/>
    <n v="1"/>
  </r>
  <r>
    <s v="609eee72-fb9c-4872-912b-c3600ad27057"/>
    <x v="470"/>
    <x v="3"/>
    <d v="2025-05-30T00:00:00"/>
    <n v="5"/>
    <s v="On Time"/>
    <s v="75f53328-4986-4a4a-8025-93ed22ca9f04"/>
    <s v="Katherine Webster"/>
    <x v="3"/>
    <x v="0"/>
    <x v="0"/>
    <x v="0"/>
    <x v="4"/>
    <s v="Offline"/>
    <s v="Cash"/>
    <n v="7"/>
    <n v="1999.64"/>
    <n v="10"/>
    <n v="12597.73"/>
    <n v="1568.06"/>
    <n v="2718.95"/>
    <n v="0.19424567850784566"/>
    <n v="208"/>
    <s v="Not Returned"/>
    <s v="Delivered"/>
    <n v="38.72"/>
    <n v="3"/>
  </r>
  <r>
    <s v="e387eb15-6765-43bf-b9ea-88738a9db593"/>
    <x v="205"/>
    <x v="2"/>
    <d v="2024-12-20T00:00:00"/>
    <n v="3"/>
    <s v="On Time"/>
    <s v="a5b8f158-f64c-41bf-b774-6c098669ba60"/>
    <s v="Heather Jacobs"/>
    <x v="2"/>
    <x v="6"/>
    <x v="0"/>
    <x v="2"/>
    <x v="5"/>
    <s v="Offline"/>
    <s v="UPI"/>
    <n v="3"/>
    <n v="1577.02"/>
    <n v="20"/>
    <n v="3784.85"/>
    <n v="1225.82"/>
    <n v="842.88"/>
    <n v="0.17815880584900637"/>
    <n v="78"/>
    <s v="Returned"/>
    <s v="In Transit"/>
    <n v="18.809999999999999"/>
    <n v="1"/>
  </r>
  <r>
    <s v="c06ae817-67bb-48ba-bfd4-f67cd66ec576"/>
    <x v="515"/>
    <x v="6"/>
    <d v="2025-04-28T00:00:00"/>
    <n v="2"/>
    <s v="On Time"/>
    <s v="685d9acf-efd6-483c-8602-2833405db449"/>
    <s v="Scott Martinez"/>
    <x v="0"/>
    <x v="0"/>
    <x v="0"/>
    <x v="0"/>
    <x v="2"/>
    <s v="Online"/>
    <s v="Net Banking"/>
    <n v="7"/>
    <n v="1944.81"/>
    <n v="15"/>
    <n v="11571.62"/>
    <n v="1569.47"/>
    <n v="2233.27"/>
    <n v="0.16404613891772021"/>
    <n v="325"/>
    <s v="Returned"/>
    <s v="Delivered"/>
    <n v="34.89"/>
    <n v="2"/>
  </r>
  <r>
    <s v="fea59d94-998c-403a-92cb-760434f6f0dd"/>
    <x v="670"/>
    <x v="11"/>
    <d v="2023-11-16T00:00:00"/>
    <n v="2"/>
    <s v="On Time"/>
    <s v="1d93c7bd-4c66-44ed-9789-c6245e14901b"/>
    <s v="Jennifer Bennett"/>
    <x v="2"/>
    <x v="0"/>
    <x v="0"/>
    <x v="3"/>
    <x v="1"/>
    <s v="Offline"/>
    <s v="Cash"/>
    <n v="9"/>
    <n v="325.72000000000003"/>
    <n v="5"/>
    <n v="2784.91"/>
    <n v="210.28"/>
    <n v="987.01"/>
    <n v="0.33669341083684684"/>
    <n v="87"/>
    <s v="Not Returned"/>
    <s v="Pending"/>
    <n v="30.58"/>
    <n v="4"/>
  </r>
  <r>
    <s v="32de3097-7cba-4dea-9086-0861061cba48"/>
    <x v="671"/>
    <x v="9"/>
    <d v="2024-08-04T00:00:00"/>
    <n v="2"/>
    <s v="On Time"/>
    <s v="6f7f6354-372f-4fb6-841b-4c79c0146804"/>
    <s v="Nicole Cole"/>
    <x v="0"/>
    <x v="5"/>
    <x v="1"/>
    <x v="0"/>
    <x v="1"/>
    <s v="Online"/>
    <s v="UPI"/>
    <n v="5"/>
    <n v="427.43"/>
    <n v="15"/>
    <n v="1816.58"/>
    <n v="329.92"/>
    <n v="414.42"/>
    <n v="0.19391245350115807"/>
    <n v="291"/>
    <s v="Returned"/>
    <s v="Delivered"/>
    <n v="34.79"/>
    <n v="3"/>
  </r>
  <r>
    <s v="23cce3bb-bfcd-4af7-823d-d884ca5fccf2"/>
    <x v="1"/>
    <x v="1"/>
    <d v="2025-01-20T00:00:00"/>
    <n v="3"/>
    <s v="On Time"/>
    <s v="6577e64d-4d4e-4bd1-8b33-e3c6a62989b9"/>
    <s v="Alan Perez"/>
    <x v="1"/>
    <x v="7"/>
    <x v="1"/>
    <x v="1"/>
    <x v="7"/>
    <s v="Online"/>
    <s v="Credit Card"/>
    <n v="8"/>
    <n v="1124.97"/>
    <n v="0"/>
    <n v="8999.76"/>
    <n v="912.39"/>
    <n v="1700.64"/>
    <n v="0.18896503906770848"/>
    <n v="491"/>
    <s v="Not Returned"/>
    <s v="In Transit"/>
    <n v="30.15"/>
    <n v="5"/>
  </r>
  <r>
    <s v="7762a6bb-6634-4a1b-bc9d-575e40bf5ca2"/>
    <x v="151"/>
    <x v="5"/>
    <d v="2024-09-25T00:00:00"/>
    <n v="3"/>
    <s v="On Time"/>
    <s v="e1e3e199-5f1f-45c3-b717-a7cbb67ffa23"/>
    <s v="Carlos Moyer"/>
    <x v="3"/>
    <x v="7"/>
    <x v="1"/>
    <x v="1"/>
    <x v="0"/>
    <s v="Online"/>
    <s v="UPI"/>
    <n v="9"/>
    <n v="1619.87"/>
    <n v="15"/>
    <n v="12392.01"/>
    <n v="1428.37"/>
    <n v="1464.97"/>
    <n v="0.10048611582685306"/>
    <n v="171"/>
    <s v="Returned"/>
    <s v="Pending"/>
    <n v="41.51"/>
    <n v="3"/>
  </r>
  <r>
    <s v="a3d889fa-e5a4-46d8-a541-f181f29e225b"/>
    <x v="508"/>
    <x v="6"/>
    <d v="2024-04-25T00:00:00"/>
    <n v="1"/>
    <s v="On Time"/>
    <s v="5fc0ccce-4ba0-4508-99ed-cdbcec39212e"/>
    <s v="John Hughes"/>
    <x v="1"/>
    <x v="1"/>
    <x v="1"/>
    <x v="1"/>
    <x v="1"/>
    <s v="Online"/>
    <s v="UPI"/>
    <n v="7"/>
    <n v="828.9"/>
    <n v="0"/>
    <n v="5802.3"/>
    <n v="568.97"/>
    <n v="1819.51"/>
    <n v="0.31358426830739533"/>
    <n v="6"/>
    <s v="Not Returned"/>
    <s v="In Transit"/>
    <n v="43.12"/>
    <n v="4"/>
  </r>
  <r>
    <s v="99260664-13ff-466e-aef2-2516df42ca29"/>
    <x v="300"/>
    <x v="10"/>
    <d v="2025-03-17T00:00:00"/>
    <n v="10"/>
    <s v="Late"/>
    <s v="83373b02-d233-4b12-9ad2-7e7a4b40601a"/>
    <s v="Amanda Jarvis"/>
    <x v="0"/>
    <x v="3"/>
    <x v="0"/>
    <x v="3"/>
    <x v="2"/>
    <s v="Offline"/>
    <s v="Credit Card"/>
    <n v="10"/>
    <n v="1400.55"/>
    <n v="10"/>
    <n v="12604.95"/>
    <n v="857.83"/>
    <n v="4884.4799999999996"/>
    <n v="0.3487544179072507"/>
    <n v="324"/>
    <s v="Not Returned"/>
    <s v="In Transit"/>
    <n v="22.65"/>
    <n v="3"/>
  </r>
  <r>
    <s v="54da1012-5a3c-49e0-9158-6f467abdcb0f"/>
    <x v="367"/>
    <x v="9"/>
    <d v="2025-08-08T00:00:00"/>
    <n v="3"/>
    <s v="On Time"/>
    <s v="81b83de2-ec07-4a4c-8f72-8efc3187dc09"/>
    <s v="Willie Thomas"/>
    <x v="1"/>
    <x v="2"/>
    <x v="2"/>
    <x v="0"/>
    <x v="5"/>
    <s v="Offline"/>
    <s v="Net Banking"/>
    <n v="6"/>
    <n v="1806.13"/>
    <n v="10"/>
    <n v="9753.1"/>
    <n v="1317.44"/>
    <n v="2638.93"/>
    <n v="0.2435160628895299"/>
    <n v="260"/>
    <s v="Not Returned"/>
    <s v="Pending"/>
    <n v="44.6"/>
    <n v="3"/>
  </r>
  <r>
    <s v="0651a897-0f54-4086-8505-11e18fc45e9e"/>
    <x v="77"/>
    <x v="6"/>
    <d v="2025-04-24T00:00:00"/>
    <n v="3"/>
    <s v="On Time"/>
    <s v="856638c8-a173-4274-b7fc-511b826f081a"/>
    <s v="Jerry Cook"/>
    <x v="0"/>
    <x v="4"/>
    <x v="2"/>
    <x v="1"/>
    <x v="5"/>
    <s v="Online"/>
    <s v="Credit Card"/>
    <n v="1"/>
    <n v="451.71"/>
    <n v="15"/>
    <n v="383.95"/>
    <n v="358.72"/>
    <n v="79.040000000000006"/>
    <n v="0.17497952225985702"/>
    <n v="409"/>
    <s v="Returned"/>
    <s v="Pending"/>
    <n v="22.2"/>
    <n v="3"/>
  </r>
  <r>
    <s v="53986e7f-9f2c-4e7f-98d0-202b75d5a115"/>
    <x v="341"/>
    <x v="0"/>
    <d v="2025-02-08T00:00:00"/>
    <n v="4"/>
    <s v="On Time"/>
    <s v="cd1d036e-0d08-4a99-9e33-1ed848f0fcb2"/>
    <s v="Barbara Gonzales"/>
    <x v="0"/>
    <x v="7"/>
    <x v="1"/>
    <x v="2"/>
    <x v="9"/>
    <s v="Online"/>
    <s v="UPI"/>
    <n v="2"/>
    <n v="1809.97"/>
    <n v="20"/>
    <n v="2895.95"/>
    <n v="1420.14"/>
    <n v="623.73"/>
    <n v="0.17230396083912994"/>
    <n v="62"/>
    <s v="Not Returned"/>
    <s v="Pending"/>
    <n v="31.41"/>
    <n v="3"/>
  </r>
  <r>
    <s v="094183bf-8393-4544-837d-e35e6ef3d69b"/>
    <x v="643"/>
    <x v="7"/>
    <d v="2024-10-31T00:00:00"/>
    <n v="2"/>
    <s v="On Time"/>
    <s v="ba89c0b8-8c49-4e4c-8780-b892aa93f2c4"/>
    <s v="Katie Lutz"/>
    <x v="3"/>
    <x v="2"/>
    <x v="2"/>
    <x v="1"/>
    <x v="4"/>
    <s v="Offline"/>
    <s v="Net Banking"/>
    <n v="2"/>
    <n v="615.20000000000005"/>
    <n v="20"/>
    <n v="984.32"/>
    <n v="500.4"/>
    <n v="183.68"/>
    <n v="0.14928478543563067"/>
    <n v="374"/>
    <s v="Returned"/>
    <s v="In Transit"/>
    <n v="15.5"/>
    <n v="4"/>
  </r>
  <r>
    <s v="5484d865-60bf-413c-9320-63afeed5a71b"/>
    <x v="404"/>
    <x v="0"/>
    <d v="2024-02-14T00:00:00"/>
    <n v="1"/>
    <s v="On Time"/>
    <s v="bb404bc8-709a-42bc-b6da-79bba91e25a1"/>
    <s v="Debra Thomas"/>
    <x v="3"/>
    <x v="5"/>
    <x v="1"/>
    <x v="1"/>
    <x v="4"/>
    <s v="Online"/>
    <s v="Debit Card"/>
    <n v="2"/>
    <n v="748.89"/>
    <n v="15"/>
    <n v="1273.1099999999999"/>
    <n v="555.88"/>
    <n v="328.12"/>
    <n v="0.21907089158621426"/>
    <n v="336"/>
    <s v="Not Returned"/>
    <s v="In Transit"/>
    <n v="5.35"/>
    <n v="5"/>
  </r>
  <r>
    <s v="624695b9-9deb-4a4b-97db-46133242f61c"/>
    <x v="225"/>
    <x v="5"/>
    <d v="2025-09-29T00:00:00"/>
    <n v="3"/>
    <s v="On Time"/>
    <s v="0ab9694f-3861-4ce9-a4f7-5c1046983234"/>
    <s v="Adam Anderson"/>
    <x v="1"/>
    <x v="3"/>
    <x v="0"/>
    <x v="3"/>
    <x v="1"/>
    <s v="Offline"/>
    <s v="Net Banking"/>
    <n v="7"/>
    <n v="1509.02"/>
    <n v="10"/>
    <n v="9506.83"/>
    <n v="1077.44"/>
    <n v="2718.95"/>
    <n v="0.25739978832051835"/>
    <n v="339"/>
    <s v="Returned"/>
    <s v="Delivered"/>
    <n v="28.65"/>
    <n v="2"/>
  </r>
  <r>
    <s v="ccaa2cd3-6ae7-4db3-b193-fb1c91bd4f30"/>
    <x v="245"/>
    <x v="5"/>
    <d v="2024-09-12T00:00:00"/>
    <n v="7"/>
    <s v="Late"/>
    <s v="6d4a1259-26d2-4d46-a217-34c6d36fa1c9"/>
    <s v="Dawn Moon"/>
    <x v="3"/>
    <x v="1"/>
    <x v="1"/>
    <x v="0"/>
    <x v="1"/>
    <s v="Offline"/>
    <s v="Net Banking"/>
    <n v="4"/>
    <n v="475.75"/>
    <n v="10"/>
    <n v="1712.7"/>
    <n v="315.37"/>
    <n v="577.37"/>
    <n v="0.30339989490278507"/>
    <n v="372"/>
    <s v="Not Returned"/>
    <s v="Pending"/>
    <n v="47.4"/>
    <n v="4"/>
  </r>
  <r>
    <s v="dbdcfb3d-29d4-456e-90f4-55e5fdb3e9a9"/>
    <x v="297"/>
    <x v="7"/>
    <d v="2023-10-26T00:00:00"/>
    <n v="9"/>
    <s v="Late"/>
    <s v="7b8fe7cf-ba2c-43ec-83f8-4fcf09970b27"/>
    <s v="Colleen Herman"/>
    <x v="1"/>
    <x v="7"/>
    <x v="1"/>
    <x v="3"/>
    <x v="9"/>
    <s v="Offline"/>
    <s v="UPI"/>
    <n v="10"/>
    <n v="1029.6400000000001"/>
    <n v="15"/>
    <n v="8751.94"/>
    <n v="703.82"/>
    <n v="2769.47"/>
    <n v="0.26897459306165256"/>
    <n v="375"/>
    <s v="Not Returned"/>
    <s v="Pending"/>
    <n v="19.649999999999999"/>
    <n v="5"/>
  </r>
  <r>
    <s v="1d3ea32c-7e54-4a1e-ac30-4971ecc11ecb"/>
    <x v="89"/>
    <x v="0"/>
    <d v="2024-03-01T00:00:00"/>
    <n v="8"/>
    <s v="Late"/>
    <s v="cfcae6b9-75a8-41d7-ab5e-ebe91478e20e"/>
    <s v="Lisa Krause"/>
    <x v="3"/>
    <x v="7"/>
    <x v="1"/>
    <x v="2"/>
    <x v="7"/>
    <s v="Offline"/>
    <s v="UPI"/>
    <n v="6"/>
    <n v="204.73"/>
    <n v="5"/>
    <n v="1166.96"/>
    <n v="127.82"/>
    <n v="438.39"/>
    <n v="0.35688467737996388"/>
    <n v="307"/>
    <s v="Returned"/>
    <s v="Pending"/>
    <n v="36.5"/>
    <n v="4"/>
  </r>
  <r>
    <s v="4211c052-f4de-4da7-b4a6-af9d780b8dc0"/>
    <x v="569"/>
    <x v="9"/>
    <d v="2025-08-14T00:00:00"/>
    <n v="7"/>
    <s v="Late"/>
    <s v="e3a0aa3c-8c44-460f-8efe-59c393b91ea1"/>
    <s v="Natalie Welch"/>
    <x v="1"/>
    <x v="3"/>
    <x v="0"/>
    <x v="3"/>
    <x v="0"/>
    <s v="Offline"/>
    <s v="Cash"/>
    <n v="2"/>
    <n v="219.62"/>
    <n v="10"/>
    <n v="395.32"/>
    <n v="195.73"/>
    <n v="43"/>
    <n v="9.7896366451142885E-2"/>
    <n v="165"/>
    <s v="Returned"/>
    <s v="Pending"/>
    <n v="34.340000000000003"/>
    <n v="5"/>
  </r>
  <r>
    <s v="ae94c0b5-aaf1-4938-a7d5-4ab086d66946"/>
    <x v="115"/>
    <x v="8"/>
    <d v="2024-07-02T00:00:00"/>
    <n v="6"/>
    <s v="Late"/>
    <s v="8521e25e-96fb-4b7e-b770-beafd5da108b"/>
    <s v="Renee Osborne"/>
    <x v="0"/>
    <x v="7"/>
    <x v="1"/>
    <x v="3"/>
    <x v="0"/>
    <s v="Offline"/>
    <s v="Cash"/>
    <n v="5"/>
    <n v="702.56"/>
    <n v="20"/>
    <n v="2810.24"/>
    <n v="507.16"/>
    <n v="781.6"/>
    <n v="0.22250056934639037"/>
    <n v="159"/>
    <s v="Returned"/>
    <s v="Pending"/>
    <n v="23.15"/>
    <n v="5"/>
  </r>
  <r>
    <s v="6f125321-05b0-4ce0-909f-5fc439e82ba5"/>
    <x v="508"/>
    <x v="6"/>
    <d v="2024-04-30T00:00:00"/>
    <n v="6"/>
    <s v="Late"/>
    <s v="f09fe936-5401-4034-85ae-25d27bbfd692"/>
    <s v="Kathleen Ramsey"/>
    <x v="1"/>
    <x v="4"/>
    <x v="2"/>
    <x v="1"/>
    <x v="3"/>
    <s v="Online"/>
    <s v="Credit Card"/>
    <n v="1"/>
    <n v="1831.35"/>
    <n v="20"/>
    <n v="1465.08"/>
    <n v="1623.72"/>
    <n v="166.1"/>
    <n v="9.0698118874054656E-2"/>
    <n v="202"/>
    <s v="Returned"/>
    <s v="Delivered"/>
    <n v="8.86"/>
    <n v="3"/>
  </r>
  <r>
    <s v="4ce33ed4-9779-4ead-b3bc-daee0d211dc4"/>
    <x v="452"/>
    <x v="9"/>
    <d v="2024-09-04T00:00:00"/>
    <n v="9"/>
    <s v="Late"/>
    <s v="1b435fdc-41f4-4834-9cf5-d1fccd3a7e73"/>
    <s v="Kristen Richard"/>
    <x v="1"/>
    <x v="7"/>
    <x v="1"/>
    <x v="1"/>
    <x v="7"/>
    <s v="Offline"/>
    <s v="Net Banking"/>
    <n v="3"/>
    <n v="1847.83"/>
    <n v="5"/>
    <n v="5266.32"/>
    <n v="1399.36"/>
    <n v="1278.1400000000001"/>
    <n v="0.23056594311525774"/>
    <n v="85"/>
    <s v="Not Returned"/>
    <s v="In Transit"/>
    <n v="23.46"/>
    <n v="1"/>
  </r>
  <r>
    <s v="76df7b9a-3fad-4b74-b4c8-00a4e1789474"/>
    <x v="114"/>
    <x v="6"/>
    <d v="2024-04-08T00:00:00"/>
    <n v="4"/>
    <s v="On Time"/>
    <s v="193dab13-ed11-4850-a73b-eecbe7b986cb"/>
    <s v="Katie Gutierrez"/>
    <x v="1"/>
    <x v="3"/>
    <x v="0"/>
    <x v="3"/>
    <x v="3"/>
    <s v="Offline"/>
    <s v="Net Banking"/>
    <n v="9"/>
    <n v="1912.09"/>
    <n v="0"/>
    <n v="17208.810000000001"/>
    <n v="1304.77"/>
    <n v="5465.88"/>
    <n v="0.31762103248278067"/>
    <n v="2"/>
    <s v="Returned"/>
    <s v="In Transit"/>
    <n v="44.17"/>
    <n v="4"/>
  </r>
  <r>
    <s v="4c90cdc4-54ca-4257-910a-eb6f6b56b091"/>
    <x v="53"/>
    <x v="9"/>
    <d v="2024-08-28T00:00:00"/>
    <n v="6"/>
    <s v="Late"/>
    <s v="9f80bd12-2996-46d2-be14-196514c4e22c"/>
    <s v="Dr. Austin Edwards"/>
    <x v="3"/>
    <x v="2"/>
    <x v="2"/>
    <x v="2"/>
    <x v="1"/>
    <s v="Offline"/>
    <s v="Cash"/>
    <n v="8"/>
    <n v="828.31"/>
    <n v="0"/>
    <n v="6626.48"/>
    <n v="727.72"/>
    <n v="804.72"/>
    <n v="0.12144004056452296"/>
    <n v="450"/>
    <s v="Returned"/>
    <s v="In Transit"/>
    <n v="16.03"/>
    <n v="2"/>
  </r>
  <r>
    <s v="d0a7d3b9-67ea-4e63-af85-04400e913294"/>
    <x v="270"/>
    <x v="5"/>
    <d v="2025-09-13T00:00:00"/>
    <n v="7"/>
    <s v="Late"/>
    <s v="7921f0b3-6a0a-4302-a76f-8e0d6ea28b15"/>
    <s v="Felicia Wood"/>
    <x v="1"/>
    <x v="4"/>
    <x v="2"/>
    <x v="0"/>
    <x v="4"/>
    <s v="Offline"/>
    <s v="Debit Card"/>
    <n v="8"/>
    <n v="1786.54"/>
    <n v="10"/>
    <n v="12863.09"/>
    <n v="1571.12"/>
    <n v="1551.02"/>
    <n v="0.10852121978797004"/>
    <n v="24"/>
    <s v="Not Returned"/>
    <s v="Pending"/>
    <n v="14.28"/>
    <n v="3"/>
  </r>
  <r>
    <s v="ff6fb946-e10d-4490-bc8c-92673c55ad3a"/>
    <x v="485"/>
    <x v="8"/>
    <d v="2024-06-15T00:00:00"/>
    <n v="3"/>
    <s v="On Time"/>
    <s v="6576d828-f551-4659-ad86-a0c97dea9676"/>
    <s v="Jennifer Atkinson"/>
    <x v="3"/>
    <x v="0"/>
    <x v="0"/>
    <x v="0"/>
    <x v="4"/>
    <s v="Online"/>
    <s v="Debit Card"/>
    <n v="9"/>
    <n v="1397.2"/>
    <n v="10"/>
    <n v="11317.32"/>
    <n v="1009.66"/>
    <n v="3139.07"/>
    <n v="0.24963180328911791"/>
    <n v="43"/>
    <s v="Not Returned"/>
    <s v="In Transit"/>
    <n v="37.520000000000003"/>
    <n v="2"/>
  </r>
  <r>
    <s v="2a36856d-cdf5-457f-9c4e-7e7f3e44b4c7"/>
    <x v="572"/>
    <x v="3"/>
    <d v="2024-05-29T00:00:00"/>
    <n v="3"/>
    <s v="On Time"/>
    <s v="53bfa311-9915-4bef-a8c0-ce9b560b63a9"/>
    <s v="Sarah Garcia"/>
    <x v="2"/>
    <x v="2"/>
    <x v="2"/>
    <x v="0"/>
    <x v="9"/>
    <s v="Online"/>
    <s v="Cash"/>
    <n v="6"/>
    <n v="935.28"/>
    <n v="20"/>
    <n v="4489.34"/>
    <n v="600.1"/>
    <n v="1608.86"/>
    <n v="0.28669845750292244"/>
    <n v="133"/>
    <s v="Returned"/>
    <s v="Pending"/>
    <n v="21.69"/>
    <n v="4"/>
  </r>
  <r>
    <s v="26696e53-022c-4449-bcc8-39fbcbd363a5"/>
    <x v="519"/>
    <x v="2"/>
    <d v="2023-12-20T00:00:00"/>
    <n v="1"/>
    <s v="On Time"/>
    <s v="e5865a54-7e1e-45dd-adb4-f81c8a55b7c4"/>
    <s v="Wayne Morton"/>
    <x v="2"/>
    <x v="3"/>
    <x v="0"/>
    <x v="2"/>
    <x v="2"/>
    <s v="Offline"/>
    <s v="Credit Card"/>
    <n v="9"/>
    <n v="54.93"/>
    <n v="20"/>
    <n v="395.5"/>
    <n v="45.76"/>
    <n v="66.02"/>
    <n v="0.13354370208548252"/>
    <n v="341"/>
    <s v="Returned"/>
    <s v="Pending"/>
    <n v="27.72"/>
    <n v="4"/>
  </r>
  <r>
    <s v="0088ca76-0d25-48d0-bde9-0c2d26e21c56"/>
    <x v="461"/>
    <x v="10"/>
    <d v="2025-03-08T00:00:00"/>
    <n v="5"/>
    <s v="On Time"/>
    <s v="222bf62a-085e-4518-ad75-6dd378a118df"/>
    <s v="Ryan Shelton"/>
    <x v="1"/>
    <x v="7"/>
    <x v="1"/>
    <x v="2"/>
    <x v="6"/>
    <s v="Offline"/>
    <s v="Debit Card"/>
    <n v="10"/>
    <n v="183.62"/>
    <n v="10"/>
    <n v="1652.58"/>
    <n v="126.64"/>
    <n v="512.82000000000005"/>
    <n v="0.27928330247249755"/>
    <n v="344"/>
    <s v="Returned"/>
    <s v="In Transit"/>
    <n v="46.29"/>
    <n v="5"/>
  </r>
  <r>
    <s v="aa82cac8-5b74-44d1-b332-2d31d3a65f0c"/>
    <x v="294"/>
    <x v="5"/>
    <d v="2025-10-07T00:00:00"/>
    <n v="8"/>
    <s v="Late"/>
    <s v="2a4bf5dc-0a59-4c13-9667-b920926e6991"/>
    <s v="Erin Williams"/>
    <x v="2"/>
    <x v="5"/>
    <x v="1"/>
    <x v="1"/>
    <x v="1"/>
    <s v="Offline"/>
    <s v="UPI"/>
    <n v="6"/>
    <n v="1572.22"/>
    <n v="20"/>
    <n v="7546.66"/>
    <n v="1167.78"/>
    <n v="1941.31"/>
    <n v="0.20579287037861538"/>
    <n v="194"/>
    <s v="Not Returned"/>
    <s v="Pending"/>
    <n v="45.41"/>
    <n v="4"/>
  </r>
  <r>
    <s v="9d46ea9a-0a1d-4238-bcf9-abbb15149d1a"/>
    <x v="672"/>
    <x v="1"/>
    <d v="2025-01-15T00:00:00"/>
    <n v="4"/>
    <s v="On Time"/>
    <s v="31372ca1-ec2c-4f79-9249-38d2000df764"/>
    <s v="Stephanie Holloway"/>
    <x v="3"/>
    <x v="1"/>
    <x v="1"/>
    <x v="2"/>
    <x v="6"/>
    <s v="Online"/>
    <s v="Cash"/>
    <n v="10"/>
    <n v="640.84"/>
    <n v="10"/>
    <n v="5767.56"/>
    <n v="509.21"/>
    <n v="1184.67"/>
    <n v="0.18486205605143249"/>
    <n v="274"/>
    <s v="Not Returned"/>
    <s v="Pending"/>
    <n v="27.17"/>
    <n v="3"/>
  </r>
  <r>
    <s v="4a9b0dc7-97e7-4b55-846f-c2131b87a428"/>
    <x v="130"/>
    <x v="7"/>
    <d v="2024-11-01T00:00:00"/>
    <n v="1"/>
    <s v="On Time"/>
    <s v="1259d654-86ad-4b8e-963b-ca599d8d2752"/>
    <s v="Diane Brown"/>
    <x v="2"/>
    <x v="4"/>
    <x v="2"/>
    <x v="1"/>
    <x v="7"/>
    <s v="Offline"/>
    <s v="Debit Card"/>
    <n v="10"/>
    <n v="1465.55"/>
    <n v="10"/>
    <n v="13189.95"/>
    <n v="1216.8499999999999"/>
    <n v="2238.3000000000002"/>
    <n v="0.1527276449114667"/>
    <n v="152"/>
    <s v="Returned"/>
    <s v="In Transit"/>
    <n v="14.47"/>
    <n v="5"/>
  </r>
  <r>
    <s v="a4ba0ef5-284a-49d8-828e-31edda36967d"/>
    <x v="346"/>
    <x v="1"/>
    <d v="2025-02-04T00:00:00"/>
    <n v="6"/>
    <s v="Late"/>
    <s v="189b5535-83cf-4d3b-b32f-7256c6acdcaf"/>
    <s v="Danny Campbell MD"/>
    <x v="3"/>
    <x v="7"/>
    <x v="1"/>
    <x v="3"/>
    <x v="5"/>
    <s v="Offline"/>
    <s v="Cash"/>
    <n v="1"/>
    <n v="1988.51"/>
    <n v="0"/>
    <n v="1988.51"/>
    <n v="1266.52"/>
    <n v="721.99"/>
    <n v="0.3630808997691739"/>
    <n v="439"/>
    <s v="Returned"/>
    <s v="In Transit"/>
    <n v="32.659999999999997"/>
    <n v="3"/>
  </r>
  <r>
    <s v="79004406-b1e5-4a88-a9ad-b01daa3e009c"/>
    <x v="531"/>
    <x v="4"/>
    <d v="2024-07-12T00:00:00"/>
    <n v="6"/>
    <s v="Late"/>
    <s v="f3a2e957-5bd7-4a7c-b3d7-9809cf6de802"/>
    <s v="Elaine Thornton"/>
    <x v="2"/>
    <x v="2"/>
    <x v="2"/>
    <x v="0"/>
    <x v="0"/>
    <s v="Offline"/>
    <s v="Cash"/>
    <n v="8"/>
    <n v="1403.76"/>
    <n v="5"/>
    <n v="10668.58"/>
    <n v="915.09"/>
    <n v="3713.89"/>
    <n v="0.33070913119051687"/>
    <n v="130"/>
    <s v="Returned"/>
    <s v="Delivered"/>
    <n v="20.420000000000002"/>
    <n v="4"/>
  </r>
  <r>
    <s v="3c31285d-ee35-4ed7-8e95-50866b000e3b"/>
    <x v="627"/>
    <x v="9"/>
    <d v="2024-08-29T00:00:00"/>
    <n v="6"/>
    <s v="Late"/>
    <s v="4f2ffeb3-d8dd-4b26-bc0e-a898cb5475bf"/>
    <s v="Christine Murray"/>
    <x v="1"/>
    <x v="3"/>
    <x v="0"/>
    <x v="0"/>
    <x v="2"/>
    <s v="Online"/>
    <s v="Debit Card"/>
    <n v="6"/>
    <n v="1091.24"/>
    <n v="15"/>
    <n v="5565.32"/>
    <n v="724.8"/>
    <n v="1868.84"/>
    <n v="0.28543064159427195"/>
    <n v="274"/>
    <s v="Not Returned"/>
    <s v="In Transit"/>
    <n v="20.73"/>
    <n v="1"/>
  </r>
  <r>
    <s v="0f0a1d5b-1457-4a44-896b-922727bc7004"/>
    <x v="179"/>
    <x v="6"/>
    <d v="2025-04-17T00:00:00"/>
    <n v="2"/>
    <s v="On Time"/>
    <s v="25ce5ac5-1e22-46b2-a009-48279672663f"/>
    <s v="Jerry Hernandez"/>
    <x v="2"/>
    <x v="6"/>
    <x v="0"/>
    <x v="3"/>
    <x v="4"/>
    <s v="Offline"/>
    <s v="Credit Card"/>
    <n v="8"/>
    <n v="637.75"/>
    <n v="10"/>
    <n v="4591.8"/>
    <n v="560.19000000000005"/>
    <n v="558.42999999999995"/>
    <n v="0.10945315562524499"/>
    <n v="79"/>
    <s v="Not Returned"/>
    <s v="Pending"/>
    <n v="33.81"/>
    <n v="2"/>
  </r>
  <r>
    <s v="b00ecc67-552d-4d08-8536-c0a248504c6b"/>
    <x v="673"/>
    <x v="2"/>
    <d v="2023-12-14T00:00:00"/>
    <n v="1"/>
    <s v="On Time"/>
    <s v="b7f8d284-3d3f-40e0-944b-0f0751e844c9"/>
    <s v="Mr. Timothy Barnett"/>
    <x v="2"/>
    <x v="4"/>
    <x v="2"/>
    <x v="1"/>
    <x v="8"/>
    <s v="Online"/>
    <s v="UPI"/>
    <n v="5"/>
    <n v="466.14"/>
    <n v="15"/>
    <n v="1981.09"/>
    <n v="279.95"/>
    <n v="791.31"/>
    <n v="0.33951602522847213"/>
    <n v="205"/>
    <s v="Not Returned"/>
    <s v="Pending"/>
    <n v="37.229999999999997"/>
    <n v="3"/>
  </r>
  <r>
    <s v="4d73a782-9671-47ec-bab8-ad708d57c064"/>
    <x v="334"/>
    <x v="10"/>
    <d v="2025-03-27T00:00:00"/>
    <n v="6"/>
    <s v="Late"/>
    <s v="e5455ccc-35b3-4c0e-b588-489eeffbd197"/>
    <s v="Andrew Moore"/>
    <x v="3"/>
    <x v="7"/>
    <x v="1"/>
    <x v="3"/>
    <x v="8"/>
    <s v="Online"/>
    <s v="Net Banking"/>
    <n v="2"/>
    <n v="1949.68"/>
    <n v="20"/>
    <n v="3119.49"/>
    <n v="1374.11"/>
    <n v="920.91"/>
    <n v="0.2361695252554265"/>
    <n v="364"/>
    <s v="Returned"/>
    <s v="In Transit"/>
    <n v="47.25"/>
    <n v="3"/>
  </r>
  <r>
    <s v="08087cc4-0c85-4251-90e9-00ff58578862"/>
    <x v="172"/>
    <x v="10"/>
    <d v="2024-03-15T00:00:00"/>
    <n v="2"/>
    <s v="On Time"/>
    <s v="408eff3d-cdba-4621-9a62-a307d753ba99"/>
    <s v="Robert Ford"/>
    <x v="0"/>
    <x v="4"/>
    <x v="2"/>
    <x v="0"/>
    <x v="5"/>
    <s v="Online"/>
    <s v="Cash"/>
    <n v="4"/>
    <n v="949.88"/>
    <n v="20"/>
    <n v="3039.62"/>
    <n v="804.92"/>
    <n v="463.87"/>
    <n v="0.12208647408093654"/>
    <n v="178"/>
    <s v="Returned"/>
    <s v="Pending"/>
    <n v="43.09"/>
    <n v="1"/>
  </r>
  <r>
    <s v="52d61c9a-dcd1-4d00-b58a-4ffcc8a22fe0"/>
    <x v="674"/>
    <x v="9"/>
    <d v="2024-08-29T00:00:00"/>
    <n v="9"/>
    <s v="Late"/>
    <s v="53b04133-d0d7-4956-a205-f2947319c9c0"/>
    <s v="Michelle Barrett"/>
    <x v="2"/>
    <x v="7"/>
    <x v="1"/>
    <x v="0"/>
    <x v="2"/>
    <s v="Online"/>
    <s v="Net Banking"/>
    <n v="5"/>
    <n v="947.02"/>
    <n v="20"/>
    <n v="3788.08"/>
    <n v="577.71"/>
    <n v="1477.24"/>
    <n v="0.31197651580748026"/>
    <n v="160"/>
    <s v="Not Returned"/>
    <s v="Pending"/>
    <n v="9.4"/>
    <n v="2"/>
  </r>
  <r>
    <s v="b329b6a4-de3e-4557-910a-a60dc0633a98"/>
    <x v="388"/>
    <x v="5"/>
    <d v="2025-10-07T00:00:00"/>
    <n v="10"/>
    <s v="Late"/>
    <s v="c8803bae-de82-4285-81e7-80a02f182049"/>
    <s v="David Davis"/>
    <x v="2"/>
    <x v="0"/>
    <x v="0"/>
    <x v="2"/>
    <x v="4"/>
    <s v="Offline"/>
    <s v="Cash"/>
    <n v="4"/>
    <n v="1630.32"/>
    <n v="20"/>
    <n v="5217.0200000000004"/>
    <n v="1355.11"/>
    <n v="880.67"/>
    <n v="0.13504557387506747"/>
    <n v="346"/>
    <s v="Returned"/>
    <s v="In Transit"/>
    <n v="49.92"/>
    <n v="4"/>
  </r>
  <r>
    <s v="0ac22e6d-25ee-42db-95a5-7ad7fd05bd92"/>
    <x v="548"/>
    <x v="9"/>
    <d v="2025-08-28T00:00:00"/>
    <n v="1"/>
    <s v="On Time"/>
    <s v="8345d6d3-3d72-4c0e-a3ed-6309e25c2f4a"/>
    <s v="Tina Solomon"/>
    <x v="2"/>
    <x v="7"/>
    <x v="1"/>
    <x v="1"/>
    <x v="6"/>
    <s v="Online"/>
    <s v="Cash"/>
    <n v="6"/>
    <n v="1764.42"/>
    <n v="20"/>
    <n v="8469.2199999999993"/>
    <n v="1373.25"/>
    <n v="1877.62"/>
    <n v="0.17735951001840075"/>
    <n v="65"/>
    <s v="Returned"/>
    <s v="Pending"/>
    <n v="29.22"/>
    <n v="3"/>
  </r>
  <r>
    <s v="c55713d3-09d7-4c9c-aaf9-8a8b2e361846"/>
    <x v="645"/>
    <x v="6"/>
    <d v="2025-04-30T00:00:00"/>
    <n v="2"/>
    <s v="On Time"/>
    <s v="b61c07e8-5c58-43be-a1ac-78c9025c9425"/>
    <s v="Lucas Rogers"/>
    <x v="3"/>
    <x v="0"/>
    <x v="0"/>
    <x v="1"/>
    <x v="8"/>
    <s v="Online"/>
    <s v="Credit Card"/>
    <n v="2"/>
    <n v="1611.65"/>
    <n v="5"/>
    <n v="3062.14"/>
    <n v="1262.93"/>
    <n v="662.57"/>
    <n v="0.20555641733627028"/>
    <n v="309"/>
    <s v="Not Returned"/>
    <s v="In Transit"/>
    <n v="12.42"/>
    <n v="3"/>
  </r>
  <r>
    <s v="f82258a7-d306-4664-8585-7b6b7b98ac6e"/>
    <x v="574"/>
    <x v="1"/>
    <d v="2024-01-16T00:00:00"/>
    <n v="10"/>
    <s v="Late"/>
    <s v="25d69a97-3608-44da-b3a3-7a7480469354"/>
    <s v="Matthew Doyle"/>
    <x v="2"/>
    <x v="2"/>
    <x v="2"/>
    <x v="3"/>
    <x v="2"/>
    <s v="Offline"/>
    <s v="Credit Card"/>
    <n v="4"/>
    <n v="1709.58"/>
    <n v="10"/>
    <n v="6154.49"/>
    <n v="1271.82"/>
    <n v="1575.94"/>
    <n v="0.23045718831525874"/>
    <n v="486"/>
    <s v="Not Returned"/>
    <s v="Pending"/>
    <n v="48.35"/>
    <n v="2"/>
  </r>
  <r>
    <s v="e3bbeeb7-6404-45a1-87e7-099b46008f33"/>
    <x v="56"/>
    <x v="11"/>
    <d v="2024-11-19T00:00:00"/>
    <n v="7"/>
    <s v="Late"/>
    <s v="9cca6d2a-972a-455c-be5e-9b1c875b2fe1"/>
    <s v="Christina Carrillo"/>
    <x v="3"/>
    <x v="1"/>
    <x v="1"/>
    <x v="0"/>
    <x v="9"/>
    <s v="Online"/>
    <s v="Cash"/>
    <n v="4"/>
    <n v="1363.41"/>
    <n v="10"/>
    <n v="4908.28"/>
    <n v="1134.7"/>
    <n v="823.36"/>
    <n v="0.1509743950829171"/>
    <n v="422"/>
    <s v="Returned"/>
    <s v="Pending"/>
    <n v="12.83"/>
    <n v="3"/>
  </r>
  <r>
    <s v="f6d20b48-7477-4444-8a17-c5acccdf1d3e"/>
    <x v="626"/>
    <x v="3"/>
    <d v="2025-05-08T00:00:00"/>
    <n v="2"/>
    <s v="On Time"/>
    <s v="4a4a1b64-8c10-43d4-974a-25a0b81768f8"/>
    <s v="Nicole Williams"/>
    <x v="1"/>
    <x v="5"/>
    <x v="1"/>
    <x v="3"/>
    <x v="8"/>
    <s v="Offline"/>
    <s v="Cash"/>
    <n v="8"/>
    <n v="1799.01"/>
    <n v="20"/>
    <n v="11513.66"/>
    <n v="1589.95"/>
    <n v="1337.98"/>
    <n v="9.2966409302894376E-2"/>
    <n v="480"/>
    <s v="Returned"/>
    <s v="Delivered"/>
    <n v="41.46"/>
    <n v="2"/>
  </r>
  <r>
    <s v="a085df47-96dd-4159-a847-31030496122f"/>
    <x v="41"/>
    <x v="4"/>
    <d v="2024-07-08T00:00:00"/>
    <n v="7"/>
    <s v="Late"/>
    <s v="7979fbb2-1013-4f7e-8ab5-e9f3f70fdc0c"/>
    <s v="Jennifer Ford"/>
    <x v="0"/>
    <x v="2"/>
    <x v="2"/>
    <x v="1"/>
    <x v="5"/>
    <s v="Online"/>
    <s v="Net Banking"/>
    <n v="3"/>
    <n v="564.52"/>
    <n v="10"/>
    <n v="1524.2"/>
    <n v="485.5"/>
    <n v="213.35"/>
    <n v="0.12597723139422282"/>
    <n v="250"/>
    <s v="Returned"/>
    <s v="In Transit"/>
    <n v="41.45"/>
    <n v="3"/>
  </r>
  <r>
    <s v="ec4f9838-3b1f-4a0d-9267-e2789bd7b9be"/>
    <x v="423"/>
    <x v="5"/>
    <d v="2025-09-06T00:00:00"/>
    <n v="4"/>
    <s v="On Time"/>
    <s v="390ff1c0-9744-4eb0-95b5-984b50af9b53"/>
    <s v="Eric Pearson"/>
    <x v="1"/>
    <x v="4"/>
    <x v="2"/>
    <x v="2"/>
    <x v="9"/>
    <s v="Offline"/>
    <s v="UPI"/>
    <n v="5"/>
    <n v="1929.33"/>
    <n v="15"/>
    <n v="8199.65"/>
    <n v="1687.03"/>
    <n v="1029.77"/>
    <n v="0.1067489750327834"/>
    <n v="143"/>
    <s v="Not Returned"/>
    <s v="Delivered"/>
    <n v="9.92"/>
    <n v="1"/>
  </r>
  <r>
    <s v="e78579d2-ab1e-4fcf-babe-bcc1d115a0ca"/>
    <x v="675"/>
    <x v="11"/>
    <d v="2023-11-17T00:00:00"/>
    <n v="1"/>
    <s v="On Time"/>
    <s v="43ef0542-6512-4fe3-810f-71df945e49c7"/>
    <s v="Daryl Walker"/>
    <x v="3"/>
    <x v="6"/>
    <x v="0"/>
    <x v="0"/>
    <x v="8"/>
    <s v="Online"/>
    <s v="Credit Card"/>
    <n v="8"/>
    <n v="794.99"/>
    <n v="5"/>
    <n v="6041.92"/>
    <n v="598.91999999999996"/>
    <n v="1490.13"/>
    <n v="0.23430011698260356"/>
    <n v="105"/>
    <s v="Returned"/>
    <s v="Pending"/>
    <n v="31.69"/>
    <n v="4"/>
  </r>
  <r>
    <s v="00937ba0-65a0-4e43-bd2d-ca8673020b26"/>
    <x v="92"/>
    <x v="4"/>
    <d v="2025-07-21T00:00:00"/>
    <n v="5"/>
    <s v="On Time"/>
    <s v="137ba9ec-f569-4392-8c3a-3ed86e152f71"/>
    <s v="Denise Olsen"/>
    <x v="2"/>
    <x v="4"/>
    <x v="2"/>
    <x v="2"/>
    <x v="5"/>
    <s v="Online"/>
    <s v="Debit Card"/>
    <n v="5"/>
    <n v="1097.26"/>
    <n v="15"/>
    <n v="4663.3599999999997"/>
    <n v="967.49"/>
    <n v="551.52"/>
    <n v="0.10052676667334998"/>
    <n v="14"/>
    <s v="Returned"/>
    <s v="In Transit"/>
    <n v="34.78"/>
    <n v="2"/>
  </r>
  <r>
    <s v="8072cee2-042f-44df-aab0-75bdf09e64ef"/>
    <x v="110"/>
    <x v="2"/>
    <d v="2024-12-22T00:00:00"/>
    <n v="8"/>
    <s v="Late"/>
    <s v="cb6cda6e-bb95-4291-b3dd-69d1de590698"/>
    <s v="Rachel Mack"/>
    <x v="1"/>
    <x v="2"/>
    <x v="2"/>
    <x v="1"/>
    <x v="6"/>
    <s v="Online"/>
    <s v="Cash"/>
    <n v="1"/>
    <n v="570.58000000000004"/>
    <n v="0"/>
    <n v="570.58000000000004"/>
    <n v="361.4"/>
    <n v="209.18"/>
    <n v="0.36660941498124716"/>
    <n v="5"/>
    <s v="Returned"/>
    <s v="Delivered"/>
    <n v="27.87"/>
    <n v="4"/>
  </r>
  <r>
    <s v="94866e3c-fd26-4a93-bf23-82b50d1b293b"/>
    <x v="212"/>
    <x v="10"/>
    <d v="2025-03-23T00:00:00"/>
    <n v="8"/>
    <s v="Late"/>
    <s v="8d676a99-a94a-4567-88ba-1f6f36a25607"/>
    <s v="Brian Young"/>
    <x v="2"/>
    <x v="3"/>
    <x v="0"/>
    <x v="3"/>
    <x v="9"/>
    <s v="Online"/>
    <s v="Net Banking"/>
    <n v="10"/>
    <n v="140.11000000000001"/>
    <n v="0"/>
    <n v="1401.1"/>
    <n v="125.74"/>
    <n v="143.69999999999999"/>
    <n v="0.10256227250017841"/>
    <n v="121"/>
    <s v="Not Returned"/>
    <s v="In Transit"/>
    <n v="11.5"/>
    <n v="5"/>
  </r>
  <r>
    <s v="2d5f62b0-541e-4d9c-b9c8-ddd88f8d9ef2"/>
    <x v="439"/>
    <x v="9"/>
    <d v="2024-08-17T00:00:00"/>
    <n v="3"/>
    <s v="On Time"/>
    <s v="03a35aed-3344-4c51-a7f6-55fb8b8943fd"/>
    <s v="Angela Lucas"/>
    <x v="0"/>
    <x v="6"/>
    <x v="0"/>
    <x v="0"/>
    <x v="9"/>
    <s v="Offline"/>
    <s v="Debit Card"/>
    <n v="8"/>
    <n v="871.08"/>
    <n v="0"/>
    <n v="6968.64"/>
    <n v="688.98"/>
    <n v="1456.8"/>
    <n v="0.20905083344813333"/>
    <n v="21"/>
    <s v="Not Returned"/>
    <s v="Pending"/>
    <n v="28.56"/>
    <n v="5"/>
  </r>
  <r>
    <s v="ee5b6379-213f-467b-9976-34e5054bffbb"/>
    <x v="676"/>
    <x v="7"/>
    <d v="2024-10-27T00:00:00"/>
    <n v="4"/>
    <s v="On Time"/>
    <s v="2b451121-4218-4371-bb23-e712bfd95996"/>
    <s v="Megan Perry"/>
    <x v="1"/>
    <x v="4"/>
    <x v="2"/>
    <x v="0"/>
    <x v="0"/>
    <s v="Offline"/>
    <s v="UPI"/>
    <n v="7"/>
    <n v="250.81"/>
    <n v="20"/>
    <n v="1404.54"/>
    <n v="167.22"/>
    <n v="468.1"/>
    <n v="0.26662185946106043"/>
    <n v="335"/>
    <s v="Not Returned"/>
    <s v="In Transit"/>
    <n v="16.55"/>
    <n v="4"/>
  </r>
  <r>
    <s v="29f5d43d-baaa-48f6-b43f-75d06d2bc99d"/>
    <x v="677"/>
    <x v="5"/>
    <d v="2025-09-23T00:00:00"/>
    <n v="4"/>
    <s v="On Time"/>
    <s v="ee869beb-c3dd-4d6a-98fc-98995c86a6f9"/>
    <s v="Zachary Holt"/>
    <x v="0"/>
    <x v="7"/>
    <x v="1"/>
    <x v="2"/>
    <x v="5"/>
    <s v="Offline"/>
    <s v="UPI"/>
    <n v="2"/>
    <n v="1198.2"/>
    <n v="15"/>
    <n v="2036.94"/>
    <n v="732.22"/>
    <n v="792.17"/>
    <n v="0.33056668335837086"/>
    <n v="407"/>
    <s v="Returned"/>
    <s v="Pending"/>
    <n v="37.369999999999997"/>
    <n v="4"/>
  </r>
  <r>
    <s v="27d3584c-fb99-4c3e-9383-883b118f1972"/>
    <x v="0"/>
    <x v="0"/>
    <d v="2025-02-25T00:00:00"/>
    <n v="1"/>
    <s v="On Time"/>
    <s v="efe5f873-da60-414c-9f16-bfe5df8b6c1c"/>
    <s v="David Osborne"/>
    <x v="0"/>
    <x v="1"/>
    <x v="1"/>
    <x v="1"/>
    <x v="0"/>
    <s v="Online"/>
    <s v="UPI"/>
    <n v="2"/>
    <n v="304.83999999999997"/>
    <n v="20"/>
    <n v="487.74"/>
    <n v="224.11"/>
    <n v="129.16999999999999"/>
    <n v="0.2118652407820496"/>
    <n v="286"/>
    <s v="Returned"/>
    <s v="Delivered"/>
    <n v="22.87"/>
    <n v="5"/>
  </r>
  <r>
    <s v="f713a7f8-4522-41a8-b1c1-d53bc229a415"/>
    <x v="678"/>
    <x v="8"/>
    <d v="2025-07-01T00:00:00"/>
    <n v="6"/>
    <s v="Late"/>
    <s v="7387d896-c3d0-4178-9d05-ddbf2dd10250"/>
    <s v="Jonathan Conley"/>
    <x v="1"/>
    <x v="5"/>
    <x v="1"/>
    <x v="3"/>
    <x v="9"/>
    <s v="Online"/>
    <s v="Net Banking"/>
    <n v="8"/>
    <n v="1911.25"/>
    <n v="10"/>
    <n v="13761"/>
    <n v="1247.18"/>
    <n v="4781.3"/>
    <n v="0.31270765206017004"/>
    <n v="127"/>
    <s v="Not Returned"/>
    <s v="Pending"/>
    <n v="11.23"/>
    <n v="3"/>
  </r>
  <r>
    <s v="7b32aadb-1f41-4851-82c2-73a9771db808"/>
    <x v="486"/>
    <x v="2"/>
    <d v="2024-12-06T00:00:00"/>
    <n v="1"/>
    <s v="On Time"/>
    <s v="c91654e6-473e-44b1-9d47-172cab01f101"/>
    <s v="Richard Gomez"/>
    <x v="2"/>
    <x v="5"/>
    <x v="1"/>
    <x v="3"/>
    <x v="3"/>
    <s v="Offline"/>
    <s v="UPI"/>
    <n v="2"/>
    <n v="324.16000000000003"/>
    <n v="15"/>
    <n v="551.07000000000005"/>
    <n v="250.06"/>
    <n v="125.97"/>
    <n v="0.19430219644619939"/>
    <n v="263"/>
    <s v="Returned"/>
    <s v="Delivered"/>
    <n v="43.92"/>
    <n v="5"/>
  </r>
  <r>
    <s v="f1e7a280-8b99-4282-b075-f9afce7d765b"/>
    <x v="255"/>
    <x v="9"/>
    <d v="2024-08-23T00:00:00"/>
    <n v="10"/>
    <s v="Late"/>
    <s v="e9320c6a-04aa-4f68-b9ae-429240121516"/>
    <s v="Regina Mcguire"/>
    <x v="0"/>
    <x v="2"/>
    <x v="2"/>
    <x v="1"/>
    <x v="6"/>
    <s v="Online"/>
    <s v="Cash"/>
    <n v="9"/>
    <n v="1113.21"/>
    <n v="10"/>
    <n v="9017"/>
    <n v="732.09"/>
    <n v="3087.07"/>
    <n v="0.30812495196573675"/>
    <n v="185"/>
    <s v="Not Returned"/>
    <s v="Delivered"/>
    <n v="44.84"/>
    <n v="3"/>
  </r>
  <r>
    <s v="2553ff33-298b-4a25-903d-24cffdfbc585"/>
    <x v="74"/>
    <x v="2"/>
    <d v="2023-12-29T00:00:00"/>
    <n v="6"/>
    <s v="Late"/>
    <s v="d0b21f98-85a7-497f-a90c-07eb5793f195"/>
    <s v="Cheyenne Ritter"/>
    <x v="0"/>
    <x v="0"/>
    <x v="0"/>
    <x v="3"/>
    <x v="0"/>
    <s v="Online"/>
    <s v="Debit Card"/>
    <n v="5"/>
    <n v="709.24"/>
    <n v="15"/>
    <n v="3014.27"/>
    <n v="547.66"/>
    <n v="686.72"/>
    <n v="0.19364954035305398"/>
    <n v="376"/>
    <s v="Returned"/>
    <s v="In Transit"/>
    <n v="7.12"/>
    <n v="1"/>
  </r>
  <r>
    <s v="57161640-07a0-4246-99f4-3595a1ae96a0"/>
    <x v="306"/>
    <x v="3"/>
    <d v="2025-06-06T00:00:00"/>
    <n v="10"/>
    <s v="Late"/>
    <s v="c1bac834-caec-4d2d-a3a7-bc90da7f624b"/>
    <s v="Robert Parsons"/>
    <x v="2"/>
    <x v="5"/>
    <x v="1"/>
    <x v="1"/>
    <x v="8"/>
    <s v="Online"/>
    <s v="Debit Card"/>
    <n v="6"/>
    <n v="219.22"/>
    <n v="10"/>
    <n v="1183.79"/>
    <n v="165.28"/>
    <n v="291.27999999999997"/>
    <n v="0.22145181400723776"/>
    <n v="173"/>
    <s v="Not Returned"/>
    <s v="Delivered"/>
    <n v="27.18"/>
    <n v="4"/>
  </r>
  <r>
    <s v="9efec6c5-30ad-41bb-aae2-c9d1365d395b"/>
    <x v="90"/>
    <x v="9"/>
    <d v="2024-08-25T00:00:00"/>
    <n v="1"/>
    <s v="On Time"/>
    <s v="961b53af-c601-422f-bbc1-9e2fa3327e99"/>
    <s v="Andrea Kaiser"/>
    <x v="3"/>
    <x v="0"/>
    <x v="0"/>
    <x v="3"/>
    <x v="3"/>
    <s v="Online"/>
    <s v="Debit Card"/>
    <n v="6"/>
    <n v="424.88"/>
    <n v="15"/>
    <n v="2166.89"/>
    <n v="318.7"/>
    <n v="541.52"/>
    <n v="0.2124207619406264"/>
    <n v="129"/>
    <s v="Not Returned"/>
    <s v="Delivered"/>
    <n v="19.850000000000001"/>
    <n v="4"/>
  </r>
  <r>
    <s v="e9b2af2e-ef0d-44d7-a832-d652d5a28613"/>
    <x v="43"/>
    <x v="6"/>
    <d v="2024-04-19T00:00:00"/>
    <n v="9"/>
    <s v="Late"/>
    <s v="c555b4b5-8eb5-4d5c-be8f-5f03c7e03fad"/>
    <s v="Frank Wood"/>
    <x v="3"/>
    <x v="3"/>
    <x v="0"/>
    <x v="1"/>
    <x v="1"/>
    <s v="Online"/>
    <s v="Net Banking"/>
    <n v="4"/>
    <n v="1201.6600000000001"/>
    <n v="5"/>
    <n v="4566.3100000000004"/>
    <n v="882.58"/>
    <n v="1212.5"/>
    <n v="0.25225521362115738"/>
    <n v="232"/>
    <s v="Not Returned"/>
    <s v="In Transit"/>
    <n v="25.92"/>
    <n v="4"/>
  </r>
  <r>
    <s v="30260bb1-73f1-4f26-8950-2a6c0abe31af"/>
    <x v="259"/>
    <x v="5"/>
    <d v="2025-09-25T00:00:00"/>
    <n v="10"/>
    <s v="Late"/>
    <s v="04621030-5afc-46a6-9229-13f100f3e866"/>
    <s v="Taylor Wong MD"/>
    <x v="2"/>
    <x v="1"/>
    <x v="1"/>
    <x v="0"/>
    <x v="2"/>
    <s v="Online"/>
    <s v="Credit Card"/>
    <n v="5"/>
    <n v="595.64"/>
    <n v="10"/>
    <n v="2680.38"/>
    <n v="525.66999999999996"/>
    <n v="314.87"/>
    <n v="0.10572493452420927"/>
    <n v="327"/>
    <s v="Not Returned"/>
    <s v="Delivered"/>
    <n v="7.01"/>
    <n v="2"/>
  </r>
  <r>
    <s v="dcac7b04-50ae-4e0d-b836-a3b001e7719c"/>
    <x v="679"/>
    <x v="4"/>
    <d v="2025-08-05T00:00:00"/>
    <n v="8"/>
    <s v="Late"/>
    <s v="d7d050be-2253-4aa4-95d1-52b076a6b583"/>
    <s v="Joseph Miranda"/>
    <x v="3"/>
    <x v="5"/>
    <x v="1"/>
    <x v="2"/>
    <x v="4"/>
    <s v="Offline"/>
    <s v="Credit Card"/>
    <n v="8"/>
    <n v="1592.93"/>
    <n v="10"/>
    <n v="11469.1"/>
    <n v="1391.78"/>
    <n v="1448.28"/>
    <n v="0.11364906179179247"/>
    <n v="399"/>
    <s v="Returned"/>
    <s v="In Transit"/>
    <n v="29.43"/>
    <n v="5"/>
  </r>
  <r>
    <s v="8db7c020-7e8d-4bb3-b932-b23322c1d7a1"/>
    <x v="635"/>
    <x v="1"/>
    <d v="2025-01-25T00:00:00"/>
    <n v="6"/>
    <s v="Late"/>
    <s v="c2f72b1f-b9d4-42d3-8d35-f50cff02bf74"/>
    <s v="Mario Johnson"/>
    <x v="2"/>
    <x v="1"/>
    <x v="1"/>
    <x v="2"/>
    <x v="9"/>
    <s v="Online"/>
    <s v="UPI"/>
    <n v="4"/>
    <n v="1464.46"/>
    <n v="0"/>
    <n v="5857.84"/>
    <n v="1116.53"/>
    <n v="1391.72"/>
    <n v="0.23758245360064462"/>
    <n v="432"/>
    <s v="Not Returned"/>
    <s v="Delivered"/>
    <n v="26.76"/>
    <n v="4"/>
  </r>
  <r>
    <s v="4fe30b6d-3efc-4196-912b-4c10a3593aec"/>
    <x v="216"/>
    <x v="4"/>
    <d v="2025-08-03T00:00:00"/>
    <n v="8"/>
    <s v="Late"/>
    <s v="4b1fa028-6cf6-4879-9279-60a4897e2ce5"/>
    <s v="Brian Crosby"/>
    <x v="2"/>
    <x v="6"/>
    <x v="0"/>
    <x v="2"/>
    <x v="9"/>
    <s v="Offline"/>
    <s v="UPI"/>
    <n v="2"/>
    <n v="856.44"/>
    <n v="0"/>
    <n v="1712.88"/>
    <n v="541.48"/>
    <n v="629.91999999999996"/>
    <n v="0.36775489234505621"/>
    <n v="451"/>
    <s v="Not Returned"/>
    <s v="In Transit"/>
    <n v="18.05"/>
    <n v="3"/>
  </r>
  <r>
    <s v="b226f24a-230d-47b8-bf97-588ef6cdd0d1"/>
    <x v="435"/>
    <x v="10"/>
    <d v="2025-03-23T00:00:00"/>
    <n v="7"/>
    <s v="Late"/>
    <s v="ffd0dce0-612c-4b0d-90d1-4782421ebad4"/>
    <s v="Gerald Jenkins"/>
    <x v="1"/>
    <x v="4"/>
    <x v="2"/>
    <x v="2"/>
    <x v="9"/>
    <s v="Offline"/>
    <s v="Net Banking"/>
    <n v="10"/>
    <n v="342.22"/>
    <n v="15"/>
    <n v="2908.87"/>
    <n v="220.91"/>
    <n v="1031.1400000000001"/>
    <n v="0.30130909940973644"/>
    <n v="172"/>
    <s v="Not Returned"/>
    <s v="Pending"/>
    <n v="6.11"/>
    <n v="2"/>
  </r>
  <r>
    <s v="133a8490-5d21-4794-87ed-25aef9a21729"/>
    <x v="673"/>
    <x v="2"/>
    <d v="2023-12-20T00:00:00"/>
    <n v="7"/>
    <s v="Late"/>
    <s v="4cc1032d-bd16-4038-8ef2-53f57f8fbd67"/>
    <s v="Alexander Mitchell"/>
    <x v="2"/>
    <x v="1"/>
    <x v="1"/>
    <x v="2"/>
    <x v="2"/>
    <s v="Online"/>
    <s v="Cash"/>
    <n v="6"/>
    <n v="1080.43"/>
    <n v="15"/>
    <n v="5510.19"/>
    <n v="651.96"/>
    <n v="2185.1999999999998"/>
    <n v="0.33708801125477816"/>
    <n v="34"/>
    <s v="Returned"/>
    <s v="Pending"/>
    <n v="10.95"/>
    <n v="4"/>
  </r>
  <r>
    <s v="232e444c-de97-4f42-97d3-d848b6388b9c"/>
    <x v="251"/>
    <x v="10"/>
    <d v="2024-03-16T00:00:00"/>
    <n v="8"/>
    <s v="Late"/>
    <s v="997bd7bb-9a58-431a-8663-686eee70e803"/>
    <s v="Heidi Davis"/>
    <x v="3"/>
    <x v="7"/>
    <x v="1"/>
    <x v="0"/>
    <x v="4"/>
    <s v="Offline"/>
    <s v="Credit Card"/>
    <n v="8"/>
    <n v="1546.68"/>
    <n v="15"/>
    <n v="10517.42"/>
    <n v="1341.14"/>
    <n v="1397.67"/>
    <n v="0.11295726976491582"/>
    <n v="387"/>
    <s v="Returned"/>
    <s v="Pending"/>
    <n v="30.43"/>
    <n v="4"/>
  </r>
  <r>
    <s v="e36ebb7f-517c-4082-9572-f1b3c49b9178"/>
    <x v="310"/>
    <x v="3"/>
    <d v="2024-05-17T00:00:00"/>
    <n v="8"/>
    <s v="Late"/>
    <s v="3659fa8c-938f-41ef-aec0-1db71fac9217"/>
    <s v="Angela Williams"/>
    <x v="0"/>
    <x v="5"/>
    <x v="1"/>
    <x v="3"/>
    <x v="8"/>
    <s v="Online"/>
    <s v="Credit Card"/>
    <n v="10"/>
    <n v="1019.15"/>
    <n v="5"/>
    <n v="9681.92"/>
    <n v="880.34"/>
    <n v="1318.69"/>
    <n v="0.12939115929941619"/>
    <n v="484"/>
    <s v="Not Returned"/>
    <s v="Delivered"/>
    <n v="49.48"/>
    <n v="1"/>
  </r>
  <r>
    <s v="c13d3c53-8cda-44ec-82b8-efc0d76a64da"/>
    <x v="592"/>
    <x v="8"/>
    <d v="2024-06-17T00:00:00"/>
    <n v="3"/>
    <s v="On Time"/>
    <s v="1464cda8-dbf7-4a26-a9b8-9caf8a930d39"/>
    <s v="Kimberly Ray"/>
    <x v="3"/>
    <x v="5"/>
    <x v="1"/>
    <x v="3"/>
    <x v="7"/>
    <s v="Online"/>
    <s v="Debit Card"/>
    <n v="1"/>
    <n v="415.49"/>
    <n v="15"/>
    <n v="353.17"/>
    <n v="316.56"/>
    <n v="84.09"/>
    <n v="0.20238754241979351"/>
    <n v="118"/>
    <s v="Returned"/>
    <s v="Pending"/>
    <n v="47.37"/>
    <n v="2"/>
  </r>
  <r>
    <s v="8d67e82c-e804-4c91-8c15-b7ec8bcae422"/>
    <x v="476"/>
    <x v="6"/>
    <d v="2025-04-06T00:00:00"/>
    <n v="1"/>
    <s v="On Time"/>
    <s v="e5341283-19b6-47b5-8c2b-fa96a86c1d88"/>
    <s v="Timothy Collins"/>
    <x v="2"/>
    <x v="1"/>
    <x v="1"/>
    <x v="1"/>
    <x v="8"/>
    <s v="Online"/>
    <s v="Cash"/>
    <n v="4"/>
    <n v="1252.73"/>
    <n v="10"/>
    <n v="4509.83"/>
    <n v="856.84"/>
    <n v="1425.2"/>
    <n v="0.28441882927685935"/>
    <n v="289"/>
    <s v="Not Returned"/>
    <s v="Pending"/>
    <n v="15.2"/>
    <n v="1"/>
  </r>
  <r>
    <s v="5550f4ea-a86b-48b5-97cc-b76c6b905645"/>
    <x v="184"/>
    <x v="9"/>
    <d v="2025-09-03T00:00:00"/>
    <n v="6"/>
    <s v="Late"/>
    <s v="230b5490-0d53-4045-bdb8-5b9744e05787"/>
    <s v="Travis Chapman"/>
    <x v="1"/>
    <x v="4"/>
    <x v="2"/>
    <x v="2"/>
    <x v="7"/>
    <s v="Offline"/>
    <s v="Credit Card"/>
    <n v="8"/>
    <n v="421.92"/>
    <n v="20"/>
    <n v="2700.29"/>
    <n v="364.53"/>
    <n v="367.3"/>
    <n v="0.10881802237390975"/>
    <n v="69"/>
    <s v="Not Returned"/>
    <s v="Delivered"/>
    <n v="26.71"/>
    <n v="1"/>
  </r>
  <r>
    <s v="781f018a-0ae2-488e-ba1b-2bb4e432f23e"/>
    <x v="359"/>
    <x v="1"/>
    <d v="2024-01-15T00:00:00"/>
    <n v="8"/>
    <s v="Late"/>
    <s v="8abe2e04-67ee-4fe9-9c72-e5cacf3b6e13"/>
    <s v="Christopher Ayers"/>
    <x v="3"/>
    <x v="1"/>
    <x v="1"/>
    <x v="3"/>
    <x v="0"/>
    <s v="Online"/>
    <s v="Credit Card"/>
    <n v="9"/>
    <n v="544.92999999999995"/>
    <n v="10"/>
    <n v="4413.93"/>
    <n v="373.92"/>
    <n v="1385.18"/>
    <n v="0.2824379074172626"/>
    <n v="59"/>
    <s v="Returned"/>
    <s v="In Transit"/>
    <n v="12.5"/>
    <n v="3"/>
  </r>
  <r>
    <s v="55852445-14fe-48bc-bf61-2028cb4a9aa4"/>
    <x v="185"/>
    <x v="5"/>
    <d v="2025-09-18T00:00:00"/>
    <n v="7"/>
    <s v="Late"/>
    <s v="eb0cbd6c-a603-4997-af64-a0ad2b1af06e"/>
    <s v="Sharon Mccoy"/>
    <x v="3"/>
    <x v="3"/>
    <x v="0"/>
    <x v="1"/>
    <x v="1"/>
    <s v="Online"/>
    <s v="UPI"/>
    <n v="6"/>
    <n v="1614.21"/>
    <n v="5"/>
    <n v="9201"/>
    <n v="1440.4"/>
    <n v="990.72"/>
    <n v="0.10229152340773505"/>
    <n v="170"/>
    <s v="Returned"/>
    <s v="In Transit"/>
    <n v="30.07"/>
    <n v="4"/>
  </r>
  <r>
    <s v="b54a126d-ba8f-4592-b7ea-3bed78669ba9"/>
    <x v="680"/>
    <x v="7"/>
    <d v="2023-11-02T00:00:00"/>
    <n v="3"/>
    <s v="On Time"/>
    <s v="f5110f36-bce4-408b-ab5b-ce12206ce216"/>
    <s v="Melanie Allen"/>
    <x v="1"/>
    <x v="7"/>
    <x v="1"/>
    <x v="3"/>
    <x v="3"/>
    <s v="Online"/>
    <s v="Debit Card"/>
    <n v="1"/>
    <n v="1373.53"/>
    <n v="5"/>
    <n v="1304.8499999999999"/>
    <n v="1121.67"/>
    <n v="239.27"/>
    <n v="0.17420078192686"/>
    <n v="454"/>
    <s v="Returned"/>
    <s v="In Transit"/>
    <n v="6.54"/>
    <n v="1"/>
  </r>
  <r>
    <s v="e004c471-85e1-428d-ae70-f6f5015a749b"/>
    <x v="640"/>
    <x v="9"/>
    <d v="2024-09-06T00:00:00"/>
    <n v="9"/>
    <s v="Late"/>
    <s v="bad78868-cb6e-4774-93a2-014b45f7eef8"/>
    <s v="Chelsea Kelley"/>
    <x v="2"/>
    <x v="6"/>
    <x v="0"/>
    <x v="3"/>
    <x v="2"/>
    <s v="Offline"/>
    <s v="Debit Card"/>
    <n v="10"/>
    <n v="1848.88"/>
    <n v="20"/>
    <n v="14791.04"/>
    <n v="1476.42"/>
    <n v="2979.68"/>
    <n v="0.16116135173726792"/>
    <n v="470"/>
    <s v="Not Returned"/>
    <s v="Delivered"/>
    <n v="42.19"/>
    <n v="1"/>
  </r>
  <r>
    <s v="aab8cc30-9cfe-493d-b604-96b66e025590"/>
    <x v="281"/>
    <x v="2"/>
    <d v="2023-12-04T00:00:00"/>
    <n v="2"/>
    <s v="On Time"/>
    <s v="871caa58-d334-4ce9-b145-d4c56370e0f7"/>
    <s v="Chad Beltran"/>
    <x v="2"/>
    <x v="3"/>
    <x v="0"/>
    <x v="1"/>
    <x v="0"/>
    <s v="Offline"/>
    <s v="UPI"/>
    <n v="7"/>
    <n v="1156.4000000000001"/>
    <n v="5"/>
    <n v="7690.06"/>
    <n v="893.76"/>
    <n v="1746.56"/>
    <n v="0.21576320600879573"/>
    <n v="153"/>
    <s v="Returned"/>
    <s v="In Transit"/>
    <n v="5.38"/>
    <n v="2"/>
  </r>
  <r>
    <s v="44f4caeb-49a4-443e-940d-8bcce926aa56"/>
    <x v="229"/>
    <x v="9"/>
    <d v="2024-09-03T00:00:00"/>
    <n v="3"/>
    <s v="On Time"/>
    <s v="e3bab56c-db2b-4d4f-9dcb-65be3fc0796e"/>
    <s v="Jason Wong"/>
    <x v="2"/>
    <x v="5"/>
    <x v="1"/>
    <x v="0"/>
    <x v="9"/>
    <s v="Offline"/>
    <s v="UPI"/>
    <n v="6"/>
    <n v="58.75"/>
    <n v="0"/>
    <n v="352.5"/>
    <n v="47.62"/>
    <n v="66.78"/>
    <n v="0.1894468085106383"/>
    <n v="350"/>
    <s v="Returned"/>
    <s v="Delivered"/>
    <n v="47.25"/>
    <n v="2"/>
  </r>
  <r>
    <s v="67d1cb6f-1d57-40cd-ba52-23bb005f3337"/>
    <x v="681"/>
    <x v="11"/>
    <d v="2024-11-11T00:00:00"/>
    <n v="5"/>
    <s v="On Time"/>
    <s v="40c06d72-bf2d-47e1-b0f0-2f6b973a9058"/>
    <s v="Laura Olsen"/>
    <x v="0"/>
    <x v="5"/>
    <x v="1"/>
    <x v="0"/>
    <x v="5"/>
    <s v="Offline"/>
    <s v="UPI"/>
    <n v="8"/>
    <n v="1460.16"/>
    <n v="10"/>
    <n v="10513.15"/>
    <n v="1006.44"/>
    <n v="3266.78"/>
    <n v="0.27965942088538243"/>
    <n v="271"/>
    <s v="Not Returned"/>
    <s v="Pending"/>
    <n v="11.19"/>
    <n v="1"/>
  </r>
  <r>
    <s v="3fb00e1b-abc8-46cf-b798-bd221eb6d3f0"/>
    <x v="100"/>
    <x v="1"/>
    <d v="2025-01-10T00:00:00"/>
    <n v="1"/>
    <s v="On Time"/>
    <s v="3b195b02-0a4a-440d-b608-90b921e8265a"/>
    <s v="Dr. Monique Sutton MD"/>
    <x v="0"/>
    <x v="1"/>
    <x v="1"/>
    <x v="2"/>
    <x v="2"/>
    <s v="Offline"/>
    <s v="Debit Card"/>
    <n v="8"/>
    <n v="859.35"/>
    <n v="10"/>
    <n v="6187.32"/>
    <n v="683.24"/>
    <n v="1267.99"/>
    <n v="0.18444027462617094"/>
    <n v="207"/>
    <s v="Not Returned"/>
    <s v="In Transit"/>
    <n v="17.41"/>
    <n v="1"/>
  </r>
  <r>
    <s v="9317545d-1cd4-4dff-b59b-39fa46cbeb60"/>
    <x v="403"/>
    <x v="6"/>
    <d v="2024-04-07T00:00:00"/>
    <n v="4"/>
    <s v="On Time"/>
    <s v="b79ccfc9-35cf-4e16-a6df-d69300b8a88f"/>
    <s v="Michael Gutierrez"/>
    <x v="1"/>
    <x v="2"/>
    <x v="2"/>
    <x v="3"/>
    <x v="3"/>
    <s v="Online"/>
    <s v="Net Banking"/>
    <n v="6"/>
    <n v="988.5"/>
    <n v="10"/>
    <n v="5337.9"/>
    <n v="811.05"/>
    <n v="958.23"/>
    <n v="0.1615629742033384"/>
    <n v="495"/>
    <s v="Not Returned"/>
    <s v="Pending"/>
    <n v="47.86"/>
    <n v="2"/>
  </r>
  <r>
    <s v="25a0f9e2-24f6-448d-b273-799834d244cd"/>
    <x v="421"/>
    <x v="4"/>
    <d v="2024-07-10T00:00:00"/>
    <n v="2"/>
    <s v="On Time"/>
    <s v="1f8cedcd-c91c-4aae-a5e0-ecfdb96ca7ff"/>
    <s v="Erika Jenkins"/>
    <x v="3"/>
    <x v="2"/>
    <x v="2"/>
    <x v="1"/>
    <x v="2"/>
    <s v="Offline"/>
    <s v="Cash"/>
    <n v="1"/>
    <n v="1093.07"/>
    <n v="15"/>
    <n v="929.11"/>
    <n v="671.9"/>
    <n v="357.99"/>
    <n v="0.32750875973176469"/>
    <n v="500"/>
    <s v="Returned"/>
    <s v="Delivered"/>
    <n v="11.06"/>
    <n v="4"/>
  </r>
  <r>
    <s v="71836f01-466a-4217-ae29-17c184d465df"/>
    <x v="376"/>
    <x v="10"/>
    <d v="2025-03-13T00:00:00"/>
    <n v="1"/>
    <s v="On Time"/>
    <s v="a292bd6c-db95-4988-b398-b604a9c2371e"/>
    <s v="James Lopez"/>
    <x v="0"/>
    <x v="0"/>
    <x v="0"/>
    <x v="2"/>
    <x v="1"/>
    <s v="Offline"/>
    <s v="Credit Card"/>
    <n v="2"/>
    <n v="717.37"/>
    <n v="20"/>
    <n v="1147.79"/>
    <n v="566.91999999999996"/>
    <n v="240.72"/>
    <n v="0.16777952799810419"/>
    <n v="369"/>
    <s v="Returned"/>
    <s v="Pending"/>
    <n v="24.45"/>
    <n v="5"/>
  </r>
  <r>
    <s v="3e2613ab-a98c-49cf-b25f-3382dbad54e6"/>
    <x v="274"/>
    <x v="10"/>
    <d v="2025-03-18T00:00:00"/>
    <n v="1"/>
    <s v="On Time"/>
    <s v="461e24a3-f2fb-494a-bd29-6f9c7d6af5c4"/>
    <s v="David Hamilton"/>
    <x v="0"/>
    <x v="7"/>
    <x v="1"/>
    <x v="1"/>
    <x v="3"/>
    <s v="Online"/>
    <s v="Net Banking"/>
    <n v="6"/>
    <n v="1253.98"/>
    <n v="0"/>
    <n v="7523.88"/>
    <n v="967.37"/>
    <n v="1719.66"/>
    <n v="0.22856026411904498"/>
    <n v="370"/>
    <s v="Not Returned"/>
    <s v="Delivered"/>
    <n v="15.72"/>
    <n v="2"/>
  </r>
  <r>
    <s v="d56cb5e4-e391-4adc-8809-60830fb83639"/>
    <x v="290"/>
    <x v="0"/>
    <d v="2024-02-26T00:00:00"/>
    <n v="9"/>
    <s v="Late"/>
    <s v="86375844-7570-4bd6-bf92-2ea50f417135"/>
    <s v="Jason Keith"/>
    <x v="1"/>
    <x v="7"/>
    <x v="1"/>
    <x v="0"/>
    <x v="0"/>
    <s v="Online"/>
    <s v="UPI"/>
    <n v="4"/>
    <n v="1171.93"/>
    <n v="15"/>
    <n v="3984.56"/>
    <n v="909"/>
    <n v="893.96"/>
    <n v="0.19070251636189875"/>
    <n v="274"/>
    <s v="Not Returned"/>
    <s v="In Transit"/>
    <n v="41.47"/>
    <n v="1"/>
  </r>
  <r>
    <s v="6d1850e9-2d53-4f30-8782-0b9c488fedb6"/>
    <x v="417"/>
    <x v="0"/>
    <d v="2024-02-04T00:00:00"/>
    <n v="1"/>
    <s v="On Time"/>
    <s v="c923527f-7925-4c65-8386-4649c4e0b1c7"/>
    <s v="Ana Gibson"/>
    <x v="2"/>
    <x v="4"/>
    <x v="2"/>
    <x v="1"/>
    <x v="4"/>
    <s v="Offline"/>
    <s v="Cash"/>
    <n v="2"/>
    <n v="1309.55"/>
    <n v="10"/>
    <n v="2357.19"/>
    <n v="1022.05"/>
    <n v="517.5"/>
    <n v="0.19758695735176207"/>
    <n v="154"/>
    <s v="Returned"/>
    <s v="In Transit"/>
    <n v="46.16"/>
    <n v="3"/>
  </r>
  <r>
    <s v="336fc177-7308-45d1-b96c-c19ca4ed91b8"/>
    <x v="507"/>
    <x v="8"/>
    <d v="2024-06-10T00:00:00"/>
    <n v="2"/>
    <s v="On Time"/>
    <s v="d6e75f73-468e-4df8-9d25-2141b03d01eb"/>
    <s v="James Martin"/>
    <x v="1"/>
    <x v="7"/>
    <x v="1"/>
    <x v="1"/>
    <x v="4"/>
    <s v="Online"/>
    <s v="Debit Card"/>
    <n v="7"/>
    <n v="853.49"/>
    <n v="5"/>
    <n v="5675.71"/>
    <n v="600.64"/>
    <n v="1681.45"/>
    <n v="0.28144107471340363"/>
    <n v="153"/>
    <s v="Not Returned"/>
    <s v="Pending"/>
    <n v="25.23"/>
    <n v="4"/>
  </r>
  <r>
    <s v="0463aa5e-222c-4fd2-a7a1-66d270293dbb"/>
    <x v="612"/>
    <x v="6"/>
    <d v="2024-04-10T00:00:00"/>
    <n v="5"/>
    <s v="On Time"/>
    <s v="7c641c58-a52d-4946-bc03-032cc7f020cf"/>
    <s v="William Arnold"/>
    <x v="1"/>
    <x v="7"/>
    <x v="1"/>
    <x v="3"/>
    <x v="7"/>
    <s v="Offline"/>
    <s v="UPI"/>
    <n v="5"/>
    <n v="1769.64"/>
    <n v="10"/>
    <n v="7963.38"/>
    <n v="1163.33"/>
    <n v="2728.4"/>
    <n v="0.3083565018873895"/>
    <n v="318"/>
    <s v="Not Returned"/>
    <s v="Pending"/>
    <n v="27.29"/>
    <n v="5"/>
  </r>
  <r>
    <s v="44866697-1c1d-43b3-a50a-8bc0ef19117f"/>
    <x v="490"/>
    <x v="0"/>
    <d v="2025-03-07T00:00:00"/>
    <n v="9"/>
    <s v="Late"/>
    <s v="413b4e20-85a3-4473-9eee-fb7fb8a35c0c"/>
    <s v="Denise Barrett"/>
    <x v="0"/>
    <x v="4"/>
    <x v="2"/>
    <x v="2"/>
    <x v="9"/>
    <s v="Online"/>
    <s v="Net Banking"/>
    <n v="7"/>
    <n v="265.12"/>
    <n v="10"/>
    <n v="1670.26"/>
    <n v="176.79"/>
    <n v="556.48"/>
    <n v="0.29985343564100353"/>
    <n v="468"/>
    <s v="Returned"/>
    <s v="Delivered"/>
    <n v="17.16"/>
    <n v="5"/>
  </r>
  <r>
    <s v="05325a3e-6759-4978-bf14-43324f6a648f"/>
    <x v="501"/>
    <x v="8"/>
    <d v="2025-06-29T00:00:00"/>
    <n v="1"/>
    <s v="On Time"/>
    <s v="e282d170-f508-4d9c-9131-2064101ea7fb"/>
    <s v="Steven King"/>
    <x v="0"/>
    <x v="1"/>
    <x v="1"/>
    <x v="2"/>
    <x v="7"/>
    <s v="Offline"/>
    <s v="Credit Card"/>
    <n v="10"/>
    <n v="621.37"/>
    <n v="15"/>
    <n v="5281.64"/>
    <n v="551.96"/>
    <n v="589.98"/>
    <n v="9.4948259491124454E-2"/>
    <n v="307"/>
    <s v="Returned"/>
    <s v="In Transit"/>
    <n v="36.46"/>
    <n v="4"/>
  </r>
  <r>
    <s v="ee6e5ef6-ab1f-4666-b52a-72c4c1fb0bf5"/>
    <x v="682"/>
    <x v="6"/>
    <d v="2024-04-26T00:00:00"/>
    <n v="3"/>
    <s v="On Time"/>
    <s v="930cc62d-9d14-4109-9b18-fefb8e534765"/>
    <s v="Kendra White"/>
    <x v="1"/>
    <x v="2"/>
    <x v="2"/>
    <x v="3"/>
    <x v="2"/>
    <s v="Offline"/>
    <s v="UPI"/>
    <n v="3"/>
    <n v="298.52"/>
    <n v="15"/>
    <n v="761.23"/>
    <n v="213.32"/>
    <n v="217.26"/>
    <n v="0.24259681093394078"/>
    <n v="304"/>
    <s v="Returned"/>
    <s v="Delivered"/>
    <n v="14.94"/>
    <n v="5"/>
  </r>
  <r>
    <s v="262b2cda-00dc-4949-8740-7d86fa3a4705"/>
    <x v="681"/>
    <x v="11"/>
    <d v="2024-11-12T00:00:00"/>
    <n v="6"/>
    <s v="Late"/>
    <s v="c4bbf711-53ce-4524-8502-8ad9f568384d"/>
    <s v="Kristen Bradley"/>
    <x v="1"/>
    <x v="2"/>
    <x v="2"/>
    <x v="0"/>
    <x v="4"/>
    <s v="Offline"/>
    <s v="Debit Card"/>
    <n v="5"/>
    <n v="1532.93"/>
    <n v="0"/>
    <n v="7664.65"/>
    <n v="1339.34"/>
    <n v="967.95"/>
    <n v="0.12628756694695778"/>
    <n v="55"/>
    <s v="Returned"/>
    <s v="In Transit"/>
    <n v="13.3"/>
    <n v="2"/>
  </r>
  <r>
    <s v="1bc47161-2ff7-4a57-b183-eab07b2413e8"/>
    <x v="167"/>
    <x v="7"/>
    <d v="2023-10-19T00:00:00"/>
    <n v="1"/>
    <s v="On Time"/>
    <s v="c3a02289-b88b-4445-8e6c-2baebb8cea35"/>
    <s v="Michael Nelson"/>
    <x v="0"/>
    <x v="4"/>
    <x v="2"/>
    <x v="2"/>
    <x v="5"/>
    <s v="Online"/>
    <s v="Net Banking"/>
    <n v="6"/>
    <n v="554.32000000000005"/>
    <n v="15"/>
    <n v="2827.03"/>
    <n v="427.64"/>
    <n v="646.07000000000005"/>
    <n v="0.19425301871361911"/>
    <n v="136"/>
    <s v="Returned"/>
    <s v="Pending"/>
    <n v="40.869999999999997"/>
    <n v="2"/>
  </r>
  <r>
    <s v="d7876a50-ab7a-43e3-a6e6-6f92a0fc1ea8"/>
    <x v="480"/>
    <x v="10"/>
    <d v="2024-03-23T00:00:00"/>
    <n v="4"/>
    <s v="On Time"/>
    <s v="9063bf18-90b1-4965-9a00-a4e2f5ed6b7f"/>
    <s v="James Weber"/>
    <x v="3"/>
    <x v="6"/>
    <x v="0"/>
    <x v="2"/>
    <x v="9"/>
    <s v="Offline"/>
    <s v="Cash"/>
    <n v="3"/>
    <n v="1612.2"/>
    <n v="5"/>
    <n v="4594.7700000000004"/>
    <n v="1245.53"/>
    <n v="1045.01"/>
    <n v="0.21606293677376667"/>
    <n v="466"/>
    <s v="Not Returned"/>
    <s v="In Transit"/>
    <n v="40.880000000000003"/>
    <n v="1"/>
  </r>
  <r>
    <s v="db988c39-0bb9-4606-9320-86af3eb0b8d1"/>
    <x v="29"/>
    <x v="5"/>
    <d v="2025-09-10T00:00:00"/>
    <n v="3"/>
    <s v="On Time"/>
    <s v="c2490241-78ac-4c5e-9b5c-87cf560dcb39"/>
    <s v="Gavin Perez"/>
    <x v="3"/>
    <x v="6"/>
    <x v="0"/>
    <x v="1"/>
    <x v="4"/>
    <s v="Offline"/>
    <s v="Debit Card"/>
    <n v="3"/>
    <n v="88.76"/>
    <n v="5"/>
    <n v="252.97"/>
    <n v="64.739999999999995"/>
    <n v="68.459999999999994"/>
    <n v="0.25709779179810721"/>
    <n v="206"/>
    <s v="Not Returned"/>
    <s v="Delivered"/>
    <n v="6.92"/>
    <n v="2"/>
  </r>
  <r>
    <s v="1a6ad169-1386-4151-b092-19790434d8b8"/>
    <x v="119"/>
    <x v="2"/>
    <d v="2025-01-03T00:00:00"/>
    <n v="8"/>
    <s v="Late"/>
    <s v="3b36c46e-2312-471f-a55b-5c6590ae41e4"/>
    <s v="Andrew Mcdonald"/>
    <x v="2"/>
    <x v="5"/>
    <x v="1"/>
    <x v="0"/>
    <x v="4"/>
    <s v="Online"/>
    <s v="UPI"/>
    <n v="1"/>
    <n v="123.97"/>
    <n v="15"/>
    <n v="105.37"/>
    <n v="85.56"/>
    <n v="32.65"/>
    <n v="0.26337017020246833"/>
    <n v="154"/>
    <s v="Returned"/>
    <s v="In Transit"/>
    <n v="27.65"/>
    <n v="2"/>
  </r>
  <r>
    <s v="1a44fca1-1296-4c6d-bd15-e59bfef6f9d7"/>
    <x v="486"/>
    <x v="2"/>
    <d v="2024-12-09T00:00:00"/>
    <n v="4"/>
    <s v="On Time"/>
    <s v="8c6ef4cd-f9d6-4e8e-bd61-de15ae53719c"/>
    <s v="Chad Rojas"/>
    <x v="0"/>
    <x v="6"/>
    <x v="0"/>
    <x v="2"/>
    <x v="0"/>
    <s v="Offline"/>
    <s v="Net Banking"/>
    <n v="1"/>
    <n v="1334.38"/>
    <n v="10"/>
    <n v="1200.94"/>
    <n v="871.1"/>
    <n v="416.95"/>
    <n v="0.31246721323760845"/>
    <n v="252"/>
    <s v="Returned"/>
    <s v="Pending"/>
    <n v="36.74"/>
    <n v="1"/>
  </r>
  <r>
    <s v="41a722d6-095f-4845-98cb-913a5ef1cb5b"/>
    <x v="403"/>
    <x v="6"/>
    <d v="2024-04-07T00:00:00"/>
    <n v="4"/>
    <s v="On Time"/>
    <s v="68bd47aa-9666-400e-ab0f-61a402fea0e2"/>
    <s v="Douglas Chapman"/>
    <x v="3"/>
    <x v="4"/>
    <x v="2"/>
    <x v="3"/>
    <x v="6"/>
    <s v="Online"/>
    <s v="Net Banking"/>
    <n v="5"/>
    <n v="1632.28"/>
    <n v="20"/>
    <n v="6529.12"/>
    <n v="1089.3699999999999"/>
    <n v="2171.64"/>
    <n v="0.26608670081113533"/>
    <n v="204"/>
    <s v="Returned"/>
    <s v="In Transit"/>
    <n v="19.38"/>
    <n v="2"/>
  </r>
  <r>
    <s v="573f9ac9-17ee-4fc7-b586-8ed1e4a2618e"/>
    <x v="177"/>
    <x v="5"/>
    <d v="2024-10-04T00:00:00"/>
    <n v="4"/>
    <s v="On Time"/>
    <s v="1e684eac-9c9d-4925-bc98-fe89ec6ee5ca"/>
    <s v="David George"/>
    <x v="1"/>
    <x v="5"/>
    <x v="1"/>
    <x v="2"/>
    <x v="7"/>
    <s v="Online"/>
    <s v="Debit Card"/>
    <n v="9"/>
    <n v="1051.0999999999999"/>
    <n v="5"/>
    <n v="8986.9"/>
    <n v="736.1"/>
    <n v="2693.25"/>
    <n v="0.28470174103320334"/>
    <n v="126"/>
    <s v="Returned"/>
    <s v="In Transit"/>
    <n v="15.46"/>
    <n v="3"/>
  </r>
  <r>
    <s v="3dbff049-c2cb-4bc7-b032-9337a10d27dc"/>
    <x v="477"/>
    <x v="3"/>
    <d v="2025-05-21T00:00:00"/>
    <n v="3"/>
    <s v="On Time"/>
    <s v="46eed033-b062-466c-b9db-f3f90b4ec2ee"/>
    <s v="Mary Dominguez"/>
    <x v="1"/>
    <x v="2"/>
    <x v="2"/>
    <x v="1"/>
    <x v="3"/>
    <s v="Offline"/>
    <s v="Cash"/>
    <n v="4"/>
    <n v="402.54"/>
    <n v="15"/>
    <n v="1368.64"/>
    <n v="278.99"/>
    <n v="420.07"/>
    <n v="0.26088711680826748"/>
    <n v="477"/>
    <s v="Not Returned"/>
    <s v="Delivered"/>
    <n v="33.51"/>
    <n v="5"/>
  </r>
  <r>
    <s v="d12b32e6-7d53-4cdc-9790-6117ed1d4adb"/>
    <x v="358"/>
    <x v="7"/>
    <d v="2023-10-27T00:00:00"/>
    <n v="6"/>
    <s v="Late"/>
    <s v="696c5060-cbb4-44a3-b763-4604fe048d5a"/>
    <s v="Ariel Gordon"/>
    <x v="0"/>
    <x v="6"/>
    <x v="0"/>
    <x v="1"/>
    <x v="9"/>
    <s v="Offline"/>
    <s v="Credit Card"/>
    <n v="4"/>
    <n v="356.7"/>
    <n v="5"/>
    <n v="1355.46"/>
    <n v="251.14"/>
    <n v="401.13"/>
    <n v="0.28113961312026914"/>
    <n v="64"/>
    <s v="Returned"/>
    <s v="Delivered"/>
    <n v="19.7"/>
    <n v="1"/>
  </r>
  <r>
    <s v="000616d1-4715-40e4-935f-6c60ecc06aeb"/>
    <x v="683"/>
    <x v="6"/>
    <d v="2024-04-13T00:00:00"/>
    <n v="1"/>
    <s v="On Time"/>
    <s v="ef4589fb-5955-4d44-b245-e6566d56ccd8"/>
    <s v="Jesse Dominguez"/>
    <x v="3"/>
    <x v="7"/>
    <x v="1"/>
    <x v="0"/>
    <x v="6"/>
    <s v="Online"/>
    <s v="UPI"/>
    <n v="6"/>
    <n v="1897.06"/>
    <n v="20"/>
    <n v="9105.89"/>
    <n v="1627.22"/>
    <n v="1295.23"/>
    <n v="0.11379274596832291"/>
    <n v="77"/>
    <s v="Returned"/>
    <s v="Pending"/>
    <n v="41.8"/>
    <n v="3"/>
  </r>
  <r>
    <s v="a0909a10-fb0f-49e5-98f6-7e0cbd2898b0"/>
    <x v="268"/>
    <x v="11"/>
    <d v="2023-11-12T00:00:00"/>
    <n v="6"/>
    <s v="Late"/>
    <s v="46774ddc-aad4-44ad-8577-f0c3925b3545"/>
    <s v="Rodney Young"/>
    <x v="0"/>
    <x v="6"/>
    <x v="0"/>
    <x v="3"/>
    <x v="0"/>
    <s v="Online"/>
    <s v="UPI"/>
    <n v="10"/>
    <n v="188.85"/>
    <n v="20"/>
    <n v="1510.8"/>
    <n v="122.16"/>
    <n v="533.52"/>
    <n v="0.2825099285146942"/>
    <n v="119"/>
    <s v="Returned"/>
    <s v="In Transit"/>
    <n v="39.68"/>
    <n v="1"/>
  </r>
  <r>
    <s v="d3c874bd-3223-4f5d-adec-9b01bb8133fb"/>
    <x v="193"/>
    <x v="11"/>
    <d v="2023-11-26T00:00:00"/>
    <n v="5"/>
    <s v="On Time"/>
    <s v="4b851e26-21f3-4b6f-b298-d7583585ac00"/>
    <s v="Matthew Perez"/>
    <x v="3"/>
    <x v="0"/>
    <x v="0"/>
    <x v="1"/>
    <x v="6"/>
    <s v="Online"/>
    <s v="Net Banking"/>
    <n v="6"/>
    <n v="1811.67"/>
    <n v="5"/>
    <n v="10326.52"/>
    <n v="1483.34"/>
    <n v="1871.48"/>
    <n v="0.17216895645086208"/>
    <n v="365"/>
    <s v="Not Returned"/>
    <s v="Delivered"/>
    <n v="19.989999999999998"/>
    <n v="4"/>
  </r>
  <r>
    <s v="e988a44d-b9ca-4928-9e2d-22f6080fc9b3"/>
    <x v="223"/>
    <x v="1"/>
    <d v="2024-02-01T00:00:00"/>
    <n v="3"/>
    <s v="On Time"/>
    <s v="a08ba0ef-5ddc-46f0-b444-10e5b95c1eda"/>
    <s v="Paige Davenport"/>
    <x v="1"/>
    <x v="6"/>
    <x v="0"/>
    <x v="2"/>
    <x v="9"/>
    <s v="Offline"/>
    <s v="Cash"/>
    <n v="7"/>
    <n v="1901.32"/>
    <n v="15"/>
    <n v="11312.85"/>
    <n v="1595.71"/>
    <n v="1818.38"/>
    <n v="0.13662538206539218"/>
    <n v="125"/>
    <s v="Returned"/>
    <s v="In Transit"/>
    <n v="10.41"/>
    <n v="4"/>
  </r>
  <r>
    <s v="d568192f-1032-4480-b01b-56582767ec01"/>
    <x v="499"/>
    <x v="5"/>
    <d v="2024-09-17T00:00:00"/>
    <n v="1"/>
    <s v="On Time"/>
    <s v="60ca40ea-7946-4f66-a8b8-bcc2e6b23125"/>
    <s v="James Patel"/>
    <x v="0"/>
    <x v="5"/>
    <x v="1"/>
    <x v="0"/>
    <x v="1"/>
    <s v="Offline"/>
    <s v="Cash"/>
    <n v="7"/>
    <n v="1331.41"/>
    <n v="5"/>
    <n v="8853.8799999999992"/>
    <n v="925.04"/>
    <n v="2702.36"/>
    <n v="0.28995683416184986"/>
    <n v="481"/>
    <s v="Returned"/>
    <s v="In Transit"/>
    <n v="6.87"/>
    <n v="2"/>
  </r>
  <r>
    <s v="1bc841bd-6b9c-4e6b-a495-1ebbd7c8ccb8"/>
    <x v="231"/>
    <x v="10"/>
    <d v="2025-04-07T00:00:00"/>
    <n v="7"/>
    <s v="Late"/>
    <s v="36378db3-2854-4b64-83b0-de8615b73e01"/>
    <s v="Jason Hamilton"/>
    <x v="2"/>
    <x v="1"/>
    <x v="1"/>
    <x v="2"/>
    <x v="4"/>
    <s v="Offline"/>
    <s v="Credit Card"/>
    <n v="7"/>
    <n v="1146.6400000000001"/>
    <n v="20"/>
    <n v="6421.18"/>
    <n v="966.16"/>
    <n v="1010.69"/>
    <n v="0.12591945659865844"/>
    <n v="156"/>
    <s v="Returned"/>
    <s v="Pending"/>
    <n v="14.71"/>
    <n v="4"/>
  </r>
  <r>
    <s v="b6b4d8e7-4421-41e1-aa8b-5fc8d006862a"/>
    <x v="112"/>
    <x v="6"/>
    <d v="2025-04-19T00:00:00"/>
    <n v="7"/>
    <s v="Late"/>
    <s v="e24297fc-8e14-4e1f-b6b6-815c852fe1b1"/>
    <s v="Tiffany Frederick"/>
    <x v="0"/>
    <x v="1"/>
    <x v="1"/>
    <x v="0"/>
    <x v="4"/>
    <s v="Online"/>
    <s v="Debit Card"/>
    <n v="1"/>
    <n v="123.99"/>
    <n v="0"/>
    <n v="123.99"/>
    <n v="108.48"/>
    <n v="15.51"/>
    <n v="0.125090733123639"/>
    <n v="307"/>
    <s v="Returned"/>
    <s v="In Transit"/>
    <n v="42.4"/>
    <n v="5"/>
  </r>
  <r>
    <s v="fc0221b4-95eb-4914-aac9-8c18f63e7ed4"/>
    <x v="19"/>
    <x v="5"/>
    <d v="2025-09-18T00:00:00"/>
    <n v="4"/>
    <s v="On Time"/>
    <s v="284b2e1d-73fb-4c56-a2ea-5644547e1c39"/>
    <s v="Linda Guerrero"/>
    <x v="0"/>
    <x v="0"/>
    <x v="0"/>
    <x v="1"/>
    <x v="3"/>
    <s v="Offline"/>
    <s v="Net Banking"/>
    <n v="7"/>
    <n v="598.04"/>
    <n v="0"/>
    <n v="4186.28"/>
    <n v="428.05"/>
    <n v="1189.93"/>
    <n v="0.28424520098990036"/>
    <n v="242"/>
    <s v="Not Returned"/>
    <s v="Delivered"/>
    <n v="28.73"/>
    <n v="3"/>
  </r>
  <r>
    <s v="2c110a43-6cc5-4999-b2f5-80bdf42050e8"/>
    <x v="125"/>
    <x v="6"/>
    <d v="2024-04-08T00:00:00"/>
    <n v="7"/>
    <s v="Late"/>
    <s v="71f07cbe-cb72-4b16-9631-51519c672338"/>
    <s v="David Lewis"/>
    <x v="1"/>
    <x v="4"/>
    <x v="2"/>
    <x v="0"/>
    <x v="6"/>
    <s v="Offline"/>
    <s v="Cash"/>
    <n v="10"/>
    <n v="1274.04"/>
    <n v="15"/>
    <n v="10829.34"/>
    <n v="892.11"/>
    <n v="3246.4"/>
    <n v="0.25481146588804121"/>
    <n v="90"/>
    <s v="Returned"/>
    <s v="Delivered"/>
    <n v="26.56"/>
    <n v="2"/>
  </r>
  <r>
    <s v="052089dc-d5eb-4f69-8595-4f39cc5d86e4"/>
    <x v="440"/>
    <x v="3"/>
    <d v="2025-05-13T00:00:00"/>
    <n v="5"/>
    <s v="On Time"/>
    <s v="60227afc-4ba8-4162-a7e3-9166323eba41"/>
    <s v="Julie Davis"/>
    <x v="2"/>
    <x v="7"/>
    <x v="1"/>
    <x v="1"/>
    <x v="3"/>
    <s v="Online"/>
    <s v="Debit Card"/>
    <n v="9"/>
    <n v="1461.8"/>
    <n v="0"/>
    <n v="13156.2"/>
    <n v="1172.32"/>
    <n v="2605.3200000000002"/>
    <n v="0.19802982624161994"/>
    <n v="234"/>
    <s v="Returned"/>
    <s v="In Transit"/>
    <n v="23.9"/>
    <n v="1"/>
  </r>
  <r>
    <s v="207495ab-b1cb-4822-8bee-18761d876a3e"/>
    <x v="473"/>
    <x v="1"/>
    <d v="2025-01-20T00:00:00"/>
    <n v="10"/>
    <s v="Late"/>
    <s v="bcac4426-3ad0-490f-8dc5-5340e69cdb5b"/>
    <s v="Tiffany Wilson"/>
    <x v="2"/>
    <x v="7"/>
    <x v="1"/>
    <x v="1"/>
    <x v="3"/>
    <s v="Offline"/>
    <s v="Credit Card"/>
    <n v="4"/>
    <n v="1920.88"/>
    <n v="0"/>
    <n v="7683.52"/>
    <n v="1595.47"/>
    <n v="1301.6400000000001"/>
    <n v="0.16940673024863603"/>
    <n v="328"/>
    <s v="Not Returned"/>
    <s v="In Transit"/>
    <n v="48.96"/>
    <n v="5"/>
  </r>
  <r>
    <s v="94a64978-a64f-4efb-a8ca-0bd26504f7a9"/>
    <x v="676"/>
    <x v="7"/>
    <d v="2024-11-02T00:00:00"/>
    <n v="10"/>
    <s v="Late"/>
    <s v="229da816-d113-4946-bcd4-2854b6630e4c"/>
    <s v="Christopher Liu"/>
    <x v="0"/>
    <x v="2"/>
    <x v="2"/>
    <x v="3"/>
    <x v="9"/>
    <s v="Offline"/>
    <s v="Cash"/>
    <n v="5"/>
    <n v="1788.81"/>
    <n v="15"/>
    <n v="7602.44"/>
    <n v="1331.31"/>
    <n v="1944.38"/>
    <n v="0.21739368630542094"/>
    <n v="269"/>
    <s v="Not Returned"/>
    <s v="In Transit"/>
    <n v="21.77"/>
    <n v="5"/>
  </r>
  <r>
    <s v="0cfe7cdf-e872-4557-bd90-49bb205d8635"/>
    <x v="501"/>
    <x v="8"/>
    <d v="2025-07-04T00:00:00"/>
    <n v="6"/>
    <s v="Late"/>
    <s v="8b2dfd83-9b5d-43c9-9bb9-c17382278cac"/>
    <s v="Dana Tran"/>
    <x v="3"/>
    <x v="6"/>
    <x v="0"/>
    <x v="3"/>
    <x v="5"/>
    <s v="Offline"/>
    <s v="Debit Card"/>
    <n v="5"/>
    <n v="213.8"/>
    <n v="10"/>
    <n v="962.1"/>
    <n v="155.93"/>
    <n v="260.42"/>
    <n v="0.2436108512628625"/>
    <n v="155"/>
    <s v="Returned"/>
    <s v="Delivered"/>
    <n v="27.67"/>
    <n v="4"/>
  </r>
  <r>
    <s v="4278f61e-17f2-429c-899d-f4da866b5f44"/>
    <x v="531"/>
    <x v="4"/>
    <d v="2024-07-12T00:00:00"/>
    <n v="6"/>
    <s v="Late"/>
    <s v="22dcb06c-8c85-428e-9502-ec6742da1572"/>
    <s v="Amanda Henry"/>
    <x v="2"/>
    <x v="2"/>
    <x v="2"/>
    <x v="1"/>
    <x v="3"/>
    <s v="Offline"/>
    <s v="Debit Card"/>
    <n v="3"/>
    <n v="1453.53"/>
    <n v="10"/>
    <n v="3924.53"/>
    <n v="1102.9000000000001"/>
    <n v="946.7"/>
    <n v="0.21710364881816452"/>
    <n v="122"/>
    <s v="Not Returned"/>
    <s v="Pending"/>
    <n v="26.46"/>
    <n v="2"/>
  </r>
  <r>
    <s v="ca3f48a4-cd88-444e-a3c4-3184348e90ae"/>
    <x v="679"/>
    <x v="4"/>
    <d v="2025-07-31T00:00:00"/>
    <n v="3"/>
    <s v="On Time"/>
    <s v="16e1cf6b-a2e1-4d75-b2e2-f3cc3873335f"/>
    <s v="Lori Jones"/>
    <x v="2"/>
    <x v="1"/>
    <x v="1"/>
    <x v="1"/>
    <x v="5"/>
    <s v="Online"/>
    <s v="UPI"/>
    <n v="9"/>
    <n v="788.13"/>
    <n v="15"/>
    <n v="6029.19"/>
    <n v="498.48"/>
    <n v="2215.8200000000002"/>
    <n v="0.31238783223861832"/>
    <n v="144"/>
    <s v="Not Returned"/>
    <s v="Pending"/>
    <n v="11.92"/>
    <n v="1"/>
  </r>
  <r>
    <s v="bcdc99ef-1485-4949-8bf6-40eaa244496a"/>
    <x v="645"/>
    <x v="6"/>
    <d v="2025-04-29T00:00:00"/>
    <n v="1"/>
    <s v="On Time"/>
    <s v="2a257ecc-75fd-4d83-9264-43bac298823a"/>
    <s v="Wendy Morgan"/>
    <x v="0"/>
    <x v="5"/>
    <x v="1"/>
    <x v="2"/>
    <x v="3"/>
    <s v="Offline"/>
    <s v="UPI"/>
    <n v="6"/>
    <n v="320.07"/>
    <n v="10"/>
    <n v="1728.38"/>
    <n v="224.4"/>
    <n v="516.62"/>
    <n v="0.26901406983888942"/>
    <n v="302"/>
    <s v="Returned"/>
    <s v="Pending"/>
    <n v="49.71"/>
    <n v="1"/>
  </r>
  <r>
    <s v="06fe8fcf-c7b1-4265-82f3-9ad2c3f67602"/>
    <x v="389"/>
    <x v="11"/>
    <d v="2023-11-14T00:00:00"/>
    <n v="3"/>
    <s v="On Time"/>
    <s v="0632718e-b0dd-4e62-aa35-b738c67a56e3"/>
    <s v="Miranda Miller"/>
    <x v="3"/>
    <x v="2"/>
    <x v="2"/>
    <x v="3"/>
    <x v="2"/>
    <s v="Offline"/>
    <s v="Credit Card"/>
    <n v="4"/>
    <n v="1280.6400000000001"/>
    <n v="20"/>
    <n v="4098.05"/>
    <n v="964.32"/>
    <n v="1012.22"/>
    <n v="0.19760041854072963"/>
    <n v="200"/>
    <s v="Returned"/>
    <s v="Delivered"/>
    <n v="14.1"/>
    <n v="3"/>
  </r>
  <r>
    <s v="a3150039-ced7-430d-be00-b0cbc1ef5aef"/>
    <x v="89"/>
    <x v="0"/>
    <d v="2024-02-28T00:00:00"/>
    <n v="6"/>
    <s v="Late"/>
    <s v="b01de936-1527-490a-94c0-8edd95f9a545"/>
    <s v="Troy Garcia"/>
    <x v="1"/>
    <x v="2"/>
    <x v="2"/>
    <x v="1"/>
    <x v="3"/>
    <s v="Offline"/>
    <s v="Net Banking"/>
    <n v="10"/>
    <n v="103.62"/>
    <n v="0"/>
    <n v="1036.2"/>
    <n v="71.22"/>
    <n v="324"/>
    <n v="0.31268094962362475"/>
    <n v="479"/>
    <s v="Returned"/>
    <s v="Delivered"/>
    <n v="27.13"/>
    <n v="3"/>
  </r>
  <r>
    <s v="5f1d3663-a5c5-4fe1-89fd-f534e4f078a1"/>
    <x v="684"/>
    <x v="8"/>
    <d v="2025-06-23T00:00:00"/>
    <n v="7"/>
    <s v="Late"/>
    <s v="bf9bd810-a17f-4016-8997-5b860ea7c6ed"/>
    <s v="Allison Hernandez"/>
    <x v="2"/>
    <x v="0"/>
    <x v="0"/>
    <x v="3"/>
    <x v="4"/>
    <s v="Online"/>
    <s v="Net Banking"/>
    <n v="7"/>
    <n v="1154.47"/>
    <n v="10"/>
    <n v="7273.16"/>
    <n v="1035.69"/>
    <n v="748.31"/>
    <n v="9.2597840196305292E-2"/>
    <n v="317"/>
    <s v="Not Returned"/>
    <s v="Pending"/>
    <n v="13.76"/>
    <n v="1"/>
  </r>
  <r>
    <s v="1d7af727-ac13-44e8-a109-18c950168bd5"/>
    <x v="465"/>
    <x v="4"/>
    <d v="2024-07-18T00:00:00"/>
    <n v="1"/>
    <s v="On Time"/>
    <s v="a54680ad-8107-45f3-aa0c-e0e1cb70c67b"/>
    <s v="Edgar Moore"/>
    <x v="0"/>
    <x v="4"/>
    <x v="2"/>
    <x v="1"/>
    <x v="7"/>
    <s v="Online"/>
    <s v="Debit Card"/>
    <n v="8"/>
    <n v="706.81"/>
    <n v="10"/>
    <n v="5089.03"/>
    <n v="558.05999999999995"/>
    <n v="1071"/>
    <n v="0.18940733719104144"/>
    <n v="127"/>
    <s v="Returned"/>
    <s v="Delivered"/>
    <n v="15.1"/>
    <n v="3"/>
  </r>
  <r>
    <s v="ab0b74fc-99b0-4cf9-a5df-a1fbd0116cb3"/>
    <x v="2"/>
    <x v="2"/>
    <d v="2024-12-15T00:00:00"/>
    <n v="2"/>
    <s v="On Time"/>
    <s v="4984e0ab-7a0e-4539-8a3e-50b5938df7c1"/>
    <s v="Thomas Jones Jr."/>
    <x v="3"/>
    <x v="1"/>
    <x v="1"/>
    <x v="2"/>
    <x v="2"/>
    <s v="Online"/>
    <s v="UPI"/>
    <n v="8"/>
    <n v="1499.94"/>
    <n v="0"/>
    <n v="11999.52"/>
    <n v="982.96"/>
    <n v="4135.84"/>
    <n v="0.34466712001813404"/>
    <n v="52"/>
    <s v="Returned"/>
    <s v="Pending"/>
    <n v="44.72"/>
    <n v="1"/>
  </r>
  <r>
    <s v="c9ceacdb-9f24-4788-805c-c2d749fa68d6"/>
    <x v="510"/>
    <x v="3"/>
    <d v="2025-06-03T00:00:00"/>
    <n v="3"/>
    <s v="On Time"/>
    <s v="780826ff-6123-4319-9069-c0570adea5db"/>
    <s v="Jeffrey Johnson"/>
    <x v="1"/>
    <x v="6"/>
    <x v="0"/>
    <x v="0"/>
    <x v="2"/>
    <s v="Online"/>
    <s v="Cash"/>
    <n v="1"/>
    <n v="834.97"/>
    <n v="20"/>
    <n v="667.98"/>
    <n v="701.63"/>
    <n v="106.67"/>
    <n v="0.12775309292549433"/>
    <n v="269"/>
    <s v="Not Returned"/>
    <s v="In Transit"/>
    <n v="26.87"/>
    <n v="5"/>
  </r>
  <r>
    <s v="42e397d9-a97b-43bd-80b7-36360c81a3cc"/>
    <x v="372"/>
    <x v="1"/>
    <d v="2025-02-03T00:00:00"/>
    <n v="10"/>
    <s v="Late"/>
    <s v="5868ffda-60bd-4662-bee0-7bb3e2c350af"/>
    <s v="Ann Ramsey"/>
    <x v="3"/>
    <x v="1"/>
    <x v="1"/>
    <x v="3"/>
    <x v="8"/>
    <s v="Offline"/>
    <s v="UPI"/>
    <n v="6"/>
    <n v="861.75"/>
    <n v="5"/>
    <n v="4911.97"/>
    <n v="639.5"/>
    <n v="1266.83"/>
    <n v="0.24501112078135576"/>
    <n v="155"/>
    <s v="Returned"/>
    <s v="Delivered"/>
    <n v="11.51"/>
    <n v="3"/>
  </r>
  <r>
    <s v="60b255bf-67ba-489d-a663-afff87b06378"/>
    <x v="484"/>
    <x v="3"/>
    <d v="2024-05-21T00:00:00"/>
    <n v="4"/>
    <s v="On Time"/>
    <s v="69b88f33-3c5d-415e-9f79-260c9020dde2"/>
    <s v="Derrick Perez"/>
    <x v="2"/>
    <x v="5"/>
    <x v="1"/>
    <x v="2"/>
    <x v="1"/>
    <s v="Online"/>
    <s v="Cash"/>
    <n v="7"/>
    <n v="1111.23"/>
    <n v="5"/>
    <n v="7389.68"/>
    <n v="908.16"/>
    <n v="1350.42"/>
    <n v="0.17360685263819628"/>
    <n v="39"/>
    <s v="Not Returned"/>
    <s v="In Transit"/>
    <n v="6.87"/>
    <n v="1"/>
  </r>
  <r>
    <s v="5dbffb1f-0c8b-4089-a94c-86125e9be593"/>
    <x v="220"/>
    <x v="8"/>
    <d v="2024-06-27T00:00:00"/>
    <n v="5"/>
    <s v="On Time"/>
    <s v="c8feedd7-2b94-406d-9252-f3214f64710a"/>
    <s v="Monica Tran"/>
    <x v="0"/>
    <x v="0"/>
    <x v="0"/>
    <x v="0"/>
    <x v="7"/>
    <s v="Online"/>
    <s v="Net Banking"/>
    <n v="7"/>
    <n v="791.51"/>
    <n v="20"/>
    <n v="4432.46"/>
    <n v="667.76"/>
    <n v="693"/>
    <n v="0.1250773837348865"/>
    <n v="209"/>
    <s v="Returned"/>
    <s v="In Transit"/>
    <n v="8.84"/>
    <n v="3"/>
  </r>
  <r>
    <s v="681f9515-0d93-408b-b842-cbc6a0011ba6"/>
    <x v="675"/>
    <x v="11"/>
    <d v="2023-11-26T00:00:00"/>
    <n v="10"/>
    <s v="Late"/>
    <s v="9a2363fe-6901-488c-bd8a-3090353a044d"/>
    <s v="Kristin Montgomery"/>
    <x v="1"/>
    <x v="7"/>
    <x v="1"/>
    <x v="0"/>
    <x v="1"/>
    <s v="Offline"/>
    <s v="Cash"/>
    <n v="2"/>
    <n v="1157.33"/>
    <n v="0"/>
    <n v="2314.66"/>
    <n v="977.22"/>
    <n v="360.22"/>
    <n v="0.15562544822997765"/>
    <n v="489"/>
    <s v="Returned"/>
    <s v="In Transit"/>
    <n v="37.68"/>
    <n v="4"/>
  </r>
  <r>
    <s v="9fd88e61-c5b9-4f38-8459-be16ffad7df2"/>
    <x v="221"/>
    <x v="8"/>
    <d v="2025-06-20T00:00:00"/>
    <n v="2"/>
    <s v="On Time"/>
    <s v="f047e4e9-f3fe-47de-a2e0-f358c7533bff"/>
    <s v="Kelly Martinez"/>
    <x v="1"/>
    <x v="2"/>
    <x v="2"/>
    <x v="2"/>
    <x v="5"/>
    <s v="Online"/>
    <s v="Net Banking"/>
    <n v="4"/>
    <n v="1939.2"/>
    <n v="10"/>
    <n v="6981.12"/>
    <n v="1209.18"/>
    <n v="2628.07"/>
    <n v="0.33880852929042904"/>
    <n v="53"/>
    <s v="Returned"/>
    <s v="Pending"/>
    <n v="33.51"/>
    <n v="3"/>
  </r>
  <r>
    <s v="ed9a7dd6-0c07-4053-8d4f-75e6448f3dbc"/>
    <x v="660"/>
    <x v="2"/>
    <d v="2023-12-05T00:00:00"/>
    <n v="2"/>
    <s v="On Time"/>
    <s v="40b87dc3-6444-4a5b-9d81-1c651f564aa2"/>
    <s v="Becky Peters"/>
    <x v="2"/>
    <x v="1"/>
    <x v="1"/>
    <x v="2"/>
    <x v="5"/>
    <s v="Online"/>
    <s v="UPI"/>
    <n v="4"/>
    <n v="1409.94"/>
    <n v="5"/>
    <n v="5357.77"/>
    <n v="979.15"/>
    <n v="1637"/>
    <n v="0.29026057846433179"/>
    <n v="159"/>
    <s v="Not Returned"/>
    <s v="Delivered"/>
    <n v="27.6"/>
    <n v="4"/>
  </r>
  <r>
    <s v="a025e80b-42f8-4ae4-8145-d3dfbd0ebe4e"/>
    <x v="456"/>
    <x v="2"/>
    <d v="2024-12-10T00:00:00"/>
    <n v="9"/>
    <s v="Late"/>
    <s v="db60cc10-f64f-48b4-8237-a5ffbbb890de"/>
    <s v="Kimberly Wells"/>
    <x v="2"/>
    <x v="1"/>
    <x v="1"/>
    <x v="2"/>
    <x v="3"/>
    <s v="Online"/>
    <s v="Credit Card"/>
    <n v="7"/>
    <n v="1623.01"/>
    <n v="15"/>
    <n v="9656.91"/>
    <n v="1022.54"/>
    <n v="3572.8"/>
    <n v="0.31447742158088987"/>
    <n v="11"/>
    <s v="Returned"/>
    <s v="Delivered"/>
    <n v="16.82"/>
    <n v="3"/>
  </r>
  <r>
    <s v="31a08f66-8402-437a-bfbf-7804ee4f72dc"/>
    <x v="608"/>
    <x v="9"/>
    <d v="2025-09-07T00:00:00"/>
    <n v="8"/>
    <s v="Late"/>
    <s v="300c0f07-c38b-4bdd-b7da-bc6860ca5ead"/>
    <s v="Amy Adams"/>
    <x v="3"/>
    <x v="4"/>
    <x v="2"/>
    <x v="2"/>
    <x v="6"/>
    <s v="Online"/>
    <s v="Cash"/>
    <n v="3"/>
    <n v="973.91"/>
    <n v="15"/>
    <n v="2483.4699999999998"/>
    <n v="680.21"/>
    <n v="748.93"/>
    <n v="0.25633100936773756"/>
    <n v="371"/>
    <s v="Not Returned"/>
    <s v="Delivered"/>
    <n v="15.01"/>
    <n v="4"/>
  </r>
  <r>
    <s v="b2574bf7-2439-4800-90c6-9c57ac49b6e2"/>
    <x v="135"/>
    <x v="0"/>
    <d v="2024-02-24T00:00:00"/>
    <n v="10"/>
    <s v="Late"/>
    <s v="4b8f05ff-ad8b-4dd9-9e7b-adb8666bd0ee"/>
    <s v="Kelly Brewer"/>
    <x v="1"/>
    <x v="3"/>
    <x v="0"/>
    <x v="2"/>
    <x v="4"/>
    <s v="Online"/>
    <s v="Net Banking"/>
    <n v="10"/>
    <n v="1273.4100000000001"/>
    <n v="20"/>
    <n v="10187.280000000001"/>
    <n v="935.87"/>
    <n v="2700.32"/>
    <n v="0.21205424804265713"/>
    <n v="54"/>
    <s v="Returned"/>
    <s v="In Transit"/>
    <n v="38.65"/>
    <n v="5"/>
  </r>
  <r>
    <s v="4c2ea4dc-685b-4cbc-8eb8-18ddbb0570e4"/>
    <x v="140"/>
    <x v="10"/>
    <d v="2025-03-25T00:00:00"/>
    <n v="7"/>
    <s v="Late"/>
    <s v="e1236175-3e22-4676-854d-35aa28998ac0"/>
    <s v="Mitchell Richardson"/>
    <x v="0"/>
    <x v="3"/>
    <x v="0"/>
    <x v="0"/>
    <x v="7"/>
    <s v="Online"/>
    <s v="Debit Card"/>
    <n v="7"/>
    <n v="1640.85"/>
    <n v="10"/>
    <n v="10337.35"/>
    <n v="1019.37"/>
    <n v="3915.32"/>
    <n v="0.34087907399910328"/>
    <n v="218"/>
    <s v="Not Returned"/>
    <s v="In Transit"/>
    <n v="15.52"/>
    <n v="1"/>
  </r>
  <r>
    <s v="36c077aa-6e4e-4e99-8740-0c48d85483ef"/>
    <x v="551"/>
    <x v="3"/>
    <d v="2025-05-03T00:00:00"/>
    <n v="1"/>
    <s v="On Time"/>
    <s v="c73e54ab-f5f5-431f-8f40-f6ed1aa5d4e2"/>
    <s v="Joel Williams"/>
    <x v="0"/>
    <x v="1"/>
    <x v="1"/>
    <x v="2"/>
    <x v="9"/>
    <s v="Online"/>
    <s v="Net Banking"/>
    <n v="7"/>
    <n v="1854.65"/>
    <n v="5"/>
    <n v="12333.42"/>
    <n v="1161.52"/>
    <n v="4609.3100000000004"/>
    <n v="0.35503887911080645"/>
    <n v="308"/>
    <s v="Not Returned"/>
    <s v="Pending"/>
    <n v="19.95"/>
    <n v="4"/>
  </r>
  <r>
    <s v="a1b2a7e5-fb72-425b-b209-329d4aa7f4e2"/>
    <x v="616"/>
    <x v="9"/>
    <d v="2024-08-16T00:00:00"/>
    <n v="1"/>
    <s v="On Time"/>
    <s v="f23657ec-5acc-4d2f-a81b-a82763cf3b51"/>
    <s v="Nina Cline"/>
    <x v="0"/>
    <x v="0"/>
    <x v="0"/>
    <x v="1"/>
    <x v="6"/>
    <s v="Offline"/>
    <s v="Cash"/>
    <n v="1"/>
    <n v="490.43"/>
    <n v="15"/>
    <n v="416.87"/>
    <n v="431.24"/>
    <n v="50.31"/>
    <n v="0.10258344717900618"/>
    <n v="148"/>
    <s v="Not Returned"/>
    <s v="In Transit"/>
    <n v="31.98"/>
    <n v="5"/>
  </r>
  <r>
    <s v="3aa4ecd7-c9e5-4ebc-a73d-4de02fc44d65"/>
    <x v="601"/>
    <x v="11"/>
    <d v="2023-11-22T00:00:00"/>
    <n v="4"/>
    <s v="On Time"/>
    <s v="5705b300-5e79-4796-acfe-02eab89b9722"/>
    <s v="Chelsea Lee"/>
    <x v="2"/>
    <x v="4"/>
    <x v="2"/>
    <x v="2"/>
    <x v="1"/>
    <s v="Online"/>
    <s v="Credit Card"/>
    <n v="2"/>
    <n v="542.03"/>
    <n v="15"/>
    <n v="921.45"/>
    <n v="327.19"/>
    <n v="365.23"/>
    <n v="0.33690939615888421"/>
    <n v="27"/>
    <s v="Not Returned"/>
    <s v="In Transit"/>
    <n v="5.18"/>
    <n v="1"/>
  </r>
  <r>
    <s v="ab2d96a0-05f4-42d0-baaf-e28be953ab78"/>
    <x v="279"/>
    <x v="9"/>
    <d v="2025-08-29T00:00:00"/>
    <n v="10"/>
    <s v="Late"/>
    <s v="4ec75bdc-6094-474c-b846-e9c515a8cb98"/>
    <s v="Douglas Roberts"/>
    <x v="1"/>
    <x v="7"/>
    <x v="1"/>
    <x v="3"/>
    <x v="8"/>
    <s v="Online"/>
    <s v="Credit Card"/>
    <n v="6"/>
    <n v="1324.99"/>
    <n v="20"/>
    <n v="6359.95"/>
    <n v="1155.7"/>
    <n v="812.59"/>
    <n v="0.10221335003786192"/>
    <n v="227"/>
    <s v="Returned"/>
    <s v="Delivered"/>
    <n v="46.92"/>
    <n v="1"/>
  </r>
  <r>
    <s v="8155db84-87c5-477f-9091-9dcdf5c0b490"/>
    <x v="339"/>
    <x v="1"/>
    <d v="2025-01-11T00:00:00"/>
    <n v="5"/>
    <s v="On Time"/>
    <s v="c5a435cb-05c2-48e0-ab05-6b48ea90f648"/>
    <s v="Brian Allen"/>
    <x v="0"/>
    <x v="7"/>
    <x v="1"/>
    <x v="0"/>
    <x v="4"/>
    <s v="Online"/>
    <s v="Credit Card"/>
    <n v="7"/>
    <n v="1421.79"/>
    <n v="0"/>
    <n v="9952.5300000000007"/>
    <n v="1276.5"/>
    <n v="1017.03"/>
    <n v="0.10218808684826874"/>
    <n v="137"/>
    <s v="Not Returned"/>
    <s v="In Transit"/>
    <n v="8.8800000000000008"/>
    <n v="3"/>
  </r>
  <r>
    <s v="d4961e60-2daf-43de-84cc-98eb803f8f00"/>
    <x v="504"/>
    <x v="6"/>
    <d v="2025-04-19T00:00:00"/>
    <n v="9"/>
    <s v="Late"/>
    <s v="b9ba04a8-54e0-4a94-8682-ca38fb780253"/>
    <s v="Julie Decker"/>
    <x v="3"/>
    <x v="6"/>
    <x v="0"/>
    <x v="3"/>
    <x v="9"/>
    <s v="Offline"/>
    <s v="UPI"/>
    <n v="4"/>
    <n v="594.66999999999996"/>
    <n v="5"/>
    <n v="2259.75"/>
    <n v="475.54"/>
    <n v="452.69"/>
    <n v="0.19031143323187652"/>
    <n v="191"/>
    <s v="Returned"/>
    <s v="Delivered"/>
    <n v="30.54"/>
    <n v="1"/>
  </r>
  <r>
    <s v="099c4929-5705-4671-b031-a179ac7625b8"/>
    <x v="660"/>
    <x v="2"/>
    <d v="2023-12-04T00:00:00"/>
    <n v="1"/>
    <s v="On Time"/>
    <s v="0eb9daed-a39a-44df-afd3-ec8b4a298783"/>
    <s v="Doris Harris MD"/>
    <x v="3"/>
    <x v="7"/>
    <x v="1"/>
    <x v="0"/>
    <x v="8"/>
    <s v="Online"/>
    <s v="Cash"/>
    <n v="6"/>
    <n v="1467.44"/>
    <n v="5"/>
    <n v="8364.41"/>
    <n v="1279.7"/>
    <n v="1070.1199999999999"/>
    <n v="0.12154046048447181"/>
    <n v="320"/>
    <s v="Not Returned"/>
    <s v="In Transit"/>
    <n v="14.65"/>
    <n v="4"/>
  </r>
  <r>
    <s v="d41a4093-31bf-4a3c-9ae5-7068d2ed9291"/>
    <x v="669"/>
    <x v="8"/>
    <d v="2025-06-07T00:00:00"/>
    <n v="5"/>
    <s v="On Time"/>
    <s v="50a8ad59-964d-4921-81f9-bf4586b5dd45"/>
    <s v="Barbara Chandler"/>
    <x v="2"/>
    <x v="0"/>
    <x v="0"/>
    <x v="3"/>
    <x v="9"/>
    <s v="Online"/>
    <s v="UPI"/>
    <n v="8"/>
    <n v="508.95"/>
    <n v="5"/>
    <n v="3868.02"/>
    <n v="452.18"/>
    <n v="431.45"/>
    <n v="0.10596571372433441"/>
    <n v="259"/>
    <s v="Not Returned"/>
    <s v="Pending"/>
    <n v="37.520000000000003"/>
    <n v="2"/>
  </r>
  <r>
    <s v="170e0447-1a28-4f20-8e52-9b862433d80d"/>
    <x v="4"/>
    <x v="4"/>
    <d v="2025-07-12T00:00:00"/>
    <n v="8"/>
    <s v="Late"/>
    <s v="746a18dc-9990-4c0d-b618-1e8e18360f46"/>
    <s v="Michelle Cobb"/>
    <x v="2"/>
    <x v="6"/>
    <x v="0"/>
    <x v="3"/>
    <x v="6"/>
    <s v="Offline"/>
    <s v="Credit Card"/>
    <n v="4"/>
    <n v="1941.01"/>
    <n v="20"/>
    <n v="6211.23"/>
    <n v="1253.95"/>
    <n v="2198.59"/>
    <n v="0.28317602691382321"/>
    <n v="133"/>
    <s v="Returned"/>
    <s v="Delivered"/>
    <n v="17.309999999999999"/>
    <n v="2"/>
  </r>
  <r>
    <s v="32d8aff9-f9c0-4882-9b40-bb900c5f606f"/>
    <x v="685"/>
    <x v="2"/>
    <d v="2024-12-18T00:00:00"/>
    <n v="6"/>
    <s v="Late"/>
    <s v="a180ee9b-1767-4700-97e3-ab403db87d15"/>
    <s v="Katherine Taylor"/>
    <x v="0"/>
    <x v="0"/>
    <x v="0"/>
    <x v="3"/>
    <x v="4"/>
    <s v="Offline"/>
    <s v="Debit Card"/>
    <n v="1"/>
    <n v="811.51"/>
    <n v="15"/>
    <n v="689.78"/>
    <n v="488.33"/>
    <n v="274.7"/>
    <n v="0.33850476272627572"/>
    <n v="422"/>
    <s v="Not Returned"/>
    <s v="In Transit"/>
    <n v="32.340000000000003"/>
    <n v="1"/>
  </r>
  <r>
    <s v="0a09bdc1-39c8-4117-bfdb-88d752b1731b"/>
    <x v="686"/>
    <x v="0"/>
    <d v="2025-03-04T00:00:00"/>
    <n v="4"/>
    <s v="On Time"/>
    <s v="08e5dd93-dad5-4f42-a81a-035fe1e3d66c"/>
    <s v="Tina Hull"/>
    <x v="3"/>
    <x v="0"/>
    <x v="0"/>
    <x v="3"/>
    <x v="7"/>
    <s v="Offline"/>
    <s v="Cash"/>
    <n v="7"/>
    <n v="711.05"/>
    <n v="20"/>
    <n v="3981.88"/>
    <n v="545.51"/>
    <n v="927.02"/>
    <n v="0.18624770209046984"/>
    <n v="154"/>
    <s v="Not Returned"/>
    <s v="Delivered"/>
    <n v="41.88"/>
    <n v="5"/>
  </r>
  <r>
    <s v="c22664f4-7f25-4778-8140-3ce5c2e8118f"/>
    <x v="33"/>
    <x v="0"/>
    <d v="2025-02-07T00:00:00"/>
    <n v="4"/>
    <s v="On Time"/>
    <s v="63abd48f-fdcd-445c-93d3-2d79f632090a"/>
    <s v="Tyler Garrison"/>
    <x v="1"/>
    <x v="7"/>
    <x v="1"/>
    <x v="0"/>
    <x v="5"/>
    <s v="Offline"/>
    <s v="Debit Card"/>
    <n v="6"/>
    <n v="1880.41"/>
    <n v="10"/>
    <n v="10154.209999999999"/>
    <n v="1402.41"/>
    <n v="2581.1999999999998"/>
    <n v="0.22877989374657651"/>
    <n v="243"/>
    <s v="Returned"/>
    <s v="Pending"/>
    <n v="29.35"/>
    <n v="4"/>
  </r>
  <r>
    <s v="8643eed7-dd30-44fc-b864-aaf78d73e7aa"/>
    <x v="128"/>
    <x v="8"/>
    <d v="2025-06-22T00:00:00"/>
    <n v="10"/>
    <s v="Late"/>
    <s v="e958c745-02bb-457d-8225-51d2e44e923a"/>
    <s v="Robert Osborn"/>
    <x v="1"/>
    <x v="4"/>
    <x v="2"/>
    <x v="1"/>
    <x v="6"/>
    <s v="Offline"/>
    <s v="Credit Card"/>
    <n v="10"/>
    <n v="678.2"/>
    <n v="0"/>
    <n v="6782"/>
    <n v="473.91"/>
    <n v="2042.9"/>
    <n v="0.30122382777941614"/>
    <n v="3"/>
    <s v="Returned"/>
    <s v="Pending"/>
    <n v="8.61"/>
    <n v="1"/>
  </r>
  <r>
    <s v="c7547e4d-55a7-4731-9b53-b124960a035c"/>
    <x v="687"/>
    <x v="11"/>
    <d v="2023-11-16T00:00:00"/>
    <n v="8"/>
    <s v="Late"/>
    <s v="20be8394-8cbb-4a01-9cac-fd9f6a3eed4f"/>
    <s v="Kelly Smith"/>
    <x v="1"/>
    <x v="1"/>
    <x v="1"/>
    <x v="0"/>
    <x v="6"/>
    <s v="Offline"/>
    <s v="UPI"/>
    <n v="7"/>
    <n v="877.06"/>
    <n v="0"/>
    <n v="6139.42"/>
    <n v="748.86"/>
    <n v="897.4"/>
    <n v="0.14617015939616446"/>
    <n v="495"/>
    <s v="Returned"/>
    <s v="Delivered"/>
    <n v="47.64"/>
    <n v="2"/>
  </r>
  <r>
    <s v="a3078402-78e6-425e-9577-526f609626ba"/>
    <x v="246"/>
    <x v="6"/>
    <d v="2025-04-10T00:00:00"/>
    <n v="7"/>
    <s v="Late"/>
    <s v="bab0dbe0-438e-4bb9-bf52-7025b3ed3b04"/>
    <s v="William Wilson"/>
    <x v="0"/>
    <x v="1"/>
    <x v="1"/>
    <x v="0"/>
    <x v="1"/>
    <s v="Offline"/>
    <s v="Cash"/>
    <n v="4"/>
    <n v="1048.3900000000001"/>
    <n v="20"/>
    <n v="3354.85"/>
    <n v="897.54"/>
    <n v="482.72"/>
    <n v="0.11510983508045669"/>
    <n v="65"/>
    <s v="Returned"/>
    <s v="Pending"/>
    <n v="46.95"/>
    <n v="1"/>
  </r>
  <r>
    <s v="00c976e5-eaab-4629-aa5e-ec28e86e8c8d"/>
    <x v="224"/>
    <x v="3"/>
    <d v="2025-05-05T00:00:00"/>
    <n v="4"/>
    <s v="On Time"/>
    <s v="36b528a4-ae1c-44c6-9efd-a9e9e1dd2f7f"/>
    <s v="Leonard Reed"/>
    <x v="2"/>
    <x v="1"/>
    <x v="1"/>
    <x v="2"/>
    <x v="0"/>
    <s v="Offline"/>
    <s v="UPI"/>
    <n v="8"/>
    <n v="1081.99"/>
    <n v="15"/>
    <n v="7357.53"/>
    <n v="957.14"/>
    <n v="848.98"/>
    <n v="9.8080851024501148E-2"/>
    <n v="371"/>
    <s v="Not Returned"/>
    <s v="Delivered"/>
    <n v="32.270000000000003"/>
    <n v="2"/>
  </r>
  <r>
    <s v="9a8b8524-4fac-40ff-9385-3f450ed57c8c"/>
    <x v="665"/>
    <x v="5"/>
    <d v="2025-09-11T00:00:00"/>
    <n v="7"/>
    <s v="Late"/>
    <s v="deef7995-1f88-4ed9-8efa-bf951227557d"/>
    <s v="Patricia Mitchell"/>
    <x v="3"/>
    <x v="0"/>
    <x v="0"/>
    <x v="1"/>
    <x v="7"/>
    <s v="Online"/>
    <s v="Cash"/>
    <n v="4"/>
    <n v="90.93"/>
    <n v="0"/>
    <n v="363.72"/>
    <n v="68.91"/>
    <n v="88.08"/>
    <n v="0.24216430221049157"/>
    <n v="196"/>
    <s v="Returned"/>
    <s v="Pending"/>
    <n v="33.340000000000003"/>
    <n v="2"/>
  </r>
  <r>
    <s v="65a1ee9c-3b39-48aa-b9d0-eb014ad07831"/>
    <x v="649"/>
    <x v="2"/>
    <d v="2024-12-15T00:00:00"/>
    <n v="7"/>
    <s v="Late"/>
    <s v="d68b717e-57cb-4719-ba33-67d087a6c63c"/>
    <s v="Charles Shea"/>
    <x v="1"/>
    <x v="1"/>
    <x v="1"/>
    <x v="1"/>
    <x v="8"/>
    <s v="Offline"/>
    <s v="Net Banking"/>
    <n v="2"/>
    <n v="856.25"/>
    <n v="15"/>
    <n v="1455.62"/>
    <n v="669.81"/>
    <n v="316.95"/>
    <n v="0.18508029197080292"/>
    <n v="302"/>
    <s v="Returned"/>
    <s v="In Transit"/>
    <n v="43.14"/>
    <n v="4"/>
  </r>
  <r>
    <s v="285d9795-b913-4441-90a0-54172bac7c89"/>
    <x v="242"/>
    <x v="10"/>
    <d v="2024-03-20T00:00:00"/>
    <n v="4"/>
    <s v="On Time"/>
    <s v="9a1a59cf-9b48-4ff5-b730-9e25f10cb4f0"/>
    <s v="Angel Hayes"/>
    <x v="1"/>
    <x v="3"/>
    <x v="0"/>
    <x v="0"/>
    <x v="8"/>
    <s v="Offline"/>
    <s v="Debit Card"/>
    <n v="10"/>
    <n v="337.32"/>
    <n v="0"/>
    <n v="3373.2"/>
    <n v="274.55"/>
    <n v="627.70000000000005"/>
    <n v="0.186084430214633"/>
    <n v="403"/>
    <s v="Returned"/>
    <s v="Pending"/>
    <n v="41.23"/>
    <n v="4"/>
  </r>
  <r>
    <s v="179c0a64-13a5-493a-ab13-ad0a567328bc"/>
    <x v="163"/>
    <x v="4"/>
    <d v="2024-07-13T00:00:00"/>
    <n v="10"/>
    <s v="Late"/>
    <s v="b206da83-0956-40e5-af0c-1132415155db"/>
    <s v="Monica Anderson"/>
    <x v="3"/>
    <x v="0"/>
    <x v="0"/>
    <x v="1"/>
    <x v="2"/>
    <s v="Online"/>
    <s v="Debit Card"/>
    <n v="4"/>
    <n v="1781.72"/>
    <n v="15"/>
    <n v="6057.85"/>
    <n v="1380.75"/>
    <n v="1363.3"/>
    <n v="0.19128987719731494"/>
    <n v="160"/>
    <s v="Returned"/>
    <s v="Pending"/>
    <n v="23.65"/>
    <n v="3"/>
  </r>
  <r>
    <s v="0af87147-bf44-4a67-b0cf-99906841667c"/>
    <x v="617"/>
    <x v="2"/>
    <d v="2024-12-15T00:00:00"/>
    <n v="9"/>
    <s v="Late"/>
    <s v="0570ea72-a167-40f7-9de8-f62bd45f8e7f"/>
    <s v="Gail Vasquez"/>
    <x v="2"/>
    <x v="3"/>
    <x v="0"/>
    <x v="2"/>
    <x v="1"/>
    <s v="Online"/>
    <s v="Credit Card"/>
    <n v="4"/>
    <n v="592.91999999999996"/>
    <n v="15"/>
    <n v="2015.93"/>
    <n v="492.14"/>
    <n v="342.65"/>
    <n v="0.14447564595560952"/>
    <n v="38"/>
    <s v="Not Returned"/>
    <s v="Delivered"/>
    <n v="14.94"/>
    <n v="4"/>
  </r>
  <r>
    <s v="ca6d6803-f75e-448f-af74-7d686dbd4921"/>
    <x v="264"/>
    <x v="9"/>
    <d v="2024-08-27T00:00:00"/>
    <n v="8"/>
    <s v="Late"/>
    <s v="b1956d60-84f3-4ac6-8bde-24e2be66de49"/>
    <s v="Paul Simmons"/>
    <x v="0"/>
    <x v="3"/>
    <x v="0"/>
    <x v="0"/>
    <x v="4"/>
    <s v="Offline"/>
    <s v="UPI"/>
    <n v="1"/>
    <n v="1429.69"/>
    <n v="10"/>
    <n v="1286.72"/>
    <n v="1098.83"/>
    <n v="297.77"/>
    <n v="0.20827591995467548"/>
    <n v="359"/>
    <s v="Not Returned"/>
    <s v="Pending"/>
    <n v="35.369999999999997"/>
    <n v="1"/>
  </r>
  <r>
    <s v="f1a0051f-0aca-4683-b058-291104999aeb"/>
    <x v="688"/>
    <x v="9"/>
    <d v="2025-08-10T00:00:00"/>
    <n v="6"/>
    <s v="Late"/>
    <s v="0e2ddf52-fd81-40c8-9ff4-cc9131646c14"/>
    <s v="Christina Myers"/>
    <x v="0"/>
    <x v="4"/>
    <x v="2"/>
    <x v="1"/>
    <x v="9"/>
    <s v="Online"/>
    <s v="Credit Card"/>
    <n v="10"/>
    <n v="1084.76"/>
    <n v="0"/>
    <n v="10847.6"/>
    <n v="706.74"/>
    <n v="3780.2"/>
    <n v="0.34848261366569561"/>
    <n v="365"/>
    <s v="Not Returned"/>
    <s v="In Transit"/>
    <n v="47.92"/>
    <n v="4"/>
  </r>
  <r>
    <s v="df09451f-d173-4d6d-96a0-0e139b805cc7"/>
    <x v="5"/>
    <x v="5"/>
    <d v="2025-09-07T00:00:00"/>
    <n v="4"/>
    <s v="On Time"/>
    <s v="276c01fb-62e3-4426-86fb-22acc342adc9"/>
    <s v="Angel Bentley"/>
    <x v="1"/>
    <x v="5"/>
    <x v="1"/>
    <x v="0"/>
    <x v="2"/>
    <s v="Online"/>
    <s v="UPI"/>
    <n v="7"/>
    <n v="398.23"/>
    <n v="15"/>
    <n v="2369.4699999999998"/>
    <n v="325.52999999999997"/>
    <n v="432.57"/>
    <n v="0.15517593924544681"/>
    <n v="260"/>
    <s v="Not Returned"/>
    <s v="Delivered"/>
    <n v="29.08"/>
    <n v="1"/>
  </r>
  <r>
    <s v="c4811514-2cee-4a3a-b3e9-d42f19960b40"/>
    <x v="540"/>
    <x v="10"/>
    <d v="2024-04-07T00:00:00"/>
    <n v="8"/>
    <s v="Late"/>
    <s v="572d3274-e5c2-4467-8107-e87337f66fc4"/>
    <s v="Robert Hicks"/>
    <x v="1"/>
    <x v="5"/>
    <x v="1"/>
    <x v="2"/>
    <x v="6"/>
    <s v="Offline"/>
    <s v="Net Banking"/>
    <n v="10"/>
    <n v="1332.89"/>
    <n v="20"/>
    <n v="10663.12"/>
    <n v="1180.1600000000001"/>
    <n v="1221.8399999999999"/>
    <n v="9.1668479769523345E-2"/>
    <n v="100"/>
    <s v="Not Returned"/>
    <s v="In Transit"/>
    <n v="43.37"/>
    <n v="3"/>
  </r>
  <r>
    <s v="7c4243c7-1bd8-478e-9271-4fea6fad7460"/>
    <x v="661"/>
    <x v="10"/>
    <d v="2024-03-12T00:00:00"/>
    <n v="5"/>
    <s v="On Time"/>
    <s v="6caa4c8d-7c3a-4a22-98f1-48fba05a53c4"/>
    <s v="Maria Thomas"/>
    <x v="0"/>
    <x v="6"/>
    <x v="0"/>
    <x v="0"/>
    <x v="4"/>
    <s v="Online"/>
    <s v="Credit Card"/>
    <n v="3"/>
    <n v="1925.26"/>
    <n v="10"/>
    <n v="5198.2"/>
    <n v="1570.9"/>
    <n v="956.77"/>
    <n v="0.16565208508634333"/>
    <n v="245"/>
    <s v="Returned"/>
    <s v="In Transit"/>
    <n v="48.34"/>
    <n v="4"/>
  </r>
  <r>
    <s v="43874957-d4d6-4370-8645-1ddafbe22c49"/>
    <x v="39"/>
    <x v="10"/>
    <d v="2024-04-05T00:00:00"/>
    <n v="8"/>
    <s v="Late"/>
    <s v="0a53d7c4-f68f-405b-bfe9-efdb4a57b541"/>
    <s v="Eric Spencer"/>
    <x v="2"/>
    <x v="1"/>
    <x v="1"/>
    <x v="1"/>
    <x v="1"/>
    <s v="Online"/>
    <s v="Credit Card"/>
    <n v="6"/>
    <n v="880.11"/>
    <n v="15"/>
    <n v="4488.5600000000004"/>
    <n v="780.97"/>
    <n v="505.61"/>
    <n v="9.5747501259312293E-2"/>
    <n v="82"/>
    <s v="Not Returned"/>
    <s v="Pending"/>
    <n v="18.12"/>
    <n v="2"/>
  </r>
  <r>
    <s v="c7be05c6-728a-45fd-bc32-964b871e8c56"/>
    <x v="500"/>
    <x v="8"/>
    <d v="2025-06-28T00:00:00"/>
    <n v="4"/>
    <s v="On Time"/>
    <s v="3cc7edc8-4c66-44ab-97b5-3de231ae84be"/>
    <s v="Michael Pierce"/>
    <x v="0"/>
    <x v="2"/>
    <x v="2"/>
    <x v="1"/>
    <x v="3"/>
    <s v="Online"/>
    <s v="Net Banking"/>
    <n v="9"/>
    <n v="1603.14"/>
    <n v="0"/>
    <n v="14428.26"/>
    <n v="1135.74"/>
    <n v="4206.6000000000004"/>
    <n v="0.29155282757588236"/>
    <n v="493"/>
    <s v="Returned"/>
    <s v="Pending"/>
    <n v="16.37"/>
    <n v="5"/>
  </r>
  <r>
    <s v="0bce8eeb-684f-4e52-a2f1-5aad8752d9fb"/>
    <x v="215"/>
    <x v="5"/>
    <d v="2025-09-18T00:00:00"/>
    <n v="8"/>
    <s v="Late"/>
    <s v="5fd24b9a-a527-4af5-bbd6-df9b36430f4d"/>
    <s v="Becky Garcia"/>
    <x v="1"/>
    <x v="5"/>
    <x v="1"/>
    <x v="3"/>
    <x v="8"/>
    <s v="Online"/>
    <s v="Debit Card"/>
    <n v="3"/>
    <n v="1925.02"/>
    <n v="0"/>
    <n v="5775.06"/>
    <n v="1177.72"/>
    <n v="2241.9"/>
    <n v="0.38820375892198528"/>
    <n v="325"/>
    <s v="Not Returned"/>
    <s v="Delivered"/>
    <n v="37.229999999999997"/>
    <n v="3"/>
  </r>
  <r>
    <s v="049f32c7-b1a7-4537-b0ec-70747397b987"/>
    <x v="377"/>
    <x v="4"/>
    <d v="2024-08-09T00:00:00"/>
    <n v="10"/>
    <s v="Late"/>
    <s v="81e4ee99-0c28-4323-927f-6d1f9b0dfaab"/>
    <s v="Justin Zimmerman"/>
    <x v="2"/>
    <x v="3"/>
    <x v="0"/>
    <x v="2"/>
    <x v="7"/>
    <s v="Online"/>
    <s v="Net Banking"/>
    <n v="8"/>
    <n v="408.59"/>
    <n v="5"/>
    <n v="3105.28"/>
    <n v="245.96"/>
    <n v="1235.99"/>
    <n v="0.37812660613328769"/>
    <n v="151"/>
    <s v="Returned"/>
    <s v="Pending"/>
    <n v="26.15"/>
    <n v="1"/>
  </r>
  <r>
    <s v="2e89015e-92f7-45e7-8927-db4a4a12d0d4"/>
    <x v="494"/>
    <x v="4"/>
    <d v="2025-07-07T00:00:00"/>
    <n v="6"/>
    <s v="Late"/>
    <s v="fed024cb-b6f3-4bd4-8409-b7c8ef59a4b5"/>
    <s v="David Aguirre"/>
    <x v="0"/>
    <x v="4"/>
    <x v="2"/>
    <x v="1"/>
    <x v="9"/>
    <s v="Online"/>
    <s v="Net Banking"/>
    <n v="7"/>
    <n v="1245.49"/>
    <n v="5"/>
    <n v="8282.51"/>
    <n v="982.4"/>
    <n v="1749.55"/>
    <n v="0.2006725981627426"/>
    <n v="374"/>
    <s v="Not Returned"/>
    <s v="In Transit"/>
    <n v="19.940000000000001"/>
    <n v="1"/>
  </r>
  <r>
    <s v="92a2319d-b4c7-4241-990c-b8bfc1978cb8"/>
    <x v="90"/>
    <x v="9"/>
    <d v="2024-09-02T00:00:00"/>
    <n v="9"/>
    <s v="Late"/>
    <s v="6bb57af7-a03f-437f-b14d-a3ea9fafc17e"/>
    <s v="Laura Bennett"/>
    <x v="3"/>
    <x v="1"/>
    <x v="1"/>
    <x v="2"/>
    <x v="5"/>
    <s v="Online"/>
    <s v="Debit Card"/>
    <n v="2"/>
    <n v="113.1"/>
    <n v="20"/>
    <n v="180.96"/>
    <n v="78.16"/>
    <n v="55.9"/>
    <n v="0.2471264367816092"/>
    <n v="219"/>
    <s v="Returned"/>
    <s v="Delivered"/>
    <n v="36.049999999999997"/>
    <n v="1"/>
  </r>
  <r>
    <s v="8d7da747-d48d-4f9a-8be1-a297a8222853"/>
    <x v="289"/>
    <x v="8"/>
    <d v="2025-06-15T00:00:00"/>
    <n v="1"/>
    <s v="On Time"/>
    <s v="99adf607-c26e-4dbd-9acb-0045a449aefa"/>
    <s v="Megan Juarez"/>
    <x v="1"/>
    <x v="2"/>
    <x v="2"/>
    <x v="3"/>
    <x v="3"/>
    <s v="Online"/>
    <s v="Credit Card"/>
    <n v="3"/>
    <n v="1992.26"/>
    <n v="5"/>
    <n v="5677.94"/>
    <n v="1339.17"/>
    <n v="1861.31"/>
    <n v="0.31142354244258613"/>
    <n v="361"/>
    <s v="Returned"/>
    <s v="Pending"/>
    <n v="17.23"/>
    <n v="2"/>
  </r>
  <r>
    <s v="85afb680-e39f-4cc7-96f3-9bed74c9abd9"/>
    <x v="305"/>
    <x v="9"/>
    <d v="2025-08-17T00:00:00"/>
    <n v="7"/>
    <s v="Late"/>
    <s v="c89578d9-8907-49db-a52a-95db4ba9008d"/>
    <s v="James Crane"/>
    <x v="1"/>
    <x v="3"/>
    <x v="0"/>
    <x v="1"/>
    <x v="9"/>
    <s v="Online"/>
    <s v="Net Banking"/>
    <n v="4"/>
    <n v="695.24"/>
    <n v="20"/>
    <n v="2224.77"/>
    <n v="441.07"/>
    <n v="813.34"/>
    <n v="0.29246734940452218"/>
    <n v="57"/>
    <s v="Not Returned"/>
    <s v="Pending"/>
    <n v="22.84"/>
    <n v="1"/>
  </r>
  <r>
    <s v="1a5a8977-90ba-4d38-9492-112f259d537f"/>
    <x v="217"/>
    <x v="6"/>
    <d v="2024-05-01T00:00:00"/>
    <n v="5"/>
    <s v="On Time"/>
    <s v="801cbac1-c5b5-4b89-8572-2bc54b5e4a40"/>
    <s v="Laura Sparks"/>
    <x v="0"/>
    <x v="4"/>
    <x v="2"/>
    <x v="3"/>
    <x v="4"/>
    <s v="Online"/>
    <s v="Debit Card"/>
    <n v="9"/>
    <n v="801.74"/>
    <n v="15"/>
    <n v="6133.31"/>
    <n v="655.88"/>
    <n v="1115.83"/>
    <n v="0.15464004678712689"/>
    <n v="439"/>
    <s v="Returned"/>
    <s v="In Transit"/>
    <n v="21.82"/>
    <n v="3"/>
  </r>
  <r>
    <s v="e3fa6893-2cd4-476d-b40a-b6cf31c78a33"/>
    <x v="550"/>
    <x v="9"/>
    <d v="2025-08-13T00:00:00"/>
    <n v="1"/>
    <s v="On Time"/>
    <s v="d6d4eb06-2f59-4f3e-9bbd-251330bc76c4"/>
    <s v="Sabrina Phillips"/>
    <x v="0"/>
    <x v="0"/>
    <x v="0"/>
    <x v="0"/>
    <x v="2"/>
    <s v="Offline"/>
    <s v="UPI"/>
    <n v="7"/>
    <n v="244.2"/>
    <n v="10"/>
    <n v="1538.46"/>
    <n v="189.03"/>
    <n v="347.57"/>
    <n v="0.20332865332865335"/>
    <n v="403"/>
    <s v="Not Returned"/>
    <s v="Pending"/>
    <n v="6.24"/>
    <n v="3"/>
  </r>
  <r>
    <s v="677a72f6-6e0c-42e9-b817-9896c6b98ce2"/>
    <x v="417"/>
    <x v="0"/>
    <d v="2024-02-06T00:00:00"/>
    <n v="3"/>
    <s v="On Time"/>
    <s v="f001e73c-f5eb-47f9-8f52-3f8a905cbe00"/>
    <s v="Marcus Johnson"/>
    <x v="0"/>
    <x v="0"/>
    <x v="0"/>
    <x v="3"/>
    <x v="2"/>
    <s v="Online"/>
    <s v="UPI"/>
    <n v="10"/>
    <n v="633.67999999999995"/>
    <n v="15"/>
    <n v="5386.28"/>
    <n v="538.02"/>
    <n v="813.11"/>
    <n v="0.12831555359171823"/>
    <n v="49"/>
    <s v="Returned"/>
    <s v="In Transit"/>
    <n v="5.27"/>
    <n v="1"/>
  </r>
  <r>
    <s v="a3e6bbfd-65e2-4bba-a7ae-222079150e99"/>
    <x v="381"/>
    <x v="2"/>
    <d v="2024-12-26T00:00:00"/>
    <n v="3"/>
    <s v="On Time"/>
    <s v="6aeea07a-c387-48eb-b509-d8ba1e22ade1"/>
    <s v="Amanda Ramos"/>
    <x v="3"/>
    <x v="4"/>
    <x v="2"/>
    <x v="3"/>
    <x v="5"/>
    <s v="Offline"/>
    <s v="Debit Card"/>
    <n v="4"/>
    <n v="1475.08"/>
    <n v="0"/>
    <n v="5900.32"/>
    <n v="1031.03"/>
    <n v="1776.2"/>
    <n v="0.30103452016161836"/>
    <n v="357"/>
    <s v="Returned"/>
    <s v="Pending"/>
    <n v="12.32"/>
    <n v="5"/>
  </r>
  <r>
    <s v="f16a8348-8fc8-4d53-8f3b-81d63745abe5"/>
    <x v="361"/>
    <x v="3"/>
    <d v="2025-05-25T00:00:00"/>
    <n v="5"/>
    <s v="On Time"/>
    <s v="851e4fe8-3a65-40b5-b972-5caffea42063"/>
    <s v="Erika Bates"/>
    <x v="1"/>
    <x v="1"/>
    <x v="1"/>
    <x v="2"/>
    <x v="1"/>
    <s v="Offline"/>
    <s v="UPI"/>
    <n v="4"/>
    <n v="1683.03"/>
    <n v="15"/>
    <n v="5722.3"/>
    <n v="1336.96"/>
    <n v="1176.6400000000001"/>
    <n v="0.17478000986316347"/>
    <n v="378"/>
    <s v="Returned"/>
    <s v="Pending"/>
    <n v="43.29"/>
    <n v="3"/>
  </r>
  <r>
    <s v="e60587ef-3e74-47a2-a672-d32f5c9f0999"/>
    <x v="69"/>
    <x v="5"/>
    <d v="2025-09-23T00:00:00"/>
    <n v="2"/>
    <s v="On Time"/>
    <s v="a8422325-2376-4f57-852c-62cef3377b9e"/>
    <s v="Nicole Huff"/>
    <x v="0"/>
    <x v="7"/>
    <x v="1"/>
    <x v="3"/>
    <x v="7"/>
    <s v="Online"/>
    <s v="UPI"/>
    <n v="4"/>
    <n v="1879.92"/>
    <n v="20"/>
    <n v="6015.74"/>
    <n v="1333.31"/>
    <n v="1749.15"/>
    <n v="0.23260963232477977"/>
    <n v="397"/>
    <s v="Returned"/>
    <s v="In Transit"/>
    <n v="19.37"/>
    <n v="4"/>
  </r>
  <r>
    <s v="583d2337-e5b2-4a6d-80c9-578ed3f8b32d"/>
    <x v="27"/>
    <x v="3"/>
    <d v="2024-05-26T00:00:00"/>
    <n v="1"/>
    <s v="On Time"/>
    <s v="a9e0917f-e324-45db-a850-18bff5c3e7f5"/>
    <s v="Charles Neal"/>
    <x v="1"/>
    <x v="5"/>
    <x v="1"/>
    <x v="3"/>
    <x v="9"/>
    <s v="Online"/>
    <s v="Cash"/>
    <n v="9"/>
    <n v="1423.04"/>
    <n v="20"/>
    <n v="10245.89"/>
    <n v="929.46"/>
    <n v="3553.78"/>
    <n v="0.27747951178072611"/>
    <n v="141"/>
    <s v="Returned"/>
    <s v="Delivered"/>
    <n v="5.89"/>
    <n v="3"/>
  </r>
  <r>
    <s v="8c9bcaa6-07aa-440c-9762-0a6f6f24564d"/>
    <x v="382"/>
    <x v="0"/>
    <d v="2025-02-06T00:00:00"/>
    <n v="5"/>
    <s v="On Time"/>
    <s v="25b1ad19-c8b9-4543-9956-3604cdf94cb5"/>
    <s v="Phillip Stephens"/>
    <x v="1"/>
    <x v="1"/>
    <x v="1"/>
    <x v="3"/>
    <x v="5"/>
    <s v="Online"/>
    <s v="Net Banking"/>
    <n v="7"/>
    <n v="1681.7"/>
    <n v="0"/>
    <n v="11771.9"/>
    <n v="1412.26"/>
    <n v="1886.08"/>
    <n v="0.16021882618778616"/>
    <n v="457"/>
    <s v="Returned"/>
    <s v="In Transit"/>
    <n v="48.08"/>
    <n v="3"/>
  </r>
  <r>
    <s v="17ef71fc-441b-4a37-a931-f6476f242a0f"/>
    <x v="522"/>
    <x v="0"/>
    <d v="2024-02-13T00:00:00"/>
    <n v="6"/>
    <s v="Late"/>
    <s v="92aa71d5-61e7-4ff5-8cf5-0927c89a10a3"/>
    <s v="Jason Jones"/>
    <x v="2"/>
    <x v="3"/>
    <x v="0"/>
    <x v="2"/>
    <x v="4"/>
    <s v="Offline"/>
    <s v="UPI"/>
    <n v="1"/>
    <n v="1764.6"/>
    <n v="10"/>
    <n v="1588.14"/>
    <n v="1448.62"/>
    <n v="284.38"/>
    <n v="0.16115833616683667"/>
    <n v="227"/>
    <s v="Not Returned"/>
    <s v="Pending"/>
    <n v="32.33"/>
    <n v="1"/>
  </r>
  <r>
    <s v="7b5fb427-8fd1-4c4e-83d2-a7ca377533ab"/>
    <x v="36"/>
    <x v="4"/>
    <d v="2025-07-27T00:00:00"/>
    <n v="5"/>
    <s v="On Time"/>
    <s v="ac08f401-1927-4805-ad0b-4f01cf09b990"/>
    <s v="Sonya Miranda"/>
    <x v="3"/>
    <x v="0"/>
    <x v="0"/>
    <x v="1"/>
    <x v="9"/>
    <s v="Offline"/>
    <s v="Cash"/>
    <n v="9"/>
    <n v="1979.41"/>
    <n v="5"/>
    <n v="16923.96"/>
    <n v="1198.53"/>
    <n v="6676.52"/>
    <n v="0.37477609770363668"/>
    <n v="497"/>
    <s v="Returned"/>
    <s v="In Transit"/>
    <n v="44.33"/>
    <n v="3"/>
  </r>
  <r>
    <s v="563bf6e0-924e-48b4-904e-4b66874c146c"/>
    <x v="4"/>
    <x v="4"/>
    <d v="2025-07-14T00:00:00"/>
    <n v="10"/>
    <s v="Late"/>
    <s v="1ec4816d-c01b-4459-ac7f-dc2efb0059ff"/>
    <s v="Corey Adams"/>
    <x v="2"/>
    <x v="0"/>
    <x v="0"/>
    <x v="0"/>
    <x v="2"/>
    <s v="Online"/>
    <s v="Credit Card"/>
    <n v="10"/>
    <n v="51.1"/>
    <n v="10"/>
    <n v="459.9"/>
    <n v="45.5"/>
    <n v="50.4"/>
    <n v="9.8630136986301367E-2"/>
    <n v="449"/>
    <s v="Not Returned"/>
    <s v="Pending"/>
    <n v="46.78"/>
    <n v="2"/>
  </r>
  <r>
    <s v="cbd93d47-966d-402f-bd98-03952621b899"/>
    <x v="604"/>
    <x v="2"/>
    <d v="2024-12-11T00:00:00"/>
    <n v="1"/>
    <s v="On Time"/>
    <s v="824fdf53-d98a-4a6f-8f8c-d57dc5ecd23e"/>
    <s v="Steven Bond"/>
    <x v="0"/>
    <x v="5"/>
    <x v="1"/>
    <x v="0"/>
    <x v="8"/>
    <s v="Online"/>
    <s v="UPI"/>
    <n v="9"/>
    <n v="442.76"/>
    <n v="20"/>
    <n v="3187.87"/>
    <n v="368.84"/>
    <n v="532.22"/>
    <n v="0.1335611969363889"/>
    <n v="234"/>
    <s v="Not Returned"/>
    <s v="Pending"/>
    <n v="38.68"/>
    <n v="2"/>
  </r>
  <r>
    <s v="c098e2b4-7a79-4ed4-aa0b-fd9ff58f9bdd"/>
    <x v="65"/>
    <x v="4"/>
    <d v="2025-08-03T00:00:00"/>
    <n v="10"/>
    <s v="Late"/>
    <s v="aaef7529-01aa-4b80-8040-1b203946ad23"/>
    <s v="Jessica Myers"/>
    <x v="2"/>
    <x v="2"/>
    <x v="2"/>
    <x v="0"/>
    <x v="9"/>
    <s v="Online"/>
    <s v="Cash"/>
    <n v="2"/>
    <n v="597.49"/>
    <n v="0"/>
    <n v="1194.98"/>
    <n v="492.52"/>
    <n v="209.94"/>
    <n v="0.17568494870207033"/>
    <n v="53"/>
    <s v="Not Returned"/>
    <s v="Pending"/>
    <n v="22.73"/>
    <n v="1"/>
  </r>
  <r>
    <s v="0e1e5ebd-ff99-4e31-9006-e0eb63a84422"/>
    <x v="5"/>
    <x v="5"/>
    <d v="2025-09-06T00:00:00"/>
    <n v="3"/>
    <s v="On Time"/>
    <s v="c3649c91-faca-40d4-956e-09491de58d73"/>
    <s v="Dale Miller"/>
    <x v="3"/>
    <x v="2"/>
    <x v="2"/>
    <x v="1"/>
    <x v="1"/>
    <s v="Offline"/>
    <s v="Net Banking"/>
    <n v="9"/>
    <n v="1369.68"/>
    <n v="20"/>
    <n v="9861.7000000000007"/>
    <n v="1099.8399999999999"/>
    <n v="1942.85"/>
    <n v="0.15760777862144604"/>
    <n v="333"/>
    <s v="Returned"/>
    <s v="Pending"/>
    <n v="39.78"/>
    <n v="3"/>
  </r>
  <r>
    <s v="d2d4dd05-55b8-4364-9ca4-d06cd076ddad"/>
    <x v="460"/>
    <x v="10"/>
    <d v="2024-03-16T00:00:00"/>
    <n v="1"/>
    <s v="On Time"/>
    <s v="068634e7-dabd-485c-92c5-69abf830aa05"/>
    <s v="Austin Rose"/>
    <x v="2"/>
    <x v="2"/>
    <x v="2"/>
    <x v="3"/>
    <x v="2"/>
    <s v="Online"/>
    <s v="Cash"/>
    <n v="1"/>
    <n v="1408.52"/>
    <n v="20"/>
    <n v="1126.82"/>
    <n v="848.73"/>
    <n v="447.83"/>
    <n v="0.31794365717206713"/>
    <n v="300"/>
    <s v="Not Returned"/>
    <s v="Pending"/>
    <n v="31.21"/>
    <n v="5"/>
  </r>
  <r>
    <s v="4b045067-1481-496b-877c-bc8ca5f604d7"/>
    <x v="33"/>
    <x v="0"/>
    <d v="2025-02-04T00:00:00"/>
    <n v="1"/>
    <s v="On Time"/>
    <s v="db9b318b-12ba-4c10-9b45-caa9a13ea32a"/>
    <s v="Amy Russell"/>
    <x v="2"/>
    <x v="3"/>
    <x v="0"/>
    <x v="2"/>
    <x v="6"/>
    <s v="Offline"/>
    <s v="Net Banking"/>
    <n v="5"/>
    <n v="951.98"/>
    <n v="10"/>
    <n v="4283.91"/>
    <n v="650.33000000000004"/>
    <n v="1357.42"/>
    <n v="0.28517826004748004"/>
    <n v="463"/>
    <s v="Returned"/>
    <s v="Pending"/>
    <n v="24.17"/>
    <n v="4"/>
  </r>
  <r>
    <s v="3226786f-8595-40c1-a129-5a39dce6ea64"/>
    <x v="513"/>
    <x v="10"/>
    <d v="2024-03-04T00:00:00"/>
    <n v="2"/>
    <s v="On Time"/>
    <s v="717d0042-f30d-4ea3-951c-4200df30f2f5"/>
    <s v="Lori Williams"/>
    <x v="2"/>
    <x v="6"/>
    <x v="0"/>
    <x v="2"/>
    <x v="8"/>
    <s v="Online"/>
    <s v="UPI"/>
    <n v="8"/>
    <n v="630.54999999999995"/>
    <n v="10"/>
    <n v="4539.96"/>
    <n v="566.27"/>
    <n v="462.82"/>
    <n v="9.1749266513361363E-2"/>
    <n v="127"/>
    <s v="Not Returned"/>
    <s v="Pending"/>
    <n v="34.35"/>
    <n v="5"/>
  </r>
  <r>
    <s v="4526aeed-47a0-4cda-a333-639f387364c1"/>
    <x v="562"/>
    <x v="4"/>
    <d v="2024-08-08T00:00:00"/>
    <n v="10"/>
    <s v="Late"/>
    <s v="70ce68ab-7ec9-4f95-a54d-ce58044e2d9b"/>
    <s v="Douglas Martin"/>
    <x v="2"/>
    <x v="2"/>
    <x v="2"/>
    <x v="2"/>
    <x v="4"/>
    <s v="Offline"/>
    <s v="Net Banking"/>
    <n v="8"/>
    <n v="1494.51"/>
    <n v="20"/>
    <n v="9564.86"/>
    <n v="1212.3699999999999"/>
    <n v="1805.7"/>
    <n v="0.15102776160748341"/>
    <n v="437"/>
    <s v="Not Returned"/>
    <s v="In Transit"/>
    <n v="27.83"/>
    <n v="2"/>
  </r>
  <r>
    <s v="23c560d2-e2ab-46e3-b2f3-4ed1f163ebe1"/>
    <x v="481"/>
    <x v="6"/>
    <d v="2025-05-02T00:00:00"/>
    <n v="9"/>
    <s v="Late"/>
    <s v="dceea2eb-c351-4359-a739-6010b9dc86a9"/>
    <s v="Carlos Taylor"/>
    <x v="3"/>
    <x v="7"/>
    <x v="1"/>
    <x v="2"/>
    <x v="2"/>
    <s v="Online"/>
    <s v="UPI"/>
    <n v="9"/>
    <n v="1348.69"/>
    <n v="0"/>
    <n v="12138.21"/>
    <n v="962.32"/>
    <n v="3477.33"/>
    <n v="0.28647798975301958"/>
    <n v="346"/>
    <s v="Returned"/>
    <s v="In Transit"/>
    <n v="42.85"/>
    <n v="2"/>
  </r>
  <r>
    <s v="bef0e0f1-1791-4e3c-8c75-70cc8e32ebbf"/>
    <x v="689"/>
    <x v="11"/>
    <d v="2023-11-03T00:00:00"/>
    <n v="2"/>
    <s v="On Time"/>
    <s v="a01989d1-b998-4301-bdf9-e116df58c65f"/>
    <s v="Tammy Leblanc"/>
    <x v="1"/>
    <x v="1"/>
    <x v="1"/>
    <x v="3"/>
    <x v="5"/>
    <s v="Offline"/>
    <s v="Credit Card"/>
    <n v="8"/>
    <n v="1622.42"/>
    <n v="15"/>
    <n v="11032.46"/>
    <n v="1439.4"/>
    <n v="1244.54"/>
    <n v="9.5886083751433038E-2"/>
    <n v="328"/>
    <s v="Returned"/>
    <s v="In Transit"/>
    <n v="27.85"/>
    <n v="2"/>
  </r>
  <r>
    <s v="9a0f7242-eeb7-491f-b304-08fa90bf747e"/>
    <x v="160"/>
    <x v="0"/>
    <d v="2024-02-23T00:00:00"/>
    <n v="4"/>
    <s v="On Time"/>
    <s v="4377be10-c719-45ea-84e4-992911196b23"/>
    <s v="Timothy Leonard"/>
    <x v="1"/>
    <x v="4"/>
    <x v="2"/>
    <x v="1"/>
    <x v="7"/>
    <s v="Offline"/>
    <s v="Net Banking"/>
    <n v="9"/>
    <n v="421.96"/>
    <n v="10"/>
    <n v="3417.88"/>
    <n v="288.94"/>
    <n v="1077.46"/>
    <n v="0.28371830926575453"/>
    <n v="300"/>
    <s v="Not Returned"/>
    <s v="Delivered"/>
    <n v="47.93"/>
    <n v="3"/>
  </r>
  <r>
    <s v="32ccea25-31fd-4e5e-b865-61ef113145d2"/>
    <x v="303"/>
    <x v="3"/>
    <d v="2024-05-11T00:00:00"/>
    <n v="3"/>
    <s v="On Time"/>
    <s v="16d4f2f7-3b6b-43b7-b430-974033e1f2af"/>
    <s v="Tiffany Edwards"/>
    <x v="2"/>
    <x v="1"/>
    <x v="1"/>
    <x v="1"/>
    <x v="8"/>
    <s v="Online"/>
    <s v="UPI"/>
    <n v="3"/>
    <n v="219.65"/>
    <n v="15"/>
    <n v="560.11"/>
    <n v="152.55000000000001"/>
    <n v="171.1"/>
    <n v="0.25965551255785718"/>
    <n v="355"/>
    <s v="Not Returned"/>
    <s v="Delivered"/>
    <n v="17.809999999999999"/>
    <n v="4"/>
  </r>
  <r>
    <s v="5840f425-33de-4f96-abd6-f0fbee3c8687"/>
    <x v="402"/>
    <x v="6"/>
    <d v="2025-04-28T00:00:00"/>
    <n v="4"/>
    <s v="On Time"/>
    <s v="1bd4a24e-66bc-4735-b605-070bea732391"/>
    <s v="Timothy Marshall"/>
    <x v="3"/>
    <x v="5"/>
    <x v="1"/>
    <x v="2"/>
    <x v="4"/>
    <s v="Offline"/>
    <s v="Cash"/>
    <n v="4"/>
    <n v="1395.45"/>
    <n v="5"/>
    <n v="5302.71"/>
    <n v="1242.75"/>
    <n v="580.26"/>
    <n v="0.10395571321079221"/>
    <n v="38"/>
    <s v="Not Returned"/>
    <s v="In Transit"/>
    <n v="40.65"/>
    <n v="3"/>
  </r>
  <r>
    <s v="e85af565-e62c-44bb-bf01-1f14d97bd00e"/>
    <x v="595"/>
    <x v="10"/>
    <d v="2024-03-25T00:00:00"/>
    <n v="1"/>
    <s v="On Time"/>
    <s v="141ec659-1a06-4a0e-ad93-8d1a2a0dc97e"/>
    <s v="April Rodriguez"/>
    <x v="1"/>
    <x v="1"/>
    <x v="1"/>
    <x v="1"/>
    <x v="6"/>
    <s v="Online"/>
    <s v="Credit Card"/>
    <n v="6"/>
    <n v="662.23"/>
    <n v="15"/>
    <n v="3377.37"/>
    <n v="593.36"/>
    <n v="351.24"/>
    <n v="8.8398290624103412E-2"/>
    <n v="210"/>
    <s v="Returned"/>
    <s v="In Transit"/>
    <n v="16.3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5428A5-4BC8-4045-9250-CA93ED7264F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Product">
  <location ref="I5:J11"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showAll="0"/>
    <pivotField numFmtId="14" showAll="0"/>
    <pivotField numFmtId="1" showAll="0"/>
    <pivotField showAll="0"/>
    <pivotField showAll="0"/>
    <pivotField showAll="0"/>
    <pivotField showAll="0">
      <items count="5">
        <item x="1"/>
        <item x="2"/>
        <item x="0"/>
        <item x="3"/>
        <item t="default"/>
      </items>
    </pivotField>
    <pivotField axis="axisRow" showAll="0" measureFilter="1">
      <items count="9">
        <item x="3"/>
        <item x="2"/>
        <item x="4"/>
        <item x="1"/>
        <item x="7"/>
        <item x="0"/>
        <item x="6"/>
        <item x="5"/>
        <item t="default"/>
      </items>
    </pivotField>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numFmtId="9" showAll="0"/>
    <pivotField showAll="0"/>
    <pivotField showAll="0"/>
    <pivotField showAll="0"/>
    <pivotField showAll="0"/>
    <pivotField showAll="0"/>
  </pivotFields>
  <rowFields count="1">
    <field x="9"/>
  </rowFields>
  <rowItems count="6">
    <i>
      <x v="2"/>
    </i>
    <i>
      <x v="3"/>
    </i>
    <i>
      <x v="4"/>
    </i>
    <i>
      <x v="5"/>
    </i>
    <i>
      <x v="7"/>
    </i>
    <i t="grand">
      <x/>
    </i>
  </rowItems>
  <colItems count="1">
    <i/>
  </colItems>
  <dataFields count="1">
    <dataField name="Sum of Total_Sales" fld="18" baseField="0"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37"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459402-05F3-414E-8405-2551C2E3CBD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Month">
  <location ref="E5:F18"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axis="axisRow" showAll="0" sortType="ascending">
      <items count="24">
        <item x="1"/>
        <item x="0"/>
        <item x="10"/>
        <item x="6"/>
        <item m="1" x="13"/>
        <item m="1" x="12"/>
        <item m="1" x="21"/>
        <item m="1" x="17"/>
        <item x="3"/>
        <item x="8"/>
        <item m="1" x="19"/>
        <item x="4"/>
        <item x="9"/>
        <item x="5"/>
        <item x="7"/>
        <item x="11"/>
        <item x="2"/>
        <item m="1" x="15"/>
        <item m="1" x="20"/>
        <item m="1" x="16"/>
        <item m="1" x="18"/>
        <item m="1" x="22"/>
        <item m="1" x="14"/>
        <item t="default"/>
      </items>
    </pivotField>
    <pivotField numFmtId="14" showAll="0"/>
    <pivotField numFmtId="1" showAll="0"/>
    <pivotField showAll="0"/>
    <pivotField showAll="0"/>
    <pivotField showAll="0"/>
    <pivotField showAll="0">
      <items count="5">
        <item x="1"/>
        <item x="2"/>
        <item x="0"/>
        <item x="3"/>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numFmtId="9" showAll="0"/>
    <pivotField showAll="0"/>
    <pivotField showAll="0"/>
    <pivotField showAll="0"/>
    <pivotField showAll="0"/>
    <pivotField showAll="0"/>
  </pivotFields>
  <rowFields count="1">
    <field x="2"/>
  </rowFields>
  <rowItems count="13">
    <i>
      <x/>
    </i>
    <i>
      <x v="1"/>
    </i>
    <i>
      <x v="2"/>
    </i>
    <i>
      <x v="3"/>
    </i>
    <i>
      <x v="8"/>
    </i>
    <i>
      <x v="9"/>
    </i>
    <i>
      <x v="11"/>
    </i>
    <i>
      <x v="12"/>
    </i>
    <i>
      <x v="13"/>
    </i>
    <i>
      <x v="14"/>
    </i>
    <i>
      <x v="15"/>
    </i>
    <i>
      <x v="16"/>
    </i>
    <i t="grand">
      <x/>
    </i>
  </rowItems>
  <colItems count="1">
    <i/>
  </colItems>
  <dataFields count="1">
    <dataField name="Sum of Total_Sales" fld="18" baseField="0" baseItem="0"/>
  </dataFields>
  <chartFormats count="7">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10D5EB-F6B7-438C-A80A-48543E62613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city">
  <location ref="O5:P16"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showAll="0"/>
    <pivotField numFmtId="14" showAll="0"/>
    <pivotField numFmtId="1" showAll="0"/>
    <pivotField showAll="0"/>
    <pivotField showAll="0"/>
    <pivotField showAll="0"/>
    <pivotField showAll="0">
      <items count="5">
        <item x="1"/>
        <item x="2"/>
        <item x="0"/>
        <item x="3"/>
        <item t="default"/>
      </items>
    </pivotField>
    <pivotField showAll="0"/>
    <pivotField showAll="0">
      <items count="4">
        <item x="2"/>
        <item x="1"/>
        <item x="0"/>
        <item t="default"/>
      </items>
    </pivotField>
    <pivotField showAll="0"/>
    <pivotField axis="axisRow" showAll="0">
      <items count="11">
        <item x="1"/>
        <item x="7"/>
        <item x="6"/>
        <item x="8"/>
        <item x="9"/>
        <item x="5"/>
        <item x="0"/>
        <item x="2"/>
        <item x="3"/>
        <item x="4"/>
        <item t="default"/>
      </items>
    </pivotField>
    <pivotField showAll="0"/>
    <pivotField showAll="0"/>
    <pivotField showAll="0"/>
    <pivotField showAll="0"/>
    <pivotField showAll="0"/>
    <pivotField dataField="1" showAll="0"/>
    <pivotField showAll="0"/>
    <pivotField showAll="0"/>
    <pivotField numFmtId="9" showAll="0"/>
    <pivotField showAll="0"/>
    <pivotField showAll="0"/>
    <pivotField showAll="0"/>
    <pivotField showAll="0"/>
    <pivotField showAll="0"/>
  </pivotFields>
  <rowFields count="1">
    <field x="12"/>
  </rowFields>
  <rowItems count="11">
    <i>
      <x/>
    </i>
    <i>
      <x v="1"/>
    </i>
    <i>
      <x v="2"/>
    </i>
    <i>
      <x v="3"/>
    </i>
    <i>
      <x v="4"/>
    </i>
    <i>
      <x v="5"/>
    </i>
    <i>
      <x v="6"/>
    </i>
    <i>
      <x v="7"/>
    </i>
    <i>
      <x v="8"/>
    </i>
    <i>
      <x v="9"/>
    </i>
    <i t="grand">
      <x/>
    </i>
  </rowItems>
  <colItems count="1">
    <i/>
  </colItems>
  <dataFields count="1">
    <dataField name="Sum of Total_Sales" fld="18" baseField="0" baseItem="0"/>
  </dataFields>
  <chartFormats count="7">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1DE6DD-75A1-4FF9-AD2B-8C161C6D2A4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category">
  <location ref="L5:M9"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showAll="0"/>
    <pivotField numFmtId="14" showAll="0"/>
    <pivotField numFmtId="1" showAll="0"/>
    <pivotField showAll="0"/>
    <pivotField showAll="0"/>
    <pivotField showAll="0"/>
    <pivotField showAll="0">
      <items count="5">
        <item x="1"/>
        <item x="2"/>
        <item x="0"/>
        <item x="3"/>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numFmtId="9"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Total_Sales" fld="18" baseField="0" baseItem="0"/>
  </dataFields>
  <chartFormats count="2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0" count="1" selected="0">
            <x v="0"/>
          </reference>
        </references>
      </pivotArea>
    </chartFormat>
    <chartFormat chart="8" format="15">
      <pivotArea type="data" outline="0" fieldPosition="0">
        <references count="2">
          <reference field="4294967294" count="1" selected="0">
            <x v="0"/>
          </reference>
          <reference field="10" count="1" selected="0">
            <x v="1"/>
          </reference>
        </references>
      </pivotArea>
    </chartFormat>
    <chartFormat chart="8" format="16">
      <pivotArea type="data" outline="0" fieldPosition="0">
        <references count="2">
          <reference field="4294967294" count="1" selected="0">
            <x v="0"/>
          </reference>
          <reference field="10"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0" count="1" selected="0">
            <x v="0"/>
          </reference>
        </references>
      </pivotArea>
    </chartFormat>
    <chartFormat chart="10" format="15">
      <pivotArea type="data" outline="0" fieldPosition="0">
        <references count="2">
          <reference field="4294967294" count="1" selected="0">
            <x v="0"/>
          </reference>
          <reference field="10" count="1" selected="0">
            <x v="1"/>
          </reference>
        </references>
      </pivotArea>
    </chartFormat>
    <chartFormat chart="10" format="16">
      <pivotArea type="data" outline="0" fieldPosition="0">
        <references count="2">
          <reference field="4294967294" count="1" selected="0">
            <x v="0"/>
          </reference>
          <reference field="10" count="1" selected="0">
            <x v="2"/>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10" count="1" selected="0">
            <x v="0"/>
          </reference>
        </references>
      </pivotArea>
    </chartFormat>
    <chartFormat chart="12" format="15">
      <pivotArea type="data" outline="0" fieldPosition="0">
        <references count="2">
          <reference field="4294967294" count="1" selected="0">
            <x v="0"/>
          </reference>
          <reference field="10" count="1" selected="0">
            <x v="1"/>
          </reference>
        </references>
      </pivotArea>
    </chartFormat>
    <chartFormat chart="12" format="16">
      <pivotArea type="data" outline="0" fieldPosition="0">
        <references count="2">
          <reference field="4294967294" count="1" selected="0">
            <x v="0"/>
          </reference>
          <reference field="10" count="1" selected="0">
            <x v="2"/>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10" count="1" selected="0">
            <x v="0"/>
          </reference>
        </references>
      </pivotArea>
    </chartFormat>
    <chartFormat chart="14" format="15">
      <pivotArea type="data" outline="0" fieldPosition="0">
        <references count="2">
          <reference field="4294967294" count="1" selected="0">
            <x v="0"/>
          </reference>
          <reference field="10" count="1" selected="0">
            <x v="1"/>
          </reference>
        </references>
      </pivotArea>
    </chartFormat>
    <chartFormat chart="14"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1" type="dateBetween" evalOrder="-1" id="3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7DBCC1-EE98-4962-B0D7-620D4C0E971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roduct">
  <location ref="B4:C13"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showAll="0"/>
    <pivotField numFmtId="14" showAll="0"/>
    <pivotField numFmtId="1" showAll="0"/>
    <pivotField showAll="0"/>
    <pivotField showAll="0"/>
    <pivotField showAll="0"/>
    <pivotField showAll="0"/>
    <pivotField axis="axisRow" showAll="0" sortType="descending">
      <items count="9">
        <item x="3"/>
        <item x="2"/>
        <item x="4"/>
        <item x="1"/>
        <item x="7"/>
        <item x="0"/>
        <item x="6"/>
        <item x="5"/>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numFmtId="9" showAll="0"/>
    <pivotField showAll="0"/>
    <pivotField showAll="0"/>
    <pivotField showAll="0"/>
    <pivotField showAll="0"/>
    <pivotField showAll="0"/>
  </pivotFields>
  <rowFields count="1">
    <field x="9"/>
  </rowFields>
  <rowItems count="9">
    <i>
      <x v="4"/>
    </i>
    <i>
      <x v="3"/>
    </i>
    <i>
      <x v="5"/>
    </i>
    <i>
      <x v="7"/>
    </i>
    <i>
      <x v="2"/>
    </i>
    <i>
      <x v="1"/>
    </i>
    <i>
      <x v="6"/>
    </i>
    <i>
      <x/>
    </i>
    <i t="grand">
      <x/>
    </i>
  </rowItems>
  <colItems count="1">
    <i/>
  </colItems>
  <dataFields count="1">
    <dataField name="Sum of Total_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5C1E31-0EE5-461A-A5B7-A9EE2A475A8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ategory">
  <location ref="E4:F8"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showAll="0"/>
    <pivotField numFmtId="14" showAll="0"/>
    <pivotField numFmtId="1"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9"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Sum of Profit" fld="2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FEDF2B-8A41-48BC-9027-90CCF00194F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15:F20"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showAll="0"/>
    <pivotField numFmtId="14" showAll="0"/>
    <pivotField numFmtId="1" showAll="0"/>
    <pivotField showAll="0"/>
    <pivotField showAll="0"/>
    <pivotField showAll="0"/>
    <pivotField showAll="0"/>
    <pivotField showAll="0"/>
    <pivotField showAll="0">
      <items count="4">
        <item x="2"/>
        <item x="1"/>
        <item x="0"/>
        <item t="default"/>
      </items>
    </pivotField>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dataField="1" showAll="0"/>
  </pivotFields>
  <rowFields count="1">
    <field x="11"/>
  </rowFields>
  <rowItems count="5">
    <i>
      <x/>
    </i>
    <i>
      <x v="1"/>
    </i>
    <i>
      <x v="2"/>
    </i>
    <i>
      <x v="3"/>
    </i>
    <i t="grand">
      <x/>
    </i>
  </rowItems>
  <colItems count="1">
    <i/>
  </colItems>
  <dataFields count="1">
    <dataField name="Average of Customer_Satisfaction(1-5)" fld="26" subtotal="average" baseField="9" baseItem="0" numFmtId="2"/>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B3AE59-A231-4897-9619-EA99997F912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4:J9"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showAll="0"/>
    <pivotField numFmtId="14" showAll="0"/>
    <pivotField numFmtId="1" showAll="0"/>
    <pivotField showAll="0"/>
    <pivotField showAll="0"/>
    <pivotField showAll="0"/>
    <pivotField showAll="0"/>
    <pivotField showAll="0"/>
    <pivotField showAll="0">
      <items count="4">
        <item x="2"/>
        <item x="1"/>
        <item x="0"/>
        <item t="default"/>
      </items>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numFmtId="9" showAll="0"/>
    <pivotField showAll="0"/>
    <pivotField showAll="0"/>
    <pivotField showAll="0"/>
    <pivotField showAll="0"/>
    <pivotField showAll="0"/>
  </pivotFields>
  <rowFields count="1">
    <field x="11"/>
  </rowFields>
  <rowItems count="5">
    <i>
      <x/>
    </i>
    <i>
      <x v="3"/>
    </i>
    <i>
      <x v="1"/>
    </i>
    <i>
      <x v="2"/>
    </i>
    <i t="grand">
      <x/>
    </i>
  </rowItems>
  <colItems count="1">
    <i/>
  </colItems>
  <dataFields count="1">
    <dataField name="Sum of Total_Sales" fld="18" baseField="0" baseItem="0"/>
  </dataFields>
  <pivotTableStyleInfo name="PivotStyleLight16" showRowHeaders="1" showColHeaders="1" showRowStripes="0" showColStripes="0" showLastColumn="1"/>
  <filters count="1">
    <filter fld="1" type="dateBetween" evalOrder="-1" id="3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7F3F41-4212-450B-80A6-309A6C42FC8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Segment">
  <location ref="F4:G9"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showAll="0"/>
    <pivotField numFmtId="14" showAll="0"/>
    <pivotField numFmtId="1"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numFmtId="9" showAll="0"/>
    <pivotField showAll="0"/>
    <pivotField showAll="0"/>
    <pivotField showAll="0"/>
    <pivotField showAll="0"/>
    <pivotField showAll="0"/>
  </pivotFields>
  <rowFields count="1">
    <field x="8"/>
  </rowFields>
  <rowItems count="5">
    <i>
      <x/>
    </i>
    <i>
      <x v="1"/>
    </i>
    <i>
      <x v="3"/>
    </i>
    <i>
      <x v="2"/>
    </i>
    <i t="grand">
      <x/>
    </i>
  </rowItems>
  <colItems count="1">
    <i/>
  </colItems>
  <dataFields count="1">
    <dataField name="Sum of Total_Sales" fld="18" baseField="0" baseItem="0"/>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8" count="1" selected="0">
            <x v="0"/>
          </reference>
        </references>
      </pivotArea>
    </chartFormat>
    <chartFormat chart="5" format="2">
      <pivotArea type="data" outline="0" fieldPosition="0">
        <references count="2">
          <reference field="4294967294" count="1" selected="0">
            <x v="0"/>
          </reference>
          <reference field="8" count="1" selected="0">
            <x v="1"/>
          </reference>
        </references>
      </pivotArea>
    </chartFormat>
    <chartFormat chart="5" format="3">
      <pivotArea type="data" outline="0" fieldPosition="0">
        <references count="2">
          <reference field="4294967294" count="1" selected="0">
            <x v="0"/>
          </reference>
          <reference field="8" count="1" selected="0">
            <x v="3"/>
          </reference>
        </references>
      </pivotArea>
    </chartFormat>
    <chartFormat chart="5" format="4">
      <pivotArea type="data" outline="0" fieldPosition="0">
        <references count="2">
          <reference field="4294967294" count="1" selected="0">
            <x v="0"/>
          </reference>
          <reference field="8"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8" count="1" selected="0">
            <x v="0"/>
          </reference>
        </references>
      </pivotArea>
    </chartFormat>
    <chartFormat chart="7" format="12">
      <pivotArea type="data" outline="0" fieldPosition="0">
        <references count="2">
          <reference field="4294967294" count="1" selected="0">
            <x v="0"/>
          </reference>
          <reference field="8" count="1" selected="0">
            <x v="1"/>
          </reference>
        </references>
      </pivotArea>
    </chartFormat>
    <chartFormat chart="7" format="13">
      <pivotArea type="data" outline="0" fieldPosition="0">
        <references count="2">
          <reference field="4294967294" count="1" selected="0">
            <x v="0"/>
          </reference>
          <reference field="8" count="1" selected="0">
            <x v="3"/>
          </reference>
        </references>
      </pivotArea>
    </chartFormat>
    <chartFormat chart="7" format="1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1" type="dateBetween" evalOrder="-1" id="3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208D0E-B24B-4FCC-B77A-850E79FC979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H15:I26"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showAll="0"/>
    <pivotField numFmtId="14" showAll="0"/>
    <pivotField numFmtId="1" showAll="0"/>
    <pivotField showAll="0"/>
    <pivotField showAll="0"/>
    <pivotField showAll="0"/>
    <pivotField showAll="0"/>
    <pivotField showAll="0"/>
    <pivotField showAll="0">
      <items count="4">
        <item x="2"/>
        <item x="1"/>
        <item x="0"/>
        <item t="default"/>
      </items>
    </pivotField>
    <pivotField showAll="0"/>
    <pivotField axis="axisRow" showAll="0">
      <items count="11">
        <item x="1"/>
        <item x="7"/>
        <item x="6"/>
        <item x="8"/>
        <item x="9"/>
        <item x="5"/>
        <item x="0"/>
        <item x="2"/>
        <item x="3"/>
        <item x="4"/>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dataField="1" showAll="0"/>
  </pivotFields>
  <rowFields count="1">
    <field x="12"/>
  </rowFields>
  <rowItems count="11">
    <i>
      <x/>
    </i>
    <i>
      <x v="1"/>
    </i>
    <i>
      <x v="2"/>
    </i>
    <i>
      <x v="3"/>
    </i>
    <i>
      <x v="4"/>
    </i>
    <i>
      <x v="5"/>
    </i>
    <i>
      <x v="6"/>
    </i>
    <i>
      <x v="7"/>
    </i>
    <i>
      <x v="8"/>
    </i>
    <i>
      <x v="9"/>
    </i>
    <i t="grand">
      <x/>
    </i>
  </rowItems>
  <colItems count="1">
    <i/>
  </colItems>
  <dataFields count="1">
    <dataField name="Average of Customer_Satisfaction(1-5)" fld="26" subtotal="average" baseField="10" baseItem="0" numFmtId="2"/>
  </dataFields>
  <chartFormats count="4">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0DF4C8-042C-4D29-AB87-EC28F39B252C}"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Month">
  <location ref="I10:J23" firstHeaderRow="1" firstDataRow="1" firstDataCol="1"/>
  <pivotFields count="27">
    <pivotField showAll="0"/>
    <pivotField numFmtId="14" showAll="0">
      <items count="691">
        <item x="297"/>
        <item x="167"/>
        <item x="524"/>
        <item x="252"/>
        <item x="358"/>
        <item x="610"/>
        <item x="559"/>
        <item x="76"/>
        <item x="12"/>
        <item x="546"/>
        <item x="493"/>
        <item x="422"/>
        <item x="680"/>
        <item x="420"/>
        <item x="689"/>
        <item x="561"/>
        <item x="416"/>
        <item x="357"/>
        <item x="247"/>
        <item x="268"/>
        <item x="314"/>
        <item x="687"/>
        <item x="360"/>
        <item x="389"/>
        <item x="383"/>
        <item x="176"/>
        <item x="670"/>
        <item x="675"/>
        <item x="149"/>
        <item x="601"/>
        <item x="518"/>
        <item x="355"/>
        <item x="193"/>
        <item x="350"/>
        <item x="228"/>
        <item x="113"/>
        <item x="124"/>
        <item x="139"/>
        <item x="650"/>
        <item x="269"/>
        <item x="573"/>
        <item x="523"/>
        <item x="28"/>
        <item x="281"/>
        <item x="660"/>
        <item x="369"/>
        <item x="396"/>
        <item x="666"/>
        <item x="489"/>
        <item x="307"/>
        <item x="66"/>
        <item x="600"/>
        <item x="20"/>
        <item x="599"/>
        <item x="673"/>
        <item x="299"/>
        <item x="277"/>
        <item x="143"/>
        <item x="342"/>
        <item x="324"/>
        <item x="519"/>
        <item x="272"/>
        <item x="443"/>
        <item x="520"/>
        <item x="74"/>
        <item x="427"/>
        <item x="189"/>
        <item x="487"/>
        <item x="352"/>
        <item x="51"/>
        <item x="375"/>
        <item x="321"/>
        <item x="560"/>
        <item x="553"/>
        <item x="549"/>
        <item x="161"/>
        <item x="150"/>
        <item x="574"/>
        <item x="359"/>
        <item x="208"/>
        <item x="437"/>
        <item x="459"/>
        <item x="166"/>
        <item x="333"/>
        <item x="509"/>
        <item x="120"/>
        <item x="276"/>
        <item x="475"/>
        <item x="181"/>
        <item x="639"/>
        <item x="47"/>
        <item x="395"/>
        <item x="67"/>
        <item x="126"/>
        <item x="133"/>
        <item x="32"/>
        <item x="432"/>
        <item x="223"/>
        <item x="295"/>
        <item x="155"/>
        <item x="438"/>
        <item x="219"/>
        <item x="417"/>
        <item x="260"/>
        <item x="109"/>
        <item x="393"/>
        <item x="522"/>
        <item x="145"/>
        <item x="83"/>
        <item x="280"/>
        <item x="197"/>
        <item x="132"/>
        <item x="404"/>
        <item x="135"/>
        <item x="410"/>
        <item x="13"/>
        <item x="290"/>
        <item x="11"/>
        <item x="160"/>
        <item x="398"/>
        <item x="543"/>
        <item x="89"/>
        <item x="325"/>
        <item x="329"/>
        <item x="454"/>
        <item x="503"/>
        <item x="256"/>
        <item x="335"/>
        <item x="54"/>
        <item x="513"/>
        <item x="607"/>
        <item x="536"/>
        <item x="64"/>
        <item x="661"/>
        <item x="251"/>
        <item x="253"/>
        <item x="292"/>
        <item x="22"/>
        <item x="172"/>
        <item x="539"/>
        <item x="460"/>
        <item x="242"/>
        <item x="345"/>
        <item x="587"/>
        <item x="480"/>
        <item x="323"/>
        <item x="243"/>
        <item x="455"/>
        <item x="35"/>
        <item x="595"/>
        <item x="200"/>
        <item x="457"/>
        <item x="408"/>
        <item x="39"/>
        <item x="18"/>
        <item x="540"/>
        <item x="26"/>
        <item x="125"/>
        <item x="267"/>
        <item x="403"/>
        <item x="114"/>
        <item x="612"/>
        <item x="611"/>
        <item x="344"/>
        <item x="222"/>
        <item x="43"/>
        <item x="236"/>
        <item x="683"/>
        <item x="78"/>
        <item x="6"/>
        <item x="528"/>
        <item x="482"/>
        <item x="123"/>
        <item x="430"/>
        <item x="407"/>
        <item x="86"/>
        <item x="386"/>
        <item x="682"/>
        <item x="508"/>
        <item x="217"/>
        <item x="178"/>
        <item x="91"/>
        <item x="351"/>
        <item x="82"/>
        <item x="380"/>
        <item x="634"/>
        <item x="354"/>
        <item x="581"/>
        <item x="30"/>
        <item x="118"/>
        <item x="303"/>
        <item x="310"/>
        <item x="45"/>
        <item x="463"/>
        <item x="615"/>
        <item x="315"/>
        <item x="203"/>
        <item x="58"/>
        <item x="511"/>
        <item x="484"/>
        <item x="241"/>
        <item x="3"/>
        <item x="618"/>
        <item x="390"/>
        <item x="492"/>
        <item x="545"/>
        <item x="378"/>
        <item x="27"/>
        <item x="572"/>
        <item x="202"/>
        <item x="609"/>
        <item x="180"/>
        <item x="652"/>
        <item x="464"/>
        <item x="322"/>
        <item x="226"/>
        <item x="621"/>
        <item x="318"/>
        <item x="265"/>
        <item x="249"/>
        <item x="80"/>
        <item x="507"/>
        <item x="49"/>
        <item x="623"/>
        <item x="16"/>
        <item x="485"/>
        <item x="535"/>
        <item x="592"/>
        <item x="446"/>
        <item x="94"/>
        <item x="9"/>
        <item x="525"/>
        <item x="102"/>
        <item x="654"/>
        <item x="220"/>
        <item x="347"/>
        <item x="414"/>
        <item x="75"/>
        <item x="115"/>
        <item x="174"/>
        <item x="364"/>
        <item x="363"/>
        <item x="365"/>
        <item x="41"/>
        <item x="565"/>
        <item x="163"/>
        <item x="527"/>
        <item x="105"/>
        <item x="531"/>
        <item x="451"/>
        <item x="421"/>
        <item x="248"/>
        <item x="647"/>
        <item x="411"/>
        <item x="602"/>
        <item x="392"/>
        <item x="596"/>
        <item x="465"/>
        <item x="230"/>
        <item x="558"/>
        <item x="468"/>
        <item x="337"/>
        <item x="210"/>
        <item x="238"/>
        <item x="213"/>
        <item x="578"/>
        <item x="571"/>
        <item x="191"/>
        <item x="159"/>
        <item x="562"/>
        <item x="377"/>
        <item x="387"/>
        <item x="169"/>
        <item x="671"/>
        <item x="298"/>
        <item x="138"/>
        <item x="374"/>
        <item x="424"/>
        <item x="196"/>
        <item x="521"/>
        <item x="42"/>
        <item x="547"/>
        <item x="568"/>
        <item x="659"/>
        <item x="255"/>
        <item x="439"/>
        <item x="616"/>
        <item x="254"/>
        <item x="552"/>
        <item x="667"/>
        <item x="264"/>
        <item x="674"/>
        <item x="646"/>
        <item x="53"/>
        <item x="627"/>
        <item x="90"/>
        <item x="320"/>
        <item x="452"/>
        <item x="175"/>
        <item x="640"/>
        <item x="606"/>
        <item x="183"/>
        <item x="229"/>
        <item x="488"/>
        <item x="131"/>
        <item x="59"/>
        <item x="506"/>
        <item x="245"/>
        <item x="304"/>
        <item x="48"/>
        <item x="24"/>
        <item x="165"/>
        <item x="316"/>
        <item x="620"/>
        <item x="433"/>
        <item x="37"/>
        <item x="262"/>
        <item x="584"/>
        <item x="499"/>
        <item x="340"/>
        <item x="663"/>
        <item x="62"/>
        <item x="538"/>
        <item x="405"/>
        <item x="151"/>
        <item x="658"/>
        <item x="312"/>
        <item x="583"/>
        <item x="394"/>
        <item x="442"/>
        <item x="554"/>
        <item x="164"/>
        <item x="177"/>
        <item x="458"/>
        <item x="121"/>
        <item x="101"/>
        <item x="98"/>
        <item x="419"/>
        <item x="582"/>
        <item x="594"/>
        <item x="95"/>
        <item x="283"/>
        <item x="55"/>
        <item x="662"/>
        <item x="483"/>
        <item x="117"/>
        <item x="588"/>
        <item x="434"/>
        <item x="278"/>
        <item x="50"/>
        <item x="353"/>
        <item x="52"/>
        <item x="598"/>
        <item x="211"/>
        <item x="676"/>
        <item x="187"/>
        <item x="79"/>
        <item x="21"/>
        <item x="643"/>
        <item x="526"/>
        <item x="130"/>
        <item x="302"/>
        <item x="496"/>
        <item x="471"/>
        <item x="103"/>
        <item x="681"/>
        <item x="288"/>
        <item x="142"/>
        <item x="162"/>
        <item x="413"/>
        <item x="192"/>
        <item x="56"/>
        <item x="605"/>
        <item x="154"/>
        <item x="44"/>
        <item x="144"/>
        <item x="668"/>
        <item x="557"/>
        <item x="590"/>
        <item x="261"/>
        <item x="505"/>
        <item x="585"/>
        <item x="379"/>
        <item x="332"/>
        <item x="624"/>
        <item x="275"/>
        <item x="534"/>
        <item x="168"/>
        <item x="655"/>
        <item x="651"/>
        <item x="456"/>
        <item x="204"/>
        <item x="17"/>
        <item x="356"/>
        <item x="486"/>
        <item x="617"/>
        <item x="257"/>
        <item x="649"/>
        <item x="644"/>
        <item x="604"/>
        <item x="258"/>
        <item x="685"/>
        <item x="2"/>
        <item x="110"/>
        <item x="331"/>
        <item x="96"/>
        <item x="205"/>
        <item x="182"/>
        <item x="38"/>
        <item x="653"/>
        <item x="391"/>
        <item x="636"/>
        <item x="381"/>
        <item x="406"/>
        <item x="119"/>
        <item x="622"/>
        <item x="233"/>
        <item x="368"/>
        <item x="532"/>
        <item x="282"/>
        <item x="478"/>
        <item x="497"/>
        <item x="240"/>
        <item x="201"/>
        <item x="384"/>
        <item x="339"/>
        <item x="188"/>
        <item x="453"/>
        <item x="100"/>
        <item x="473"/>
        <item x="672"/>
        <item x="317"/>
        <item x="93"/>
        <item x="628"/>
        <item x="127"/>
        <item x="1"/>
        <item x="147"/>
        <item x="635"/>
        <item x="330"/>
        <item x="409"/>
        <item x="327"/>
        <item x="613"/>
        <item x="372"/>
        <item x="426"/>
        <item x="293"/>
        <item x="469"/>
        <item x="371"/>
        <item x="346"/>
        <item x="373"/>
        <item x="533"/>
        <item x="382"/>
        <item x="445"/>
        <item x="33"/>
        <item x="341"/>
        <item x="218"/>
        <item x="441"/>
        <item x="362"/>
        <item x="84"/>
        <item x="85"/>
        <item x="63"/>
        <item x="146"/>
        <item x="106"/>
        <item x="472"/>
        <item x="642"/>
        <item x="542"/>
        <item x="397"/>
        <item x="555"/>
        <item x="637"/>
        <item x="72"/>
        <item x="633"/>
        <item x="343"/>
        <item x="0"/>
        <item x="428"/>
        <item x="490"/>
        <item x="447"/>
        <item x="686"/>
        <item x="23"/>
        <item x="461"/>
        <item x="266"/>
        <item x="664"/>
        <item x="25"/>
        <item x="300"/>
        <item x="122"/>
        <item x="152"/>
        <item x="136"/>
        <item x="129"/>
        <item x="376"/>
        <item x="71"/>
        <item x="156"/>
        <item x="212"/>
        <item x="435"/>
        <item x="274"/>
        <item x="140"/>
        <item x="348"/>
        <item x="334"/>
        <item x="517"/>
        <item x="630"/>
        <item x="575"/>
        <item x="385"/>
        <item x="556"/>
        <item x="444"/>
        <item x="498"/>
        <item x="108"/>
        <item x="271"/>
        <item x="231"/>
        <item x="429"/>
        <item x="286"/>
        <item x="246"/>
        <item x="234"/>
        <item x="476"/>
        <item x="311"/>
        <item x="537"/>
        <item x="60"/>
        <item x="504"/>
        <item x="112"/>
        <item x="308"/>
        <item x="7"/>
        <item x="179"/>
        <item x="614"/>
        <item x="198"/>
        <item x="87"/>
        <item x="466"/>
        <item x="97"/>
        <item x="77"/>
        <item x="603"/>
        <item x="481"/>
        <item x="402"/>
        <item x="529"/>
        <item x="515"/>
        <item x="576"/>
        <item x="645"/>
        <item x="301"/>
        <item x="530"/>
        <item x="224"/>
        <item x="551"/>
        <item x="401"/>
        <item x="586"/>
        <item x="273"/>
        <item x="626"/>
        <item x="431"/>
        <item x="440"/>
        <item x="631"/>
        <item x="170"/>
        <item x="209"/>
        <item x="291"/>
        <item x="541"/>
        <item x="250"/>
        <item x="46"/>
        <item x="514"/>
        <item x="296"/>
        <item x="477"/>
        <item x="68"/>
        <item x="361"/>
        <item x="134"/>
        <item x="31"/>
        <item x="158"/>
        <item x="467"/>
        <item x="470"/>
        <item x="593"/>
        <item x="306"/>
        <item x="544"/>
        <item x="619"/>
        <item x="479"/>
        <item x="510"/>
        <item x="141"/>
        <item x="669"/>
        <item x="629"/>
        <item x="648"/>
        <item x="235"/>
        <item x="70"/>
        <item x="657"/>
        <item x="195"/>
        <item x="128"/>
        <item x="289"/>
        <item x="244"/>
        <item x="684"/>
        <item x="349"/>
        <item x="221"/>
        <item x="436"/>
        <item x="207"/>
        <item x="99"/>
        <item x="171"/>
        <item x="491"/>
        <item x="500"/>
        <item x="678"/>
        <item x="237"/>
        <item x="501"/>
        <item x="399"/>
        <item x="173"/>
        <item x="494"/>
        <item x="88"/>
        <item x="4"/>
        <item x="425"/>
        <item x="157"/>
        <item x="625"/>
        <item x="449"/>
        <item x="153"/>
        <item x="567"/>
        <item x="563"/>
        <item x="214"/>
        <item x="415"/>
        <item x="285"/>
        <item x="516"/>
        <item x="92"/>
        <item x="313"/>
        <item x="564"/>
        <item x="656"/>
        <item x="638"/>
        <item x="36"/>
        <item x="116"/>
        <item x="65"/>
        <item x="326"/>
        <item x="216"/>
        <item x="284"/>
        <item x="679"/>
        <item x="57"/>
        <item x="366"/>
        <item x="186"/>
        <item x="336"/>
        <item x="111"/>
        <item x="688"/>
        <item x="367"/>
        <item x="502"/>
        <item x="569"/>
        <item x="418"/>
        <item x="400"/>
        <item x="305"/>
        <item x="550"/>
        <item x="232"/>
        <item x="632"/>
        <item x="239"/>
        <item x="148"/>
        <item x="279"/>
        <item x="570"/>
        <item x="81"/>
        <item x="137"/>
        <item x="14"/>
        <item x="495"/>
        <item x="580"/>
        <item x="263"/>
        <item x="548"/>
        <item x="184"/>
        <item x="34"/>
        <item x="608"/>
        <item x="370"/>
        <item x="190"/>
        <item x="423"/>
        <item x="5"/>
        <item x="665"/>
        <item x="338"/>
        <item x="270"/>
        <item x="29"/>
        <item x="61"/>
        <item x="319"/>
        <item x="215"/>
        <item x="185"/>
        <item x="474"/>
        <item x="10"/>
        <item x="19"/>
        <item x="259"/>
        <item x="287"/>
        <item x="107"/>
        <item x="448"/>
        <item x="677"/>
        <item x="328"/>
        <item x="69"/>
        <item x="462"/>
        <item x="104"/>
        <item x="199"/>
        <item x="512"/>
        <item x="225"/>
        <item x="388"/>
        <item x="227"/>
        <item x="294"/>
        <item x="73"/>
        <item x="591"/>
        <item x="15"/>
        <item x="579"/>
        <item x="8"/>
        <item x="40"/>
        <item x="597"/>
        <item x="412"/>
        <item x="194"/>
        <item x="566"/>
        <item x="641"/>
        <item x="450"/>
        <item x="206"/>
        <item x="589"/>
        <item x="309"/>
        <item x="577"/>
        <item t="default"/>
      </items>
    </pivotField>
    <pivotField axis="axisRow" showAll="0">
      <items count="24">
        <item m="1" x="13"/>
        <item m="1" x="12"/>
        <item x="1"/>
        <item m="1" x="21"/>
        <item m="1" x="17"/>
        <item m="1" x="19"/>
        <item m="1" x="15"/>
        <item m="1" x="20"/>
        <item m="1" x="16"/>
        <item m="1" x="18"/>
        <item m="1" x="22"/>
        <item m="1" x="14"/>
        <item x="0"/>
        <item x="10"/>
        <item x="6"/>
        <item x="3"/>
        <item x="8"/>
        <item x="4"/>
        <item x="9"/>
        <item x="5"/>
        <item x="7"/>
        <item x="11"/>
        <item x="2"/>
        <item t="default"/>
      </items>
    </pivotField>
    <pivotField numFmtId="14" showAll="0"/>
    <pivotField dataField="1" numFmtId="1"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s>
  <rowFields count="1">
    <field x="2"/>
  </rowFields>
  <rowItems count="13">
    <i>
      <x v="2"/>
    </i>
    <i>
      <x v="12"/>
    </i>
    <i>
      <x v="13"/>
    </i>
    <i>
      <x v="14"/>
    </i>
    <i>
      <x v="15"/>
    </i>
    <i>
      <x v="16"/>
    </i>
    <i>
      <x v="17"/>
    </i>
    <i>
      <x v="18"/>
    </i>
    <i>
      <x v="19"/>
    </i>
    <i>
      <x v="20"/>
    </i>
    <i>
      <x v="21"/>
    </i>
    <i>
      <x v="22"/>
    </i>
    <i t="grand">
      <x/>
    </i>
  </rowItems>
  <colItems count="1">
    <i/>
  </colItems>
  <dataFields count="1">
    <dataField name="Average of Delivery_Days" fld="4" subtotal="average" baseField="2" baseItem="12"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4B9035-3CAD-434D-B387-EE9CF08EBB19}" autoFormatId="16" applyNumberFormats="0" applyBorderFormats="0" applyFontFormats="0" applyPatternFormats="0" applyAlignmentFormats="0" applyWidthHeightFormats="0">
  <queryTableRefresh nextId="28">
    <queryTableFields count="27">
      <queryTableField id="1" name="Order_ID" tableColumnId="1"/>
      <queryTableField id="2" name="Order_Date" tableColumnId="2"/>
      <queryTableField id="24" dataBound="0" tableColumnId="25"/>
      <queryTableField id="3" name="Ship_Date" tableColumnId="3"/>
      <queryTableField id="26" dataBound="0" tableColumnId="26"/>
      <queryTableField id="27" dataBound="0" tableColumnId="27"/>
      <queryTableField id="4" name="Customer_ID" tableColumnId="4"/>
      <queryTableField id="5" name="Customer_Name" tableColumnId="5"/>
      <queryTableField id="6" name="Customer_Segment" tableColumnId="6"/>
      <queryTableField id="7" name="Product" tableColumnId="7"/>
      <queryTableField id="8" name="Category" tableColumnId="8"/>
      <queryTableField id="9" name="Region" tableColumnId="9"/>
      <queryTableField id="10" name="City" tableColumnId="10"/>
      <queryTableField id="11" name="Sales_Channel" tableColumnId="11"/>
      <queryTableField id="12" name="Payment_Method" tableColumnId="12"/>
      <queryTableField id="13" name="Quantity_Sold" tableColumnId="13"/>
      <queryTableField id="14" name="Unit_Price" tableColumnId="14"/>
      <queryTableField id="15" name="Discount(%)" tableColumnId="15"/>
      <queryTableField id="16" name="Total_Sales" tableColumnId="16"/>
      <queryTableField id="17" name="Cost_Price" tableColumnId="17"/>
      <queryTableField id="18" name="Profit" tableColumnId="18"/>
      <queryTableField id="25" dataBound="0" tableColumnId="24"/>
      <queryTableField id="19" name="Stock_Level" tableColumnId="19"/>
      <queryTableField id="20" name="Return_Status" tableColumnId="20"/>
      <queryTableField id="21" name="Delivery_Status" tableColumnId="21"/>
      <queryTableField id="22" name="Shipping_Cost" tableColumnId="22"/>
      <queryTableField id="23" name="Customer_Satisfaction(1-5)"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EAC0E9D-3D57-4259-8ED9-AF147D3633CA}" sourceName="Customer_Segment">
  <pivotTables>
    <pivotTable tabId="3" name="PivotTable4"/>
    <pivotTable tabId="3" name="PivotTable1"/>
    <pivotTable tabId="3" name="PivotTable2"/>
    <pivotTable tabId="3" name="PivotTable3"/>
  </pivotTables>
  <data>
    <tabular pivotCacheId="977891182">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053B84-DED0-4E40-85DC-FAC1A6F348A7}" sourceName="Category">
  <pivotTables>
    <pivotTable tabId="8" name="PivotTable1"/>
    <pivotTable tabId="8" name="PivotTable2"/>
    <pivotTable tabId="9" name="PivotTable1"/>
    <pivotTable tabId="9" name="PivotTable2"/>
    <pivotTable tabId="9" name="PivotTable3"/>
    <pivotTable tabId="9" name="PivotTable4"/>
    <pivotTable tabId="10" name="PivotTable16"/>
    <pivotTable tabId="3" name="PivotTable1"/>
    <pivotTable tabId="3" name="PivotTable2"/>
    <pivotTable tabId="3" name="PivotTable3"/>
    <pivotTable tabId="3" name="PivotTable4"/>
  </pivotTables>
  <data>
    <tabular pivotCacheId="97789118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649D6DE6-8D99-4CF0-945E-77D86C6DD704}" cache="Slicer_Customer_Segment" caption="Customer_Seg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F1231F1-23B7-4511-9CF3-4C06FC60F51A}"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966A545-DD95-4DA3-A46D-5CCEDEFFE776}" cache="Slicer_Category" caption="Category"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07BDB1B-C704-48A2-8BCA-F35EF4F4512C}" cache="Slicer_Category" caption="Category"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7AC742C1-9601-45EA-BABD-91894CC2B94C}" cache="Slicer_Customer_Segment" caption="Customer_Segment" style="SlicerStyleLight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4D1FF8-9231-462A-AECC-80E0DB136044}" name="raw_data" displayName="raw_data" ref="A1:AA2001" tableType="queryTable" totalsRowShown="0">
  <autoFilter ref="A1:AA2001" xr:uid="{BD4D1FF8-9231-462A-AECC-80E0DB136044}"/>
  <tableColumns count="27">
    <tableColumn id="1" xr3:uid="{4F445EEC-9F69-47C4-9571-3672C062C4DA}" uniqueName="1" name="Order_ID" queryTableFieldId="1" dataDxfId="17"/>
    <tableColumn id="2" xr3:uid="{FDB21DC7-8F80-4542-A0F3-DA7D03D3165F}" uniqueName="2" name="Order_Date" queryTableFieldId="2" dataDxfId="16"/>
    <tableColumn id="25" xr3:uid="{F5DEF293-8CA2-4AB4-8BF6-D37A9366B3EC}" uniqueName="25" name="Order_Month" queryTableFieldId="24" dataDxfId="15">
      <calculatedColumnFormula>TEXT(raw_data[[#This Row],[Order_Date]], "mmm")</calculatedColumnFormula>
    </tableColumn>
    <tableColumn id="3" xr3:uid="{72DCC374-B384-4FAE-83CE-4D1513CCDB5D}" uniqueName="3" name="Ship_Date" queryTableFieldId="3" dataDxfId="14"/>
    <tableColumn id="26" xr3:uid="{2B766C74-8ED5-414E-A474-671EDC2B7ECC}" uniqueName="26" name="Delivery_Days" queryTableFieldId="26" dataDxfId="13">
      <calculatedColumnFormula>raw_data[[#This Row],[Ship_Date]]-raw_data[[#This Row],[Order_Date]]</calculatedColumnFormula>
    </tableColumn>
    <tableColumn id="27" xr3:uid="{265D70DF-A37D-43EA-B015-BAC4165E2B56}" uniqueName="27" name="Delivery_On_Time" queryTableFieldId="27" dataDxfId="12">
      <calculatedColumnFormula>IF(raw_data[[#This Row],[Delivery_Days]] &lt;= 5, "On Time", "Late")</calculatedColumnFormula>
    </tableColumn>
    <tableColumn id="4" xr3:uid="{9F7BFE6B-5FBA-445C-864A-BD8CC16959A7}" uniqueName="4" name="Customer_ID" queryTableFieldId="4" dataDxfId="11"/>
    <tableColumn id="5" xr3:uid="{510A715E-39DC-4374-9956-F955F682CCB6}" uniqueName="5" name="Customer_Name" queryTableFieldId="5" dataDxfId="10"/>
    <tableColumn id="6" xr3:uid="{3E329684-D0B3-44F1-8F2D-D27C9A27CEAF}" uniqueName="6" name="Customer_Segment" queryTableFieldId="6" dataDxfId="9"/>
    <tableColumn id="7" xr3:uid="{66578E74-3E40-4C94-8DB3-E80055F810F6}" uniqueName="7" name="Product" queryTableFieldId="7" dataDxfId="8"/>
    <tableColumn id="8" xr3:uid="{E3F0608C-9889-4EAB-965C-BAB0289E5040}" uniqueName="8" name="Category" queryTableFieldId="8" dataDxfId="7"/>
    <tableColumn id="9" xr3:uid="{CE0EE74A-6E22-4F55-B12C-5309512332F2}" uniqueName="9" name="Region" queryTableFieldId="9" dataDxfId="6"/>
    <tableColumn id="10" xr3:uid="{396161E7-0530-40C6-A1C3-91153C67DE99}" uniqueName="10" name="City" queryTableFieldId="10" dataDxfId="5"/>
    <tableColumn id="11" xr3:uid="{7B6D1D93-D262-4284-AD16-49BE813FF60F}" uniqueName="11" name="Sales_Channel" queryTableFieldId="11" dataDxfId="4"/>
    <tableColumn id="12" xr3:uid="{2DF5B39F-B0E2-45B2-9165-E7AF5858306B}" uniqueName="12" name="Payment_Method" queryTableFieldId="12" dataDxfId="3"/>
    <tableColumn id="13" xr3:uid="{36823040-6EC6-4267-9A7D-0F04B02A5B3F}" uniqueName="13" name="Quantity_Sold" queryTableFieldId="13"/>
    <tableColumn id="14" xr3:uid="{6BC665A5-265F-492E-980F-D0A6FC82155A}" uniqueName="14" name="Unit_Price" queryTableFieldId="14"/>
    <tableColumn id="15" xr3:uid="{7202CC6D-3D39-41E2-8AF1-DE723BE77BDF}" uniqueName="15" name="Discount(%)" queryTableFieldId="15"/>
    <tableColumn id="16" xr3:uid="{F2FE4D2D-38D6-4D01-BD35-65C570B2E38B}" uniqueName="16" name="Total_Sales" queryTableFieldId="16"/>
    <tableColumn id="17" xr3:uid="{B22EF585-D296-4077-8E66-0F95F21DB56D}" uniqueName="17" name="Cost_Price" queryTableFieldId="17"/>
    <tableColumn id="18" xr3:uid="{70F22681-8DD2-4B94-9C56-FE0B3C0CB6E4}" uniqueName="18" name="Profit" queryTableFieldId="18"/>
    <tableColumn id="24" xr3:uid="{5AFA13ED-AD3D-4921-B141-D5CACCC7C484}" uniqueName="24" name="Profit_Margin(%)" queryTableFieldId="25" dataDxfId="2">
      <calculatedColumnFormula>(raw_data[[#This Row],[Profit]] / (raw_data[[#This Row],[Unit_Price]]* raw_data[[#This Row],[Quantity_Sold]]))</calculatedColumnFormula>
    </tableColumn>
    <tableColumn id="19" xr3:uid="{6B16CBD0-787A-4357-AB07-0251F5ABC772}" uniqueName="19" name="Stock_Level" queryTableFieldId="19"/>
    <tableColumn id="20" xr3:uid="{B0731060-2DA5-4337-9D71-C9E514BDD0A1}" uniqueName="20" name="Return_Status" queryTableFieldId="20" dataDxfId="1"/>
    <tableColumn id="21" xr3:uid="{C4E38E57-3134-492E-B71B-32EA63B8030A}" uniqueName="21" name="Delivery_Status" queryTableFieldId="21" dataDxfId="0"/>
    <tableColumn id="22" xr3:uid="{483853BB-DC40-4669-BFAD-2E64DCA6100E}" uniqueName="22" name="Shipping_Cost" queryTableFieldId="22"/>
    <tableColumn id="23" xr3:uid="{147F2768-AE3B-43CA-BFC0-02A6607350BF}" uniqueName="23" name="Customer_Satisfaction(1-5)"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B6E7A84-7D7C-4083-9237-4649AC7F1D55}" sourceName="Order_Date">
  <pivotTables>
    <pivotTable tabId="8" name="PivotTable2"/>
    <pivotTable tabId="8" name="PivotTable1"/>
    <pivotTable tabId="9" name="PivotTable1"/>
    <pivotTable tabId="9" name="PivotTable2"/>
    <pivotTable tabId="9" name="PivotTable3"/>
    <pivotTable tabId="9" name="PivotTable4"/>
    <pivotTable tabId="10" name="PivotTable16"/>
    <pivotTable tabId="3" name="PivotTable1"/>
    <pivotTable tabId="3" name="PivotTable2"/>
    <pivotTable tabId="3" name="PivotTable3"/>
    <pivotTable tabId="3" name="PivotTable4"/>
  </pivotTables>
  <state minimalRefreshVersion="6" lastRefreshVersion="6" pivotCacheId="977891182" filterType="dateBetween">
    <selection startDate="2023-01-01T00:00:00" endDate="2025-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74F628E-299C-4530-AFDC-BFDBB61F2E2D}" cache="NativeTimeline_Order_Date" caption="Order_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C5B78243-31A8-4396-A648-C149879A5500}" cache="NativeTimeline_Order_Date" caption="Order_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6.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8.xml"/><Relationship Id="rId4"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C23F7-91F9-49E4-ADED-2F101724090D}">
  <sheetPr codeName="Sheet1"/>
  <dimension ref="A1:O27"/>
  <sheetViews>
    <sheetView tabSelected="1" zoomScaleNormal="100" workbookViewId="0">
      <selection activeCell="T13" sqref="T13"/>
    </sheetView>
  </sheetViews>
  <sheetFormatPr defaultRowHeight="14.4" x14ac:dyDescent="0.3"/>
  <sheetData>
    <row r="1" spans="1:15" x14ac:dyDescent="0.3">
      <c r="A1" s="4"/>
      <c r="B1" s="4"/>
      <c r="C1" s="4"/>
      <c r="D1" s="4"/>
      <c r="E1" s="4"/>
      <c r="F1" s="4"/>
      <c r="G1" s="4"/>
      <c r="H1" s="4"/>
      <c r="I1" s="4"/>
      <c r="J1" s="4"/>
      <c r="K1" s="4"/>
      <c r="L1" s="4"/>
      <c r="M1" s="4"/>
      <c r="N1" s="4"/>
      <c r="O1" s="4"/>
    </row>
    <row r="2" spans="1:15" x14ac:dyDescent="0.3">
      <c r="A2" s="4"/>
      <c r="B2" s="4"/>
      <c r="C2" s="4"/>
      <c r="D2" s="4"/>
      <c r="E2" s="4"/>
      <c r="F2" s="4"/>
      <c r="G2" s="4"/>
      <c r="H2" s="4"/>
      <c r="I2" s="4"/>
      <c r="J2" s="4"/>
      <c r="K2" s="4"/>
      <c r="L2" s="4"/>
      <c r="M2" s="4"/>
      <c r="N2" s="4"/>
      <c r="O2" s="4"/>
    </row>
    <row r="3" spans="1:15" x14ac:dyDescent="0.3">
      <c r="A3" s="4"/>
      <c r="B3" s="4"/>
      <c r="C3" s="4"/>
      <c r="D3" s="4"/>
      <c r="E3" s="4"/>
      <c r="F3" s="4"/>
      <c r="G3" s="4"/>
      <c r="H3" s="4"/>
      <c r="I3" s="4"/>
      <c r="J3" s="4"/>
      <c r="K3" s="4"/>
      <c r="L3" s="4"/>
      <c r="M3" s="4"/>
      <c r="N3" s="4"/>
      <c r="O3" s="4"/>
    </row>
    <row r="4" spans="1:15" x14ac:dyDescent="0.3">
      <c r="A4" s="4"/>
      <c r="B4" s="4"/>
      <c r="C4" s="4"/>
      <c r="D4" s="4"/>
      <c r="E4" s="4"/>
      <c r="F4" s="4"/>
      <c r="G4" s="4"/>
      <c r="H4" s="4"/>
      <c r="I4" s="4"/>
      <c r="J4" s="4"/>
      <c r="K4" s="4"/>
      <c r="L4" s="4"/>
      <c r="M4" s="4"/>
      <c r="N4" s="4"/>
      <c r="O4" s="4"/>
    </row>
    <row r="5" spans="1:15" x14ac:dyDescent="0.3">
      <c r="A5" s="4"/>
      <c r="B5" s="4"/>
      <c r="C5" s="4"/>
      <c r="D5" s="4"/>
      <c r="E5" s="4"/>
      <c r="F5" s="4"/>
      <c r="G5" s="4"/>
      <c r="H5" s="4"/>
      <c r="I5" s="4"/>
      <c r="J5" s="4"/>
      <c r="K5" s="4"/>
      <c r="L5" s="4"/>
      <c r="M5" s="4"/>
      <c r="N5" s="4"/>
      <c r="O5" s="4"/>
    </row>
    <row r="6" spans="1:15" x14ac:dyDescent="0.3">
      <c r="A6" s="4"/>
      <c r="B6" s="4"/>
      <c r="C6" s="4"/>
      <c r="D6" s="4"/>
      <c r="E6" s="4"/>
      <c r="F6" s="4"/>
      <c r="G6" s="4"/>
      <c r="H6" s="4"/>
      <c r="I6" s="4"/>
      <c r="J6" s="4"/>
      <c r="K6" s="4"/>
      <c r="L6" s="4"/>
      <c r="M6" s="4"/>
      <c r="N6" s="4"/>
      <c r="O6" s="4"/>
    </row>
    <row r="7" spans="1:15" x14ac:dyDescent="0.3">
      <c r="A7" s="4"/>
      <c r="B7" s="4"/>
      <c r="C7" s="4"/>
      <c r="D7" s="4"/>
      <c r="E7" s="4"/>
      <c r="F7" s="4"/>
      <c r="G7" s="4"/>
      <c r="H7" s="4"/>
      <c r="I7" s="4"/>
      <c r="J7" s="4"/>
      <c r="K7" s="4"/>
      <c r="L7" s="4"/>
      <c r="M7" s="4"/>
      <c r="N7" s="4"/>
      <c r="O7" s="4"/>
    </row>
    <row r="8" spans="1:15" x14ac:dyDescent="0.3">
      <c r="A8" s="4"/>
      <c r="B8" s="4"/>
      <c r="C8" s="4"/>
      <c r="D8" s="4"/>
      <c r="E8" s="4"/>
      <c r="F8" s="4"/>
      <c r="G8" s="4"/>
      <c r="H8" s="4"/>
      <c r="I8" s="4"/>
      <c r="J8" s="4"/>
      <c r="K8" s="4"/>
      <c r="L8" s="4"/>
      <c r="M8" s="4"/>
      <c r="N8" s="4"/>
      <c r="O8" s="4"/>
    </row>
    <row r="9" spans="1:15" x14ac:dyDescent="0.3">
      <c r="A9" s="4"/>
      <c r="B9" s="4"/>
      <c r="C9" s="4"/>
      <c r="D9" s="4"/>
      <c r="E9" s="4"/>
      <c r="F9" s="4"/>
      <c r="G9" s="4"/>
      <c r="H9" s="4"/>
      <c r="I9" s="4"/>
      <c r="J9" s="4"/>
      <c r="K9" s="4"/>
      <c r="L9" s="4"/>
      <c r="M9" s="4"/>
      <c r="N9" s="4"/>
      <c r="O9" s="4"/>
    </row>
    <row r="10" spans="1:15" x14ac:dyDescent="0.3">
      <c r="A10" s="4"/>
      <c r="B10" s="4"/>
      <c r="C10" s="4"/>
      <c r="D10" s="4"/>
      <c r="E10" s="4"/>
      <c r="F10" s="4"/>
      <c r="G10" s="4"/>
      <c r="H10" s="4"/>
      <c r="I10" s="4"/>
      <c r="J10" s="4"/>
      <c r="K10" s="4"/>
      <c r="L10" s="4"/>
      <c r="M10" s="4"/>
      <c r="N10" s="4"/>
      <c r="O10" s="4"/>
    </row>
    <row r="11" spans="1:15" x14ac:dyDescent="0.3">
      <c r="A11" s="4"/>
      <c r="B11" s="4"/>
      <c r="C11" s="4"/>
      <c r="D11" s="4"/>
      <c r="E11" s="4"/>
      <c r="F11" s="4"/>
      <c r="G11" s="4"/>
      <c r="H11" s="4"/>
      <c r="I11" s="4"/>
      <c r="J11" s="4"/>
      <c r="K11" s="4"/>
      <c r="L11" s="4"/>
      <c r="M11" s="4"/>
      <c r="N11" s="4"/>
      <c r="O11" s="4"/>
    </row>
    <row r="12" spans="1:15" x14ac:dyDescent="0.3">
      <c r="A12" s="4"/>
      <c r="B12" s="4"/>
      <c r="C12" s="4"/>
      <c r="D12" s="4"/>
      <c r="E12" s="4"/>
      <c r="F12" s="4"/>
      <c r="G12" s="4"/>
      <c r="H12" s="4"/>
      <c r="I12" s="4"/>
      <c r="J12" s="4"/>
      <c r="K12" s="4"/>
      <c r="L12" s="4"/>
      <c r="M12" s="4"/>
      <c r="N12" s="4"/>
      <c r="O12" s="4"/>
    </row>
    <row r="13" spans="1:15" x14ac:dyDescent="0.3">
      <c r="A13" s="4"/>
      <c r="B13" s="4"/>
      <c r="C13" s="4"/>
      <c r="D13" s="4"/>
      <c r="E13" s="4"/>
      <c r="F13" s="4"/>
      <c r="G13" s="4"/>
      <c r="H13" s="4"/>
      <c r="I13" s="4"/>
      <c r="J13" s="4"/>
      <c r="K13" s="4"/>
      <c r="L13" s="4"/>
      <c r="M13" s="4"/>
      <c r="N13" s="4"/>
      <c r="O13" s="4"/>
    </row>
    <row r="14" spans="1:15" x14ac:dyDescent="0.3">
      <c r="A14" s="4"/>
      <c r="B14" s="4"/>
      <c r="C14" s="4"/>
      <c r="D14" s="4"/>
      <c r="E14" s="4"/>
      <c r="F14" s="4"/>
      <c r="G14" s="4"/>
      <c r="H14" s="4"/>
      <c r="I14" s="4"/>
      <c r="J14" s="4"/>
      <c r="K14" s="4"/>
      <c r="L14" s="4"/>
      <c r="M14" s="4"/>
      <c r="N14" s="4"/>
      <c r="O14" s="4"/>
    </row>
    <row r="15" spans="1:15" x14ac:dyDescent="0.3">
      <c r="A15" s="4"/>
      <c r="B15" s="4"/>
      <c r="C15" s="4"/>
      <c r="D15" s="4"/>
      <c r="E15" s="4"/>
      <c r="F15" s="4"/>
      <c r="G15" s="4"/>
      <c r="H15" s="4"/>
      <c r="I15" s="4"/>
      <c r="J15" s="4"/>
      <c r="K15" s="4"/>
      <c r="L15" s="4"/>
      <c r="M15" s="4"/>
      <c r="N15" s="4"/>
      <c r="O15" s="4"/>
    </row>
    <row r="16" spans="1:15" x14ac:dyDescent="0.3">
      <c r="A16" s="4"/>
      <c r="B16" s="4"/>
      <c r="C16" s="4"/>
      <c r="D16" s="4"/>
      <c r="E16" s="4"/>
      <c r="F16" s="4"/>
      <c r="G16" s="4"/>
      <c r="H16" s="4"/>
      <c r="I16" s="4"/>
      <c r="J16" s="4"/>
      <c r="K16" s="4"/>
      <c r="L16" s="4"/>
      <c r="M16" s="4"/>
      <c r="N16" s="4"/>
      <c r="O16" s="4"/>
    </row>
    <row r="17" spans="1:15" x14ac:dyDescent="0.3">
      <c r="A17" s="4"/>
      <c r="B17" s="4"/>
      <c r="C17" s="4"/>
      <c r="D17" s="4"/>
      <c r="E17" s="4"/>
      <c r="F17" s="4"/>
      <c r="G17" s="4"/>
      <c r="H17" s="4"/>
      <c r="I17" s="4"/>
      <c r="J17" s="4"/>
      <c r="K17" s="4"/>
      <c r="L17" s="4"/>
      <c r="M17" s="4"/>
      <c r="N17" s="4"/>
      <c r="O17" s="4"/>
    </row>
    <row r="18" spans="1:15" x14ac:dyDescent="0.3">
      <c r="A18" s="4"/>
      <c r="B18" s="4"/>
      <c r="C18" s="4"/>
      <c r="D18" s="4"/>
      <c r="E18" s="4"/>
      <c r="F18" s="4"/>
      <c r="G18" s="4"/>
      <c r="H18" s="4"/>
      <c r="I18" s="4"/>
      <c r="J18" s="4"/>
      <c r="K18" s="4"/>
      <c r="L18" s="4"/>
      <c r="M18" s="4"/>
      <c r="N18" s="4"/>
      <c r="O18" s="4"/>
    </row>
    <row r="19" spans="1:15" x14ac:dyDescent="0.3">
      <c r="A19" s="4"/>
      <c r="B19" s="4"/>
      <c r="C19" s="4"/>
      <c r="D19" s="4"/>
      <c r="E19" s="4"/>
      <c r="F19" s="4"/>
      <c r="G19" s="4"/>
      <c r="H19" s="4"/>
      <c r="I19" s="4"/>
      <c r="J19" s="4"/>
      <c r="K19" s="4"/>
      <c r="L19" s="4"/>
      <c r="M19" s="4"/>
      <c r="N19" s="4"/>
      <c r="O19" s="4"/>
    </row>
    <row r="20" spans="1:15" x14ac:dyDescent="0.3">
      <c r="A20" s="4"/>
      <c r="B20" s="4"/>
      <c r="C20" s="4"/>
      <c r="D20" s="4"/>
      <c r="E20" s="4"/>
      <c r="F20" s="4"/>
      <c r="G20" s="4"/>
      <c r="H20" s="4"/>
      <c r="I20" s="4"/>
      <c r="J20" s="4"/>
      <c r="K20" s="4"/>
      <c r="L20" s="4"/>
      <c r="M20" s="4"/>
      <c r="N20" s="4"/>
      <c r="O20" s="4"/>
    </row>
    <row r="21" spans="1:15" x14ac:dyDescent="0.3">
      <c r="A21" s="4"/>
      <c r="B21" s="4"/>
      <c r="C21" s="4"/>
      <c r="D21" s="4"/>
      <c r="E21" s="4"/>
      <c r="F21" s="4"/>
      <c r="G21" s="4"/>
      <c r="H21" s="4"/>
      <c r="I21" s="4"/>
      <c r="J21" s="4"/>
      <c r="K21" s="4"/>
      <c r="L21" s="4"/>
      <c r="M21" s="4"/>
      <c r="N21" s="4"/>
      <c r="O21" s="4"/>
    </row>
    <row r="22" spans="1:15" x14ac:dyDescent="0.3">
      <c r="A22" s="4"/>
      <c r="B22" s="4"/>
      <c r="C22" s="4"/>
      <c r="D22" s="4"/>
      <c r="E22" s="4"/>
      <c r="F22" s="4"/>
      <c r="G22" s="4"/>
      <c r="H22" s="4"/>
      <c r="I22" s="4"/>
      <c r="J22" s="4"/>
      <c r="K22" s="4"/>
      <c r="L22" s="4"/>
      <c r="M22" s="4"/>
      <c r="N22" s="4"/>
      <c r="O22" s="4"/>
    </row>
    <row r="23" spans="1:15" x14ac:dyDescent="0.3">
      <c r="A23" s="4"/>
      <c r="B23" s="4"/>
      <c r="C23" s="4"/>
      <c r="D23" s="4"/>
      <c r="E23" s="4"/>
      <c r="F23" s="4"/>
      <c r="G23" s="4"/>
      <c r="H23" s="4"/>
      <c r="I23" s="4"/>
      <c r="J23" s="4"/>
      <c r="K23" s="4"/>
      <c r="L23" s="4"/>
      <c r="M23" s="4"/>
      <c r="N23" s="4"/>
      <c r="O23" s="4"/>
    </row>
    <row r="24" spans="1:15" x14ac:dyDescent="0.3">
      <c r="A24" s="4"/>
      <c r="B24" s="4"/>
      <c r="C24" s="4"/>
      <c r="D24" s="4"/>
      <c r="E24" s="4"/>
      <c r="F24" s="4"/>
      <c r="G24" s="4"/>
      <c r="H24" s="4"/>
      <c r="I24" s="4"/>
      <c r="J24" s="4"/>
      <c r="K24" s="4"/>
      <c r="L24" s="4"/>
      <c r="M24" s="4"/>
      <c r="N24" s="4"/>
      <c r="O24" s="4"/>
    </row>
    <row r="25" spans="1:15" x14ac:dyDescent="0.3">
      <c r="A25" s="4"/>
      <c r="B25" s="4"/>
      <c r="C25" s="4"/>
      <c r="D25" s="4"/>
      <c r="E25" s="4"/>
      <c r="F25" s="4"/>
      <c r="G25" s="4"/>
      <c r="H25" s="4"/>
      <c r="I25" s="4"/>
      <c r="J25" s="4"/>
      <c r="K25" s="4"/>
      <c r="L25" s="4"/>
      <c r="M25" s="4"/>
      <c r="N25" s="4"/>
      <c r="O25" s="4"/>
    </row>
    <row r="26" spans="1:15" x14ac:dyDescent="0.3">
      <c r="A26" s="4"/>
      <c r="B26" s="4"/>
      <c r="C26" s="4"/>
      <c r="D26" s="4"/>
      <c r="E26" s="4"/>
      <c r="F26" s="4"/>
      <c r="G26" s="4"/>
      <c r="H26" s="4"/>
      <c r="I26" s="4"/>
      <c r="J26" s="4"/>
      <c r="K26" s="4"/>
      <c r="L26" s="4"/>
      <c r="M26" s="4"/>
      <c r="N26" s="4"/>
      <c r="O26" s="4"/>
    </row>
    <row r="27" spans="1:15" x14ac:dyDescent="0.3">
      <c r="A27" s="4"/>
      <c r="B27" s="4"/>
      <c r="C27" s="4"/>
      <c r="D27" s="4"/>
      <c r="E27" s="4"/>
      <c r="F27" s="4"/>
      <c r="G27" s="4"/>
      <c r="H27" s="4"/>
      <c r="I27" s="4"/>
      <c r="J27" s="4"/>
      <c r="K27" s="4"/>
      <c r="L27" s="4"/>
      <c r="M27" s="4"/>
      <c r="N27" s="4"/>
      <c r="O27"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31D16-05EA-498C-BC93-5C912B2B037C}">
  <sheetPr codeName="Sheet2"/>
  <dimension ref="A1:O27"/>
  <sheetViews>
    <sheetView zoomScaleNormal="100" workbookViewId="0">
      <selection activeCell="R17" sqref="R17"/>
    </sheetView>
  </sheetViews>
  <sheetFormatPr defaultRowHeight="14.4" x14ac:dyDescent="0.3"/>
  <sheetData>
    <row r="1" spans="1:15" x14ac:dyDescent="0.3">
      <c r="A1" s="4"/>
      <c r="B1" s="4"/>
      <c r="C1" s="4"/>
      <c r="D1" s="4"/>
      <c r="E1" s="4"/>
      <c r="F1" s="4"/>
      <c r="G1" s="4"/>
      <c r="H1" s="4"/>
      <c r="I1" s="4"/>
      <c r="J1" s="4"/>
      <c r="K1" s="4"/>
      <c r="L1" s="4"/>
      <c r="M1" s="4"/>
      <c r="N1" s="4"/>
      <c r="O1" s="4"/>
    </row>
    <row r="2" spans="1:15" x14ac:dyDescent="0.3">
      <c r="A2" s="4"/>
      <c r="B2" s="4"/>
      <c r="C2" s="4"/>
      <c r="D2" s="4"/>
      <c r="E2" s="4"/>
      <c r="F2" s="4"/>
      <c r="G2" s="4"/>
      <c r="H2" s="4"/>
      <c r="I2" s="4"/>
      <c r="J2" s="4"/>
      <c r="K2" s="4"/>
      <c r="L2" s="4"/>
      <c r="M2" s="4"/>
      <c r="N2" s="4"/>
      <c r="O2" s="4"/>
    </row>
    <row r="3" spans="1:15" x14ac:dyDescent="0.3">
      <c r="A3" s="4"/>
      <c r="B3" s="4"/>
      <c r="C3" s="4"/>
      <c r="D3" s="4"/>
      <c r="E3" s="4"/>
      <c r="F3" s="4"/>
      <c r="G3" s="4"/>
      <c r="H3" s="4"/>
      <c r="I3" s="4"/>
      <c r="J3" s="4"/>
      <c r="K3" s="4"/>
      <c r="L3" s="4"/>
      <c r="M3" s="4"/>
      <c r="N3" s="4"/>
      <c r="O3" s="4"/>
    </row>
    <row r="4" spans="1:15" x14ac:dyDescent="0.3">
      <c r="A4" s="4"/>
      <c r="B4" s="4"/>
      <c r="C4" s="4"/>
      <c r="D4" s="4"/>
      <c r="E4" s="4"/>
      <c r="F4" s="4"/>
      <c r="G4" s="4"/>
      <c r="H4" s="4"/>
      <c r="I4" s="4"/>
      <c r="J4" s="4"/>
      <c r="K4" s="4"/>
      <c r="L4" s="4"/>
      <c r="M4" s="4"/>
      <c r="N4" s="4"/>
      <c r="O4" s="4"/>
    </row>
    <row r="5" spans="1:15" x14ac:dyDescent="0.3">
      <c r="A5" s="4"/>
      <c r="B5" s="4"/>
      <c r="C5" s="4"/>
      <c r="D5" s="4"/>
      <c r="E5" s="4"/>
      <c r="F5" s="4"/>
      <c r="G5" s="4"/>
      <c r="H5" s="4"/>
      <c r="I5" s="4"/>
      <c r="J5" s="4"/>
      <c r="K5" s="4"/>
      <c r="L5" s="4"/>
      <c r="M5" s="4"/>
      <c r="N5" s="4"/>
      <c r="O5" s="4"/>
    </row>
    <row r="6" spans="1:15" x14ac:dyDescent="0.3">
      <c r="A6" s="4"/>
      <c r="B6" s="4"/>
      <c r="C6" s="4"/>
      <c r="D6" s="4"/>
      <c r="E6" s="4"/>
      <c r="F6" s="4"/>
      <c r="G6" s="4"/>
      <c r="H6" s="4"/>
      <c r="I6" s="4"/>
      <c r="J6" s="4"/>
      <c r="K6" s="4"/>
      <c r="L6" s="4"/>
      <c r="M6" s="4"/>
      <c r="N6" s="4"/>
      <c r="O6" s="4"/>
    </row>
    <row r="7" spans="1:15" x14ac:dyDescent="0.3">
      <c r="A7" s="4"/>
      <c r="B7" s="4"/>
      <c r="C7" s="4"/>
      <c r="D7" s="4"/>
      <c r="E7" s="4"/>
      <c r="F7" s="4"/>
      <c r="G7" s="4"/>
      <c r="H7" s="4"/>
      <c r="I7" s="4"/>
      <c r="J7" s="4"/>
      <c r="K7" s="4"/>
      <c r="L7" s="4"/>
      <c r="M7" s="4"/>
      <c r="N7" s="4"/>
      <c r="O7" s="4"/>
    </row>
    <row r="8" spans="1:15" x14ac:dyDescent="0.3">
      <c r="A8" s="4"/>
      <c r="B8" s="4"/>
      <c r="C8" s="4"/>
      <c r="D8" s="4"/>
      <c r="E8" s="4"/>
      <c r="F8" s="4"/>
      <c r="G8" s="4"/>
      <c r="H8" s="4"/>
      <c r="I8" s="4"/>
      <c r="J8" s="4"/>
      <c r="K8" s="4"/>
      <c r="L8" s="4"/>
      <c r="M8" s="4"/>
      <c r="N8" s="4"/>
      <c r="O8" s="4"/>
    </row>
    <row r="9" spans="1:15" x14ac:dyDescent="0.3">
      <c r="A9" s="4"/>
      <c r="B9" s="4"/>
      <c r="C9" s="4"/>
      <c r="D9" s="4"/>
      <c r="E9" s="4"/>
      <c r="F9" s="4"/>
      <c r="G9" s="4"/>
      <c r="H9" s="4"/>
      <c r="I9" s="4"/>
      <c r="J9" s="4"/>
      <c r="K9" s="4"/>
      <c r="L9" s="4"/>
      <c r="M9" s="4"/>
      <c r="N9" s="4"/>
      <c r="O9" s="4"/>
    </row>
    <row r="10" spans="1:15" x14ac:dyDescent="0.3">
      <c r="A10" s="4"/>
      <c r="B10" s="4"/>
      <c r="C10" s="4"/>
      <c r="D10" s="4"/>
      <c r="E10" s="4"/>
      <c r="F10" s="4"/>
      <c r="G10" s="4"/>
      <c r="H10" s="4"/>
      <c r="I10" s="4"/>
      <c r="J10" s="4"/>
      <c r="K10" s="4"/>
      <c r="L10" s="4"/>
      <c r="M10" s="4"/>
      <c r="N10" s="4"/>
      <c r="O10" s="4"/>
    </row>
    <row r="11" spans="1:15" x14ac:dyDescent="0.3">
      <c r="A11" s="4"/>
      <c r="B11" s="4"/>
      <c r="C11" s="4"/>
      <c r="D11" s="4"/>
      <c r="E11" s="4"/>
      <c r="F11" s="4"/>
      <c r="G11" s="4"/>
      <c r="H11" s="4"/>
      <c r="I11" s="4"/>
      <c r="J11" s="4"/>
      <c r="K11" s="4"/>
      <c r="L11" s="4"/>
      <c r="M11" s="4"/>
      <c r="N11" s="4"/>
      <c r="O11" s="4"/>
    </row>
    <row r="12" spans="1:15" x14ac:dyDescent="0.3">
      <c r="A12" s="4"/>
      <c r="B12" s="4"/>
      <c r="C12" s="4"/>
      <c r="D12" s="4"/>
      <c r="E12" s="4"/>
      <c r="F12" s="4"/>
      <c r="G12" s="4"/>
      <c r="H12" s="4"/>
      <c r="I12" s="4"/>
      <c r="J12" s="4"/>
      <c r="K12" s="4"/>
      <c r="L12" s="4"/>
      <c r="M12" s="4"/>
      <c r="N12" s="4"/>
      <c r="O12" s="4"/>
    </row>
    <row r="13" spans="1:15" x14ac:dyDescent="0.3">
      <c r="A13" s="4"/>
      <c r="B13" s="4"/>
      <c r="C13" s="4"/>
      <c r="D13" s="4"/>
      <c r="E13" s="4"/>
      <c r="F13" s="4"/>
      <c r="G13" s="4"/>
      <c r="H13" s="4"/>
      <c r="I13" s="4"/>
      <c r="J13" s="4"/>
      <c r="K13" s="4"/>
      <c r="L13" s="4"/>
      <c r="M13" s="4"/>
      <c r="N13" s="4"/>
      <c r="O13" s="4"/>
    </row>
    <row r="14" spans="1:15" x14ac:dyDescent="0.3">
      <c r="A14" s="4"/>
      <c r="B14" s="4"/>
      <c r="C14" s="4"/>
      <c r="D14" s="4"/>
      <c r="E14" s="4"/>
      <c r="F14" s="4"/>
      <c r="G14" s="4"/>
      <c r="H14" s="4"/>
      <c r="I14" s="4"/>
      <c r="J14" s="4"/>
      <c r="K14" s="4"/>
      <c r="L14" s="4"/>
      <c r="M14" s="4"/>
      <c r="N14" s="4"/>
      <c r="O14" s="4"/>
    </row>
    <row r="15" spans="1:15" x14ac:dyDescent="0.3">
      <c r="A15" s="4"/>
      <c r="B15" s="4"/>
      <c r="C15" s="4"/>
      <c r="D15" s="4"/>
      <c r="E15" s="4"/>
      <c r="F15" s="4"/>
      <c r="G15" s="4"/>
      <c r="H15" s="4"/>
      <c r="I15" s="4"/>
      <c r="J15" s="4"/>
      <c r="K15" s="4"/>
      <c r="L15" s="4"/>
      <c r="M15" s="4"/>
      <c r="N15" s="4"/>
      <c r="O15" s="4"/>
    </row>
    <row r="16" spans="1:15" x14ac:dyDescent="0.3">
      <c r="A16" s="4"/>
      <c r="B16" s="4"/>
      <c r="C16" s="4"/>
      <c r="D16" s="4"/>
      <c r="E16" s="4"/>
      <c r="F16" s="4"/>
      <c r="G16" s="4"/>
      <c r="H16" s="4"/>
      <c r="I16" s="4"/>
      <c r="J16" s="4"/>
      <c r="K16" s="4"/>
      <c r="L16" s="4"/>
      <c r="M16" s="4"/>
      <c r="N16" s="4"/>
      <c r="O16" s="4"/>
    </row>
    <row r="17" spans="1:15" x14ac:dyDescent="0.3">
      <c r="A17" s="4"/>
      <c r="B17" s="4"/>
      <c r="C17" s="4"/>
      <c r="D17" s="4"/>
      <c r="E17" s="4"/>
      <c r="F17" s="4"/>
      <c r="G17" s="4"/>
      <c r="H17" s="4"/>
      <c r="I17" s="4"/>
      <c r="J17" s="4"/>
      <c r="K17" s="4"/>
      <c r="L17" s="4"/>
      <c r="M17" s="4"/>
      <c r="N17" s="4"/>
      <c r="O17" s="4"/>
    </row>
    <row r="18" spans="1:15" x14ac:dyDescent="0.3">
      <c r="A18" s="4"/>
      <c r="B18" s="4"/>
      <c r="C18" s="4"/>
      <c r="D18" s="4"/>
      <c r="E18" s="4"/>
      <c r="F18" s="4"/>
      <c r="G18" s="4"/>
      <c r="H18" s="4"/>
      <c r="I18" s="4"/>
      <c r="J18" s="4"/>
      <c r="K18" s="4"/>
      <c r="L18" s="4"/>
      <c r="M18" s="4"/>
      <c r="N18" s="4"/>
      <c r="O18" s="4"/>
    </row>
    <row r="19" spans="1:15" x14ac:dyDescent="0.3">
      <c r="A19" s="4"/>
      <c r="B19" s="4"/>
      <c r="C19" s="4"/>
      <c r="D19" s="4"/>
      <c r="E19" s="4"/>
      <c r="F19" s="4"/>
      <c r="G19" s="4"/>
      <c r="H19" s="4"/>
      <c r="I19" s="4"/>
      <c r="J19" s="4"/>
      <c r="K19" s="4"/>
      <c r="L19" s="4"/>
      <c r="M19" s="4"/>
      <c r="N19" s="4"/>
      <c r="O19" s="4"/>
    </row>
    <row r="20" spans="1:15" x14ac:dyDescent="0.3">
      <c r="A20" s="4"/>
      <c r="B20" s="4"/>
      <c r="C20" s="4"/>
      <c r="D20" s="4"/>
      <c r="E20" s="4"/>
      <c r="F20" s="4"/>
      <c r="G20" s="4"/>
      <c r="H20" s="4"/>
      <c r="I20" s="4"/>
      <c r="J20" s="4"/>
      <c r="K20" s="4"/>
      <c r="L20" s="4"/>
      <c r="M20" s="4"/>
      <c r="N20" s="4"/>
      <c r="O20" s="4"/>
    </row>
    <row r="21" spans="1:15" x14ac:dyDescent="0.3">
      <c r="A21" s="4"/>
      <c r="B21" s="4"/>
      <c r="C21" s="4"/>
      <c r="D21" s="4"/>
      <c r="E21" s="4"/>
      <c r="F21" s="4"/>
      <c r="G21" s="4"/>
      <c r="H21" s="4"/>
      <c r="I21" s="4"/>
      <c r="J21" s="4"/>
      <c r="K21" s="4"/>
      <c r="L21" s="4"/>
      <c r="M21" s="4"/>
      <c r="N21" s="4"/>
      <c r="O21" s="4"/>
    </row>
    <row r="22" spans="1:15" x14ac:dyDescent="0.3">
      <c r="A22" s="4"/>
      <c r="B22" s="4"/>
      <c r="C22" s="4"/>
      <c r="D22" s="4"/>
      <c r="E22" s="4"/>
      <c r="F22" s="4"/>
      <c r="G22" s="4"/>
      <c r="H22" s="4"/>
      <c r="I22" s="4"/>
      <c r="J22" s="4"/>
      <c r="K22" s="4"/>
      <c r="L22" s="4"/>
      <c r="M22" s="4"/>
      <c r="N22" s="4"/>
      <c r="O22" s="4"/>
    </row>
    <row r="23" spans="1:15" x14ac:dyDescent="0.3">
      <c r="A23" s="4"/>
      <c r="B23" s="4"/>
      <c r="C23" s="4"/>
      <c r="D23" s="4"/>
      <c r="E23" s="4"/>
      <c r="F23" s="4"/>
      <c r="G23" s="4"/>
      <c r="H23" s="4"/>
      <c r="I23" s="4"/>
      <c r="J23" s="4"/>
      <c r="K23" s="4"/>
      <c r="L23" s="4"/>
      <c r="M23" s="4"/>
      <c r="N23" s="4"/>
      <c r="O23" s="4"/>
    </row>
    <row r="24" spans="1:15" x14ac:dyDescent="0.3">
      <c r="A24" s="4"/>
      <c r="B24" s="4"/>
      <c r="C24" s="4"/>
      <c r="D24" s="4"/>
      <c r="E24" s="4"/>
      <c r="F24" s="4"/>
      <c r="G24" s="4"/>
      <c r="H24" s="4"/>
      <c r="I24" s="4"/>
      <c r="J24" s="4"/>
      <c r="K24" s="4"/>
      <c r="L24" s="4"/>
      <c r="M24" s="4"/>
      <c r="N24" s="4"/>
      <c r="O24" s="4"/>
    </row>
    <row r="25" spans="1:15" x14ac:dyDescent="0.3">
      <c r="A25" s="4"/>
      <c r="B25" s="4"/>
      <c r="C25" s="4"/>
      <c r="D25" s="4"/>
      <c r="E25" s="4"/>
      <c r="F25" s="4"/>
      <c r="G25" s="4"/>
      <c r="H25" s="4"/>
      <c r="I25" s="4"/>
      <c r="J25" s="4"/>
      <c r="K25" s="4"/>
      <c r="L25" s="4"/>
      <c r="M25" s="4"/>
      <c r="N25" s="4"/>
      <c r="O25" s="4"/>
    </row>
    <row r="26" spans="1:15" x14ac:dyDescent="0.3">
      <c r="A26" s="4"/>
      <c r="B26" s="4"/>
      <c r="C26" s="4"/>
      <c r="D26" s="4"/>
      <c r="E26" s="4"/>
      <c r="F26" s="4"/>
      <c r="G26" s="4"/>
      <c r="H26" s="4"/>
      <c r="I26" s="4"/>
      <c r="J26" s="4"/>
      <c r="K26" s="4"/>
      <c r="L26" s="4"/>
      <c r="M26" s="4"/>
      <c r="N26" s="4"/>
      <c r="O26" s="4"/>
    </row>
    <row r="27" spans="1:15" x14ac:dyDescent="0.3">
      <c r="A27" s="4"/>
      <c r="B27" s="4"/>
      <c r="C27" s="4"/>
      <c r="D27" s="4"/>
      <c r="E27" s="4"/>
      <c r="F27" s="4"/>
      <c r="G27" s="4"/>
      <c r="H27" s="4"/>
      <c r="I27" s="4"/>
      <c r="J27" s="4"/>
      <c r="K27" s="4"/>
      <c r="L27" s="4"/>
      <c r="M27" s="4"/>
      <c r="N27" s="4"/>
      <c r="O2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74DB9-1F20-4E36-A539-B568F409DF10}">
  <sheetPr codeName="Sheet3"/>
  <dimension ref="A1:O27"/>
  <sheetViews>
    <sheetView zoomScaleNormal="100" workbookViewId="0"/>
  </sheetViews>
  <sheetFormatPr defaultRowHeight="14.4" x14ac:dyDescent="0.3"/>
  <sheetData>
    <row r="1" spans="1:15" x14ac:dyDescent="0.3">
      <c r="A1" s="4"/>
      <c r="B1" s="4"/>
      <c r="C1" s="4"/>
      <c r="D1" s="4"/>
      <c r="E1" s="4"/>
      <c r="F1" s="4"/>
      <c r="G1" s="4"/>
      <c r="H1" s="4"/>
      <c r="I1" s="4"/>
      <c r="J1" s="4"/>
      <c r="K1" s="4"/>
      <c r="L1" s="4"/>
      <c r="M1" s="4"/>
      <c r="N1" s="4"/>
      <c r="O1" s="4"/>
    </row>
    <row r="2" spans="1:15" x14ac:dyDescent="0.3">
      <c r="A2" s="4"/>
      <c r="B2" s="4"/>
      <c r="C2" s="4"/>
      <c r="D2" s="4"/>
      <c r="E2" s="4"/>
      <c r="F2" s="4"/>
      <c r="G2" s="4"/>
      <c r="H2" s="4"/>
      <c r="I2" s="4"/>
      <c r="J2" s="4"/>
      <c r="K2" s="4"/>
      <c r="L2" s="4"/>
      <c r="M2" s="4"/>
      <c r="N2" s="4"/>
      <c r="O2" s="4"/>
    </row>
    <row r="3" spans="1:15" x14ac:dyDescent="0.3">
      <c r="A3" s="4"/>
      <c r="B3" s="4"/>
      <c r="C3" s="4"/>
      <c r="D3" s="4"/>
      <c r="E3" s="4"/>
      <c r="F3" s="4"/>
      <c r="G3" s="4"/>
      <c r="H3" s="4"/>
      <c r="I3" s="4"/>
      <c r="J3" s="4"/>
      <c r="K3" s="4"/>
      <c r="L3" s="4"/>
      <c r="M3" s="4"/>
      <c r="N3" s="4"/>
      <c r="O3" s="4"/>
    </row>
    <row r="4" spans="1:15" x14ac:dyDescent="0.3">
      <c r="A4" s="4"/>
      <c r="B4" s="4"/>
      <c r="C4" s="4"/>
      <c r="D4" s="4"/>
      <c r="E4" s="4"/>
      <c r="F4" s="4"/>
      <c r="G4" s="4"/>
      <c r="H4" s="4"/>
      <c r="I4" s="4"/>
      <c r="J4" s="4"/>
      <c r="K4" s="4"/>
      <c r="L4" s="4"/>
      <c r="M4" s="4"/>
      <c r="N4" s="4"/>
      <c r="O4" s="4"/>
    </row>
    <row r="5" spans="1:15" x14ac:dyDescent="0.3">
      <c r="A5" s="4"/>
      <c r="B5" s="4"/>
      <c r="C5" s="4"/>
      <c r="D5" s="4"/>
      <c r="E5" s="4"/>
      <c r="F5" s="4"/>
      <c r="G5" s="4"/>
      <c r="H5" s="4"/>
      <c r="I5" s="4"/>
      <c r="J5" s="4"/>
      <c r="K5" s="4"/>
      <c r="L5" s="4"/>
      <c r="M5" s="4"/>
      <c r="N5" s="4"/>
      <c r="O5" s="4"/>
    </row>
    <row r="6" spans="1:15" x14ac:dyDescent="0.3">
      <c r="A6" s="4"/>
      <c r="B6" s="4"/>
      <c r="C6" s="4"/>
      <c r="D6" s="4"/>
      <c r="E6" s="4"/>
      <c r="F6" s="4"/>
      <c r="G6" s="4"/>
      <c r="H6" s="4"/>
      <c r="I6" s="4"/>
      <c r="J6" s="4"/>
      <c r="K6" s="4"/>
      <c r="L6" s="4"/>
      <c r="M6" s="4"/>
      <c r="N6" s="4"/>
      <c r="O6" s="4"/>
    </row>
    <row r="7" spans="1:15" x14ac:dyDescent="0.3">
      <c r="A7" s="4"/>
      <c r="B7" s="4"/>
      <c r="C7" s="4"/>
      <c r="D7" s="4"/>
      <c r="E7" s="4"/>
      <c r="F7" s="4"/>
      <c r="G7" s="4"/>
      <c r="H7" s="4"/>
      <c r="I7" s="4"/>
      <c r="J7" s="4"/>
      <c r="K7" s="4"/>
      <c r="L7" s="4"/>
      <c r="M7" s="4"/>
      <c r="N7" s="4"/>
      <c r="O7" s="4"/>
    </row>
    <row r="8" spans="1:15" x14ac:dyDescent="0.3">
      <c r="A8" s="4"/>
      <c r="B8" s="4"/>
      <c r="C8" s="4"/>
      <c r="D8" s="4"/>
      <c r="E8" s="4"/>
      <c r="F8" s="4"/>
      <c r="G8" s="4"/>
      <c r="H8" s="4"/>
      <c r="I8" s="4"/>
      <c r="J8" s="4"/>
      <c r="K8" s="4"/>
      <c r="L8" s="4"/>
      <c r="M8" s="4"/>
      <c r="N8" s="4"/>
      <c r="O8" s="4"/>
    </row>
    <row r="9" spans="1:15" x14ac:dyDescent="0.3">
      <c r="A9" s="4"/>
      <c r="B9" s="4"/>
      <c r="C9" s="4"/>
      <c r="D9" s="4"/>
      <c r="E9" s="4"/>
      <c r="F9" s="4"/>
      <c r="G9" s="4"/>
      <c r="H9" s="4"/>
      <c r="I9" s="4"/>
      <c r="J9" s="4"/>
      <c r="K9" s="4"/>
      <c r="L9" s="4"/>
      <c r="M9" s="4"/>
      <c r="N9" s="4"/>
      <c r="O9" s="4"/>
    </row>
    <row r="10" spans="1:15" x14ac:dyDescent="0.3">
      <c r="A10" s="4"/>
      <c r="B10" s="4"/>
      <c r="C10" s="4"/>
      <c r="D10" s="4"/>
      <c r="E10" s="4"/>
      <c r="F10" s="4"/>
      <c r="G10" s="4"/>
      <c r="H10" s="4"/>
      <c r="I10" s="4"/>
      <c r="J10" s="4"/>
      <c r="K10" s="4"/>
      <c r="L10" s="4"/>
      <c r="M10" s="4"/>
      <c r="N10" s="4"/>
      <c r="O10" s="4"/>
    </row>
    <row r="11" spans="1:15" x14ac:dyDescent="0.3">
      <c r="A11" s="4"/>
      <c r="B11" s="4"/>
      <c r="C11" s="4"/>
      <c r="D11" s="4"/>
      <c r="E11" s="4"/>
      <c r="F11" s="4"/>
      <c r="G11" s="4"/>
      <c r="H11" s="4"/>
      <c r="I11" s="4"/>
      <c r="J11" s="4"/>
      <c r="K11" s="4"/>
      <c r="L11" s="4"/>
      <c r="M11" s="4"/>
      <c r="N11" s="4"/>
      <c r="O11" s="4"/>
    </row>
    <row r="12" spans="1:15" x14ac:dyDescent="0.3">
      <c r="A12" s="4"/>
      <c r="B12" s="4"/>
      <c r="C12" s="4"/>
      <c r="D12" s="4"/>
      <c r="E12" s="4"/>
      <c r="F12" s="4"/>
      <c r="G12" s="4"/>
      <c r="H12" s="4"/>
      <c r="I12" s="4"/>
      <c r="J12" s="4"/>
      <c r="K12" s="4"/>
      <c r="L12" s="4"/>
      <c r="M12" s="4"/>
      <c r="N12" s="4"/>
      <c r="O12" s="4"/>
    </row>
    <row r="13" spans="1:15" x14ac:dyDescent="0.3">
      <c r="A13" s="4"/>
      <c r="B13" s="4"/>
      <c r="C13" s="4"/>
      <c r="D13" s="4"/>
      <c r="E13" s="4"/>
      <c r="F13" s="4"/>
      <c r="G13" s="4"/>
      <c r="H13" s="4"/>
      <c r="I13" s="4"/>
      <c r="J13" s="4"/>
      <c r="K13" s="4"/>
      <c r="L13" s="4"/>
      <c r="M13" s="4"/>
      <c r="N13" s="4"/>
      <c r="O13" s="4"/>
    </row>
    <row r="14" spans="1:15" x14ac:dyDescent="0.3">
      <c r="A14" s="4"/>
      <c r="B14" s="4"/>
      <c r="C14" s="4"/>
      <c r="D14" s="4"/>
      <c r="E14" s="4"/>
      <c r="F14" s="4"/>
      <c r="G14" s="4"/>
      <c r="H14" s="4"/>
      <c r="I14" s="4"/>
      <c r="J14" s="4"/>
      <c r="K14" s="4"/>
      <c r="L14" s="4"/>
      <c r="M14" s="4"/>
      <c r="N14" s="4"/>
      <c r="O14" s="4"/>
    </row>
    <row r="15" spans="1:15" x14ac:dyDescent="0.3">
      <c r="A15" s="4"/>
      <c r="B15" s="4"/>
      <c r="C15" s="4"/>
      <c r="D15" s="4"/>
      <c r="E15" s="4"/>
      <c r="F15" s="4"/>
      <c r="G15" s="4"/>
      <c r="H15" s="4"/>
      <c r="I15" s="4"/>
      <c r="J15" s="4"/>
      <c r="K15" s="4"/>
      <c r="L15" s="4"/>
      <c r="M15" s="4"/>
      <c r="N15" s="4"/>
      <c r="O15" s="4"/>
    </row>
    <row r="16" spans="1:15" x14ac:dyDescent="0.3">
      <c r="A16" s="4"/>
      <c r="B16" s="4"/>
      <c r="C16" s="4"/>
      <c r="D16" s="4"/>
      <c r="E16" s="4"/>
      <c r="F16" s="4"/>
      <c r="G16" s="4"/>
      <c r="H16" s="4"/>
      <c r="I16" s="4"/>
      <c r="J16" s="4"/>
      <c r="K16" s="4"/>
      <c r="L16" s="4"/>
      <c r="M16" s="4"/>
      <c r="N16" s="4"/>
      <c r="O16" s="4"/>
    </row>
    <row r="17" spans="1:15" x14ac:dyDescent="0.3">
      <c r="A17" s="4"/>
      <c r="B17" s="4"/>
      <c r="C17" s="4"/>
      <c r="D17" s="4"/>
      <c r="E17" s="4"/>
      <c r="F17" s="4"/>
      <c r="G17" s="4"/>
      <c r="H17" s="4"/>
      <c r="I17" s="4"/>
      <c r="J17" s="4"/>
      <c r="K17" s="4"/>
      <c r="L17" s="4"/>
      <c r="M17" s="4"/>
      <c r="N17" s="4"/>
      <c r="O17" s="4"/>
    </row>
    <row r="18" spans="1:15" x14ac:dyDescent="0.3">
      <c r="A18" s="4"/>
      <c r="B18" s="4"/>
      <c r="C18" s="4"/>
      <c r="D18" s="4"/>
      <c r="E18" s="4"/>
      <c r="F18" s="4"/>
      <c r="G18" s="4"/>
      <c r="H18" s="4"/>
      <c r="I18" s="4"/>
      <c r="J18" s="4"/>
      <c r="K18" s="4"/>
      <c r="L18" s="4"/>
      <c r="M18" s="4"/>
      <c r="N18" s="4"/>
      <c r="O18" s="4"/>
    </row>
    <row r="19" spans="1:15" x14ac:dyDescent="0.3">
      <c r="A19" s="4"/>
      <c r="B19" s="4"/>
      <c r="C19" s="4"/>
      <c r="D19" s="4"/>
      <c r="E19" s="4"/>
      <c r="F19" s="4"/>
      <c r="G19" s="4"/>
      <c r="H19" s="4"/>
      <c r="I19" s="4"/>
      <c r="J19" s="4"/>
      <c r="K19" s="4"/>
      <c r="L19" s="4"/>
      <c r="M19" s="4"/>
      <c r="N19" s="4"/>
      <c r="O19" s="4"/>
    </row>
    <row r="20" spans="1:15" x14ac:dyDescent="0.3">
      <c r="A20" s="4"/>
      <c r="B20" s="4"/>
      <c r="C20" s="4"/>
      <c r="D20" s="4"/>
      <c r="E20" s="4"/>
      <c r="F20" s="4"/>
      <c r="G20" s="4"/>
      <c r="H20" s="4"/>
      <c r="I20" s="4"/>
      <c r="J20" s="4"/>
      <c r="K20" s="4"/>
      <c r="L20" s="4"/>
      <c r="M20" s="4"/>
      <c r="N20" s="4"/>
      <c r="O20" s="4"/>
    </row>
    <row r="21" spans="1:15" x14ac:dyDescent="0.3">
      <c r="A21" s="4"/>
      <c r="B21" s="4"/>
      <c r="C21" s="4"/>
      <c r="D21" s="4"/>
      <c r="E21" s="4"/>
      <c r="F21" s="4"/>
      <c r="G21" s="4"/>
      <c r="H21" s="4"/>
      <c r="I21" s="4"/>
      <c r="J21" s="4"/>
      <c r="K21" s="4"/>
      <c r="L21" s="4"/>
      <c r="M21" s="4"/>
      <c r="N21" s="4"/>
      <c r="O21" s="4"/>
    </row>
    <row r="22" spans="1:15" x14ac:dyDescent="0.3">
      <c r="A22" s="4"/>
      <c r="B22" s="4"/>
      <c r="C22" s="4"/>
      <c r="D22" s="4"/>
      <c r="E22" s="4"/>
      <c r="F22" s="4"/>
      <c r="G22" s="4"/>
      <c r="H22" s="4"/>
      <c r="I22" s="4"/>
      <c r="J22" s="4"/>
      <c r="K22" s="4"/>
      <c r="L22" s="4"/>
      <c r="M22" s="4"/>
      <c r="N22" s="4"/>
      <c r="O22" s="4"/>
    </row>
    <row r="23" spans="1:15" x14ac:dyDescent="0.3">
      <c r="A23" s="4"/>
      <c r="B23" s="4"/>
      <c r="C23" s="4"/>
      <c r="D23" s="4"/>
      <c r="E23" s="4"/>
      <c r="F23" s="4"/>
      <c r="G23" s="4"/>
      <c r="H23" s="4"/>
      <c r="I23" s="4"/>
      <c r="J23" s="4"/>
      <c r="K23" s="4"/>
      <c r="L23" s="4"/>
      <c r="M23" s="4"/>
      <c r="N23" s="4"/>
      <c r="O23" s="4"/>
    </row>
    <row r="24" spans="1:15" x14ac:dyDescent="0.3">
      <c r="A24" s="4"/>
      <c r="B24" s="4"/>
      <c r="C24" s="4"/>
      <c r="D24" s="4"/>
      <c r="E24" s="4"/>
      <c r="F24" s="4"/>
      <c r="G24" s="4"/>
      <c r="H24" s="4"/>
      <c r="I24" s="4"/>
      <c r="J24" s="4"/>
      <c r="K24" s="4"/>
      <c r="L24" s="4"/>
      <c r="M24" s="4"/>
      <c r="N24" s="4"/>
      <c r="O24" s="4"/>
    </row>
    <row r="25" spans="1:15" x14ac:dyDescent="0.3">
      <c r="A25" s="4"/>
      <c r="B25" s="4"/>
      <c r="C25" s="4"/>
      <c r="D25" s="4"/>
      <c r="E25" s="4"/>
      <c r="F25" s="4"/>
      <c r="G25" s="4"/>
      <c r="H25" s="4"/>
      <c r="I25" s="4"/>
      <c r="J25" s="4"/>
      <c r="K25" s="4"/>
      <c r="L25" s="4"/>
      <c r="M25" s="4"/>
      <c r="N25" s="4"/>
      <c r="O25" s="4"/>
    </row>
    <row r="26" spans="1:15" x14ac:dyDescent="0.3">
      <c r="A26" s="4"/>
      <c r="B26" s="4"/>
      <c r="C26" s="4"/>
      <c r="D26" s="4"/>
      <c r="E26" s="4"/>
      <c r="F26" s="4"/>
      <c r="G26" s="4"/>
      <c r="H26" s="4"/>
      <c r="I26" s="4"/>
      <c r="J26" s="4"/>
      <c r="K26" s="4"/>
      <c r="L26" s="4"/>
      <c r="M26" s="4"/>
      <c r="N26" s="4"/>
      <c r="O26" s="4"/>
    </row>
    <row r="27" spans="1:15" x14ac:dyDescent="0.3">
      <c r="A27" s="4"/>
      <c r="B27" s="4"/>
      <c r="C27" s="4"/>
      <c r="D27" s="4"/>
      <c r="E27" s="4"/>
      <c r="F27" s="4"/>
      <c r="G27" s="4"/>
      <c r="H27" s="4"/>
      <c r="I27" s="4"/>
      <c r="J27" s="4"/>
      <c r="K27" s="4"/>
      <c r="L27" s="4"/>
      <c r="M27" s="4"/>
      <c r="N27" s="4"/>
      <c r="O27"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A631-62FE-4BBD-A50A-E8B6BB50F10F}">
  <sheetPr codeName="Sheet4"/>
  <dimension ref="A1:O27"/>
  <sheetViews>
    <sheetView zoomScaleNormal="100" workbookViewId="0"/>
  </sheetViews>
  <sheetFormatPr defaultRowHeight="14.4" x14ac:dyDescent="0.3"/>
  <sheetData>
    <row r="1" spans="1:15" x14ac:dyDescent="0.3">
      <c r="A1" s="4"/>
      <c r="B1" s="4"/>
      <c r="C1" s="4"/>
      <c r="D1" s="4"/>
      <c r="E1" s="4"/>
      <c r="F1" s="4"/>
      <c r="G1" s="4"/>
      <c r="H1" s="4"/>
      <c r="I1" s="4"/>
      <c r="J1" s="4"/>
      <c r="K1" s="4"/>
      <c r="L1" s="4"/>
      <c r="M1" s="4"/>
      <c r="N1" s="4"/>
      <c r="O1" s="4"/>
    </row>
    <row r="2" spans="1:15" x14ac:dyDescent="0.3">
      <c r="A2" s="4"/>
      <c r="B2" s="4"/>
      <c r="C2" s="4"/>
      <c r="D2" s="4"/>
      <c r="E2" s="4"/>
      <c r="F2" s="4"/>
      <c r="G2" s="4"/>
      <c r="H2" s="4"/>
      <c r="I2" s="4"/>
      <c r="J2" s="4"/>
      <c r="K2" s="4"/>
      <c r="L2" s="4"/>
      <c r="M2" s="4"/>
      <c r="N2" s="4"/>
      <c r="O2" s="4"/>
    </row>
    <row r="3" spans="1:15" x14ac:dyDescent="0.3">
      <c r="A3" s="4"/>
      <c r="B3" s="4"/>
      <c r="C3" s="4"/>
      <c r="D3" s="4"/>
      <c r="E3" s="4"/>
      <c r="F3" s="4"/>
      <c r="G3" s="4"/>
      <c r="H3" s="4"/>
      <c r="I3" s="4"/>
      <c r="J3" s="4"/>
      <c r="K3" s="4"/>
      <c r="L3" s="4"/>
      <c r="M3" s="4"/>
      <c r="N3" s="4"/>
      <c r="O3" s="4"/>
    </row>
    <row r="4" spans="1:15" x14ac:dyDescent="0.3">
      <c r="A4" s="4"/>
      <c r="B4" s="4"/>
      <c r="C4" s="4"/>
      <c r="D4" s="4"/>
      <c r="E4" s="4"/>
      <c r="F4" s="4"/>
      <c r="G4" s="4"/>
      <c r="H4" s="4"/>
      <c r="I4" s="4"/>
      <c r="J4" s="4"/>
      <c r="K4" s="4"/>
      <c r="L4" s="4"/>
      <c r="M4" s="4"/>
      <c r="N4" s="4"/>
      <c r="O4" s="4"/>
    </row>
    <row r="5" spans="1:15" x14ac:dyDescent="0.3">
      <c r="A5" s="4"/>
      <c r="B5" s="4"/>
      <c r="C5" s="4"/>
      <c r="D5" s="4"/>
      <c r="E5" s="4"/>
      <c r="F5" s="4"/>
      <c r="G5" s="4"/>
      <c r="H5" s="4"/>
      <c r="I5" s="4"/>
      <c r="J5" s="4"/>
      <c r="K5" s="4"/>
      <c r="L5" s="4"/>
      <c r="M5" s="4"/>
      <c r="N5" s="4"/>
      <c r="O5" s="4"/>
    </row>
    <row r="6" spans="1:15" x14ac:dyDescent="0.3">
      <c r="A6" s="4"/>
      <c r="B6" s="4"/>
      <c r="C6" s="4"/>
      <c r="D6" s="4"/>
      <c r="E6" s="4"/>
      <c r="F6" s="4"/>
      <c r="G6" s="4"/>
      <c r="H6" s="4"/>
      <c r="I6" s="4"/>
      <c r="J6" s="4"/>
      <c r="K6" s="4"/>
      <c r="L6" s="4"/>
      <c r="M6" s="4"/>
      <c r="N6" s="4"/>
      <c r="O6" s="4"/>
    </row>
    <row r="7" spans="1:15" x14ac:dyDescent="0.3">
      <c r="A7" s="4"/>
      <c r="B7" s="4"/>
      <c r="C7" s="4"/>
      <c r="D7" s="4"/>
      <c r="E7" s="4"/>
      <c r="F7" s="4"/>
      <c r="G7" s="4"/>
      <c r="H7" s="4"/>
      <c r="I7" s="4"/>
      <c r="J7" s="4"/>
      <c r="K7" s="4"/>
      <c r="L7" s="4"/>
      <c r="M7" s="4"/>
      <c r="N7" s="4"/>
      <c r="O7" s="4"/>
    </row>
    <row r="8" spans="1:15" x14ac:dyDescent="0.3">
      <c r="A8" s="4"/>
      <c r="B8" s="4"/>
      <c r="C8" s="4"/>
      <c r="D8" s="4"/>
      <c r="E8" s="4"/>
      <c r="F8" s="4"/>
      <c r="G8" s="4"/>
      <c r="H8" s="4"/>
      <c r="I8" s="4"/>
      <c r="J8" s="4"/>
      <c r="K8" s="4"/>
      <c r="L8" s="4"/>
      <c r="M8" s="4"/>
      <c r="N8" s="4"/>
      <c r="O8" s="4"/>
    </row>
    <row r="9" spans="1:15" x14ac:dyDescent="0.3">
      <c r="A9" s="4"/>
      <c r="B9" s="4"/>
      <c r="C9" s="4"/>
      <c r="D9" s="4"/>
      <c r="E9" s="4"/>
      <c r="F9" s="4"/>
      <c r="G9" s="4"/>
      <c r="H9" s="4"/>
      <c r="I9" s="4"/>
      <c r="J9" s="4"/>
      <c r="K9" s="4"/>
      <c r="L9" s="4"/>
      <c r="M9" s="4"/>
      <c r="N9" s="4"/>
      <c r="O9" s="4"/>
    </row>
    <row r="10" spans="1:15" x14ac:dyDescent="0.3">
      <c r="A10" s="4"/>
      <c r="B10" s="4"/>
      <c r="C10" s="4"/>
      <c r="D10" s="4"/>
      <c r="E10" s="4"/>
      <c r="F10" s="4"/>
      <c r="G10" s="4"/>
      <c r="H10" s="4"/>
      <c r="I10" s="4"/>
      <c r="J10" s="4"/>
      <c r="K10" s="4"/>
      <c r="L10" s="4"/>
      <c r="M10" s="4"/>
      <c r="N10" s="4"/>
      <c r="O10" s="4"/>
    </row>
    <row r="11" spans="1:15" x14ac:dyDescent="0.3">
      <c r="A11" s="4"/>
      <c r="B11" s="4"/>
      <c r="C11" s="4"/>
      <c r="D11" s="4"/>
      <c r="E11" s="4"/>
      <c r="F11" s="4"/>
      <c r="G11" s="4"/>
      <c r="H11" s="4"/>
      <c r="I11" s="4"/>
      <c r="J11" s="4"/>
      <c r="K11" s="4"/>
      <c r="L11" s="4"/>
      <c r="M11" s="4"/>
      <c r="N11" s="4"/>
      <c r="O11" s="4"/>
    </row>
    <row r="12" spans="1:15" x14ac:dyDescent="0.3">
      <c r="A12" s="4"/>
      <c r="B12" s="4"/>
      <c r="C12" s="4"/>
      <c r="D12" s="4"/>
      <c r="E12" s="4"/>
      <c r="F12" s="4"/>
      <c r="G12" s="4"/>
      <c r="H12" s="4"/>
      <c r="I12" s="4"/>
      <c r="J12" s="4"/>
      <c r="K12" s="4"/>
      <c r="L12" s="4"/>
      <c r="M12" s="4"/>
      <c r="N12" s="4"/>
      <c r="O12" s="4"/>
    </row>
    <row r="13" spans="1:15" x14ac:dyDescent="0.3">
      <c r="A13" s="4"/>
      <c r="B13" s="4"/>
      <c r="C13" s="4"/>
      <c r="D13" s="4"/>
      <c r="E13" s="4"/>
      <c r="F13" s="4"/>
      <c r="G13" s="4"/>
      <c r="H13" s="4"/>
      <c r="I13" s="4"/>
      <c r="J13" s="4"/>
      <c r="K13" s="4"/>
      <c r="L13" s="4"/>
      <c r="M13" s="4"/>
      <c r="N13" s="4"/>
      <c r="O13" s="4"/>
    </row>
    <row r="14" spans="1:15" x14ac:dyDescent="0.3">
      <c r="A14" s="4"/>
      <c r="B14" s="4"/>
      <c r="C14" s="4"/>
      <c r="D14" s="4"/>
      <c r="E14" s="4"/>
      <c r="F14" s="4"/>
      <c r="G14" s="4"/>
      <c r="H14" s="4"/>
      <c r="I14" s="4"/>
      <c r="J14" s="4"/>
      <c r="K14" s="4"/>
      <c r="L14" s="4"/>
      <c r="M14" s="4"/>
      <c r="N14" s="4"/>
      <c r="O14" s="4"/>
    </row>
    <row r="15" spans="1:15" x14ac:dyDescent="0.3">
      <c r="A15" s="4"/>
      <c r="B15" s="4"/>
      <c r="C15" s="4"/>
      <c r="D15" s="4"/>
      <c r="E15" s="4"/>
      <c r="F15" s="4"/>
      <c r="G15" s="4"/>
      <c r="H15" s="4"/>
      <c r="I15" s="4"/>
      <c r="J15" s="4"/>
      <c r="K15" s="4"/>
      <c r="L15" s="4"/>
      <c r="M15" s="4"/>
      <c r="N15" s="4"/>
      <c r="O15" s="4"/>
    </row>
    <row r="16" spans="1:15" x14ac:dyDescent="0.3">
      <c r="A16" s="4"/>
      <c r="B16" s="4"/>
      <c r="C16" s="4"/>
      <c r="D16" s="4"/>
      <c r="E16" s="4"/>
      <c r="F16" s="4"/>
      <c r="G16" s="4"/>
      <c r="H16" s="4"/>
      <c r="I16" s="4"/>
      <c r="J16" s="4"/>
      <c r="K16" s="4"/>
      <c r="L16" s="4"/>
      <c r="M16" s="4"/>
      <c r="N16" s="4"/>
      <c r="O16" s="4"/>
    </row>
    <row r="17" spans="1:15" x14ac:dyDescent="0.3">
      <c r="A17" s="4"/>
      <c r="B17" s="4"/>
      <c r="C17" s="4"/>
      <c r="D17" s="4"/>
      <c r="E17" s="4"/>
      <c r="F17" s="4"/>
      <c r="G17" s="4"/>
      <c r="H17" s="4"/>
      <c r="I17" s="4"/>
      <c r="J17" s="4"/>
      <c r="K17" s="4"/>
      <c r="L17" s="4"/>
      <c r="M17" s="4"/>
      <c r="N17" s="4"/>
      <c r="O17" s="4"/>
    </row>
    <row r="18" spans="1:15" x14ac:dyDescent="0.3">
      <c r="A18" s="4"/>
      <c r="B18" s="4"/>
      <c r="C18" s="4"/>
      <c r="D18" s="4"/>
      <c r="E18" s="4"/>
      <c r="F18" s="4"/>
      <c r="G18" s="4"/>
      <c r="H18" s="4"/>
      <c r="I18" s="4"/>
      <c r="J18" s="4"/>
      <c r="K18" s="4"/>
      <c r="L18" s="4"/>
      <c r="M18" s="4"/>
      <c r="N18" s="4"/>
      <c r="O18" s="4"/>
    </row>
    <row r="19" spans="1:15" x14ac:dyDescent="0.3">
      <c r="A19" s="4"/>
      <c r="B19" s="4"/>
      <c r="C19" s="4"/>
      <c r="D19" s="4"/>
      <c r="E19" s="4"/>
      <c r="F19" s="4"/>
      <c r="G19" s="4"/>
      <c r="H19" s="4"/>
      <c r="I19" s="4"/>
      <c r="J19" s="4"/>
      <c r="K19" s="4"/>
      <c r="L19" s="4"/>
      <c r="M19" s="4"/>
      <c r="N19" s="4"/>
      <c r="O19" s="4"/>
    </row>
    <row r="20" spans="1:15" x14ac:dyDescent="0.3">
      <c r="A20" s="4"/>
      <c r="B20" s="4"/>
      <c r="C20" s="4"/>
      <c r="D20" s="4"/>
      <c r="E20" s="4"/>
      <c r="F20" s="4"/>
      <c r="G20" s="4"/>
      <c r="H20" s="4"/>
      <c r="I20" s="4"/>
      <c r="J20" s="4"/>
      <c r="K20" s="4"/>
      <c r="L20" s="4"/>
      <c r="M20" s="4"/>
      <c r="N20" s="4"/>
      <c r="O20" s="4"/>
    </row>
    <row r="21" spans="1:15" x14ac:dyDescent="0.3">
      <c r="A21" s="4"/>
      <c r="B21" s="4"/>
      <c r="C21" s="4"/>
      <c r="D21" s="4"/>
      <c r="E21" s="4"/>
      <c r="F21" s="4"/>
      <c r="G21" s="4"/>
      <c r="H21" s="4"/>
      <c r="I21" s="4"/>
      <c r="J21" s="4"/>
      <c r="K21" s="4"/>
      <c r="L21" s="4"/>
      <c r="M21" s="4"/>
      <c r="N21" s="4"/>
      <c r="O21" s="4"/>
    </row>
    <row r="22" spans="1:15" x14ac:dyDescent="0.3">
      <c r="A22" s="4"/>
      <c r="B22" s="4"/>
      <c r="C22" s="4"/>
      <c r="D22" s="4"/>
      <c r="E22" s="4"/>
      <c r="F22" s="4"/>
      <c r="G22" s="4"/>
      <c r="H22" s="4"/>
      <c r="I22" s="4"/>
      <c r="J22" s="4"/>
      <c r="K22" s="4"/>
      <c r="L22" s="4"/>
      <c r="M22" s="4"/>
      <c r="N22" s="4"/>
      <c r="O22" s="4"/>
    </row>
    <row r="23" spans="1:15" x14ac:dyDescent="0.3">
      <c r="A23" s="4"/>
      <c r="B23" s="4"/>
      <c r="C23" s="4"/>
      <c r="D23" s="4"/>
      <c r="E23" s="4"/>
      <c r="F23" s="4"/>
      <c r="G23" s="4"/>
      <c r="H23" s="4"/>
      <c r="I23" s="4"/>
      <c r="J23" s="4"/>
      <c r="K23" s="4"/>
      <c r="L23" s="4"/>
      <c r="M23" s="4"/>
      <c r="N23" s="4"/>
      <c r="O23" s="4"/>
    </row>
    <row r="24" spans="1:15" x14ac:dyDescent="0.3">
      <c r="A24" s="4"/>
      <c r="B24" s="4"/>
      <c r="C24" s="4"/>
      <c r="D24" s="4"/>
      <c r="E24" s="4"/>
      <c r="F24" s="4"/>
      <c r="G24" s="4"/>
      <c r="H24" s="4"/>
      <c r="I24" s="4"/>
      <c r="J24" s="4"/>
      <c r="K24" s="4"/>
      <c r="L24" s="4"/>
      <c r="M24" s="4"/>
      <c r="N24" s="4"/>
      <c r="O24" s="4"/>
    </row>
    <row r="25" spans="1:15" x14ac:dyDescent="0.3">
      <c r="A25" s="4"/>
      <c r="B25" s="4"/>
      <c r="C25" s="4"/>
      <c r="D25" s="4"/>
      <c r="E25" s="4"/>
      <c r="F25" s="4"/>
      <c r="G25" s="4"/>
      <c r="H25" s="4"/>
      <c r="I25" s="4"/>
      <c r="J25" s="4"/>
      <c r="K25" s="4"/>
      <c r="L25" s="4"/>
      <c r="M25" s="4"/>
      <c r="N25" s="4"/>
      <c r="O25" s="4"/>
    </row>
    <row r="26" spans="1:15" x14ac:dyDescent="0.3">
      <c r="A26" s="4"/>
      <c r="B26" s="4"/>
      <c r="C26" s="4"/>
      <c r="D26" s="4"/>
      <c r="E26" s="4"/>
      <c r="F26" s="4"/>
      <c r="G26" s="4"/>
      <c r="H26" s="4"/>
      <c r="I26" s="4"/>
      <c r="J26" s="4"/>
      <c r="K26" s="4"/>
      <c r="L26" s="4"/>
      <c r="M26" s="4"/>
      <c r="N26" s="4"/>
      <c r="O26" s="4"/>
    </row>
    <row r="27" spans="1:15" x14ac:dyDescent="0.3">
      <c r="A27" s="4"/>
      <c r="B27" s="4"/>
      <c r="C27" s="4"/>
      <c r="D27" s="4"/>
      <c r="E27" s="4"/>
      <c r="F27" s="4"/>
      <c r="G27" s="4"/>
      <c r="H27" s="4"/>
      <c r="I27" s="4"/>
      <c r="J27" s="4"/>
      <c r="K27" s="4"/>
      <c r="L27" s="4"/>
      <c r="M27" s="4"/>
      <c r="N27" s="4"/>
      <c r="O27" s="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0AD0-896E-4A7A-AEA9-E6CEC0F34675}">
  <sheetPr codeName="Sheet5"/>
  <dimension ref="A1:O27"/>
  <sheetViews>
    <sheetView zoomScaleNormal="100" workbookViewId="0">
      <selection activeCell="S11" sqref="S11"/>
    </sheetView>
  </sheetViews>
  <sheetFormatPr defaultRowHeight="14.4" x14ac:dyDescent="0.3"/>
  <sheetData>
    <row r="1" spans="1:15" x14ac:dyDescent="0.3">
      <c r="A1" s="4"/>
      <c r="B1" s="4"/>
      <c r="C1" s="4"/>
      <c r="D1" s="4"/>
      <c r="E1" s="4"/>
      <c r="F1" s="4"/>
      <c r="G1" s="4"/>
      <c r="H1" s="4"/>
      <c r="I1" s="4"/>
      <c r="J1" s="4"/>
      <c r="K1" s="4"/>
      <c r="L1" s="4"/>
      <c r="M1" s="4"/>
      <c r="N1" s="4"/>
      <c r="O1" s="4"/>
    </row>
    <row r="2" spans="1:15" x14ac:dyDescent="0.3">
      <c r="A2" s="4"/>
      <c r="B2" s="4"/>
      <c r="C2" s="4"/>
      <c r="D2" s="4"/>
      <c r="E2" s="4"/>
      <c r="F2" s="4"/>
      <c r="G2" s="4"/>
      <c r="H2" s="4"/>
      <c r="I2" s="4"/>
      <c r="J2" s="4"/>
      <c r="K2" s="4"/>
      <c r="L2" s="4"/>
      <c r="M2" s="4"/>
      <c r="N2" s="4"/>
      <c r="O2" s="4"/>
    </row>
    <row r="3" spans="1:15" x14ac:dyDescent="0.3">
      <c r="A3" s="4"/>
      <c r="B3" s="4"/>
      <c r="C3" s="4"/>
      <c r="D3" s="4"/>
      <c r="E3" s="4"/>
      <c r="F3" s="4"/>
      <c r="G3" s="4"/>
      <c r="H3" s="4"/>
      <c r="I3" s="4"/>
      <c r="J3" s="4"/>
      <c r="K3" s="4"/>
      <c r="L3" s="4"/>
      <c r="M3" s="4"/>
      <c r="N3" s="4"/>
      <c r="O3" s="4"/>
    </row>
    <row r="4" spans="1:15" x14ac:dyDescent="0.3">
      <c r="A4" s="4"/>
      <c r="B4" s="4"/>
      <c r="C4" s="4"/>
      <c r="D4" s="4"/>
      <c r="E4" s="4"/>
      <c r="F4" s="4"/>
      <c r="G4" s="4"/>
      <c r="H4" s="4"/>
      <c r="I4" s="4"/>
      <c r="J4" s="4"/>
      <c r="K4" s="4"/>
      <c r="L4" s="4"/>
      <c r="M4" s="4"/>
      <c r="N4" s="4"/>
      <c r="O4" s="4"/>
    </row>
    <row r="5" spans="1:15" x14ac:dyDescent="0.3">
      <c r="A5" s="4"/>
      <c r="B5" s="4"/>
      <c r="C5" s="4"/>
      <c r="D5" s="4"/>
      <c r="E5" s="4"/>
      <c r="F5" s="4"/>
      <c r="G5" s="4"/>
      <c r="H5" s="4"/>
      <c r="I5" s="4"/>
      <c r="J5" s="4"/>
      <c r="K5" s="4"/>
      <c r="L5" s="4"/>
      <c r="M5" s="4"/>
      <c r="N5" s="4"/>
      <c r="O5" s="4"/>
    </row>
    <row r="6" spans="1:15" x14ac:dyDescent="0.3">
      <c r="A6" s="4"/>
      <c r="B6" s="4"/>
      <c r="C6" s="4"/>
      <c r="D6" s="4"/>
      <c r="E6" s="4"/>
      <c r="F6" s="4"/>
      <c r="G6" s="4"/>
      <c r="H6" s="4"/>
      <c r="I6" s="4"/>
      <c r="J6" s="4"/>
      <c r="K6" s="4"/>
      <c r="L6" s="4"/>
      <c r="M6" s="4"/>
      <c r="N6" s="4"/>
      <c r="O6" s="4"/>
    </row>
    <row r="7" spans="1:15" x14ac:dyDescent="0.3">
      <c r="A7" s="4"/>
      <c r="B7" s="4"/>
      <c r="C7" s="4"/>
      <c r="D7" s="4"/>
      <c r="E7" s="4"/>
      <c r="F7" s="4"/>
      <c r="G7" s="4"/>
      <c r="H7" s="4"/>
      <c r="I7" s="4"/>
      <c r="J7" s="4"/>
      <c r="K7" s="4"/>
      <c r="L7" s="4"/>
      <c r="M7" s="4"/>
      <c r="N7" s="4"/>
      <c r="O7" s="4"/>
    </row>
    <row r="8" spans="1:15" x14ac:dyDescent="0.3">
      <c r="A8" s="4"/>
      <c r="B8" s="4"/>
      <c r="C8" s="4"/>
      <c r="D8" s="4"/>
      <c r="E8" s="4"/>
      <c r="F8" s="4"/>
      <c r="G8" s="4"/>
      <c r="H8" s="4"/>
      <c r="I8" s="4"/>
      <c r="J8" s="4"/>
      <c r="K8" s="4"/>
      <c r="L8" s="4"/>
      <c r="M8" s="4"/>
      <c r="N8" s="4"/>
      <c r="O8" s="4"/>
    </row>
    <row r="9" spans="1:15" x14ac:dyDescent="0.3">
      <c r="A9" s="4"/>
      <c r="B9" s="4"/>
      <c r="C9" s="4"/>
      <c r="D9" s="4"/>
      <c r="E9" s="4"/>
      <c r="F9" s="4"/>
      <c r="G9" s="4"/>
      <c r="H9" s="4"/>
      <c r="I9" s="4"/>
      <c r="J9" s="4"/>
      <c r="K9" s="4"/>
      <c r="L9" s="4"/>
      <c r="M9" s="4"/>
      <c r="N9" s="4"/>
      <c r="O9" s="4"/>
    </row>
    <row r="10" spans="1:15" x14ac:dyDescent="0.3">
      <c r="A10" s="4"/>
      <c r="B10" s="4"/>
      <c r="C10" s="4"/>
      <c r="D10" s="4"/>
      <c r="E10" s="4"/>
      <c r="F10" s="4"/>
      <c r="G10" s="4"/>
      <c r="H10" s="4"/>
      <c r="I10" s="4"/>
      <c r="J10" s="4"/>
      <c r="K10" s="4"/>
      <c r="L10" s="4"/>
      <c r="M10" s="4"/>
      <c r="N10" s="4"/>
      <c r="O10" s="4"/>
    </row>
    <row r="11" spans="1:15" x14ac:dyDescent="0.3">
      <c r="A11" s="4"/>
      <c r="B11" s="4"/>
      <c r="C11" s="4"/>
      <c r="D11" s="4"/>
      <c r="E11" s="4"/>
      <c r="F11" s="4"/>
      <c r="G11" s="4"/>
      <c r="H11" s="4"/>
      <c r="I11" s="4"/>
      <c r="J11" s="4"/>
      <c r="K11" s="4"/>
      <c r="L11" s="4"/>
      <c r="M11" s="4"/>
      <c r="N11" s="4"/>
      <c r="O11" s="4"/>
    </row>
    <row r="12" spans="1:15" x14ac:dyDescent="0.3">
      <c r="A12" s="4"/>
      <c r="B12" s="4"/>
      <c r="C12" s="4"/>
      <c r="D12" s="4"/>
      <c r="E12" s="4"/>
      <c r="F12" s="4"/>
      <c r="G12" s="4"/>
      <c r="H12" s="4"/>
      <c r="I12" s="4"/>
      <c r="J12" s="4"/>
      <c r="K12" s="4"/>
      <c r="L12" s="4"/>
      <c r="M12" s="4"/>
      <c r="N12" s="4"/>
      <c r="O12" s="4"/>
    </row>
    <row r="13" spans="1:15" x14ac:dyDescent="0.3">
      <c r="A13" s="4"/>
      <c r="B13" s="4"/>
      <c r="C13" s="4"/>
      <c r="D13" s="4"/>
      <c r="E13" s="4"/>
      <c r="F13" s="4"/>
      <c r="G13" s="4"/>
      <c r="H13" s="4"/>
      <c r="I13" s="4"/>
      <c r="J13" s="4"/>
      <c r="K13" s="4"/>
      <c r="L13" s="4"/>
      <c r="M13" s="4"/>
      <c r="N13" s="4"/>
      <c r="O13" s="4"/>
    </row>
    <row r="14" spans="1:15" x14ac:dyDescent="0.3">
      <c r="A14" s="4"/>
      <c r="B14" s="4"/>
      <c r="C14" s="4"/>
      <c r="D14" s="4"/>
      <c r="E14" s="4"/>
      <c r="F14" s="4"/>
      <c r="G14" s="4"/>
      <c r="H14" s="4"/>
      <c r="I14" s="4"/>
      <c r="J14" s="4"/>
      <c r="K14" s="4"/>
      <c r="L14" s="4"/>
      <c r="M14" s="4"/>
      <c r="N14" s="4"/>
      <c r="O14" s="4"/>
    </row>
    <row r="15" spans="1:15" x14ac:dyDescent="0.3">
      <c r="A15" s="4"/>
      <c r="B15" s="4"/>
      <c r="C15" s="4"/>
      <c r="D15" s="4"/>
      <c r="E15" s="4"/>
      <c r="F15" s="4"/>
      <c r="G15" s="4"/>
      <c r="H15" s="4"/>
      <c r="I15" s="4"/>
      <c r="J15" s="4"/>
      <c r="K15" s="4"/>
      <c r="L15" s="4"/>
      <c r="M15" s="4"/>
      <c r="N15" s="4"/>
      <c r="O15" s="4"/>
    </row>
    <row r="16" spans="1:15" x14ac:dyDescent="0.3">
      <c r="A16" s="4"/>
      <c r="B16" s="4"/>
      <c r="C16" s="4"/>
      <c r="D16" s="4"/>
      <c r="E16" s="4"/>
      <c r="F16" s="4"/>
      <c r="G16" s="4"/>
      <c r="H16" s="4"/>
      <c r="I16" s="4"/>
      <c r="J16" s="4"/>
      <c r="K16" s="4"/>
      <c r="L16" s="4"/>
      <c r="M16" s="4"/>
      <c r="N16" s="4"/>
      <c r="O16" s="4"/>
    </row>
    <row r="17" spans="1:15" x14ac:dyDescent="0.3">
      <c r="A17" s="4"/>
      <c r="B17" s="4"/>
      <c r="C17" s="4"/>
      <c r="D17" s="4"/>
      <c r="E17" s="4"/>
      <c r="F17" s="4"/>
      <c r="G17" s="4"/>
      <c r="H17" s="4"/>
      <c r="I17" s="4"/>
      <c r="J17" s="4"/>
      <c r="K17" s="4"/>
      <c r="L17" s="4"/>
      <c r="M17" s="4"/>
      <c r="N17" s="4"/>
      <c r="O17" s="4"/>
    </row>
    <row r="18" spans="1:15" x14ac:dyDescent="0.3">
      <c r="A18" s="4"/>
      <c r="B18" s="4"/>
      <c r="C18" s="4"/>
      <c r="D18" s="4"/>
      <c r="E18" s="4"/>
      <c r="F18" s="4"/>
      <c r="G18" s="4"/>
      <c r="H18" s="4"/>
      <c r="I18" s="4"/>
      <c r="J18" s="4"/>
      <c r="K18" s="4"/>
      <c r="L18" s="4"/>
      <c r="M18" s="4"/>
      <c r="N18" s="4"/>
      <c r="O18" s="4"/>
    </row>
    <row r="19" spans="1:15" x14ac:dyDescent="0.3">
      <c r="A19" s="4"/>
      <c r="B19" s="4"/>
      <c r="C19" s="4"/>
      <c r="D19" s="4"/>
      <c r="E19" s="4"/>
      <c r="F19" s="4"/>
      <c r="G19" s="4"/>
      <c r="H19" s="4"/>
      <c r="I19" s="4"/>
      <c r="J19" s="4"/>
      <c r="K19" s="4"/>
      <c r="L19" s="4"/>
      <c r="M19" s="4"/>
      <c r="N19" s="4"/>
      <c r="O19" s="4"/>
    </row>
    <row r="20" spans="1:15" x14ac:dyDescent="0.3">
      <c r="A20" s="4"/>
      <c r="B20" s="4"/>
      <c r="C20" s="4"/>
      <c r="D20" s="4"/>
      <c r="E20" s="4"/>
      <c r="F20" s="4"/>
      <c r="G20" s="4"/>
      <c r="H20" s="4"/>
      <c r="I20" s="4"/>
      <c r="J20" s="4"/>
      <c r="K20" s="4"/>
      <c r="L20" s="4"/>
      <c r="M20" s="4"/>
      <c r="N20" s="4"/>
      <c r="O20" s="4"/>
    </row>
    <row r="21" spans="1:15" x14ac:dyDescent="0.3">
      <c r="A21" s="4"/>
      <c r="B21" s="4"/>
      <c r="C21" s="4"/>
      <c r="D21" s="4"/>
      <c r="E21" s="4"/>
      <c r="F21" s="4"/>
      <c r="G21" s="4"/>
      <c r="H21" s="4"/>
      <c r="I21" s="4"/>
      <c r="J21" s="4"/>
      <c r="K21" s="4"/>
      <c r="L21" s="4"/>
      <c r="M21" s="4"/>
      <c r="N21" s="4"/>
      <c r="O21" s="4"/>
    </row>
    <row r="22" spans="1:15" x14ac:dyDescent="0.3">
      <c r="A22" s="4"/>
      <c r="B22" s="4"/>
      <c r="C22" s="4"/>
      <c r="D22" s="4"/>
      <c r="E22" s="4"/>
      <c r="F22" s="4"/>
      <c r="G22" s="4"/>
      <c r="H22" s="4"/>
      <c r="I22" s="4"/>
      <c r="J22" s="4"/>
      <c r="K22" s="4"/>
      <c r="L22" s="4"/>
      <c r="M22" s="4"/>
      <c r="N22" s="4"/>
      <c r="O22" s="4"/>
    </row>
    <row r="23" spans="1:15" x14ac:dyDescent="0.3">
      <c r="A23" s="4"/>
      <c r="B23" s="4"/>
      <c r="C23" s="4"/>
      <c r="D23" s="4"/>
      <c r="E23" s="4"/>
      <c r="F23" s="4"/>
      <c r="G23" s="4"/>
      <c r="H23" s="4"/>
      <c r="I23" s="4"/>
      <c r="J23" s="4"/>
      <c r="K23" s="4"/>
      <c r="L23" s="4"/>
      <c r="M23" s="4"/>
      <c r="N23" s="4"/>
      <c r="O23" s="4"/>
    </row>
    <row r="24" spans="1:15" x14ac:dyDescent="0.3">
      <c r="A24" s="4"/>
      <c r="B24" s="4"/>
      <c r="C24" s="4"/>
      <c r="D24" s="4"/>
      <c r="E24" s="4"/>
      <c r="F24" s="4"/>
      <c r="G24" s="4"/>
      <c r="H24" s="4"/>
      <c r="I24" s="4"/>
      <c r="J24" s="4"/>
      <c r="K24" s="4"/>
      <c r="L24" s="4"/>
      <c r="M24" s="4"/>
      <c r="N24" s="4"/>
      <c r="O24" s="4"/>
    </row>
    <row r="25" spans="1:15" x14ac:dyDescent="0.3">
      <c r="A25" s="4"/>
      <c r="B25" s="4"/>
      <c r="C25" s="4"/>
      <c r="D25" s="4"/>
      <c r="E25" s="4"/>
      <c r="F25" s="4"/>
      <c r="G25" s="4"/>
      <c r="H25" s="4"/>
      <c r="I25" s="4"/>
      <c r="J25" s="4"/>
      <c r="K25" s="4"/>
      <c r="L25" s="4"/>
      <c r="M25" s="4"/>
      <c r="N25" s="4"/>
      <c r="O25" s="4"/>
    </row>
    <row r="26" spans="1:15" x14ac:dyDescent="0.3">
      <c r="A26" s="4"/>
      <c r="B26" s="4"/>
      <c r="C26" s="4"/>
      <c r="D26" s="4"/>
      <c r="E26" s="4"/>
      <c r="F26" s="4"/>
      <c r="G26" s="4"/>
      <c r="H26" s="4"/>
      <c r="I26" s="4"/>
      <c r="J26" s="4"/>
      <c r="K26" s="4"/>
      <c r="L26" s="4"/>
      <c r="M26" s="4"/>
      <c r="N26" s="4"/>
      <c r="O26" s="4"/>
    </row>
    <row r="27" spans="1:15" x14ac:dyDescent="0.3">
      <c r="A27" s="4"/>
      <c r="B27" s="4"/>
      <c r="C27" s="4"/>
      <c r="D27" s="4"/>
      <c r="E27" s="4"/>
      <c r="F27" s="4"/>
      <c r="G27" s="4"/>
      <c r="H27" s="4"/>
      <c r="I27" s="4"/>
      <c r="J27" s="4"/>
      <c r="K27" s="4"/>
      <c r="L27" s="4"/>
      <c r="M27" s="4"/>
      <c r="N27" s="4"/>
      <c r="O2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80654-FF73-4D93-94EA-1ACF63FCFA5D}">
  <sheetPr codeName="Sheet6"/>
  <dimension ref="A1:AA2001"/>
  <sheetViews>
    <sheetView topLeftCell="B1738" zoomScale="91" workbookViewId="0">
      <selection activeCell="F3" sqref="F3"/>
    </sheetView>
  </sheetViews>
  <sheetFormatPr defaultRowHeight="14.4" x14ac:dyDescent="0.3"/>
  <cols>
    <col min="1" max="1" width="36.33203125" bestFit="1" customWidth="1"/>
    <col min="2" max="2" width="12.6640625" bestFit="1" customWidth="1"/>
    <col min="3" max="3" width="11.6640625" bestFit="1" customWidth="1"/>
    <col min="4" max="4" width="12.21875" bestFit="1" customWidth="1"/>
    <col min="5" max="5" width="16" bestFit="1" customWidth="1"/>
    <col min="6" max="6" width="16" customWidth="1"/>
    <col min="7" max="7" width="19.6640625" bestFit="1" customWidth="1"/>
    <col min="8" max="8" width="11.21875" bestFit="1" customWidth="1"/>
    <col min="9" max="9" width="10.88671875" bestFit="1" customWidth="1"/>
    <col min="10" max="10" width="8.77734375" bestFit="1" customWidth="1"/>
    <col min="11" max="11" width="10.44140625" bestFit="1" customWidth="1"/>
    <col min="12" max="12" width="15.44140625" bestFit="1" customWidth="1"/>
    <col min="13" max="13" width="17.6640625" bestFit="1" customWidth="1"/>
    <col min="14" max="14" width="14.88671875" bestFit="1" customWidth="1"/>
    <col min="15" max="15" width="11.77734375" bestFit="1" customWidth="1"/>
    <col min="16" max="16" width="13.44140625" bestFit="1" customWidth="1"/>
    <col min="17" max="17" width="12.6640625" bestFit="1" customWidth="1"/>
    <col min="18" max="18" width="12.109375" bestFit="1" customWidth="1"/>
    <col min="19" max="19" width="8" bestFit="1" customWidth="1"/>
    <col min="20" max="20" width="13.109375" bestFit="1" customWidth="1"/>
    <col min="21" max="21" width="14.77734375" bestFit="1" customWidth="1"/>
    <col min="22" max="22" width="16.21875" bestFit="1" customWidth="1"/>
    <col min="23" max="23" width="15.109375" bestFit="1" customWidth="1"/>
    <col min="24" max="24" width="26.44140625" bestFit="1" customWidth="1"/>
    <col min="25" max="25" width="17.21875" bestFit="1" customWidth="1"/>
    <col min="26" max="26" width="15.88671875" bestFit="1" customWidth="1"/>
    <col min="27" max="27" width="27.44140625" bestFit="1" customWidth="1"/>
  </cols>
  <sheetData>
    <row r="1" spans="1:27" x14ac:dyDescent="0.3">
      <c r="A1" t="s">
        <v>0</v>
      </c>
      <c r="B1" t="s">
        <v>1</v>
      </c>
      <c r="C1" t="s">
        <v>6054</v>
      </c>
      <c r="D1" t="s">
        <v>2</v>
      </c>
      <c r="E1" t="s">
        <v>6099</v>
      </c>
      <c r="F1" t="s">
        <v>6102</v>
      </c>
      <c r="G1" t="s">
        <v>3</v>
      </c>
      <c r="H1" t="s">
        <v>4</v>
      </c>
      <c r="I1" t="s">
        <v>5</v>
      </c>
      <c r="J1" t="s">
        <v>6</v>
      </c>
      <c r="K1" t="s">
        <v>7</v>
      </c>
      <c r="L1" t="s">
        <v>8</v>
      </c>
      <c r="M1" t="s">
        <v>9</v>
      </c>
      <c r="N1" t="s">
        <v>10</v>
      </c>
      <c r="O1" t="s">
        <v>11</v>
      </c>
      <c r="P1" t="s">
        <v>12</v>
      </c>
      <c r="Q1" t="s">
        <v>13</v>
      </c>
      <c r="R1" t="s">
        <v>14</v>
      </c>
      <c r="S1" t="s">
        <v>15</v>
      </c>
      <c r="T1" t="s">
        <v>16</v>
      </c>
      <c r="U1" t="s">
        <v>17</v>
      </c>
      <c r="V1" t="s">
        <v>6087</v>
      </c>
      <c r="W1" t="s">
        <v>18</v>
      </c>
      <c r="X1" t="s">
        <v>19</v>
      </c>
      <c r="Y1" t="s">
        <v>20</v>
      </c>
      <c r="Z1" t="s">
        <v>21</v>
      </c>
      <c r="AA1" t="s">
        <v>22</v>
      </c>
    </row>
    <row r="2" spans="1:27" x14ac:dyDescent="0.3">
      <c r="A2" t="s">
        <v>23</v>
      </c>
      <c r="B2" s="1">
        <v>45712</v>
      </c>
      <c r="C2" s="1" t="str">
        <f>TEXT(raw_data[[#This Row],[Order_Date]], "mmm")</f>
        <v>Feb</v>
      </c>
      <c r="D2" s="1">
        <v>45721</v>
      </c>
      <c r="E2" s="6">
        <f>raw_data[[#This Row],[Ship_Date]]-raw_data[[#This Row],[Order_Date]]</f>
        <v>9</v>
      </c>
      <c r="F2" s="6" t="str">
        <f>IF(raw_data[[#This Row],[Delivery_Days]] &lt;= 5, "On Time", "Late")</f>
        <v>Late</v>
      </c>
      <c r="G2" t="s">
        <v>24</v>
      </c>
      <c r="H2" t="s">
        <v>25</v>
      </c>
      <c r="I2" t="s">
        <v>26</v>
      </c>
      <c r="J2" t="s">
        <v>27</v>
      </c>
      <c r="K2" t="s">
        <v>28</v>
      </c>
      <c r="L2" t="s">
        <v>29</v>
      </c>
      <c r="M2" t="s">
        <v>30</v>
      </c>
      <c r="N2" t="s">
        <v>31</v>
      </c>
      <c r="O2" t="s">
        <v>32</v>
      </c>
      <c r="P2">
        <v>3</v>
      </c>
      <c r="Q2">
        <v>527.54</v>
      </c>
      <c r="R2">
        <v>0</v>
      </c>
      <c r="S2">
        <v>1582.62</v>
      </c>
      <c r="T2">
        <v>423.62</v>
      </c>
      <c r="U2">
        <v>311.76</v>
      </c>
      <c r="V2" s="9">
        <f>(raw_data[[#This Row],[Profit]] / (raw_data[[#This Row],[Unit_Price]]* raw_data[[#This Row],[Quantity_Sold]]))</f>
        <v>0.19698980172119651</v>
      </c>
      <c r="W2">
        <v>15</v>
      </c>
      <c r="X2" t="s">
        <v>33</v>
      </c>
      <c r="Y2" t="s">
        <v>34</v>
      </c>
      <c r="Z2">
        <v>15.47</v>
      </c>
      <c r="AA2">
        <v>5</v>
      </c>
    </row>
    <row r="3" spans="1:27" x14ac:dyDescent="0.3">
      <c r="A3" t="s">
        <v>35</v>
      </c>
      <c r="B3" s="1">
        <v>45674</v>
      </c>
      <c r="C3" s="1" t="str">
        <f>TEXT(raw_data[[#This Row],[Order_Date]], "mmm")</f>
        <v>Jan</v>
      </c>
      <c r="D3" s="1">
        <v>45675</v>
      </c>
      <c r="E3" s="6">
        <f>raw_data[[#This Row],[Ship_Date]]-raw_data[[#This Row],[Order_Date]]</f>
        <v>1</v>
      </c>
      <c r="F3" s="6" t="str">
        <f>IF(raw_data[[#This Row],[Delivery_Days]] &lt;= 5, "On Time", "Late")</f>
        <v>On Time</v>
      </c>
      <c r="G3" t="s">
        <v>36</v>
      </c>
      <c r="H3" t="s">
        <v>37</v>
      </c>
      <c r="I3" t="s">
        <v>38</v>
      </c>
      <c r="J3" t="s">
        <v>39</v>
      </c>
      <c r="K3" t="s">
        <v>40</v>
      </c>
      <c r="L3" t="s">
        <v>41</v>
      </c>
      <c r="M3" t="s">
        <v>42</v>
      </c>
      <c r="N3" t="s">
        <v>31</v>
      </c>
      <c r="O3" t="s">
        <v>43</v>
      </c>
      <c r="P3">
        <v>8</v>
      </c>
      <c r="Q3">
        <v>868.06</v>
      </c>
      <c r="R3">
        <v>20</v>
      </c>
      <c r="S3">
        <v>5555.58</v>
      </c>
      <c r="T3">
        <v>593.28</v>
      </c>
      <c r="U3">
        <v>1758.59</v>
      </c>
      <c r="V3" s="10">
        <f>(raw_data[[#This Row],[Profit]] / (raw_data[[#This Row],[Unit_Price]]* raw_data[[#This Row],[Quantity_Sold]]))</f>
        <v>0.2532356634334032</v>
      </c>
      <c r="W3">
        <v>142</v>
      </c>
      <c r="X3" t="s">
        <v>33</v>
      </c>
      <c r="Y3" t="s">
        <v>34</v>
      </c>
      <c r="Z3">
        <v>48.07</v>
      </c>
      <c r="AA3">
        <v>3</v>
      </c>
    </row>
    <row r="4" spans="1:27" x14ac:dyDescent="0.3">
      <c r="A4" t="s">
        <v>44</v>
      </c>
      <c r="B4" s="1">
        <v>45639</v>
      </c>
      <c r="C4" s="1" t="str">
        <f>TEXT(raw_data[[#This Row],[Order_Date]], "mmm")</f>
        <v>Dec</v>
      </c>
      <c r="D4" s="1">
        <v>45640</v>
      </c>
      <c r="E4" s="6">
        <f>raw_data[[#This Row],[Ship_Date]]-raw_data[[#This Row],[Order_Date]]</f>
        <v>1</v>
      </c>
      <c r="F4" s="6" t="str">
        <f>IF(raw_data[[#This Row],[Delivery_Days]] &lt;= 5, "On Time", "Late")</f>
        <v>On Time</v>
      </c>
      <c r="G4" t="s">
        <v>45</v>
      </c>
      <c r="H4" t="s">
        <v>46</v>
      </c>
      <c r="I4" t="s">
        <v>47</v>
      </c>
      <c r="J4" t="s">
        <v>27</v>
      </c>
      <c r="K4" t="s">
        <v>28</v>
      </c>
      <c r="L4" t="s">
        <v>29</v>
      </c>
      <c r="M4" t="s">
        <v>48</v>
      </c>
      <c r="N4" t="s">
        <v>49</v>
      </c>
      <c r="O4" t="s">
        <v>50</v>
      </c>
      <c r="P4">
        <v>6</v>
      </c>
      <c r="Q4">
        <v>238.6</v>
      </c>
      <c r="R4">
        <v>20</v>
      </c>
      <c r="S4">
        <v>1145.28</v>
      </c>
      <c r="T4">
        <v>162.09</v>
      </c>
      <c r="U4">
        <v>367.25</v>
      </c>
      <c r="V4" s="10">
        <f>(raw_data[[#This Row],[Profit]] / (raw_data[[#This Row],[Unit_Price]]* raw_data[[#This Row],[Quantity_Sold]]))</f>
        <v>0.25653115395361836</v>
      </c>
      <c r="W4">
        <v>40</v>
      </c>
      <c r="X4" t="s">
        <v>51</v>
      </c>
      <c r="Y4" t="s">
        <v>52</v>
      </c>
      <c r="Z4">
        <v>32.83</v>
      </c>
      <c r="AA4">
        <v>3</v>
      </c>
    </row>
    <row r="5" spans="1:27" x14ac:dyDescent="0.3">
      <c r="A5" t="s">
        <v>53</v>
      </c>
      <c r="B5" s="1">
        <v>45431</v>
      </c>
      <c r="C5" s="1" t="str">
        <f>TEXT(raw_data[[#This Row],[Order_Date]], "mmm")</f>
        <v>May</v>
      </c>
      <c r="D5" s="1">
        <v>45433</v>
      </c>
      <c r="E5" s="6">
        <f>raw_data[[#This Row],[Ship_Date]]-raw_data[[#This Row],[Order_Date]]</f>
        <v>2</v>
      </c>
      <c r="F5" s="6" t="str">
        <f>IF(raw_data[[#This Row],[Delivery_Days]] &lt;= 5, "On Time", "Late")</f>
        <v>On Time</v>
      </c>
      <c r="G5" t="s">
        <v>54</v>
      </c>
      <c r="H5" t="s">
        <v>55</v>
      </c>
      <c r="I5" t="s">
        <v>47</v>
      </c>
      <c r="J5" t="s">
        <v>56</v>
      </c>
      <c r="K5" t="s">
        <v>57</v>
      </c>
      <c r="L5" t="s">
        <v>29</v>
      </c>
      <c r="M5" t="s">
        <v>58</v>
      </c>
      <c r="N5" t="s">
        <v>31</v>
      </c>
      <c r="O5" t="s">
        <v>50</v>
      </c>
      <c r="P5">
        <v>5</v>
      </c>
      <c r="Q5">
        <v>1339.46</v>
      </c>
      <c r="R5">
        <v>0</v>
      </c>
      <c r="S5">
        <v>6697.3</v>
      </c>
      <c r="T5">
        <v>1147.3800000000001</v>
      </c>
      <c r="U5">
        <v>960.4</v>
      </c>
      <c r="V5" s="10">
        <f>(raw_data[[#This Row],[Profit]] / (raw_data[[#This Row],[Unit_Price]]* raw_data[[#This Row],[Quantity_Sold]]))</f>
        <v>0.14340107207382077</v>
      </c>
      <c r="W5">
        <v>325</v>
      </c>
      <c r="X5" t="s">
        <v>51</v>
      </c>
      <c r="Y5" t="s">
        <v>34</v>
      </c>
      <c r="Z5">
        <v>21.66</v>
      </c>
      <c r="AA5">
        <v>2</v>
      </c>
    </row>
    <row r="6" spans="1:27" x14ac:dyDescent="0.3">
      <c r="A6" t="s">
        <v>59</v>
      </c>
      <c r="B6" s="1">
        <v>45842</v>
      </c>
      <c r="C6" s="1" t="str">
        <f>TEXT(raw_data[[#This Row],[Order_Date]], "mmm")</f>
        <v>Jul</v>
      </c>
      <c r="D6" s="1">
        <v>45849</v>
      </c>
      <c r="E6" s="6">
        <f>raw_data[[#This Row],[Ship_Date]]-raw_data[[#This Row],[Order_Date]]</f>
        <v>7</v>
      </c>
      <c r="F6" s="6" t="str">
        <f>IF(raw_data[[#This Row],[Delivery_Days]] &lt;= 5, "On Time", "Late")</f>
        <v>Late</v>
      </c>
      <c r="G6" t="s">
        <v>60</v>
      </c>
      <c r="H6" t="s">
        <v>61</v>
      </c>
      <c r="I6" t="s">
        <v>62</v>
      </c>
      <c r="J6" t="s">
        <v>63</v>
      </c>
      <c r="K6" t="s">
        <v>28</v>
      </c>
      <c r="L6" t="s">
        <v>29</v>
      </c>
      <c r="M6" t="s">
        <v>64</v>
      </c>
      <c r="N6" t="s">
        <v>49</v>
      </c>
      <c r="O6" t="s">
        <v>43</v>
      </c>
      <c r="P6">
        <v>9</v>
      </c>
      <c r="Q6">
        <v>1288.21</v>
      </c>
      <c r="R6">
        <v>5</v>
      </c>
      <c r="S6">
        <v>11014.2</v>
      </c>
      <c r="T6">
        <v>836.08</v>
      </c>
      <c r="U6">
        <v>3865.71</v>
      </c>
      <c r="V6" s="10">
        <f>(raw_data[[#This Row],[Profit]] / (raw_data[[#This Row],[Unit_Price]]* raw_data[[#This Row],[Quantity_Sold]]))</f>
        <v>0.33342648584728685</v>
      </c>
      <c r="W6">
        <v>431</v>
      </c>
      <c r="X6" t="s">
        <v>33</v>
      </c>
      <c r="Y6" t="s">
        <v>34</v>
      </c>
      <c r="Z6">
        <v>41.98</v>
      </c>
      <c r="AA6">
        <v>3</v>
      </c>
    </row>
    <row r="7" spans="1:27" x14ac:dyDescent="0.3">
      <c r="A7" t="s">
        <v>65</v>
      </c>
      <c r="B7" s="1">
        <v>45903</v>
      </c>
      <c r="C7" s="1" t="str">
        <f>TEXT(raw_data[[#This Row],[Order_Date]], "mmm")</f>
        <v>Sep</v>
      </c>
      <c r="D7" s="1">
        <v>45911</v>
      </c>
      <c r="E7" s="6">
        <f>raw_data[[#This Row],[Ship_Date]]-raw_data[[#This Row],[Order_Date]]</f>
        <v>8</v>
      </c>
      <c r="F7" s="6" t="str">
        <f>IF(raw_data[[#This Row],[Delivery_Days]] &lt;= 5, "On Time", "Late")</f>
        <v>Late</v>
      </c>
      <c r="G7" t="s">
        <v>66</v>
      </c>
      <c r="H7" t="s">
        <v>67</v>
      </c>
      <c r="I7" t="s">
        <v>47</v>
      </c>
      <c r="J7" t="s">
        <v>68</v>
      </c>
      <c r="K7" t="s">
        <v>57</v>
      </c>
      <c r="L7" t="s">
        <v>69</v>
      </c>
      <c r="M7" t="s">
        <v>70</v>
      </c>
      <c r="N7" t="s">
        <v>31</v>
      </c>
      <c r="O7" t="s">
        <v>71</v>
      </c>
      <c r="P7">
        <v>10</v>
      </c>
      <c r="Q7">
        <v>461.42</v>
      </c>
      <c r="R7">
        <v>10</v>
      </c>
      <c r="S7">
        <v>4152.78</v>
      </c>
      <c r="T7">
        <v>306.29000000000002</v>
      </c>
      <c r="U7">
        <v>1396.17</v>
      </c>
      <c r="V7" s="10">
        <f>(raw_data[[#This Row],[Profit]] / (raw_data[[#This Row],[Unit_Price]]* raw_data[[#This Row],[Quantity_Sold]]))</f>
        <v>0.30258116249837463</v>
      </c>
      <c r="W7">
        <v>135</v>
      </c>
      <c r="X7" t="s">
        <v>33</v>
      </c>
      <c r="Y7" t="s">
        <v>34</v>
      </c>
      <c r="Z7">
        <v>38.520000000000003</v>
      </c>
      <c r="AA7">
        <v>5</v>
      </c>
    </row>
    <row r="8" spans="1:27" x14ac:dyDescent="0.3">
      <c r="A8" t="s">
        <v>72</v>
      </c>
      <c r="B8" s="1">
        <v>45396</v>
      </c>
      <c r="C8" s="1" t="str">
        <f>TEXT(raw_data[[#This Row],[Order_Date]], "mmm")</f>
        <v>Apr</v>
      </c>
      <c r="D8" s="1">
        <v>45398</v>
      </c>
      <c r="E8" s="6">
        <f>raw_data[[#This Row],[Ship_Date]]-raw_data[[#This Row],[Order_Date]]</f>
        <v>2</v>
      </c>
      <c r="F8" s="6" t="str">
        <f>IF(raw_data[[#This Row],[Delivery_Days]] &lt;= 5, "On Time", "Late")</f>
        <v>On Time</v>
      </c>
      <c r="G8" t="s">
        <v>73</v>
      </c>
      <c r="H8" t="s">
        <v>74</v>
      </c>
      <c r="I8" t="s">
        <v>26</v>
      </c>
      <c r="J8" t="s">
        <v>63</v>
      </c>
      <c r="K8" t="s">
        <v>28</v>
      </c>
      <c r="L8" t="s">
        <v>75</v>
      </c>
      <c r="M8" t="s">
        <v>64</v>
      </c>
      <c r="N8" t="s">
        <v>49</v>
      </c>
      <c r="O8" t="s">
        <v>71</v>
      </c>
      <c r="P8">
        <v>4</v>
      </c>
      <c r="Q8">
        <v>828.83</v>
      </c>
      <c r="R8">
        <v>5</v>
      </c>
      <c r="S8">
        <v>3149.55</v>
      </c>
      <c r="T8">
        <v>623.99</v>
      </c>
      <c r="U8">
        <v>778.39</v>
      </c>
      <c r="V8" s="10">
        <f>(raw_data[[#This Row],[Profit]] / (raw_data[[#This Row],[Unit_Price]]* raw_data[[#This Row],[Quantity_Sold]]))</f>
        <v>0.2347857823679162</v>
      </c>
      <c r="W8">
        <v>321</v>
      </c>
      <c r="X8" t="s">
        <v>33</v>
      </c>
      <c r="Y8" t="s">
        <v>52</v>
      </c>
      <c r="Z8">
        <v>24</v>
      </c>
      <c r="AA8">
        <v>1</v>
      </c>
    </row>
    <row r="9" spans="1:27" x14ac:dyDescent="0.3">
      <c r="A9" t="s">
        <v>76</v>
      </c>
      <c r="B9" s="1">
        <v>45761</v>
      </c>
      <c r="C9" s="1" t="str">
        <f>TEXT(raw_data[[#This Row],[Order_Date]], "mmm")</f>
        <v>Apr</v>
      </c>
      <c r="D9" s="1">
        <v>45762</v>
      </c>
      <c r="E9" s="6">
        <f>raw_data[[#This Row],[Ship_Date]]-raw_data[[#This Row],[Order_Date]]</f>
        <v>1</v>
      </c>
      <c r="F9" s="6" t="str">
        <f>IF(raw_data[[#This Row],[Delivery_Days]] &lt;= 5, "On Time", "Late")</f>
        <v>On Time</v>
      </c>
      <c r="G9" t="s">
        <v>77</v>
      </c>
      <c r="H9" t="s">
        <v>78</v>
      </c>
      <c r="I9" t="s">
        <v>26</v>
      </c>
      <c r="J9" t="s">
        <v>68</v>
      </c>
      <c r="K9" t="s">
        <v>57</v>
      </c>
      <c r="L9" t="s">
        <v>75</v>
      </c>
      <c r="M9" t="s">
        <v>64</v>
      </c>
      <c r="N9" t="s">
        <v>31</v>
      </c>
      <c r="O9" t="s">
        <v>43</v>
      </c>
      <c r="P9">
        <v>9</v>
      </c>
      <c r="Q9">
        <v>1992.44</v>
      </c>
      <c r="R9">
        <v>10</v>
      </c>
      <c r="S9">
        <v>16138.76</v>
      </c>
      <c r="T9">
        <v>1775.91</v>
      </c>
      <c r="U9">
        <v>1753.89</v>
      </c>
      <c r="V9" s="10">
        <f>(raw_data[[#This Row],[Profit]] / (raw_data[[#This Row],[Unit_Price]]* raw_data[[#This Row],[Quantity_Sold]]))</f>
        <v>9.7808047753842872E-2</v>
      </c>
      <c r="W9">
        <v>57</v>
      </c>
      <c r="X9" t="s">
        <v>51</v>
      </c>
      <c r="Y9" t="s">
        <v>79</v>
      </c>
      <c r="Z9">
        <v>12.12</v>
      </c>
      <c r="AA9">
        <v>1</v>
      </c>
    </row>
    <row r="10" spans="1:27" x14ac:dyDescent="0.3">
      <c r="A10" t="s">
        <v>80</v>
      </c>
      <c r="B10" s="1">
        <v>45934</v>
      </c>
      <c r="C10" s="1" t="str">
        <f>TEXT(raw_data[[#This Row],[Order_Date]], "mmm")</f>
        <v>Oct</v>
      </c>
      <c r="D10" s="1">
        <v>45937</v>
      </c>
      <c r="E10" s="6">
        <f>raw_data[[#This Row],[Ship_Date]]-raw_data[[#This Row],[Order_Date]]</f>
        <v>3</v>
      </c>
      <c r="F10" s="6" t="str">
        <f>IF(raw_data[[#This Row],[Delivery_Days]] &lt;= 5, "On Time", "Late")</f>
        <v>On Time</v>
      </c>
      <c r="G10" t="s">
        <v>81</v>
      </c>
      <c r="H10" t="s">
        <v>82</v>
      </c>
      <c r="I10" t="s">
        <v>62</v>
      </c>
      <c r="J10" t="s">
        <v>63</v>
      </c>
      <c r="K10" t="s">
        <v>28</v>
      </c>
      <c r="L10" t="s">
        <v>41</v>
      </c>
      <c r="M10" t="s">
        <v>42</v>
      </c>
      <c r="N10" t="s">
        <v>49</v>
      </c>
      <c r="O10" t="s">
        <v>83</v>
      </c>
      <c r="P10">
        <v>5</v>
      </c>
      <c r="Q10">
        <v>1829.62</v>
      </c>
      <c r="R10">
        <v>20</v>
      </c>
      <c r="S10">
        <v>7318.48</v>
      </c>
      <c r="T10">
        <v>1432.03</v>
      </c>
      <c r="U10">
        <v>1590.36</v>
      </c>
      <c r="V10" s="10">
        <f>(raw_data[[#This Row],[Profit]] / (raw_data[[#This Row],[Unit_Price]]* raw_data[[#This Row],[Quantity_Sold]]))</f>
        <v>0.17384593522152142</v>
      </c>
      <c r="W10">
        <v>488</v>
      </c>
      <c r="X10" t="s">
        <v>33</v>
      </c>
      <c r="Y10" t="s">
        <v>52</v>
      </c>
      <c r="Z10">
        <v>19.59</v>
      </c>
      <c r="AA10">
        <v>1</v>
      </c>
    </row>
    <row r="11" spans="1:27" x14ac:dyDescent="0.3">
      <c r="A11" t="s">
        <v>84</v>
      </c>
      <c r="B11" s="1">
        <v>45461</v>
      </c>
      <c r="C11" s="1" t="str">
        <f>TEXT(raw_data[[#This Row],[Order_Date]], "mmm")</f>
        <v>Jun</v>
      </c>
      <c r="D11" s="1">
        <v>45463</v>
      </c>
      <c r="E11" s="6">
        <f>raw_data[[#This Row],[Ship_Date]]-raw_data[[#This Row],[Order_Date]]</f>
        <v>2</v>
      </c>
      <c r="F11" s="6" t="str">
        <f>IF(raw_data[[#This Row],[Delivery_Days]] &lt;= 5, "On Time", "Late")</f>
        <v>On Time</v>
      </c>
      <c r="G11" t="s">
        <v>85</v>
      </c>
      <c r="H11" t="s">
        <v>86</v>
      </c>
      <c r="I11" t="s">
        <v>47</v>
      </c>
      <c r="J11" t="s">
        <v>27</v>
      </c>
      <c r="K11" t="s">
        <v>28</v>
      </c>
      <c r="L11" t="s">
        <v>69</v>
      </c>
      <c r="M11" t="s">
        <v>30</v>
      </c>
      <c r="N11" t="s">
        <v>49</v>
      </c>
      <c r="O11" t="s">
        <v>83</v>
      </c>
      <c r="P11">
        <v>4</v>
      </c>
      <c r="Q11">
        <v>516.92999999999995</v>
      </c>
      <c r="R11">
        <v>20</v>
      </c>
      <c r="S11">
        <v>1654.18</v>
      </c>
      <c r="T11">
        <v>457.01</v>
      </c>
      <c r="U11">
        <v>191.74</v>
      </c>
      <c r="V11" s="10">
        <f>(raw_data[[#This Row],[Profit]] / (raw_data[[#This Row],[Unit_Price]]* raw_data[[#This Row],[Quantity_Sold]]))</f>
        <v>9.2730156887779788E-2</v>
      </c>
      <c r="W11">
        <v>392</v>
      </c>
      <c r="X11" t="s">
        <v>33</v>
      </c>
      <c r="Y11" t="s">
        <v>34</v>
      </c>
      <c r="Z11">
        <v>34.69</v>
      </c>
      <c r="AA11">
        <v>5</v>
      </c>
    </row>
    <row r="12" spans="1:27" x14ac:dyDescent="0.3">
      <c r="A12" t="s">
        <v>87</v>
      </c>
      <c r="B12" s="1">
        <v>45903</v>
      </c>
      <c r="C12" s="1" t="str">
        <f>TEXT(raw_data[[#This Row],[Order_Date]], "mmm")</f>
        <v>Sep</v>
      </c>
      <c r="D12" s="1">
        <v>45907</v>
      </c>
      <c r="E12" s="6">
        <f>raw_data[[#This Row],[Ship_Date]]-raw_data[[#This Row],[Order_Date]]</f>
        <v>4</v>
      </c>
      <c r="F12" s="6" t="str">
        <f>IF(raw_data[[#This Row],[Delivery_Days]] &lt;= 5, "On Time", "Late")</f>
        <v>On Time</v>
      </c>
      <c r="G12" t="s">
        <v>88</v>
      </c>
      <c r="H12" t="s">
        <v>89</v>
      </c>
      <c r="I12" t="s">
        <v>62</v>
      </c>
      <c r="J12" t="s">
        <v>90</v>
      </c>
      <c r="K12" t="s">
        <v>40</v>
      </c>
      <c r="L12" t="s">
        <v>69</v>
      </c>
      <c r="M12" t="s">
        <v>42</v>
      </c>
      <c r="N12" t="s">
        <v>31</v>
      </c>
      <c r="O12" t="s">
        <v>43</v>
      </c>
      <c r="P12">
        <v>7</v>
      </c>
      <c r="Q12">
        <v>1751.24</v>
      </c>
      <c r="R12">
        <v>5</v>
      </c>
      <c r="S12">
        <v>11645.75</v>
      </c>
      <c r="T12">
        <v>1538.77</v>
      </c>
      <c r="U12">
        <v>1412.93</v>
      </c>
      <c r="V12" s="10">
        <f>(raw_data[[#This Row],[Profit]] / (raw_data[[#This Row],[Unit_Price]]* raw_data[[#This Row],[Quantity_Sold]]))</f>
        <v>0.11525955486235059</v>
      </c>
      <c r="W12">
        <v>224</v>
      </c>
      <c r="X12" t="s">
        <v>51</v>
      </c>
      <c r="Y12" t="s">
        <v>34</v>
      </c>
      <c r="Z12">
        <v>16.16</v>
      </c>
      <c r="AA12">
        <v>1</v>
      </c>
    </row>
    <row r="13" spans="1:27" x14ac:dyDescent="0.3">
      <c r="A13" t="s">
        <v>91</v>
      </c>
      <c r="B13" s="1">
        <v>45913</v>
      </c>
      <c r="C13" s="1" t="str">
        <f>TEXT(raw_data[[#This Row],[Order_Date]], "mmm")</f>
        <v>Sep</v>
      </c>
      <c r="D13" s="1">
        <v>45914</v>
      </c>
      <c r="E13" s="6">
        <f>raw_data[[#This Row],[Ship_Date]]-raw_data[[#This Row],[Order_Date]]</f>
        <v>1</v>
      </c>
      <c r="F13" s="6" t="str">
        <f>IF(raw_data[[#This Row],[Delivery_Days]] &lt;= 5, "On Time", "Late")</f>
        <v>On Time</v>
      </c>
      <c r="G13" t="s">
        <v>92</v>
      </c>
      <c r="H13" t="s">
        <v>93</v>
      </c>
      <c r="I13" t="s">
        <v>38</v>
      </c>
      <c r="J13" t="s">
        <v>94</v>
      </c>
      <c r="K13" t="s">
        <v>28</v>
      </c>
      <c r="L13" t="s">
        <v>29</v>
      </c>
      <c r="M13" t="s">
        <v>64</v>
      </c>
      <c r="N13" t="s">
        <v>49</v>
      </c>
      <c r="O13" t="s">
        <v>32</v>
      </c>
      <c r="P13">
        <v>10</v>
      </c>
      <c r="Q13">
        <v>1130.1500000000001</v>
      </c>
      <c r="R13">
        <v>5</v>
      </c>
      <c r="S13">
        <v>10736.42</v>
      </c>
      <c r="T13">
        <v>680.53</v>
      </c>
      <c r="U13">
        <v>4271.3900000000003</v>
      </c>
      <c r="V13" s="10">
        <f>(raw_data[[#This Row],[Profit]] / (raw_data[[#This Row],[Unit_Price]]* raw_data[[#This Row],[Quantity_Sold]]))</f>
        <v>0.37794894483033231</v>
      </c>
      <c r="W13">
        <v>440</v>
      </c>
      <c r="X13" t="s">
        <v>51</v>
      </c>
      <c r="Y13" t="s">
        <v>34</v>
      </c>
      <c r="Z13">
        <v>28.14</v>
      </c>
      <c r="AA13">
        <v>3</v>
      </c>
    </row>
    <row r="14" spans="1:27" x14ac:dyDescent="0.3">
      <c r="A14" t="s">
        <v>95</v>
      </c>
      <c r="B14" s="1">
        <v>45340</v>
      </c>
      <c r="C14" s="1" t="str">
        <f>TEXT(raw_data[[#This Row],[Order_Date]], "mmm")</f>
        <v>Feb</v>
      </c>
      <c r="D14" s="1">
        <v>45348</v>
      </c>
      <c r="E14" s="6">
        <f>raw_data[[#This Row],[Ship_Date]]-raw_data[[#This Row],[Order_Date]]</f>
        <v>8</v>
      </c>
      <c r="F14" s="6" t="str">
        <f>IF(raw_data[[#This Row],[Delivery_Days]] &lt;= 5, "On Time", "Late")</f>
        <v>Late</v>
      </c>
      <c r="G14" t="s">
        <v>96</v>
      </c>
      <c r="H14" t="s">
        <v>97</v>
      </c>
      <c r="I14" t="s">
        <v>47</v>
      </c>
      <c r="J14" t="s">
        <v>98</v>
      </c>
      <c r="K14" t="s">
        <v>40</v>
      </c>
      <c r="L14" t="s">
        <v>41</v>
      </c>
      <c r="M14" t="s">
        <v>42</v>
      </c>
      <c r="N14" t="s">
        <v>49</v>
      </c>
      <c r="O14" t="s">
        <v>32</v>
      </c>
      <c r="P14">
        <v>10</v>
      </c>
      <c r="Q14">
        <v>308.01</v>
      </c>
      <c r="R14">
        <v>20</v>
      </c>
      <c r="S14">
        <v>2464.08</v>
      </c>
      <c r="T14">
        <v>228.48</v>
      </c>
      <c r="U14">
        <v>636.24</v>
      </c>
      <c r="V14" s="10">
        <f>(raw_data[[#This Row],[Profit]] / (raw_data[[#This Row],[Unit_Price]]* raw_data[[#This Row],[Quantity_Sold]]))</f>
        <v>0.20656472192461284</v>
      </c>
      <c r="W14">
        <v>49</v>
      </c>
      <c r="X14" t="s">
        <v>51</v>
      </c>
      <c r="Y14" t="s">
        <v>79</v>
      </c>
      <c r="Z14">
        <v>24.06</v>
      </c>
      <c r="AA14">
        <v>4</v>
      </c>
    </row>
    <row r="15" spans="1:27" x14ac:dyDescent="0.3">
      <c r="A15" t="s">
        <v>99</v>
      </c>
      <c r="B15" s="1">
        <v>45224</v>
      </c>
      <c r="C15" s="1" t="str">
        <f>TEXT(raw_data[[#This Row],[Order_Date]], "mmm")</f>
        <v>Oct</v>
      </c>
      <c r="D15" s="1">
        <v>45228</v>
      </c>
      <c r="E15" s="6">
        <f>raw_data[[#This Row],[Ship_Date]]-raw_data[[#This Row],[Order_Date]]</f>
        <v>4</v>
      </c>
      <c r="F15" s="6" t="str">
        <f>IF(raw_data[[#This Row],[Delivery_Days]] &lt;= 5, "On Time", "Late")</f>
        <v>On Time</v>
      </c>
      <c r="G15" t="s">
        <v>100</v>
      </c>
      <c r="H15" t="s">
        <v>101</v>
      </c>
      <c r="I15" t="s">
        <v>47</v>
      </c>
      <c r="J15" t="s">
        <v>39</v>
      </c>
      <c r="K15" t="s">
        <v>40</v>
      </c>
      <c r="L15" t="s">
        <v>29</v>
      </c>
      <c r="M15" t="s">
        <v>58</v>
      </c>
      <c r="N15" t="s">
        <v>49</v>
      </c>
      <c r="O15" t="s">
        <v>50</v>
      </c>
      <c r="P15">
        <v>6</v>
      </c>
      <c r="Q15">
        <v>835.11</v>
      </c>
      <c r="R15">
        <v>0</v>
      </c>
      <c r="S15">
        <v>5010.66</v>
      </c>
      <c r="T15">
        <v>563.36</v>
      </c>
      <c r="U15">
        <v>1630.5</v>
      </c>
      <c r="V15" s="10">
        <f>(raw_data[[#This Row],[Profit]] / (raw_data[[#This Row],[Unit_Price]]* raw_data[[#This Row],[Quantity_Sold]]))</f>
        <v>0.3254062339093054</v>
      </c>
      <c r="W15">
        <v>93</v>
      </c>
      <c r="X15" t="s">
        <v>51</v>
      </c>
      <c r="Y15" t="s">
        <v>79</v>
      </c>
      <c r="Z15">
        <v>16.239999999999998</v>
      </c>
      <c r="AA15">
        <v>1</v>
      </c>
    </row>
    <row r="16" spans="1:27" x14ac:dyDescent="0.3">
      <c r="A16" t="s">
        <v>102</v>
      </c>
      <c r="B16" s="1">
        <v>45338</v>
      </c>
      <c r="C16" s="1" t="str">
        <f>TEXT(raw_data[[#This Row],[Order_Date]], "mmm")</f>
        <v>Feb</v>
      </c>
      <c r="D16" s="1">
        <v>45342</v>
      </c>
      <c r="E16" s="6">
        <f>raw_data[[#This Row],[Ship_Date]]-raw_data[[#This Row],[Order_Date]]</f>
        <v>4</v>
      </c>
      <c r="F16" s="6" t="str">
        <f>IF(raw_data[[#This Row],[Delivery_Days]] &lt;= 5, "On Time", "Late")</f>
        <v>On Time</v>
      </c>
      <c r="G16" t="s">
        <v>103</v>
      </c>
      <c r="H16" t="s">
        <v>104</v>
      </c>
      <c r="I16" t="s">
        <v>38</v>
      </c>
      <c r="J16" t="s">
        <v>98</v>
      </c>
      <c r="K16" t="s">
        <v>40</v>
      </c>
      <c r="L16" t="s">
        <v>29</v>
      </c>
      <c r="M16" t="s">
        <v>58</v>
      </c>
      <c r="N16" t="s">
        <v>31</v>
      </c>
      <c r="O16" t="s">
        <v>50</v>
      </c>
      <c r="P16">
        <v>9</v>
      </c>
      <c r="Q16">
        <v>1321.68</v>
      </c>
      <c r="R16">
        <v>0</v>
      </c>
      <c r="S16">
        <v>11895.12</v>
      </c>
      <c r="T16">
        <v>1177.22</v>
      </c>
      <c r="U16">
        <v>1300.1400000000001</v>
      </c>
      <c r="V16" s="10">
        <f>(raw_data[[#This Row],[Profit]] / (raw_data[[#This Row],[Unit_Price]]* raw_data[[#This Row],[Quantity_Sold]]))</f>
        <v>0.10930028448641124</v>
      </c>
      <c r="W16">
        <v>246</v>
      </c>
      <c r="X16" t="s">
        <v>33</v>
      </c>
      <c r="Y16" t="s">
        <v>79</v>
      </c>
      <c r="Z16">
        <v>45.61</v>
      </c>
      <c r="AA16">
        <v>2</v>
      </c>
    </row>
    <row r="17" spans="1:27" x14ac:dyDescent="0.3">
      <c r="A17" t="s">
        <v>105</v>
      </c>
      <c r="B17" s="1">
        <v>45892</v>
      </c>
      <c r="C17" s="1" t="str">
        <f>TEXT(raw_data[[#This Row],[Order_Date]], "mmm")</f>
        <v>Aug</v>
      </c>
      <c r="D17" s="1">
        <v>45901</v>
      </c>
      <c r="E17" s="6">
        <f>raw_data[[#This Row],[Ship_Date]]-raw_data[[#This Row],[Order_Date]]</f>
        <v>9</v>
      </c>
      <c r="F17" s="6" t="str">
        <f>IF(raw_data[[#This Row],[Delivery_Days]] &lt;= 5, "On Time", "Late")</f>
        <v>Late</v>
      </c>
      <c r="G17" t="s">
        <v>106</v>
      </c>
      <c r="H17" t="s">
        <v>107</v>
      </c>
      <c r="I17" t="s">
        <v>47</v>
      </c>
      <c r="J17" t="s">
        <v>68</v>
      </c>
      <c r="K17" t="s">
        <v>57</v>
      </c>
      <c r="L17" t="s">
        <v>29</v>
      </c>
      <c r="M17" t="s">
        <v>48</v>
      </c>
      <c r="N17" t="s">
        <v>49</v>
      </c>
      <c r="O17" t="s">
        <v>71</v>
      </c>
      <c r="P17">
        <v>8</v>
      </c>
      <c r="Q17">
        <v>567.15</v>
      </c>
      <c r="R17">
        <v>10</v>
      </c>
      <c r="S17">
        <v>4083.48</v>
      </c>
      <c r="T17">
        <v>412.26</v>
      </c>
      <c r="U17">
        <v>1115.21</v>
      </c>
      <c r="V17" s="10">
        <f>(raw_data[[#This Row],[Profit]] / (raw_data[[#This Row],[Unit_Price]]* raw_data[[#This Row],[Quantity_Sold]]))</f>
        <v>0.24579255928766641</v>
      </c>
      <c r="W17">
        <v>151</v>
      </c>
      <c r="X17" t="s">
        <v>33</v>
      </c>
      <c r="Y17" t="s">
        <v>34</v>
      </c>
      <c r="Z17">
        <v>31.06</v>
      </c>
      <c r="AA17">
        <v>5</v>
      </c>
    </row>
    <row r="18" spans="1:27" x14ac:dyDescent="0.3">
      <c r="A18" t="s">
        <v>108</v>
      </c>
      <c r="B18" s="1">
        <v>45932</v>
      </c>
      <c r="C18" s="1" t="str">
        <f>TEXT(raw_data[[#This Row],[Order_Date]], "mmm")</f>
        <v>Oct</v>
      </c>
      <c r="D18" s="1">
        <v>45941</v>
      </c>
      <c r="E18" s="6">
        <f>raw_data[[#This Row],[Ship_Date]]-raw_data[[#This Row],[Order_Date]]</f>
        <v>9</v>
      </c>
      <c r="F18" s="6" t="str">
        <f>IF(raw_data[[#This Row],[Delivery_Days]] &lt;= 5, "On Time", "Late")</f>
        <v>Late</v>
      </c>
      <c r="G18" t="s">
        <v>109</v>
      </c>
      <c r="H18" t="s">
        <v>110</v>
      </c>
      <c r="I18" t="s">
        <v>38</v>
      </c>
      <c r="J18" t="s">
        <v>39</v>
      </c>
      <c r="K18" t="s">
        <v>40</v>
      </c>
      <c r="L18" t="s">
        <v>69</v>
      </c>
      <c r="M18" t="s">
        <v>58</v>
      </c>
      <c r="N18" t="s">
        <v>49</v>
      </c>
      <c r="O18" t="s">
        <v>83</v>
      </c>
      <c r="P18">
        <v>8</v>
      </c>
      <c r="Q18">
        <v>147.78</v>
      </c>
      <c r="R18">
        <v>20</v>
      </c>
      <c r="S18">
        <v>945.79</v>
      </c>
      <c r="T18">
        <v>129.43</v>
      </c>
      <c r="U18">
        <v>117.44</v>
      </c>
      <c r="V18" s="10">
        <f>(raw_data[[#This Row],[Profit]] / (raw_data[[#This Row],[Unit_Price]]* raw_data[[#This Row],[Quantity_Sold]]))</f>
        <v>9.9336852077412371E-2</v>
      </c>
      <c r="W18">
        <v>41</v>
      </c>
      <c r="X18" t="s">
        <v>33</v>
      </c>
      <c r="Y18" t="s">
        <v>34</v>
      </c>
      <c r="Z18">
        <v>31.78</v>
      </c>
      <c r="AA18">
        <v>2</v>
      </c>
    </row>
    <row r="19" spans="1:27" x14ac:dyDescent="0.3">
      <c r="A19" t="s">
        <v>111</v>
      </c>
      <c r="B19" s="1">
        <v>45454</v>
      </c>
      <c r="C19" s="1" t="str">
        <f>TEXT(raw_data[[#This Row],[Order_Date]], "mmm")</f>
        <v>Jun</v>
      </c>
      <c r="D19" s="1">
        <v>45461</v>
      </c>
      <c r="E19" s="6">
        <f>raw_data[[#This Row],[Ship_Date]]-raw_data[[#This Row],[Order_Date]]</f>
        <v>7</v>
      </c>
      <c r="F19" s="6" t="str">
        <f>IF(raw_data[[#This Row],[Delivery_Days]] &lt;= 5, "On Time", "Late")</f>
        <v>Late</v>
      </c>
      <c r="G19" t="s">
        <v>112</v>
      </c>
      <c r="H19" t="s">
        <v>113</v>
      </c>
      <c r="I19" t="s">
        <v>62</v>
      </c>
      <c r="J19" t="s">
        <v>68</v>
      </c>
      <c r="K19" t="s">
        <v>57</v>
      </c>
      <c r="L19" t="s">
        <v>29</v>
      </c>
      <c r="M19" t="s">
        <v>64</v>
      </c>
      <c r="N19" t="s">
        <v>31</v>
      </c>
      <c r="O19" t="s">
        <v>71</v>
      </c>
      <c r="P19">
        <v>10</v>
      </c>
      <c r="Q19">
        <v>530.12</v>
      </c>
      <c r="R19">
        <v>0</v>
      </c>
      <c r="S19">
        <v>5301.2</v>
      </c>
      <c r="T19">
        <v>416.58</v>
      </c>
      <c r="U19">
        <v>1135.4000000000001</v>
      </c>
      <c r="V19" s="10">
        <f>(raw_data[[#This Row],[Profit]] / (raw_data[[#This Row],[Unit_Price]]* raw_data[[#This Row],[Quantity_Sold]]))</f>
        <v>0.2141779219799291</v>
      </c>
      <c r="W19">
        <v>342</v>
      </c>
      <c r="X19" t="s">
        <v>51</v>
      </c>
      <c r="Y19" t="s">
        <v>34</v>
      </c>
      <c r="Z19">
        <v>16.95</v>
      </c>
      <c r="AA19">
        <v>2</v>
      </c>
    </row>
    <row r="20" spans="1:27" x14ac:dyDescent="0.3">
      <c r="A20" t="s">
        <v>114</v>
      </c>
      <c r="B20" s="1">
        <v>45629</v>
      </c>
      <c r="C20" s="1" t="str">
        <f>TEXT(raw_data[[#This Row],[Order_Date]], "mmm")</f>
        <v>Dec</v>
      </c>
      <c r="D20" s="1">
        <v>45639</v>
      </c>
      <c r="E20" s="6">
        <f>raw_data[[#This Row],[Ship_Date]]-raw_data[[#This Row],[Order_Date]]</f>
        <v>10</v>
      </c>
      <c r="F20" s="6" t="str">
        <f>IF(raw_data[[#This Row],[Delivery_Days]] &lt;= 5, "On Time", "Late")</f>
        <v>Late</v>
      </c>
      <c r="G20" t="s">
        <v>115</v>
      </c>
      <c r="H20" t="s">
        <v>116</v>
      </c>
      <c r="I20" t="s">
        <v>26</v>
      </c>
      <c r="J20" t="s">
        <v>63</v>
      </c>
      <c r="K20" t="s">
        <v>28</v>
      </c>
      <c r="L20" t="s">
        <v>75</v>
      </c>
      <c r="M20" t="s">
        <v>117</v>
      </c>
      <c r="N20" t="s">
        <v>49</v>
      </c>
      <c r="O20" t="s">
        <v>83</v>
      </c>
      <c r="P20">
        <v>2</v>
      </c>
      <c r="Q20">
        <v>1861.59</v>
      </c>
      <c r="R20">
        <v>0</v>
      </c>
      <c r="S20">
        <v>3723.18</v>
      </c>
      <c r="T20">
        <v>1372.9</v>
      </c>
      <c r="U20">
        <v>977.38</v>
      </c>
      <c r="V20" s="10">
        <f>(raw_data[[#This Row],[Profit]] / (raw_data[[#This Row],[Unit_Price]]* raw_data[[#This Row],[Quantity_Sold]]))</f>
        <v>0.26251215358913615</v>
      </c>
      <c r="W20">
        <v>109</v>
      </c>
      <c r="X20" t="s">
        <v>51</v>
      </c>
      <c r="Y20" t="s">
        <v>34</v>
      </c>
      <c r="Z20">
        <v>47</v>
      </c>
      <c r="AA20">
        <v>1</v>
      </c>
    </row>
    <row r="21" spans="1:27" x14ac:dyDescent="0.3">
      <c r="A21" t="s">
        <v>118</v>
      </c>
      <c r="B21" s="1">
        <v>45380</v>
      </c>
      <c r="C21" s="1" t="str">
        <f>TEXT(raw_data[[#This Row],[Order_Date]], "mmm")</f>
        <v>Mar</v>
      </c>
      <c r="D21" s="1">
        <v>45389</v>
      </c>
      <c r="E21" s="6">
        <f>raw_data[[#This Row],[Ship_Date]]-raw_data[[#This Row],[Order_Date]]</f>
        <v>9</v>
      </c>
      <c r="F21" s="6" t="str">
        <f>IF(raw_data[[#This Row],[Delivery_Days]] &lt;= 5, "On Time", "Late")</f>
        <v>Late</v>
      </c>
      <c r="G21" t="s">
        <v>119</v>
      </c>
      <c r="H21" t="s">
        <v>120</v>
      </c>
      <c r="I21" t="s">
        <v>26</v>
      </c>
      <c r="J21" t="s">
        <v>56</v>
      </c>
      <c r="K21" t="s">
        <v>57</v>
      </c>
      <c r="L21" t="s">
        <v>69</v>
      </c>
      <c r="M21" t="s">
        <v>30</v>
      </c>
      <c r="N21" t="s">
        <v>31</v>
      </c>
      <c r="O21" t="s">
        <v>32</v>
      </c>
      <c r="P21">
        <v>9</v>
      </c>
      <c r="Q21">
        <v>357.61</v>
      </c>
      <c r="R21">
        <v>10</v>
      </c>
      <c r="S21">
        <v>2896.64</v>
      </c>
      <c r="T21">
        <v>280.19</v>
      </c>
      <c r="U21">
        <v>627.1</v>
      </c>
      <c r="V21" s="10">
        <f>(raw_data[[#This Row],[Profit]] / (raw_data[[#This Row],[Unit_Price]]* raw_data[[#This Row],[Quantity_Sold]]))</f>
        <v>0.19484292323418745</v>
      </c>
      <c r="W21">
        <v>480</v>
      </c>
      <c r="X21" t="s">
        <v>33</v>
      </c>
      <c r="Y21" t="s">
        <v>79</v>
      </c>
      <c r="Z21">
        <v>10.19</v>
      </c>
      <c r="AA21">
        <v>1</v>
      </c>
    </row>
    <row r="22" spans="1:27" x14ac:dyDescent="0.3">
      <c r="A22" t="s">
        <v>121</v>
      </c>
      <c r="B22" s="1">
        <v>45914</v>
      </c>
      <c r="C22" s="1" t="str">
        <f>TEXT(raw_data[[#This Row],[Order_Date]], "mmm")</f>
        <v>Sep</v>
      </c>
      <c r="D22" s="1">
        <v>45919</v>
      </c>
      <c r="E22" s="6">
        <f>raw_data[[#This Row],[Ship_Date]]-raw_data[[#This Row],[Order_Date]]</f>
        <v>5</v>
      </c>
      <c r="F22" s="6" t="str">
        <f>IF(raw_data[[#This Row],[Delivery_Days]] &lt;= 5, "On Time", "Late")</f>
        <v>On Time</v>
      </c>
      <c r="G22" t="s">
        <v>122</v>
      </c>
      <c r="H22" t="s">
        <v>123</v>
      </c>
      <c r="I22" t="s">
        <v>47</v>
      </c>
      <c r="J22" t="s">
        <v>90</v>
      </c>
      <c r="K22" t="s">
        <v>40</v>
      </c>
      <c r="L22" t="s">
        <v>69</v>
      </c>
      <c r="M22" t="s">
        <v>30</v>
      </c>
      <c r="N22" t="s">
        <v>31</v>
      </c>
      <c r="O22" t="s">
        <v>32</v>
      </c>
      <c r="P22">
        <v>6</v>
      </c>
      <c r="Q22">
        <v>1229.42</v>
      </c>
      <c r="R22">
        <v>5</v>
      </c>
      <c r="S22">
        <v>7007.69</v>
      </c>
      <c r="T22">
        <v>991.22</v>
      </c>
      <c r="U22">
        <v>1357.74</v>
      </c>
      <c r="V22" s="10">
        <f>(raw_data[[#This Row],[Profit]] / (raw_data[[#This Row],[Unit_Price]]* raw_data[[#This Row],[Quantity_Sold]]))</f>
        <v>0.18406240340973792</v>
      </c>
      <c r="W22">
        <v>47</v>
      </c>
      <c r="X22" t="s">
        <v>51</v>
      </c>
      <c r="Y22" t="s">
        <v>79</v>
      </c>
      <c r="Z22">
        <v>6.98</v>
      </c>
      <c r="AA22">
        <v>3</v>
      </c>
    </row>
    <row r="23" spans="1:27" x14ac:dyDescent="0.3">
      <c r="A23" t="s">
        <v>124</v>
      </c>
      <c r="B23" s="1">
        <v>45271</v>
      </c>
      <c r="C23" s="1" t="str">
        <f>TEXT(raw_data[[#This Row],[Order_Date]], "mmm")</f>
        <v>Dec</v>
      </c>
      <c r="D23" s="1">
        <v>45273</v>
      </c>
      <c r="E23" s="6">
        <f>raw_data[[#This Row],[Ship_Date]]-raw_data[[#This Row],[Order_Date]]</f>
        <v>2</v>
      </c>
      <c r="F23" s="6" t="str">
        <f>IF(raw_data[[#This Row],[Delivery_Days]] &lt;= 5, "On Time", "Late")</f>
        <v>On Time</v>
      </c>
      <c r="G23" t="s">
        <v>125</v>
      </c>
      <c r="H23" t="s">
        <v>126</v>
      </c>
      <c r="I23" t="s">
        <v>26</v>
      </c>
      <c r="J23" t="s">
        <v>90</v>
      </c>
      <c r="K23" t="s">
        <v>40</v>
      </c>
      <c r="L23" t="s">
        <v>69</v>
      </c>
      <c r="M23" t="s">
        <v>127</v>
      </c>
      <c r="N23" t="s">
        <v>49</v>
      </c>
      <c r="O23" t="s">
        <v>83</v>
      </c>
      <c r="P23">
        <v>9</v>
      </c>
      <c r="Q23">
        <v>1495.4</v>
      </c>
      <c r="R23">
        <v>15</v>
      </c>
      <c r="S23">
        <v>11439.81</v>
      </c>
      <c r="T23">
        <v>1148.8699999999999</v>
      </c>
      <c r="U23">
        <v>2650.95</v>
      </c>
      <c r="V23" s="10">
        <f>(raw_data[[#This Row],[Profit]] / (raw_data[[#This Row],[Unit_Price]]* raw_data[[#This Row],[Quantity_Sold]]))</f>
        <v>0.19697071017787882</v>
      </c>
      <c r="W23">
        <v>18</v>
      </c>
      <c r="X23" t="s">
        <v>51</v>
      </c>
      <c r="Y23" t="s">
        <v>52</v>
      </c>
      <c r="Z23">
        <v>29.86</v>
      </c>
      <c r="AA23">
        <v>4</v>
      </c>
    </row>
    <row r="24" spans="1:27" x14ac:dyDescent="0.3">
      <c r="A24" t="s">
        <v>128</v>
      </c>
      <c r="B24" s="1">
        <v>45593</v>
      </c>
      <c r="C24" s="1" t="str">
        <f>TEXT(raw_data[[#This Row],[Order_Date]], "mmm")</f>
        <v>Oct</v>
      </c>
      <c r="D24" s="1">
        <v>45597</v>
      </c>
      <c r="E24" s="6">
        <f>raw_data[[#This Row],[Ship_Date]]-raw_data[[#This Row],[Order_Date]]</f>
        <v>4</v>
      </c>
      <c r="F24" s="6" t="str">
        <f>IF(raw_data[[#This Row],[Delivery_Days]] &lt;= 5, "On Time", "Late")</f>
        <v>On Time</v>
      </c>
      <c r="G24" t="s">
        <v>129</v>
      </c>
      <c r="H24" t="s">
        <v>130</v>
      </c>
      <c r="I24" t="s">
        <v>26</v>
      </c>
      <c r="J24" t="s">
        <v>90</v>
      </c>
      <c r="K24" t="s">
        <v>40</v>
      </c>
      <c r="L24" t="s">
        <v>29</v>
      </c>
      <c r="M24" t="s">
        <v>30</v>
      </c>
      <c r="N24" t="s">
        <v>31</v>
      </c>
      <c r="O24" t="s">
        <v>83</v>
      </c>
      <c r="P24">
        <v>1</v>
      </c>
      <c r="Q24">
        <v>761.07</v>
      </c>
      <c r="R24">
        <v>10</v>
      </c>
      <c r="S24">
        <v>684.96</v>
      </c>
      <c r="T24">
        <v>504.61</v>
      </c>
      <c r="U24">
        <v>230.81</v>
      </c>
      <c r="V24" s="10">
        <f>(raw_data[[#This Row],[Profit]] / (raw_data[[#This Row],[Unit_Price]]* raw_data[[#This Row],[Quantity_Sold]]))</f>
        <v>0.30327039562720903</v>
      </c>
      <c r="W24">
        <v>452</v>
      </c>
      <c r="X24" t="s">
        <v>51</v>
      </c>
      <c r="Y24" t="s">
        <v>52</v>
      </c>
      <c r="Z24">
        <v>38.729999999999997</v>
      </c>
      <c r="AA24">
        <v>2</v>
      </c>
    </row>
    <row r="25" spans="1:27" x14ac:dyDescent="0.3">
      <c r="A25" t="s">
        <v>131</v>
      </c>
      <c r="B25" s="1">
        <v>45363</v>
      </c>
      <c r="C25" s="1" t="str">
        <f>TEXT(raw_data[[#This Row],[Order_Date]], "mmm")</f>
        <v>Mar</v>
      </c>
      <c r="D25" s="1">
        <v>45367</v>
      </c>
      <c r="E25" s="6">
        <f>raw_data[[#This Row],[Ship_Date]]-raw_data[[#This Row],[Order_Date]]</f>
        <v>4</v>
      </c>
      <c r="F25" s="6" t="str">
        <f>IF(raw_data[[#This Row],[Delivery_Days]] &lt;= 5, "On Time", "Late")</f>
        <v>On Time</v>
      </c>
      <c r="G25" t="s">
        <v>132</v>
      </c>
      <c r="H25" t="s">
        <v>133</v>
      </c>
      <c r="I25" t="s">
        <v>62</v>
      </c>
      <c r="J25" t="s">
        <v>90</v>
      </c>
      <c r="K25" t="s">
        <v>40</v>
      </c>
      <c r="L25" t="s">
        <v>41</v>
      </c>
      <c r="M25" t="s">
        <v>48</v>
      </c>
      <c r="N25" t="s">
        <v>49</v>
      </c>
      <c r="O25" t="s">
        <v>32</v>
      </c>
      <c r="P25">
        <v>6</v>
      </c>
      <c r="Q25">
        <v>98.33</v>
      </c>
      <c r="R25">
        <v>15</v>
      </c>
      <c r="S25">
        <v>501.48</v>
      </c>
      <c r="T25">
        <v>82.66</v>
      </c>
      <c r="U25">
        <v>79.92</v>
      </c>
      <c r="V25" s="10">
        <f>(raw_data[[#This Row],[Profit]] / (raw_data[[#This Row],[Unit_Price]]* raw_data[[#This Row],[Quantity_Sold]]))</f>
        <v>0.13546221905827316</v>
      </c>
      <c r="W25">
        <v>195</v>
      </c>
      <c r="X25" t="s">
        <v>33</v>
      </c>
      <c r="Y25" t="s">
        <v>79</v>
      </c>
      <c r="Z25">
        <v>15.01</v>
      </c>
      <c r="AA25">
        <v>4</v>
      </c>
    </row>
    <row r="26" spans="1:27" x14ac:dyDescent="0.3">
      <c r="A26" t="s">
        <v>134</v>
      </c>
      <c r="B26" s="1">
        <v>45717</v>
      </c>
      <c r="C26" s="1" t="str">
        <f>TEXT(raw_data[[#This Row],[Order_Date]], "mmm")</f>
        <v>Mar</v>
      </c>
      <c r="D26" s="1">
        <v>45719</v>
      </c>
      <c r="E26" s="6">
        <f>raw_data[[#This Row],[Ship_Date]]-raw_data[[#This Row],[Order_Date]]</f>
        <v>2</v>
      </c>
      <c r="F26" s="6" t="str">
        <f>IF(raw_data[[#This Row],[Delivery_Days]] &lt;= 5, "On Time", "Late")</f>
        <v>On Time</v>
      </c>
      <c r="G26" t="s">
        <v>135</v>
      </c>
      <c r="H26" t="s">
        <v>136</v>
      </c>
      <c r="I26" t="s">
        <v>62</v>
      </c>
      <c r="J26" t="s">
        <v>94</v>
      </c>
      <c r="K26" t="s">
        <v>28</v>
      </c>
      <c r="L26" t="s">
        <v>69</v>
      </c>
      <c r="M26" t="s">
        <v>137</v>
      </c>
      <c r="N26" t="s">
        <v>31</v>
      </c>
      <c r="O26" t="s">
        <v>83</v>
      </c>
      <c r="P26">
        <v>4</v>
      </c>
      <c r="Q26">
        <v>484.7</v>
      </c>
      <c r="R26">
        <v>15</v>
      </c>
      <c r="S26">
        <v>1647.98</v>
      </c>
      <c r="T26">
        <v>338.55</v>
      </c>
      <c r="U26">
        <v>496.91</v>
      </c>
      <c r="V26" s="10">
        <f>(raw_data[[#This Row],[Profit]] / (raw_data[[#This Row],[Unit_Price]]* raw_data[[#This Row],[Quantity_Sold]]))</f>
        <v>0.25629770992366413</v>
      </c>
      <c r="W26">
        <v>204</v>
      </c>
      <c r="X26" t="s">
        <v>51</v>
      </c>
      <c r="Y26" t="s">
        <v>34</v>
      </c>
      <c r="Z26">
        <v>10.19</v>
      </c>
      <c r="AA26">
        <v>3</v>
      </c>
    </row>
    <row r="27" spans="1:27" x14ac:dyDescent="0.3">
      <c r="A27" t="s">
        <v>138</v>
      </c>
      <c r="B27" s="1">
        <v>45543</v>
      </c>
      <c r="C27" s="1" t="str">
        <f>TEXT(raw_data[[#This Row],[Order_Date]], "mmm")</f>
        <v>Sep</v>
      </c>
      <c r="D27" s="1">
        <v>45549</v>
      </c>
      <c r="E27" s="6">
        <f>raw_data[[#This Row],[Ship_Date]]-raw_data[[#This Row],[Order_Date]]</f>
        <v>6</v>
      </c>
      <c r="F27" s="6" t="str">
        <f>IF(raw_data[[#This Row],[Delivery_Days]] &lt;= 5, "On Time", "Late")</f>
        <v>Late</v>
      </c>
      <c r="G27" t="s">
        <v>139</v>
      </c>
      <c r="H27" t="s">
        <v>140</v>
      </c>
      <c r="I27" t="s">
        <v>47</v>
      </c>
      <c r="J27" t="s">
        <v>90</v>
      </c>
      <c r="K27" t="s">
        <v>40</v>
      </c>
      <c r="L27" t="s">
        <v>69</v>
      </c>
      <c r="M27" t="s">
        <v>58</v>
      </c>
      <c r="N27" t="s">
        <v>49</v>
      </c>
      <c r="O27" t="s">
        <v>50</v>
      </c>
      <c r="P27">
        <v>7</v>
      </c>
      <c r="Q27">
        <v>261.38</v>
      </c>
      <c r="R27">
        <v>10</v>
      </c>
      <c r="S27">
        <v>1646.69</v>
      </c>
      <c r="T27">
        <v>213.96</v>
      </c>
      <c r="U27">
        <v>298.75</v>
      </c>
      <c r="V27" s="10">
        <f>(raw_data[[#This Row],[Profit]] / (raw_data[[#This Row],[Unit_Price]]* raw_data[[#This Row],[Quantity_Sold]]))</f>
        <v>0.16328170261141414</v>
      </c>
      <c r="W27">
        <v>460</v>
      </c>
      <c r="X27" t="s">
        <v>33</v>
      </c>
      <c r="Y27" t="s">
        <v>79</v>
      </c>
      <c r="Z27">
        <v>7</v>
      </c>
      <c r="AA27">
        <v>4</v>
      </c>
    </row>
    <row r="28" spans="1:27" x14ac:dyDescent="0.3">
      <c r="A28" t="s">
        <v>141</v>
      </c>
      <c r="B28" s="1">
        <v>45722</v>
      </c>
      <c r="C28" s="1" t="str">
        <f>TEXT(raw_data[[#This Row],[Order_Date]], "mmm")</f>
        <v>Mar</v>
      </c>
      <c r="D28" s="1">
        <v>45724</v>
      </c>
      <c r="E28" s="6">
        <f>raw_data[[#This Row],[Ship_Date]]-raw_data[[#This Row],[Order_Date]]</f>
        <v>2</v>
      </c>
      <c r="F28" s="6" t="str">
        <f>IF(raw_data[[#This Row],[Delivery_Days]] &lt;= 5, "On Time", "Late")</f>
        <v>On Time</v>
      </c>
      <c r="G28" t="s">
        <v>142</v>
      </c>
      <c r="H28" t="s">
        <v>143</v>
      </c>
      <c r="I28" t="s">
        <v>62</v>
      </c>
      <c r="J28" t="s">
        <v>39</v>
      </c>
      <c r="K28" t="s">
        <v>40</v>
      </c>
      <c r="L28" t="s">
        <v>41</v>
      </c>
      <c r="M28" t="s">
        <v>117</v>
      </c>
      <c r="N28" t="s">
        <v>31</v>
      </c>
      <c r="O28" t="s">
        <v>50</v>
      </c>
      <c r="P28">
        <v>6</v>
      </c>
      <c r="Q28">
        <v>891.03</v>
      </c>
      <c r="R28">
        <v>20</v>
      </c>
      <c r="S28">
        <v>4276.9399999999996</v>
      </c>
      <c r="T28">
        <v>618.53</v>
      </c>
      <c r="U28">
        <v>1308</v>
      </c>
      <c r="V28" s="10">
        <f>(raw_data[[#This Row],[Profit]] / (raw_data[[#This Row],[Unit_Price]]* raw_data[[#This Row],[Quantity_Sold]]))</f>
        <v>0.24466067360246005</v>
      </c>
      <c r="W28">
        <v>167</v>
      </c>
      <c r="X28" t="s">
        <v>51</v>
      </c>
      <c r="Y28" t="s">
        <v>52</v>
      </c>
      <c r="Z28">
        <v>18.3</v>
      </c>
      <c r="AA28">
        <v>2</v>
      </c>
    </row>
    <row r="29" spans="1:27" x14ac:dyDescent="0.3">
      <c r="A29" t="s">
        <v>144</v>
      </c>
      <c r="B29" s="1">
        <v>45382</v>
      </c>
      <c r="C29" s="1" t="str">
        <f>TEXT(raw_data[[#This Row],[Order_Date]], "mmm")</f>
        <v>Mar</v>
      </c>
      <c r="D29" s="1">
        <v>45389</v>
      </c>
      <c r="E29" s="6">
        <f>raw_data[[#This Row],[Ship_Date]]-raw_data[[#This Row],[Order_Date]]</f>
        <v>7</v>
      </c>
      <c r="F29" s="6" t="str">
        <f>IF(raw_data[[#This Row],[Delivery_Days]] &lt;= 5, "On Time", "Late")</f>
        <v>Late</v>
      </c>
      <c r="G29" t="s">
        <v>145</v>
      </c>
      <c r="H29" t="s">
        <v>146</v>
      </c>
      <c r="I29" t="s">
        <v>26</v>
      </c>
      <c r="J29" t="s">
        <v>56</v>
      </c>
      <c r="K29" t="s">
        <v>57</v>
      </c>
      <c r="L29" t="s">
        <v>75</v>
      </c>
      <c r="M29" t="s">
        <v>48</v>
      </c>
      <c r="N29" t="s">
        <v>31</v>
      </c>
      <c r="O29" t="s">
        <v>43</v>
      </c>
      <c r="P29">
        <v>3</v>
      </c>
      <c r="Q29">
        <v>1370.77</v>
      </c>
      <c r="R29">
        <v>20</v>
      </c>
      <c r="S29">
        <v>3289.85</v>
      </c>
      <c r="T29">
        <v>1056.5</v>
      </c>
      <c r="U29">
        <v>754.25</v>
      </c>
      <c r="V29" s="10">
        <f>(raw_data[[#This Row],[Profit]] / (raw_data[[#This Row],[Unit_Price]]* raw_data[[#This Row],[Quantity_Sold]]))</f>
        <v>0.18341272909873041</v>
      </c>
      <c r="W29">
        <v>107</v>
      </c>
      <c r="X29" t="s">
        <v>51</v>
      </c>
      <c r="Y29" t="s">
        <v>52</v>
      </c>
      <c r="Z29">
        <v>32.299999999999997</v>
      </c>
      <c r="AA29">
        <v>3</v>
      </c>
    </row>
    <row r="30" spans="1:27" x14ac:dyDescent="0.3">
      <c r="A30" t="s">
        <v>147</v>
      </c>
      <c r="B30" s="1">
        <v>45437</v>
      </c>
      <c r="C30" s="1" t="str">
        <f>TEXT(raw_data[[#This Row],[Order_Date]], "mmm")</f>
        <v>May</v>
      </c>
      <c r="D30" s="1">
        <v>45440</v>
      </c>
      <c r="E30" s="6">
        <f>raw_data[[#This Row],[Ship_Date]]-raw_data[[#This Row],[Order_Date]]</f>
        <v>3</v>
      </c>
      <c r="F30" s="6" t="str">
        <f>IF(raw_data[[#This Row],[Delivery_Days]] &lt;= 5, "On Time", "Late")</f>
        <v>On Time</v>
      </c>
      <c r="G30" t="s">
        <v>148</v>
      </c>
      <c r="H30" t="s">
        <v>149</v>
      </c>
      <c r="I30" t="s">
        <v>26</v>
      </c>
      <c r="J30" t="s">
        <v>98</v>
      </c>
      <c r="K30" t="s">
        <v>40</v>
      </c>
      <c r="L30" t="s">
        <v>75</v>
      </c>
      <c r="M30" t="s">
        <v>150</v>
      </c>
      <c r="N30" t="s">
        <v>31</v>
      </c>
      <c r="O30" t="s">
        <v>83</v>
      </c>
      <c r="P30">
        <v>9</v>
      </c>
      <c r="Q30">
        <v>1367.47</v>
      </c>
      <c r="R30">
        <v>15</v>
      </c>
      <c r="S30">
        <v>10461.15</v>
      </c>
      <c r="T30">
        <v>1146.0999999999999</v>
      </c>
      <c r="U30">
        <v>1693.48</v>
      </c>
      <c r="V30" s="10">
        <f>(raw_data[[#This Row],[Profit]] / (raw_data[[#This Row],[Unit_Price]]* raw_data[[#This Row],[Quantity_Sold]]))</f>
        <v>0.13760041861572425</v>
      </c>
      <c r="W30">
        <v>339</v>
      </c>
      <c r="X30" t="s">
        <v>51</v>
      </c>
      <c r="Y30" t="s">
        <v>34</v>
      </c>
      <c r="Z30">
        <v>41.83</v>
      </c>
      <c r="AA30">
        <v>2</v>
      </c>
    </row>
    <row r="31" spans="1:27" x14ac:dyDescent="0.3">
      <c r="A31" t="s">
        <v>151</v>
      </c>
      <c r="B31" s="1">
        <v>45261</v>
      </c>
      <c r="C31" s="1" t="str">
        <f>TEXT(raw_data[[#This Row],[Order_Date]], "mmm")</f>
        <v>Dec</v>
      </c>
      <c r="D31" s="1">
        <v>45271</v>
      </c>
      <c r="E31" s="6">
        <f>raw_data[[#This Row],[Ship_Date]]-raw_data[[#This Row],[Order_Date]]</f>
        <v>10</v>
      </c>
      <c r="F31" s="6" t="str">
        <f>IF(raw_data[[#This Row],[Delivery_Days]] &lt;= 5, "On Time", "Late")</f>
        <v>Late</v>
      </c>
      <c r="G31" t="s">
        <v>152</v>
      </c>
      <c r="H31" t="s">
        <v>153</v>
      </c>
      <c r="I31" t="s">
        <v>26</v>
      </c>
      <c r="J31" t="s">
        <v>63</v>
      </c>
      <c r="K31" t="s">
        <v>28</v>
      </c>
      <c r="L31" t="s">
        <v>41</v>
      </c>
      <c r="M31" t="s">
        <v>137</v>
      </c>
      <c r="N31" t="s">
        <v>31</v>
      </c>
      <c r="O31" t="s">
        <v>50</v>
      </c>
      <c r="P31">
        <v>1</v>
      </c>
      <c r="Q31">
        <v>337.34</v>
      </c>
      <c r="R31">
        <v>5</v>
      </c>
      <c r="S31">
        <v>320.47000000000003</v>
      </c>
      <c r="T31">
        <v>301.98</v>
      </c>
      <c r="U31">
        <v>33.590000000000003</v>
      </c>
      <c r="V31" s="10">
        <f>(raw_data[[#This Row],[Profit]] / (raw_data[[#This Row],[Unit_Price]]* raw_data[[#This Row],[Quantity_Sold]]))</f>
        <v>9.9573130965791207E-2</v>
      </c>
      <c r="W31">
        <v>453</v>
      </c>
      <c r="X31" t="s">
        <v>33</v>
      </c>
      <c r="Y31" t="s">
        <v>52</v>
      </c>
      <c r="Z31">
        <v>36.340000000000003</v>
      </c>
      <c r="AA31">
        <v>4</v>
      </c>
    </row>
    <row r="32" spans="1:27" x14ac:dyDescent="0.3">
      <c r="A32" t="s">
        <v>154</v>
      </c>
      <c r="B32" s="1">
        <v>45338</v>
      </c>
      <c r="C32" s="1" t="str">
        <f>TEXT(raw_data[[#This Row],[Order_Date]], "mmm")</f>
        <v>Feb</v>
      </c>
      <c r="D32" s="1">
        <v>45342</v>
      </c>
      <c r="E32" s="6">
        <f>raw_data[[#This Row],[Ship_Date]]-raw_data[[#This Row],[Order_Date]]</f>
        <v>4</v>
      </c>
      <c r="F32" s="6" t="str">
        <f>IF(raw_data[[#This Row],[Delivery_Days]] &lt;= 5, "On Time", "Late")</f>
        <v>On Time</v>
      </c>
      <c r="G32" t="s">
        <v>155</v>
      </c>
      <c r="H32" t="s">
        <v>156</v>
      </c>
      <c r="I32" t="s">
        <v>38</v>
      </c>
      <c r="J32" t="s">
        <v>68</v>
      </c>
      <c r="K32" t="s">
        <v>57</v>
      </c>
      <c r="L32" t="s">
        <v>41</v>
      </c>
      <c r="M32" t="s">
        <v>127</v>
      </c>
      <c r="N32" t="s">
        <v>31</v>
      </c>
      <c r="O32" t="s">
        <v>32</v>
      </c>
      <c r="P32">
        <v>1</v>
      </c>
      <c r="Q32">
        <v>1329.31</v>
      </c>
      <c r="R32">
        <v>0</v>
      </c>
      <c r="S32">
        <v>1329.31</v>
      </c>
      <c r="T32">
        <v>1108.01</v>
      </c>
      <c r="U32">
        <v>221.3</v>
      </c>
      <c r="V32" s="10">
        <f>(raw_data[[#This Row],[Profit]] / (raw_data[[#This Row],[Unit_Price]]* raw_data[[#This Row],[Quantity_Sold]]))</f>
        <v>0.16647734538971348</v>
      </c>
      <c r="W32">
        <v>285</v>
      </c>
      <c r="X32" t="s">
        <v>33</v>
      </c>
      <c r="Y32" t="s">
        <v>34</v>
      </c>
      <c r="Z32">
        <v>25.54</v>
      </c>
      <c r="AA32">
        <v>4</v>
      </c>
    </row>
    <row r="33" spans="1:27" x14ac:dyDescent="0.3">
      <c r="A33" t="s">
        <v>157</v>
      </c>
      <c r="B33" s="1">
        <v>45907</v>
      </c>
      <c r="C33" s="1" t="str">
        <f>TEXT(raw_data[[#This Row],[Order_Date]], "mmm")</f>
        <v>Sep</v>
      </c>
      <c r="D33" s="1">
        <v>45916</v>
      </c>
      <c r="E33" s="6">
        <f>raw_data[[#This Row],[Ship_Date]]-raw_data[[#This Row],[Order_Date]]</f>
        <v>9</v>
      </c>
      <c r="F33" s="6" t="str">
        <f>IF(raw_data[[#This Row],[Delivery_Days]] &lt;= 5, "On Time", "Late")</f>
        <v>Late</v>
      </c>
      <c r="G33" t="s">
        <v>158</v>
      </c>
      <c r="H33" t="s">
        <v>159</v>
      </c>
      <c r="I33" t="s">
        <v>47</v>
      </c>
      <c r="J33" t="s">
        <v>94</v>
      </c>
      <c r="K33" t="s">
        <v>28</v>
      </c>
      <c r="L33" t="s">
        <v>75</v>
      </c>
      <c r="M33" t="s">
        <v>64</v>
      </c>
      <c r="N33" t="s">
        <v>49</v>
      </c>
      <c r="O33" t="s">
        <v>50</v>
      </c>
      <c r="P33">
        <v>9</v>
      </c>
      <c r="Q33">
        <v>1639.26</v>
      </c>
      <c r="R33">
        <v>15</v>
      </c>
      <c r="S33">
        <v>12540.34</v>
      </c>
      <c r="T33">
        <v>1392.01</v>
      </c>
      <c r="U33">
        <v>1891.46</v>
      </c>
      <c r="V33" s="10">
        <f>(raw_data[[#This Row],[Profit]] / (raw_data[[#This Row],[Unit_Price]]* raw_data[[#This Row],[Quantity_Sold]]))</f>
        <v>0.12820554532058503</v>
      </c>
      <c r="W33">
        <v>230</v>
      </c>
      <c r="X33" t="s">
        <v>51</v>
      </c>
      <c r="Y33" t="s">
        <v>34</v>
      </c>
      <c r="Z33">
        <v>42.79</v>
      </c>
      <c r="AA33">
        <v>3</v>
      </c>
    </row>
    <row r="34" spans="1:27" x14ac:dyDescent="0.3">
      <c r="A34" t="s">
        <v>160</v>
      </c>
      <c r="B34" s="1">
        <v>45418</v>
      </c>
      <c r="C34" s="1" t="str">
        <f>TEXT(raw_data[[#This Row],[Order_Date]], "mmm")</f>
        <v>May</v>
      </c>
      <c r="D34" s="1">
        <v>45424</v>
      </c>
      <c r="E34" s="6">
        <f>raw_data[[#This Row],[Ship_Date]]-raw_data[[#This Row],[Order_Date]]</f>
        <v>6</v>
      </c>
      <c r="F34" s="6" t="str">
        <f>IF(raw_data[[#This Row],[Delivery_Days]] &lt;= 5, "On Time", "Late")</f>
        <v>Late</v>
      </c>
      <c r="G34" t="s">
        <v>161</v>
      </c>
      <c r="H34" t="s">
        <v>162</v>
      </c>
      <c r="I34" t="s">
        <v>26</v>
      </c>
      <c r="J34" t="s">
        <v>98</v>
      </c>
      <c r="K34" t="s">
        <v>40</v>
      </c>
      <c r="L34" t="s">
        <v>41</v>
      </c>
      <c r="M34" t="s">
        <v>30</v>
      </c>
      <c r="N34" t="s">
        <v>49</v>
      </c>
      <c r="O34" t="s">
        <v>71</v>
      </c>
      <c r="P34">
        <v>5</v>
      </c>
      <c r="Q34">
        <v>907.75</v>
      </c>
      <c r="R34">
        <v>5</v>
      </c>
      <c r="S34">
        <v>4311.8100000000004</v>
      </c>
      <c r="T34">
        <v>618.64</v>
      </c>
      <c r="U34">
        <v>1373.27</v>
      </c>
      <c r="V34" s="10">
        <f>(raw_data[[#This Row],[Profit]] / (raw_data[[#This Row],[Unit_Price]]* raw_data[[#This Row],[Quantity_Sold]]))</f>
        <v>0.30256568438446707</v>
      </c>
      <c r="W34">
        <v>118</v>
      </c>
      <c r="X34" t="s">
        <v>51</v>
      </c>
      <c r="Y34" t="s">
        <v>52</v>
      </c>
      <c r="Z34">
        <v>11.88</v>
      </c>
      <c r="AA34">
        <v>2</v>
      </c>
    </row>
    <row r="35" spans="1:27" x14ac:dyDescent="0.3">
      <c r="A35" t="s">
        <v>163</v>
      </c>
      <c r="B35" s="1">
        <v>45799</v>
      </c>
      <c r="C35" s="1" t="str">
        <f>TEXT(raw_data[[#This Row],[Order_Date]], "mmm")</f>
        <v>May</v>
      </c>
      <c r="D35" s="1">
        <v>45806</v>
      </c>
      <c r="E35" s="6">
        <f>raw_data[[#This Row],[Ship_Date]]-raw_data[[#This Row],[Order_Date]]</f>
        <v>7</v>
      </c>
      <c r="F35" s="6" t="str">
        <f>IF(raw_data[[#This Row],[Delivery_Days]] &lt;= 5, "On Time", "Late")</f>
        <v>Late</v>
      </c>
      <c r="G35" t="s">
        <v>164</v>
      </c>
      <c r="H35" t="s">
        <v>165</v>
      </c>
      <c r="I35" t="s">
        <v>47</v>
      </c>
      <c r="J35" t="s">
        <v>27</v>
      </c>
      <c r="K35" t="s">
        <v>28</v>
      </c>
      <c r="L35" t="s">
        <v>75</v>
      </c>
      <c r="M35" t="s">
        <v>48</v>
      </c>
      <c r="N35" t="s">
        <v>49</v>
      </c>
      <c r="O35" t="s">
        <v>83</v>
      </c>
      <c r="P35">
        <v>8</v>
      </c>
      <c r="Q35">
        <v>695.22</v>
      </c>
      <c r="R35">
        <v>15</v>
      </c>
      <c r="S35">
        <v>4727.5</v>
      </c>
      <c r="T35">
        <v>430.12</v>
      </c>
      <c r="U35">
        <v>1802.68</v>
      </c>
      <c r="V35" s="10">
        <f>(raw_data[[#This Row],[Profit]] / (raw_data[[#This Row],[Unit_Price]]* raw_data[[#This Row],[Quantity_Sold]]))</f>
        <v>0.32412042231236154</v>
      </c>
      <c r="W35">
        <v>194</v>
      </c>
      <c r="X35" t="s">
        <v>51</v>
      </c>
      <c r="Y35" t="s">
        <v>34</v>
      </c>
      <c r="Z35">
        <v>47.42</v>
      </c>
      <c r="AA35">
        <v>3</v>
      </c>
    </row>
    <row r="36" spans="1:27" x14ac:dyDescent="0.3">
      <c r="A36" t="s">
        <v>166</v>
      </c>
      <c r="B36" s="1">
        <v>45318</v>
      </c>
      <c r="C36" s="1" t="str">
        <f>TEXT(raw_data[[#This Row],[Order_Date]], "mmm")</f>
        <v>Jan</v>
      </c>
      <c r="D36" s="1">
        <v>45326</v>
      </c>
      <c r="E36" s="6">
        <f>raw_data[[#This Row],[Ship_Date]]-raw_data[[#This Row],[Order_Date]]</f>
        <v>8</v>
      </c>
      <c r="F36" s="6" t="str">
        <f>IF(raw_data[[#This Row],[Delivery_Days]] &lt;= 5, "On Time", "Late")</f>
        <v>Late</v>
      </c>
      <c r="G36" t="s">
        <v>167</v>
      </c>
      <c r="H36" t="s">
        <v>168</v>
      </c>
      <c r="I36" t="s">
        <v>38</v>
      </c>
      <c r="J36" t="s">
        <v>68</v>
      </c>
      <c r="K36" t="s">
        <v>57</v>
      </c>
      <c r="L36" t="s">
        <v>75</v>
      </c>
      <c r="M36" t="s">
        <v>42</v>
      </c>
      <c r="N36" t="s">
        <v>31</v>
      </c>
      <c r="O36" t="s">
        <v>50</v>
      </c>
      <c r="P36">
        <v>9</v>
      </c>
      <c r="Q36">
        <v>1507.66</v>
      </c>
      <c r="R36">
        <v>20</v>
      </c>
      <c r="S36">
        <v>10855.15</v>
      </c>
      <c r="T36">
        <v>1310.67</v>
      </c>
      <c r="U36">
        <v>1418.33</v>
      </c>
      <c r="V36" s="10">
        <f>(raw_data[[#This Row],[Profit]] / (raw_data[[#This Row],[Unit_Price]]* raw_data[[#This Row],[Quantity_Sold]]))</f>
        <v>0.10452769339388338</v>
      </c>
      <c r="W36">
        <v>248</v>
      </c>
      <c r="X36" t="s">
        <v>33</v>
      </c>
      <c r="Y36" t="s">
        <v>79</v>
      </c>
      <c r="Z36">
        <v>20.13</v>
      </c>
      <c r="AA36">
        <v>4</v>
      </c>
    </row>
    <row r="37" spans="1:27" x14ac:dyDescent="0.3">
      <c r="A37" t="s">
        <v>169</v>
      </c>
      <c r="B37" s="1">
        <v>45691</v>
      </c>
      <c r="C37" s="1" t="str">
        <f>TEXT(raw_data[[#This Row],[Order_Date]], "mmm")</f>
        <v>Feb</v>
      </c>
      <c r="D37" s="1">
        <v>45701</v>
      </c>
      <c r="E37" s="6">
        <f>raw_data[[#This Row],[Ship_Date]]-raw_data[[#This Row],[Order_Date]]</f>
        <v>10</v>
      </c>
      <c r="F37" s="6" t="str">
        <f>IF(raw_data[[#This Row],[Delivery_Days]] &lt;= 5, "On Time", "Late")</f>
        <v>Late</v>
      </c>
      <c r="G37" t="s">
        <v>170</v>
      </c>
      <c r="H37" t="s">
        <v>171</v>
      </c>
      <c r="I37" t="s">
        <v>26</v>
      </c>
      <c r="J37" t="s">
        <v>90</v>
      </c>
      <c r="K37" t="s">
        <v>40</v>
      </c>
      <c r="L37" t="s">
        <v>75</v>
      </c>
      <c r="M37" t="s">
        <v>127</v>
      </c>
      <c r="N37" t="s">
        <v>49</v>
      </c>
      <c r="O37" t="s">
        <v>50</v>
      </c>
      <c r="P37">
        <v>9</v>
      </c>
      <c r="Q37">
        <v>1962.41</v>
      </c>
      <c r="R37">
        <v>0</v>
      </c>
      <c r="S37">
        <v>17661.689999999999</v>
      </c>
      <c r="T37">
        <v>1711.38</v>
      </c>
      <c r="U37">
        <v>2259.27</v>
      </c>
      <c r="V37" s="10">
        <f>(raw_data[[#This Row],[Profit]] / (raw_data[[#This Row],[Unit_Price]]* raw_data[[#This Row],[Quantity_Sold]]))</f>
        <v>0.12791924215632816</v>
      </c>
      <c r="W37">
        <v>69</v>
      </c>
      <c r="X37" t="s">
        <v>51</v>
      </c>
      <c r="Y37" t="s">
        <v>34</v>
      </c>
      <c r="Z37">
        <v>7.26</v>
      </c>
      <c r="AA37">
        <v>4</v>
      </c>
    </row>
    <row r="38" spans="1:27" x14ac:dyDescent="0.3">
      <c r="A38" t="s">
        <v>172</v>
      </c>
      <c r="B38" s="1">
        <v>45898</v>
      </c>
      <c r="C38" s="1" t="str">
        <f>TEXT(raw_data[[#This Row],[Order_Date]], "mmm")</f>
        <v>Aug</v>
      </c>
      <c r="D38" s="1">
        <v>45905</v>
      </c>
      <c r="E38" s="6">
        <f>raw_data[[#This Row],[Ship_Date]]-raw_data[[#This Row],[Order_Date]]</f>
        <v>7</v>
      </c>
      <c r="F38" s="6" t="str">
        <f>IF(raw_data[[#This Row],[Delivery_Days]] &lt;= 5, "On Time", "Late")</f>
        <v>Late</v>
      </c>
      <c r="G38" t="s">
        <v>173</v>
      </c>
      <c r="H38" t="s">
        <v>174</v>
      </c>
      <c r="I38" t="s">
        <v>62</v>
      </c>
      <c r="J38" t="s">
        <v>94</v>
      </c>
      <c r="K38" t="s">
        <v>28</v>
      </c>
      <c r="L38" t="s">
        <v>41</v>
      </c>
      <c r="M38" t="s">
        <v>150</v>
      </c>
      <c r="N38" t="s">
        <v>49</v>
      </c>
      <c r="O38" t="s">
        <v>50</v>
      </c>
      <c r="P38">
        <v>7</v>
      </c>
      <c r="Q38">
        <v>687.35</v>
      </c>
      <c r="R38">
        <v>10</v>
      </c>
      <c r="S38">
        <v>4330.3100000000004</v>
      </c>
      <c r="T38">
        <v>567.48</v>
      </c>
      <c r="U38">
        <v>755.18</v>
      </c>
      <c r="V38" s="10">
        <f>(raw_data[[#This Row],[Profit]] / (raw_data[[#This Row],[Unit_Price]]* raw_data[[#This Row],[Quantity_Sold]]))</f>
        <v>0.15695476415633541</v>
      </c>
      <c r="W38">
        <v>9</v>
      </c>
      <c r="X38" t="s">
        <v>33</v>
      </c>
      <c r="Y38" t="s">
        <v>79</v>
      </c>
      <c r="Z38">
        <v>15.09</v>
      </c>
      <c r="AA38">
        <v>1</v>
      </c>
    </row>
    <row r="39" spans="1:27" x14ac:dyDescent="0.3">
      <c r="A39" t="s">
        <v>175</v>
      </c>
      <c r="B39" s="1">
        <v>45374</v>
      </c>
      <c r="C39" s="1" t="str">
        <f>TEXT(raw_data[[#This Row],[Order_Date]], "mmm")</f>
        <v>Mar</v>
      </c>
      <c r="D39" s="1">
        <v>45377</v>
      </c>
      <c r="E39" s="6">
        <f>raw_data[[#This Row],[Ship_Date]]-raw_data[[#This Row],[Order_Date]]</f>
        <v>3</v>
      </c>
      <c r="F39" s="6" t="str">
        <f>IF(raw_data[[#This Row],[Delivery_Days]] &lt;= 5, "On Time", "Late")</f>
        <v>On Time</v>
      </c>
      <c r="G39" t="s">
        <v>176</v>
      </c>
      <c r="H39" t="s">
        <v>177</v>
      </c>
      <c r="I39" t="s">
        <v>47</v>
      </c>
      <c r="J39" t="s">
        <v>39</v>
      </c>
      <c r="K39" t="s">
        <v>40</v>
      </c>
      <c r="L39" t="s">
        <v>29</v>
      </c>
      <c r="M39" t="s">
        <v>137</v>
      </c>
      <c r="N39" t="s">
        <v>49</v>
      </c>
      <c r="O39" t="s">
        <v>83</v>
      </c>
      <c r="P39">
        <v>1</v>
      </c>
      <c r="Q39">
        <v>438.75</v>
      </c>
      <c r="R39">
        <v>20</v>
      </c>
      <c r="S39">
        <v>351</v>
      </c>
      <c r="T39">
        <v>283.31</v>
      </c>
      <c r="U39">
        <v>124.35</v>
      </c>
      <c r="V39" s="10">
        <f>(raw_data[[#This Row],[Profit]] / (raw_data[[#This Row],[Unit_Price]]* raw_data[[#This Row],[Quantity_Sold]]))</f>
        <v>0.28341880341880343</v>
      </c>
      <c r="W39">
        <v>485</v>
      </c>
      <c r="X39" t="s">
        <v>33</v>
      </c>
      <c r="Y39" t="s">
        <v>79</v>
      </c>
      <c r="Z39">
        <v>36.479999999999997</v>
      </c>
      <c r="AA39">
        <v>3</v>
      </c>
    </row>
    <row r="40" spans="1:27" x14ac:dyDescent="0.3">
      <c r="A40" t="s">
        <v>178</v>
      </c>
      <c r="B40" s="1">
        <v>45860</v>
      </c>
      <c r="C40" s="1" t="str">
        <f>TEXT(raw_data[[#This Row],[Order_Date]], "mmm")</f>
        <v>Jul</v>
      </c>
      <c r="D40" s="1">
        <v>45865</v>
      </c>
      <c r="E40" s="6">
        <f>raw_data[[#This Row],[Ship_Date]]-raw_data[[#This Row],[Order_Date]]</f>
        <v>5</v>
      </c>
      <c r="F40" s="6" t="str">
        <f>IF(raw_data[[#This Row],[Delivery_Days]] &lt;= 5, "On Time", "Late")</f>
        <v>On Time</v>
      </c>
      <c r="G40" t="s">
        <v>179</v>
      </c>
      <c r="H40" t="s">
        <v>180</v>
      </c>
      <c r="I40" t="s">
        <v>47</v>
      </c>
      <c r="J40" t="s">
        <v>90</v>
      </c>
      <c r="K40" t="s">
        <v>40</v>
      </c>
      <c r="L40" t="s">
        <v>29</v>
      </c>
      <c r="M40" t="s">
        <v>127</v>
      </c>
      <c r="N40" t="s">
        <v>31</v>
      </c>
      <c r="O40" t="s">
        <v>71</v>
      </c>
      <c r="P40">
        <v>2</v>
      </c>
      <c r="Q40">
        <v>1931.21</v>
      </c>
      <c r="R40">
        <v>20</v>
      </c>
      <c r="S40">
        <v>3089.94</v>
      </c>
      <c r="T40">
        <v>1173.5999999999999</v>
      </c>
      <c r="U40">
        <v>1212.18</v>
      </c>
      <c r="V40" s="10">
        <f>(raw_data[[#This Row],[Profit]] / (raw_data[[#This Row],[Unit_Price]]* raw_data[[#This Row],[Quantity_Sold]]))</f>
        <v>0.31383950994454257</v>
      </c>
      <c r="W40">
        <v>38</v>
      </c>
      <c r="X40" t="s">
        <v>33</v>
      </c>
      <c r="Y40" t="s">
        <v>34</v>
      </c>
      <c r="Z40">
        <v>36.369999999999997</v>
      </c>
      <c r="AA40">
        <v>3</v>
      </c>
    </row>
    <row r="41" spans="1:27" x14ac:dyDescent="0.3">
      <c r="A41" t="s">
        <v>181</v>
      </c>
      <c r="B41" s="1">
        <v>45548</v>
      </c>
      <c r="C41" s="1" t="str">
        <f>TEXT(raw_data[[#This Row],[Order_Date]], "mmm")</f>
        <v>Sep</v>
      </c>
      <c r="D41" s="1">
        <v>45554</v>
      </c>
      <c r="E41" s="6">
        <f>raw_data[[#This Row],[Ship_Date]]-raw_data[[#This Row],[Order_Date]]</f>
        <v>6</v>
      </c>
      <c r="F41" s="6" t="str">
        <f>IF(raw_data[[#This Row],[Delivery_Days]] &lt;= 5, "On Time", "Late")</f>
        <v>Late</v>
      </c>
      <c r="G41" t="s">
        <v>182</v>
      </c>
      <c r="H41" t="s">
        <v>183</v>
      </c>
      <c r="I41" t="s">
        <v>26</v>
      </c>
      <c r="J41" t="s">
        <v>27</v>
      </c>
      <c r="K41" t="s">
        <v>28</v>
      </c>
      <c r="L41" t="s">
        <v>29</v>
      </c>
      <c r="M41" t="s">
        <v>117</v>
      </c>
      <c r="N41" t="s">
        <v>31</v>
      </c>
      <c r="O41" t="s">
        <v>50</v>
      </c>
      <c r="P41">
        <v>6</v>
      </c>
      <c r="Q41">
        <v>1088.8499999999999</v>
      </c>
      <c r="R41">
        <v>0</v>
      </c>
      <c r="S41">
        <v>6533.1</v>
      </c>
      <c r="T41">
        <v>818.58</v>
      </c>
      <c r="U41">
        <v>1621.62</v>
      </c>
      <c r="V41" s="10">
        <f>(raw_data[[#This Row],[Profit]] / (raw_data[[#This Row],[Unit_Price]]* raw_data[[#This Row],[Quantity_Sold]]))</f>
        <v>0.24821600771456123</v>
      </c>
      <c r="W41">
        <v>54</v>
      </c>
      <c r="X41" t="s">
        <v>51</v>
      </c>
      <c r="Y41" t="s">
        <v>79</v>
      </c>
      <c r="Z41">
        <v>33.6</v>
      </c>
      <c r="AA41">
        <v>4</v>
      </c>
    </row>
    <row r="42" spans="1:27" x14ac:dyDescent="0.3">
      <c r="A42" t="s">
        <v>184</v>
      </c>
      <c r="B42" s="1">
        <v>45645</v>
      </c>
      <c r="C42" s="1" t="str">
        <f>TEXT(raw_data[[#This Row],[Order_Date]], "mmm")</f>
        <v>Dec</v>
      </c>
      <c r="D42" s="1">
        <v>45654</v>
      </c>
      <c r="E42" s="6">
        <f>raw_data[[#This Row],[Ship_Date]]-raw_data[[#This Row],[Order_Date]]</f>
        <v>9</v>
      </c>
      <c r="F42" s="6" t="str">
        <f>IF(raw_data[[#This Row],[Delivery_Days]] &lt;= 5, "On Time", "Late")</f>
        <v>Late</v>
      </c>
      <c r="G42" t="s">
        <v>185</v>
      </c>
      <c r="H42" t="s">
        <v>186</v>
      </c>
      <c r="I42" t="s">
        <v>47</v>
      </c>
      <c r="J42" t="s">
        <v>90</v>
      </c>
      <c r="K42" t="s">
        <v>40</v>
      </c>
      <c r="L42" t="s">
        <v>75</v>
      </c>
      <c r="M42" t="s">
        <v>127</v>
      </c>
      <c r="N42" t="s">
        <v>31</v>
      </c>
      <c r="O42" t="s">
        <v>50</v>
      </c>
      <c r="P42">
        <v>5</v>
      </c>
      <c r="Q42">
        <v>1480.9</v>
      </c>
      <c r="R42">
        <v>20</v>
      </c>
      <c r="S42">
        <v>5923.6</v>
      </c>
      <c r="T42">
        <v>1247.5999999999999</v>
      </c>
      <c r="U42">
        <v>933.2</v>
      </c>
      <c r="V42" s="10">
        <f>(raw_data[[#This Row],[Profit]] / (raw_data[[#This Row],[Unit_Price]]* raw_data[[#This Row],[Quantity_Sold]]))</f>
        <v>0.12603146735093526</v>
      </c>
      <c r="W42">
        <v>422</v>
      </c>
      <c r="X42" t="s">
        <v>51</v>
      </c>
      <c r="Y42" t="s">
        <v>79</v>
      </c>
      <c r="Z42">
        <v>43.33</v>
      </c>
      <c r="AA42">
        <v>1</v>
      </c>
    </row>
    <row r="43" spans="1:27" x14ac:dyDescent="0.3">
      <c r="A43" t="s">
        <v>187</v>
      </c>
      <c r="B43" s="1">
        <v>45379</v>
      </c>
      <c r="C43" s="1" t="str">
        <f>TEXT(raw_data[[#This Row],[Order_Date]], "mmm")</f>
        <v>Mar</v>
      </c>
      <c r="D43" s="1">
        <v>45385</v>
      </c>
      <c r="E43" s="6">
        <f>raw_data[[#This Row],[Ship_Date]]-raw_data[[#This Row],[Order_Date]]</f>
        <v>6</v>
      </c>
      <c r="F43" s="6" t="str">
        <f>IF(raw_data[[#This Row],[Delivery_Days]] &lt;= 5, "On Time", "Late")</f>
        <v>Late</v>
      </c>
      <c r="G43" t="s">
        <v>188</v>
      </c>
      <c r="H43" t="s">
        <v>189</v>
      </c>
      <c r="I43" t="s">
        <v>26</v>
      </c>
      <c r="J43" t="s">
        <v>63</v>
      </c>
      <c r="K43" t="s">
        <v>28</v>
      </c>
      <c r="L43" t="s">
        <v>75</v>
      </c>
      <c r="M43" t="s">
        <v>137</v>
      </c>
      <c r="N43" t="s">
        <v>31</v>
      </c>
      <c r="O43" t="s">
        <v>43</v>
      </c>
      <c r="P43">
        <v>10</v>
      </c>
      <c r="Q43">
        <v>1513.43</v>
      </c>
      <c r="R43">
        <v>20</v>
      </c>
      <c r="S43">
        <v>12107.44</v>
      </c>
      <c r="T43">
        <v>1211.43</v>
      </c>
      <c r="U43">
        <v>2416</v>
      </c>
      <c r="V43" s="10">
        <f>(raw_data[[#This Row],[Profit]] / (raw_data[[#This Row],[Unit_Price]]* raw_data[[#This Row],[Quantity_Sold]]))</f>
        <v>0.15963737999114594</v>
      </c>
      <c r="W43">
        <v>93</v>
      </c>
      <c r="X43" t="s">
        <v>51</v>
      </c>
      <c r="Y43" t="s">
        <v>34</v>
      </c>
      <c r="Z43">
        <v>20.97</v>
      </c>
      <c r="AA43">
        <v>3</v>
      </c>
    </row>
    <row r="44" spans="1:27" x14ac:dyDescent="0.3">
      <c r="A44" t="s">
        <v>190</v>
      </c>
      <c r="B44" s="1">
        <v>45935</v>
      </c>
      <c r="C44" s="1" t="str">
        <f>TEXT(raw_data[[#This Row],[Order_Date]], "mmm")</f>
        <v>Oct</v>
      </c>
      <c r="D44" s="1">
        <v>45939</v>
      </c>
      <c r="E44" s="6">
        <f>raw_data[[#This Row],[Ship_Date]]-raw_data[[#This Row],[Order_Date]]</f>
        <v>4</v>
      </c>
      <c r="F44" s="6" t="str">
        <f>IF(raw_data[[#This Row],[Delivery_Days]] &lt;= 5, "On Time", "Late")</f>
        <v>On Time</v>
      </c>
      <c r="G44" t="s">
        <v>191</v>
      </c>
      <c r="H44" t="s">
        <v>192</v>
      </c>
      <c r="I44" t="s">
        <v>26</v>
      </c>
      <c r="J44" t="s">
        <v>94</v>
      </c>
      <c r="K44" t="s">
        <v>28</v>
      </c>
      <c r="L44" t="s">
        <v>69</v>
      </c>
      <c r="M44" t="s">
        <v>64</v>
      </c>
      <c r="N44" t="s">
        <v>49</v>
      </c>
      <c r="O44" t="s">
        <v>50</v>
      </c>
      <c r="P44">
        <v>5</v>
      </c>
      <c r="Q44">
        <v>1417.31</v>
      </c>
      <c r="R44">
        <v>20</v>
      </c>
      <c r="S44">
        <v>5669.24</v>
      </c>
      <c r="T44">
        <v>854.7</v>
      </c>
      <c r="U44">
        <v>2250.44</v>
      </c>
      <c r="V44" s="10">
        <f>(raw_data[[#This Row],[Profit]] / (raw_data[[#This Row],[Unit_Price]]* raw_data[[#This Row],[Quantity_Sold]]))</f>
        <v>0.31756496461606853</v>
      </c>
      <c r="W44">
        <v>250</v>
      </c>
      <c r="X44" t="s">
        <v>33</v>
      </c>
      <c r="Y44" t="s">
        <v>52</v>
      </c>
      <c r="Z44">
        <v>26.42</v>
      </c>
      <c r="AA44">
        <v>4</v>
      </c>
    </row>
    <row r="45" spans="1:27" x14ac:dyDescent="0.3">
      <c r="A45" t="s">
        <v>193</v>
      </c>
      <c r="B45" s="1">
        <v>45474</v>
      </c>
      <c r="C45" s="1" t="str">
        <f>TEXT(raw_data[[#This Row],[Order_Date]], "mmm")</f>
        <v>Jul</v>
      </c>
      <c r="D45" s="1">
        <v>45484</v>
      </c>
      <c r="E45" s="6">
        <f>raw_data[[#This Row],[Ship_Date]]-raw_data[[#This Row],[Order_Date]]</f>
        <v>10</v>
      </c>
      <c r="F45" s="6" t="str">
        <f>IF(raw_data[[#This Row],[Delivery_Days]] &lt;= 5, "On Time", "Late")</f>
        <v>Late</v>
      </c>
      <c r="G45" t="s">
        <v>194</v>
      </c>
      <c r="H45" t="s">
        <v>195</v>
      </c>
      <c r="I45" t="s">
        <v>62</v>
      </c>
      <c r="J45" t="s">
        <v>98</v>
      </c>
      <c r="K45" t="s">
        <v>40</v>
      </c>
      <c r="L45" t="s">
        <v>29</v>
      </c>
      <c r="M45" t="s">
        <v>70</v>
      </c>
      <c r="N45" t="s">
        <v>31</v>
      </c>
      <c r="O45" t="s">
        <v>83</v>
      </c>
      <c r="P45">
        <v>7</v>
      </c>
      <c r="Q45">
        <v>623.76</v>
      </c>
      <c r="R45">
        <v>5</v>
      </c>
      <c r="S45">
        <v>4148</v>
      </c>
      <c r="T45">
        <v>431.56</v>
      </c>
      <c r="U45">
        <v>1278.1300000000001</v>
      </c>
      <c r="V45" s="10">
        <f>(raw_data[[#This Row],[Profit]] / (raw_data[[#This Row],[Unit_Price]]* raw_data[[#This Row],[Quantity_Sold]]))</f>
        <v>0.2927247659356163</v>
      </c>
      <c r="W45">
        <v>271</v>
      </c>
      <c r="X45" t="s">
        <v>51</v>
      </c>
      <c r="Y45" t="s">
        <v>79</v>
      </c>
      <c r="Z45">
        <v>49.85</v>
      </c>
      <c r="AA45">
        <v>5</v>
      </c>
    </row>
    <row r="46" spans="1:27" x14ac:dyDescent="0.3">
      <c r="A46" t="s">
        <v>196</v>
      </c>
      <c r="B46" s="1">
        <v>45513</v>
      </c>
      <c r="C46" s="1" t="str">
        <f>TEXT(raw_data[[#This Row],[Order_Date]], "mmm")</f>
        <v>Aug</v>
      </c>
      <c r="D46" s="1">
        <v>45517</v>
      </c>
      <c r="E46" s="6">
        <f>raw_data[[#This Row],[Ship_Date]]-raw_data[[#This Row],[Order_Date]]</f>
        <v>4</v>
      </c>
      <c r="F46" s="6" t="str">
        <f>IF(raw_data[[#This Row],[Delivery_Days]] &lt;= 5, "On Time", "Late")</f>
        <v>On Time</v>
      </c>
      <c r="G46" t="s">
        <v>197</v>
      </c>
      <c r="H46" t="s">
        <v>198</v>
      </c>
      <c r="I46" t="s">
        <v>62</v>
      </c>
      <c r="J46" t="s">
        <v>94</v>
      </c>
      <c r="K46" t="s">
        <v>28</v>
      </c>
      <c r="L46" t="s">
        <v>69</v>
      </c>
      <c r="M46" t="s">
        <v>150</v>
      </c>
      <c r="N46" t="s">
        <v>49</v>
      </c>
      <c r="O46" t="s">
        <v>83</v>
      </c>
      <c r="P46">
        <v>5</v>
      </c>
      <c r="Q46">
        <v>578.29</v>
      </c>
      <c r="R46">
        <v>5</v>
      </c>
      <c r="S46">
        <v>2746.88</v>
      </c>
      <c r="T46">
        <v>367.91</v>
      </c>
      <c r="U46">
        <v>999.3</v>
      </c>
      <c r="V46" s="10">
        <f>(raw_data[[#This Row],[Profit]] / (raw_data[[#This Row],[Unit_Price]]* raw_data[[#This Row],[Quantity_Sold]]))</f>
        <v>0.3456051462069204</v>
      </c>
      <c r="W46">
        <v>486</v>
      </c>
      <c r="X46" t="s">
        <v>33</v>
      </c>
      <c r="Y46" t="s">
        <v>34</v>
      </c>
      <c r="Z46">
        <v>14.74</v>
      </c>
      <c r="AA46">
        <v>4</v>
      </c>
    </row>
    <row r="47" spans="1:27" x14ac:dyDescent="0.3">
      <c r="A47" t="s">
        <v>199</v>
      </c>
      <c r="B47" s="1">
        <v>45392</v>
      </c>
      <c r="C47" s="1" t="str">
        <f>TEXT(raw_data[[#This Row],[Order_Date]], "mmm")</f>
        <v>Apr</v>
      </c>
      <c r="D47" s="1">
        <v>45397</v>
      </c>
      <c r="E47" s="6">
        <f>raw_data[[#This Row],[Ship_Date]]-raw_data[[#This Row],[Order_Date]]</f>
        <v>5</v>
      </c>
      <c r="F47" s="6" t="str">
        <f>IF(raw_data[[#This Row],[Delivery_Days]] &lt;= 5, "On Time", "Late")</f>
        <v>On Time</v>
      </c>
      <c r="G47" t="s">
        <v>200</v>
      </c>
      <c r="H47" t="s">
        <v>201</v>
      </c>
      <c r="I47" t="s">
        <v>26</v>
      </c>
      <c r="J47" t="s">
        <v>63</v>
      </c>
      <c r="K47" t="s">
        <v>28</v>
      </c>
      <c r="L47" t="s">
        <v>69</v>
      </c>
      <c r="M47" t="s">
        <v>70</v>
      </c>
      <c r="N47" t="s">
        <v>49</v>
      </c>
      <c r="O47" t="s">
        <v>43</v>
      </c>
      <c r="P47">
        <v>5</v>
      </c>
      <c r="Q47">
        <v>1673.63</v>
      </c>
      <c r="R47">
        <v>5</v>
      </c>
      <c r="S47">
        <v>7949.74</v>
      </c>
      <c r="T47">
        <v>1185.3699999999999</v>
      </c>
      <c r="U47">
        <v>2319.2399999999998</v>
      </c>
      <c r="V47" s="10">
        <f>(raw_data[[#This Row],[Profit]] / (raw_data[[#This Row],[Unit_Price]]* raw_data[[#This Row],[Quantity_Sold]]))</f>
        <v>0.27715086369149683</v>
      </c>
      <c r="W47">
        <v>23</v>
      </c>
      <c r="X47" t="s">
        <v>33</v>
      </c>
      <c r="Y47" t="s">
        <v>52</v>
      </c>
      <c r="Z47">
        <v>18.149999999999999</v>
      </c>
      <c r="AA47">
        <v>2</v>
      </c>
    </row>
    <row r="48" spans="1:27" x14ac:dyDescent="0.3">
      <c r="A48" t="s">
        <v>202</v>
      </c>
      <c r="B48" s="1">
        <v>45611</v>
      </c>
      <c r="C48" s="1" t="str">
        <f>TEXT(raw_data[[#This Row],[Order_Date]], "mmm")</f>
        <v>Nov</v>
      </c>
      <c r="D48" s="1">
        <v>45614</v>
      </c>
      <c r="E48" s="6">
        <f>raw_data[[#This Row],[Ship_Date]]-raw_data[[#This Row],[Order_Date]]</f>
        <v>3</v>
      </c>
      <c r="F48" s="6" t="str">
        <f>IF(raw_data[[#This Row],[Delivery_Days]] &lt;= 5, "On Time", "Late")</f>
        <v>On Time</v>
      </c>
      <c r="G48" t="s">
        <v>203</v>
      </c>
      <c r="H48" t="s">
        <v>204</v>
      </c>
      <c r="I48" t="s">
        <v>26</v>
      </c>
      <c r="J48" t="s">
        <v>98</v>
      </c>
      <c r="K48" t="s">
        <v>40</v>
      </c>
      <c r="L48" t="s">
        <v>29</v>
      </c>
      <c r="M48" t="s">
        <v>58</v>
      </c>
      <c r="N48" t="s">
        <v>31</v>
      </c>
      <c r="O48" t="s">
        <v>50</v>
      </c>
      <c r="P48">
        <v>8</v>
      </c>
      <c r="Q48">
        <v>1169.43</v>
      </c>
      <c r="R48">
        <v>15</v>
      </c>
      <c r="S48">
        <v>7952.12</v>
      </c>
      <c r="T48">
        <v>856.19</v>
      </c>
      <c r="U48">
        <v>2130.0300000000002</v>
      </c>
      <c r="V48" s="10">
        <f>(raw_data[[#This Row],[Profit]] / (raw_data[[#This Row],[Unit_Price]]* raw_data[[#This Row],[Quantity_Sold]]))</f>
        <v>0.22767822785459585</v>
      </c>
      <c r="W48">
        <v>58</v>
      </c>
      <c r="X48" t="s">
        <v>33</v>
      </c>
      <c r="Y48" t="s">
        <v>79</v>
      </c>
      <c r="Z48">
        <v>27.13</v>
      </c>
      <c r="AA48">
        <v>5</v>
      </c>
    </row>
    <row r="49" spans="1:27" x14ac:dyDescent="0.3">
      <c r="A49" t="s">
        <v>205</v>
      </c>
      <c r="B49" s="1">
        <v>45422</v>
      </c>
      <c r="C49" s="1" t="str">
        <f>TEXT(raw_data[[#This Row],[Order_Date]], "mmm")</f>
        <v>May</v>
      </c>
      <c r="D49" s="1">
        <v>45424</v>
      </c>
      <c r="E49" s="6">
        <f>raw_data[[#This Row],[Ship_Date]]-raw_data[[#This Row],[Order_Date]]</f>
        <v>2</v>
      </c>
      <c r="F49" s="6" t="str">
        <f>IF(raw_data[[#This Row],[Delivery_Days]] &lt;= 5, "On Time", "Late")</f>
        <v>On Time</v>
      </c>
      <c r="G49" t="s">
        <v>206</v>
      </c>
      <c r="H49" t="s">
        <v>207</v>
      </c>
      <c r="I49" t="s">
        <v>47</v>
      </c>
      <c r="J49" t="s">
        <v>39</v>
      </c>
      <c r="K49" t="s">
        <v>40</v>
      </c>
      <c r="L49" t="s">
        <v>41</v>
      </c>
      <c r="M49" t="s">
        <v>127</v>
      </c>
      <c r="N49" t="s">
        <v>49</v>
      </c>
      <c r="O49" t="s">
        <v>83</v>
      </c>
      <c r="P49">
        <v>5</v>
      </c>
      <c r="Q49">
        <v>1631.73</v>
      </c>
      <c r="R49">
        <v>0</v>
      </c>
      <c r="S49">
        <v>8158.65</v>
      </c>
      <c r="T49">
        <v>1465.58</v>
      </c>
      <c r="U49">
        <v>830.75</v>
      </c>
      <c r="V49" s="10">
        <f>(raw_data[[#This Row],[Profit]] / (raw_data[[#This Row],[Unit_Price]]* raw_data[[#This Row],[Quantity_Sold]]))</f>
        <v>0.10182444399502369</v>
      </c>
      <c r="W49">
        <v>194</v>
      </c>
      <c r="X49" t="s">
        <v>51</v>
      </c>
      <c r="Y49" t="s">
        <v>79</v>
      </c>
      <c r="Z49">
        <v>18.38</v>
      </c>
      <c r="AA49">
        <v>5</v>
      </c>
    </row>
    <row r="50" spans="1:27" x14ac:dyDescent="0.3">
      <c r="A50" t="s">
        <v>208</v>
      </c>
      <c r="B50" s="1">
        <v>45914</v>
      </c>
      <c r="C50" s="1" t="str">
        <f>TEXT(raw_data[[#This Row],[Order_Date]], "mmm")</f>
        <v>Sep</v>
      </c>
      <c r="D50" s="1">
        <v>45918</v>
      </c>
      <c r="E50" s="6">
        <f>raw_data[[#This Row],[Ship_Date]]-raw_data[[#This Row],[Order_Date]]</f>
        <v>4</v>
      </c>
      <c r="F50" s="6" t="str">
        <f>IF(raw_data[[#This Row],[Delivery_Days]] &lt;= 5, "On Time", "Late")</f>
        <v>On Time</v>
      </c>
      <c r="G50" t="s">
        <v>209</v>
      </c>
      <c r="H50" t="s">
        <v>210</v>
      </c>
      <c r="I50" t="s">
        <v>38</v>
      </c>
      <c r="J50" t="s">
        <v>68</v>
      </c>
      <c r="K50" t="s">
        <v>57</v>
      </c>
      <c r="L50" t="s">
        <v>69</v>
      </c>
      <c r="M50" t="s">
        <v>64</v>
      </c>
      <c r="N50" t="s">
        <v>31</v>
      </c>
      <c r="O50" t="s">
        <v>32</v>
      </c>
      <c r="P50">
        <v>10</v>
      </c>
      <c r="Q50">
        <v>1261</v>
      </c>
      <c r="R50">
        <v>0</v>
      </c>
      <c r="S50">
        <v>12610</v>
      </c>
      <c r="T50">
        <v>1115.07</v>
      </c>
      <c r="U50">
        <v>1459.3</v>
      </c>
      <c r="V50" s="10">
        <f>(raw_data[[#This Row],[Profit]] / (raw_data[[#This Row],[Unit_Price]]* raw_data[[#This Row],[Quantity_Sold]]))</f>
        <v>0.11572561459159397</v>
      </c>
      <c r="W50">
        <v>80</v>
      </c>
      <c r="X50" t="s">
        <v>33</v>
      </c>
      <c r="Y50" t="s">
        <v>34</v>
      </c>
      <c r="Z50">
        <v>29.84</v>
      </c>
      <c r="AA50">
        <v>2</v>
      </c>
    </row>
    <row r="51" spans="1:27" x14ac:dyDescent="0.3">
      <c r="A51" t="s">
        <v>211</v>
      </c>
      <c r="B51" s="1">
        <v>45792</v>
      </c>
      <c r="C51" s="1" t="str">
        <f>TEXT(raw_data[[#This Row],[Order_Date]], "mmm")</f>
        <v>May</v>
      </c>
      <c r="D51" s="1">
        <v>45797</v>
      </c>
      <c r="E51" s="6">
        <f>raw_data[[#This Row],[Ship_Date]]-raw_data[[#This Row],[Order_Date]]</f>
        <v>5</v>
      </c>
      <c r="F51" s="6" t="str">
        <f>IF(raw_data[[#This Row],[Delivery_Days]] &lt;= 5, "On Time", "Late")</f>
        <v>On Time</v>
      </c>
      <c r="G51" t="s">
        <v>212</v>
      </c>
      <c r="H51" t="s">
        <v>213</v>
      </c>
      <c r="I51" t="s">
        <v>62</v>
      </c>
      <c r="J51" t="s">
        <v>39</v>
      </c>
      <c r="K51" t="s">
        <v>40</v>
      </c>
      <c r="L51" t="s">
        <v>75</v>
      </c>
      <c r="M51" t="s">
        <v>150</v>
      </c>
      <c r="N51" t="s">
        <v>31</v>
      </c>
      <c r="O51" t="s">
        <v>32</v>
      </c>
      <c r="P51">
        <v>8</v>
      </c>
      <c r="Q51">
        <v>1394.27</v>
      </c>
      <c r="R51">
        <v>10</v>
      </c>
      <c r="S51">
        <v>10038.74</v>
      </c>
      <c r="T51">
        <v>850.21</v>
      </c>
      <c r="U51">
        <v>3917.23</v>
      </c>
      <c r="V51" s="10">
        <f>(raw_data[[#This Row],[Profit]] / (raw_data[[#This Row],[Unit_Price]]* raw_data[[#This Row],[Quantity_Sold]]))</f>
        <v>0.35119004927309633</v>
      </c>
      <c r="W51">
        <v>351</v>
      </c>
      <c r="X51" t="s">
        <v>33</v>
      </c>
      <c r="Y51" t="s">
        <v>79</v>
      </c>
      <c r="Z51">
        <v>40.450000000000003</v>
      </c>
      <c r="AA51">
        <v>5</v>
      </c>
    </row>
    <row r="52" spans="1:27" x14ac:dyDescent="0.3">
      <c r="A52" t="s">
        <v>214</v>
      </c>
      <c r="B52" s="1">
        <v>45312</v>
      </c>
      <c r="C52" s="1" t="str">
        <f>TEXT(raw_data[[#This Row],[Order_Date]], "mmm")</f>
        <v>Jan</v>
      </c>
      <c r="D52" s="1">
        <v>45314</v>
      </c>
      <c r="E52" s="6">
        <f>raw_data[[#This Row],[Ship_Date]]-raw_data[[#This Row],[Order_Date]]</f>
        <v>2</v>
      </c>
      <c r="F52" s="6" t="str">
        <f>IF(raw_data[[#This Row],[Delivery_Days]] &lt;= 5, "On Time", "Late")</f>
        <v>On Time</v>
      </c>
      <c r="G52" t="s">
        <v>215</v>
      </c>
      <c r="H52" t="s">
        <v>216</v>
      </c>
      <c r="I52" t="s">
        <v>26</v>
      </c>
      <c r="J52" t="s">
        <v>56</v>
      </c>
      <c r="K52" t="s">
        <v>57</v>
      </c>
      <c r="L52" t="s">
        <v>75</v>
      </c>
      <c r="M52" t="s">
        <v>70</v>
      </c>
      <c r="N52" t="s">
        <v>49</v>
      </c>
      <c r="O52" t="s">
        <v>43</v>
      </c>
      <c r="P52">
        <v>3</v>
      </c>
      <c r="Q52">
        <v>1111.9000000000001</v>
      </c>
      <c r="R52">
        <v>10</v>
      </c>
      <c r="S52">
        <v>3002.13</v>
      </c>
      <c r="T52">
        <v>942.88</v>
      </c>
      <c r="U52">
        <v>456.35</v>
      </c>
      <c r="V52" s="10">
        <f>(raw_data[[#This Row],[Profit]] / (raw_data[[#This Row],[Unit_Price]]* raw_data[[#This Row],[Quantity_Sold]]))</f>
        <v>0.13680786641484546</v>
      </c>
      <c r="W52">
        <v>304</v>
      </c>
      <c r="X52" t="s">
        <v>51</v>
      </c>
      <c r="Y52" t="s">
        <v>79</v>
      </c>
      <c r="Z52">
        <v>10.6</v>
      </c>
      <c r="AA52">
        <v>3</v>
      </c>
    </row>
    <row r="53" spans="1:27" x14ac:dyDescent="0.3">
      <c r="A53" t="s">
        <v>217</v>
      </c>
      <c r="B53" s="1">
        <v>45542</v>
      </c>
      <c r="C53" s="1" t="str">
        <f>TEXT(raw_data[[#This Row],[Order_Date]], "mmm")</f>
        <v>Sep</v>
      </c>
      <c r="D53" s="1">
        <v>45549</v>
      </c>
      <c r="E53" s="6">
        <f>raw_data[[#This Row],[Ship_Date]]-raw_data[[#This Row],[Order_Date]]</f>
        <v>7</v>
      </c>
      <c r="F53" s="6" t="str">
        <f>IF(raw_data[[#This Row],[Delivery_Days]] &lt;= 5, "On Time", "Late")</f>
        <v>Late</v>
      </c>
      <c r="G53" t="s">
        <v>218</v>
      </c>
      <c r="H53" t="s">
        <v>219</v>
      </c>
      <c r="I53" t="s">
        <v>62</v>
      </c>
      <c r="J53" t="s">
        <v>68</v>
      </c>
      <c r="K53" t="s">
        <v>57</v>
      </c>
      <c r="L53" t="s">
        <v>69</v>
      </c>
      <c r="M53" t="s">
        <v>42</v>
      </c>
      <c r="N53" t="s">
        <v>31</v>
      </c>
      <c r="O53" t="s">
        <v>32</v>
      </c>
      <c r="P53">
        <v>8</v>
      </c>
      <c r="Q53">
        <v>1102.96</v>
      </c>
      <c r="R53">
        <v>0</v>
      </c>
      <c r="S53">
        <v>8823.68</v>
      </c>
      <c r="T53">
        <v>859.66</v>
      </c>
      <c r="U53">
        <v>1946.4</v>
      </c>
      <c r="V53" s="10">
        <f>(raw_data[[#This Row],[Profit]] / (raw_data[[#This Row],[Unit_Price]]* raw_data[[#This Row],[Quantity_Sold]]))</f>
        <v>0.22058823529411764</v>
      </c>
      <c r="W53">
        <v>46</v>
      </c>
      <c r="X53" t="s">
        <v>33</v>
      </c>
      <c r="Y53" t="s">
        <v>52</v>
      </c>
      <c r="Z53">
        <v>42.62</v>
      </c>
      <c r="AA53">
        <v>5</v>
      </c>
    </row>
    <row r="54" spans="1:27" x14ac:dyDescent="0.3">
      <c r="A54" t="s">
        <v>220</v>
      </c>
      <c r="B54" s="1">
        <v>45452</v>
      </c>
      <c r="C54" s="1" t="str">
        <f>TEXT(raw_data[[#This Row],[Order_Date]], "mmm")</f>
        <v>Jun</v>
      </c>
      <c r="D54" s="1">
        <v>45460</v>
      </c>
      <c r="E54" s="6">
        <f>raw_data[[#This Row],[Ship_Date]]-raw_data[[#This Row],[Order_Date]]</f>
        <v>8</v>
      </c>
      <c r="F54" s="6" t="str">
        <f>IF(raw_data[[#This Row],[Delivery_Days]] &lt;= 5, "On Time", "Late")</f>
        <v>Late</v>
      </c>
      <c r="G54" t="s">
        <v>221</v>
      </c>
      <c r="H54" t="s">
        <v>222</v>
      </c>
      <c r="I54" t="s">
        <v>62</v>
      </c>
      <c r="J54" t="s">
        <v>39</v>
      </c>
      <c r="K54" t="s">
        <v>40</v>
      </c>
      <c r="L54" t="s">
        <v>69</v>
      </c>
      <c r="M54" t="s">
        <v>64</v>
      </c>
      <c r="N54" t="s">
        <v>49</v>
      </c>
      <c r="O54" t="s">
        <v>83</v>
      </c>
      <c r="P54">
        <v>3</v>
      </c>
      <c r="Q54">
        <v>128.44999999999999</v>
      </c>
      <c r="R54">
        <v>15</v>
      </c>
      <c r="S54">
        <v>327.55</v>
      </c>
      <c r="T54">
        <v>97.07</v>
      </c>
      <c r="U54">
        <v>80.02</v>
      </c>
      <c r="V54" s="10">
        <f>(raw_data[[#This Row],[Profit]] / (raw_data[[#This Row],[Unit_Price]]* raw_data[[#This Row],[Quantity_Sold]]))</f>
        <v>0.20765537822758531</v>
      </c>
      <c r="W54">
        <v>223</v>
      </c>
      <c r="X54" t="s">
        <v>51</v>
      </c>
      <c r="Y54" t="s">
        <v>34</v>
      </c>
      <c r="Z54">
        <v>26.15</v>
      </c>
      <c r="AA54">
        <v>4</v>
      </c>
    </row>
    <row r="55" spans="1:27" x14ac:dyDescent="0.3">
      <c r="A55" t="s">
        <v>223</v>
      </c>
      <c r="B55" s="1">
        <v>45583</v>
      </c>
      <c r="C55" s="1" t="str">
        <f>TEXT(raw_data[[#This Row],[Order_Date]], "mmm")</f>
        <v>Oct</v>
      </c>
      <c r="D55" s="1">
        <v>45588</v>
      </c>
      <c r="E55" s="6">
        <f>raw_data[[#This Row],[Ship_Date]]-raw_data[[#This Row],[Order_Date]]</f>
        <v>5</v>
      </c>
      <c r="F55" s="6" t="str">
        <f>IF(raw_data[[#This Row],[Delivery_Days]] &lt;= 5, "On Time", "Late")</f>
        <v>On Time</v>
      </c>
      <c r="G55" t="s">
        <v>224</v>
      </c>
      <c r="H55" t="s">
        <v>225</v>
      </c>
      <c r="I55" t="s">
        <v>47</v>
      </c>
      <c r="J55" t="s">
        <v>94</v>
      </c>
      <c r="K55" t="s">
        <v>28</v>
      </c>
      <c r="L55" t="s">
        <v>69</v>
      </c>
      <c r="M55" t="s">
        <v>70</v>
      </c>
      <c r="N55" t="s">
        <v>49</v>
      </c>
      <c r="O55" t="s">
        <v>50</v>
      </c>
      <c r="P55">
        <v>6</v>
      </c>
      <c r="Q55">
        <v>1722.58</v>
      </c>
      <c r="R55">
        <v>15</v>
      </c>
      <c r="S55">
        <v>8785.16</v>
      </c>
      <c r="T55">
        <v>1392.02</v>
      </c>
      <c r="U55">
        <v>1685.86</v>
      </c>
      <c r="V55" s="10">
        <f>(raw_data[[#This Row],[Profit]] / (raw_data[[#This Row],[Unit_Price]]* raw_data[[#This Row],[Quantity_Sold]]))</f>
        <v>0.16311385634726205</v>
      </c>
      <c r="W55">
        <v>45</v>
      </c>
      <c r="X55" t="s">
        <v>51</v>
      </c>
      <c r="Y55" t="s">
        <v>79</v>
      </c>
      <c r="Z55">
        <v>19.55</v>
      </c>
      <c r="AA55">
        <v>4</v>
      </c>
    </row>
    <row r="56" spans="1:27" x14ac:dyDescent="0.3">
      <c r="A56" t="s">
        <v>226</v>
      </c>
      <c r="B56" s="1">
        <v>45288</v>
      </c>
      <c r="C56" s="1" t="str">
        <f>TEXT(raw_data[[#This Row],[Order_Date]], "mmm")</f>
        <v>Dec</v>
      </c>
      <c r="D56" s="1">
        <v>45296</v>
      </c>
      <c r="E56" s="6">
        <f>raw_data[[#This Row],[Ship_Date]]-raw_data[[#This Row],[Order_Date]]</f>
        <v>8</v>
      </c>
      <c r="F56" s="6" t="str">
        <f>IF(raw_data[[#This Row],[Delivery_Days]] &lt;= 5, "On Time", "Late")</f>
        <v>Late</v>
      </c>
      <c r="G56" t="s">
        <v>227</v>
      </c>
      <c r="H56" t="s">
        <v>228</v>
      </c>
      <c r="I56" t="s">
        <v>47</v>
      </c>
      <c r="J56" t="s">
        <v>39</v>
      </c>
      <c r="K56" t="s">
        <v>40</v>
      </c>
      <c r="L56" t="s">
        <v>75</v>
      </c>
      <c r="M56" t="s">
        <v>48</v>
      </c>
      <c r="N56" t="s">
        <v>49</v>
      </c>
      <c r="O56" t="s">
        <v>71</v>
      </c>
      <c r="P56">
        <v>9</v>
      </c>
      <c r="Q56">
        <v>155.69999999999999</v>
      </c>
      <c r="R56">
        <v>10</v>
      </c>
      <c r="S56">
        <v>1261.17</v>
      </c>
      <c r="T56">
        <v>122.5</v>
      </c>
      <c r="U56">
        <v>268.92</v>
      </c>
      <c r="V56" s="10">
        <f>(raw_data[[#This Row],[Profit]] / (raw_data[[#This Row],[Unit_Price]]* raw_data[[#This Row],[Quantity_Sold]]))</f>
        <v>0.19190751445086707</v>
      </c>
      <c r="W56">
        <v>136</v>
      </c>
      <c r="X56" t="s">
        <v>33</v>
      </c>
      <c r="Y56" t="s">
        <v>79</v>
      </c>
      <c r="Z56">
        <v>24.72</v>
      </c>
      <c r="AA56">
        <v>4</v>
      </c>
    </row>
    <row r="57" spans="1:27" x14ac:dyDescent="0.3">
      <c r="A57" t="s">
        <v>229</v>
      </c>
      <c r="B57" s="1">
        <v>45585</v>
      </c>
      <c r="C57" s="1" t="str">
        <f>TEXT(raw_data[[#This Row],[Order_Date]], "mmm")</f>
        <v>Oct</v>
      </c>
      <c r="D57" s="1">
        <v>45594</v>
      </c>
      <c r="E57" s="6">
        <f>raw_data[[#This Row],[Ship_Date]]-raw_data[[#This Row],[Order_Date]]</f>
        <v>9</v>
      </c>
      <c r="F57" s="6" t="str">
        <f>IF(raw_data[[#This Row],[Delivery_Days]] &lt;= 5, "On Time", "Late")</f>
        <v>Late</v>
      </c>
      <c r="G57" t="s">
        <v>230</v>
      </c>
      <c r="H57" t="s">
        <v>231</v>
      </c>
      <c r="I57" t="s">
        <v>47</v>
      </c>
      <c r="J57" t="s">
        <v>27</v>
      </c>
      <c r="K57" t="s">
        <v>28</v>
      </c>
      <c r="L57" t="s">
        <v>29</v>
      </c>
      <c r="M57" t="s">
        <v>64</v>
      </c>
      <c r="N57" t="s">
        <v>49</v>
      </c>
      <c r="O57" t="s">
        <v>71</v>
      </c>
      <c r="P57">
        <v>3</v>
      </c>
      <c r="Q57">
        <v>1608.66</v>
      </c>
      <c r="R57">
        <v>10</v>
      </c>
      <c r="S57">
        <v>4343.38</v>
      </c>
      <c r="T57">
        <v>1231.03</v>
      </c>
      <c r="U57">
        <v>1019.6</v>
      </c>
      <c r="V57" s="10">
        <f>(raw_data[[#This Row],[Profit]] / (raw_data[[#This Row],[Unit_Price]]* raw_data[[#This Row],[Quantity_Sold]]))</f>
        <v>0.21127315073829561</v>
      </c>
      <c r="W57">
        <v>430</v>
      </c>
      <c r="X57" t="s">
        <v>33</v>
      </c>
      <c r="Y57" t="s">
        <v>79</v>
      </c>
      <c r="Z57">
        <v>47.62</v>
      </c>
      <c r="AA57">
        <v>2</v>
      </c>
    </row>
    <row r="58" spans="1:27" x14ac:dyDescent="0.3">
      <c r="A58" t="s">
        <v>232</v>
      </c>
      <c r="B58" s="1">
        <v>45526</v>
      </c>
      <c r="C58" s="1" t="str">
        <f>TEXT(raw_data[[#This Row],[Order_Date]], "mmm")</f>
        <v>Aug</v>
      </c>
      <c r="D58" s="1">
        <v>45530</v>
      </c>
      <c r="E58" s="6">
        <f>raw_data[[#This Row],[Ship_Date]]-raw_data[[#This Row],[Order_Date]]</f>
        <v>4</v>
      </c>
      <c r="F58" s="6" t="str">
        <f>IF(raw_data[[#This Row],[Delivery_Days]] &lt;= 5, "On Time", "Late")</f>
        <v>On Time</v>
      </c>
      <c r="G58" t="s">
        <v>233</v>
      </c>
      <c r="H58" t="s">
        <v>234</v>
      </c>
      <c r="I58" t="s">
        <v>47</v>
      </c>
      <c r="J58" t="s">
        <v>98</v>
      </c>
      <c r="K58" t="s">
        <v>40</v>
      </c>
      <c r="L58" t="s">
        <v>69</v>
      </c>
      <c r="M58" t="s">
        <v>42</v>
      </c>
      <c r="N58" t="s">
        <v>49</v>
      </c>
      <c r="O58" t="s">
        <v>50</v>
      </c>
      <c r="P58">
        <v>7</v>
      </c>
      <c r="Q58">
        <v>1425.55</v>
      </c>
      <c r="R58">
        <v>15</v>
      </c>
      <c r="S58">
        <v>8482.02</v>
      </c>
      <c r="T58">
        <v>1274.55</v>
      </c>
      <c r="U58">
        <v>898.45</v>
      </c>
      <c r="V58" s="10">
        <f>(raw_data[[#This Row],[Profit]] / (raw_data[[#This Row],[Unit_Price]]* raw_data[[#This Row],[Quantity_Sold]]))</f>
        <v>9.003542492371365E-2</v>
      </c>
      <c r="W58">
        <v>97</v>
      </c>
      <c r="X58" t="s">
        <v>33</v>
      </c>
      <c r="Y58" t="s">
        <v>34</v>
      </c>
      <c r="Z58">
        <v>17.43</v>
      </c>
      <c r="AA58">
        <v>4</v>
      </c>
    </row>
    <row r="59" spans="1:27" x14ac:dyDescent="0.3">
      <c r="A59" t="s">
        <v>235</v>
      </c>
      <c r="B59" s="1">
        <v>45352</v>
      </c>
      <c r="C59" s="1" t="str">
        <f>TEXT(raw_data[[#This Row],[Order_Date]], "mmm")</f>
        <v>Mar</v>
      </c>
      <c r="D59" s="1">
        <v>45360</v>
      </c>
      <c r="E59" s="6">
        <f>raw_data[[#This Row],[Ship_Date]]-raw_data[[#This Row],[Order_Date]]</f>
        <v>8</v>
      </c>
      <c r="F59" s="6" t="str">
        <f>IF(raw_data[[#This Row],[Delivery_Days]] &lt;= 5, "On Time", "Late")</f>
        <v>Late</v>
      </c>
      <c r="G59" t="s">
        <v>236</v>
      </c>
      <c r="H59" t="s">
        <v>237</v>
      </c>
      <c r="I59" t="s">
        <v>38</v>
      </c>
      <c r="J59" t="s">
        <v>94</v>
      </c>
      <c r="K59" t="s">
        <v>28</v>
      </c>
      <c r="L59" t="s">
        <v>69</v>
      </c>
      <c r="M59" t="s">
        <v>58</v>
      </c>
      <c r="N59" t="s">
        <v>31</v>
      </c>
      <c r="O59" t="s">
        <v>83</v>
      </c>
      <c r="P59">
        <v>5</v>
      </c>
      <c r="Q59">
        <v>601.54</v>
      </c>
      <c r="R59">
        <v>20</v>
      </c>
      <c r="S59">
        <v>2406.16</v>
      </c>
      <c r="T59">
        <v>465.58</v>
      </c>
      <c r="U59">
        <v>543.84</v>
      </c>
      <c r="V59" s="10">
        <f>(raw_data[[#This Row],[Profit]] / (raw_data[[#This Row],[Unit_Price]]* raw_data[[#This Row],[Quantity_Sold]]))</f>
        <v>0.18081590584167306</v>
      </c>
      <c r="W59">
        <v>247</v>
      </c>
      <c r="X59" t="s">
        <v>51</v>
      </c>
      <c r="Y59" t="s">
        <v>79</v>
      </c>
      <c r="Z59">
        <v>29.84</v>
      </c>
      <c r="AA59">
        <v>5</v>
      </c>
    </row>
    <row r="60" spans="1:27" x14ac:dyDescent="0.3">
      <c r="A60" t="s">
        <v>238</v>
      </c>
      <c r="B60" s="1">
        <v>45576</v>
      </c>
      <c r="C60" s="1" t="str">
        <f>TEXT(raw_data[[#This Row],[Order_Date]], "mmm")</f>
        <v>Oct</v>
      </c>
      <c r="D60" s="1">
        <v>45583</v>
      </c>
      <c r="E60" s="6">
        <f>raw_data[[#This Row],[Ship_Date]]-raw_data[[#This Row],[Order_Date]]</f>
        <v>7</v>
      </c>
      <c r="F60" s="6" t="str">
        <f>IF(raw_data[[#This Row],[Delivery_Days]] &lt;= 5, "On Time", "Late")</f>
        <v>Late</v>
      </c>
      <c r="G60" t="s">
        <v>239</v>
      </c>
      <c r="H60" t="s">
        <v>240</v>
      </c>
      <c r="I60" t="s">
        <v>26</v>
      </c>
      <c r="J60" t="s">
        <v>68</v>
      </c>
      <c r="K60" t="s">
        <v>57</v>
      </c>
      <c r="L60" t="s">
        <v>75</v>
      </c>
      <c r="M60" t="s">
        <v>117</v>
      </c>
      <c r="N60" t="s">
        <v>31</v>
      </c>
      <c r="O60" t="s">
        <v>50</v>
      </c>
      <c r="P60">
        <v>4</v>
      </c>
      <c r="Q60">
        <v>1745.72</v>
      </c>
      <c r="R60">
        <v>20</v>
      </c>
      <c r="S60">
        <v>5586.3</v>
      </c>
      <c r="T60">
        <v>1248</v>
      </c>
      <c r="U60">
        <v>1592.7</v>
      </c>
      <c r="V60" s="10">
        <f>(raw_data[[#This Row],[Profit]] / (raw_data[[#This Row],[Unit_Price]]* raw_data[[#This Row],[Quantity_Sold]]))</f>
        <v>0.22808640560914695</v>
      </c>
      <c r="W60">
        <v>361</v>
      </c>
      <c r="X60" t="s">
        <v>51</v>
      </c>
      <c r="Y60" t="s">
        <v>79</v>
      </c>
      <c r="Z60">
        <v>49.48</v>
      </c>
      <c r="AA60">
        <v>2</v>
      </c>
    </row>
    <row r="61" spans="1:27" x14ac:dyDescent="0.3">
      <c r="A61" t="s">
        <v>241</v>
      </c>
      <c r="B61" s="1">
        <v>45608</v>
      </c>
      <c r="C61" s="1" t="str">
        <f>TEXT(raw_data[[#This Row],[Order_Date]], "mmm")</f>
        <v>Nov</v>
      </c>
      <c r="D61" s="1">
        <v>45616</v>
      </c>
      <c r="E61" s="6">
        <f>raw_data[[#This Row],[Ship_Date]]-raw_data[[#This Row],[Order_Date]]</f>
        <v>8</v>
      </c>
      <c r="F61" s="6" t="str">
        <f>IF(raw_data[[#This Row],[Delivery_Days]] &lt;= 5, "On Time", "Late")</f>
        <v>Late</v>
      </c>
      <c r="G61" t="s">
        <v>242</v>
      </c>
      <c r="H61" t="s">
        <v>243</v>
      </c>
      <c r="I61" t="s">
        <v>26</v>
      </c>
      <c r="J61" t="s">
        <v>98</v>
      </c>
      <c r="K61" t="s">
        <v>40</v>
      </c>
      <c r="L61" t="s">
        <v>29</v>
      </c>
      <c r="M61" t="s">
        <v>127</v>
      </c>
      <c r="N61" t="s">
        <v>31</v>
      </c>
      <c r="O61" t="s">
        <v>32</v>
      </c>
      <c r="P61">
        <v>10</v>
      </c>
      <c r="Q61">
        <v>1029.47</v>
      </c>
      <c r="R61">
        <v>10</v>
      </c>
      <c r="S61">
        <v>9265.23</v>
      </c>
      <c r="T61">
        <v>886.28</v>
      </c>
      <c r="U61">
        <v>1288.71</v>
      </c>
      <c r="V61" s="10">
        <f>(raw_data[[#This Row],[Profit]] / (raw_data[[#This Row],[Unit_Price]]* raw_data[[#This Row],[Quantity_Sold]]))</f>
        <v>0.12518188971023925</v>
      </c>
      <c r="W61">
        <v>369</v>
      </c>
      <c r="X61" t="s">
        <v>33</v>
      </c>
      <c r="Y61" t="s">
        <v>79</v>
      </c>
      <c r="Z61">
        <v>44.19</v>
      </c>
      <c r="AA61">
        <v>2</v>
      </c>
    </row>
    <row r="62" spans="1:27" x14ac:dyDescent="0.3">
      <c r="A62" t="s">
        <v>244</v>
      </c>
      <c r="B62" s="1">
        <v>45868</v>
      </c>
      <c r="C62" s="1" t="str">
        <f>TEXT(raw_data[[#This Row],[Order_Date]], "mmm")</f>
        <v>Jul</v>
      </c>
      <c r="D62" s="1">
        <v>45877</v>
      </c>
      <c r="E62" s="6">
        <f>raw_data[[#This Row],[Ship_Date]]-raw_data[[#This Row],[Order_Date]]</f>
        <v>9</v>
      </c>
      <c r="F62" s="6" t="str">
        <f>IF(raw_data[[#This Row],[Delivery_Days]] &lt;= 5, "On Time", "Late")</f>
        <v>Late</v>
      </c>
      <c r="G62" t="s">
        <v>245</v>
      </c>
      <c r="H62" t="s">
        <v>246</v>
      </c>
      <c r="I62" t="s">
        <v>47</v>
      </c>
      <c r="J62" t="s">
        <v>27</v>
      </c>
      <c r="K62" t="s">
        <v>28</v>
      </c>
      <c r="L62" t="s">
        <v>75</v>
      </c>
      <c r="M62" t="s">
        <v>30</v>
      </c>
      <c r="N62" t="s">
        <v>31</v>
      </c>
      <c r="O62" t="s">
        <v>50</v>
      </c>
      <c r="P62">
        <v>7</v>
      </c>
      <c r="Q62">
        <v>710.19</v>
      </c>
      <c r="R62">
        <v>0</v>
      </c>
      <c r="S62">
        <v>4971.33</v>
      </c>
      <c r="T62">
        <v>607.59</v>
      </c>
      <c r="U62">
        <v>718.2</v>
      </c>
      <c r="V62" s="10">
        <f>(raw_data[[#This Row],[Profit]] / (raw_data[[#This Row],[Unit_Price]]* raw_data[[#This Row],[Quantity_Sold]]))</f>
        <v>0.14446838170067167</v>
      </c>
      <c r="W62">
        <v>446</v>
      </c>
      <c r="X62" t="s">
        <v>33</v>
      </c>
      <c r="Y62" t="s">
        <v>52</v>
      </c>
      <c r="Z62">
        <v>8.08</v>
      </c>
      <c r="AA62">
        <v>3</v>
      </c>
    </row>
    <row r="63" spans="1:27" x14ac:dyDescent="0.3">
      <c r="A63" t="s">
        <v>247</v>
      </c>
      <c r="B63" s="1">
        <v>45427</v>
      </c>
      <c r="C63" s="1" t="str">
        <f>TEXT(raw_data[[#This Row],[Order_Date]], "mmm")</f>
        <v>May</v>
      </c>
      <c r="D63" s="1">
        <v>45432</v>
      </c>
      <c r="E63" s="6">
        <f>raw_data[[#This Row],[Ship_Date]]-raw_data[[#This Row],[Order_Date]]</f>
        <v>5</v>
      </c>
      <c r="F63" s="6" t="str">
        <f>IF(raw_data[[#This Row],[Delivery_Days]] &lt;= 5, "On Time", "Late")</f>
        <v>On Time</v>
      </c>
      <c r="G63" t="s">
        <v>248</v>
      </c>
      <c r="H63" t="s">
        <v>249</v>
      </c>
      <c r="I63" t="s">
        <v>26</v>
      </c>
      <c r="J63" t="s">
        <v>56</v>
      </c>
      <c r="K63" t="s">
        <v>57</v>
      </c>
      <c r="L63" t="s">
        <v>29</v>
      </c>
      <c r="M63" t="s">
        <v>48</v>
      </c>
      <c r="N63" t="s">
        <v>49</v>
      </c>
      <c r="O63" t="s">
        <v>43</v>
      </c>
      <c r="P63">
        <v>2</v>
      </c>
      <c r="Q63">
        <v>1957.76</v>
      </c>
      <c r="R63">
        <v>15</v>
      </c>
      <c r="S63">
        <v>3328.19</v>
      </c>
      <c r="T63">
        <v>1272.3699999999999</v>
      </c>
      <c r="U63">
        <v>1165.1600000000001</v>
      </c>
      <c r="V63" s="10">
        <f>(raw_data[[#This Row],[Profit]] / (raw_data[[#This Row],[Unit_Price]]* raw_data[[#This Row],[Quantity_Sold]]))</f>
        <v>0.29757477933965348</v>
      </c>
      <c r="W63">
        <v>407</v>
      </c>
      <c r="X63" t="s">
        <v>33</v>
      </c>
      <c r="Y63" t="s">
        <v>79</v>
      </c>
      <c r="Z63">
        <v>21.13</v>
      </c>
      <c r="AA63">
        <v>4</v>
      </c>
    </row>
    <row r="64" spans="1:27" x14ac:dyDescent="0.3">
      <c r="A64" t="s">
        <v>250</v>
      </c>
      <c r="B64" s="1">
        <v>45538</v>
      </c>
      <c r="C64" s="1" t="str">
        <f>TEXT(raw_data[[#This Row],[Order_Date]], "mmm")</f>
        <v>Sep</v>
      </c>
      <c r="D64" s="1">
        <v>45548</v>
      </c>
      <c r="E64" s="6">
        <f>raw_data[[#This Row],[Ship_Date]]-raw_data[[#This Row],[Order_Date]]</f>
        <v>10</v>
      </c>
      <c r="F64" s="6" t="str">
        <f>IF(raw_data[[#This Row],[Delivery_Days]] &lt;= 5, "On Time", "Late")</f>
        <v>Late</v>
      </c>
      <c r="G64" t="s">
        <v>251</v>
      </c>
      <c r="H64" t="s">
        <v>252</v>
      </c>
      <c r="I64" t="s">
        <v>47</v>
      </c>
      <c r="J64" t="s">
        <v>90</v>
      </c>
      <c r="K64" t="s">
        <v>40</v>
      </c>
      <c r="L64" t="s">
        <v>41</v>
      </c>
      <c r="M64" t="s">
        <v>42</v>
      </c>
      <c r="N64" t="s">
        <v>49</v>
      </c>
      <c r="O64" t="s">
        <v>50</v>
      </c>
      <c r="P64">
        <v>3</v>
      </c>
      <c r="Q64">
        <v>853.5</v>
      </c>
      <c r="R64">
        <v>5</v>
      </c>
      <c r="S64">
        <v>2432.4699999999998</v>
      </c>
      <c r="T64">
        <v>556.92999999999995</v>
      </c>
      <c r="U64">
        <v>845.22</v>
      </c>
      <c r="V64" s="10">
        <f>(raw_data[[#This Row],[Profit]] / (raw_data[[#This Row],[Unit_Price]]* raw_data[[#This Row],[Quantity_Sold]]))</f>
        <v>0.33009958992384303</v>
      </c>
      <c r="W64">
        <v>467</v>
      </c>
      <c r="X64" t="s">
        <v>33</v>
      </c>
      <c r="Y64" t="s">
        <v>34</v>
      </c>
      <c r="Z64">
        <v>25.75</v>
      </c>
      <c r="AA64">
        <v>3</v>
      </c>
    </row>
    <row r="65" spans="1:27" x14ac:dyDescent="0.3">
      <c r="A65" t="s">
        <v>253</v>
      </c>
      <c r="B65" s="1">
        <v>45756</v>
      </c>
      <c r="C65" s="1" t="str">
        <f>TEXT(raw_data[[#This Row],[Order_Date]], "mmm")</f>
        <v>Apr</v>
      </c>
      <c r="D65" s="1">
        <v>45759</v>
      </c>
      <c r="E65" s="6">
        <f>raw_data[[#This Row],[Ship_Date]]-raw_data[[#This Row],[Order_Date]]</f>
        <v>3</v>
      </c>
      <c r="F65" s="6" t="str">
        <f>IF(raw_data[[#This Row],[Delivery_Days]] &lt;= 5, "On Time", "Late")</f>
        <v>On Time</v>
      </c>
      <c r="G65" t="s">
        <v>254</v>
      </c>
      <c r="H65" t="s">
        <v>255</v>
      </c>
      <c r="I65" t="s">
        <v>26</v>
      </c>
      <c r="J65" t="s">
        <v>98</v>
      </c>
      <c r="K65" t="s">
        <v>40</v>
      </c>
      <c r="L65" t="s">
        <v>69</v>
      </c>
      <c r="M65" t="s">
        <v>58</v>
      </c>
      <c r="N65" t="s">
        <v>31</v>
      </c>
      <c r="O65" t="s">
        <v>43</v>
      </c>
      <c r="P65">
        <v>8</v>
      </c>
      <c r="Q65">
        <v>1802.87</v>
      </c>
      <c r="R65">
        <v>10</v>
      </c>
      <c r="S65">
        <v>12980.66</v>
      </c>
      <c r="T65">
        <v>1448.22</v>
      </c>
      <c r="U65">
        <v>2553.48</v>
      </c>
      <c r="V65" s="10">
        <f>(raw_data[[#This Row],[Profit]] / (raw_data[[#This Row],[Unit_Price]]* raw_data[[#This Row],[Quantity_Sold]]))</f>
        <v>0.17704271522627812</v>
      </c>
      <c r="W65">
        <v>300</v>
      </c>
      <c r="X65" t="s">
        <v>51</v>
      </c>
      <c r="Y65" t="s">
        <v>52</v>
      </c>
      <c r="Z65">
        <v>48.29</v>
      </c>
      <c r="AA65">
        <v>3</v>
      </c>
    </row>
    <row r="66" spans="1:27" x14ac:dyDescent="0.3">
      <c r="A66" t="s">
        <v>256</v>
      </c>
      <c r="B66" s="1">
        <v>45908</v>
      </c>
      <c r="C66" s="1" t="str">
        <f>TEXT(raw_data[[#This Row],[Order_Date]], "mmm")</f>
        <v>Sep</v>
      </c>
      <c r="D66" s="1">
        <v>45918</v>
      </c>
      <c r="E66" s="6">
        <f>raw_data[[#This Row],[Ship_Date]]-raw_data[[#This Row],[Order_Date]]</f>
        <v>10</v>
      </c>
      <c r="F66" s="6" t="str">
        <f>IF(raw_data[[#This Row],[Delivery_Days]] &lt;= 5, "On Time", "Late")</f>
        <v>Late</v>
      </c>
      <c r="G66" t="s">
        <v>257</v>
      </c>
      <c r="H66" t="s">
        <v>258</v>
      </c>
      <c r="I66" t="s">
        <v>62</v>
      </c>
      <c r="J66" t="s">
        <v>98</v>
      </c>
      <c r="K66" t="s">
        <v>40</v>
      </c>
      <c r="L66" t="s">
        <v>69</v>
      </c>
      <c r="M66" t="s">
        <v>137</v>
      </c>
      <c r="N66" t="s">
        <v>31</v>
      </c>
      <c r="O66" t="s">
        <v>43</v>
      </c>
      <c r="P66">
        <v>8</v>
      </c>
      <c r="Q66">
        <v>1998.78</v>
      </c>
      <c r="R66">
        <v>0</v>
      </c>
      <c r="S66">
        <v>15990.24</v>
      </c>
      <c r="T66">
        <v>1341.5</v>
      </c>
      <c r="U66">
        <v>5258.24</v>
      </c>
      <c r="V66" s="10">
        <f>(raw_data[[#This Row],[Profit]] / (raw_data[[#This Row],[Unit_Price]]* raw_data[[#This Row],[Quantity_Sold]]))</f>
        <v>0.32884059276158456</v>
      </c>
      <c r="W66">
        <v>11</v>
      </c>
      <c r="X66" t="s">
        <v>51</v>
      </c>
      <c r="Y66" t="s">
        <v>79</v>
      </c>
      <c r="Z66">
        <v>5.36</v>
      </c>
      <c r="AA66">
        <v>1</v>
      </c>
    </row>
    <row r="67" spans="1:27" x14ac:dyDescent="0.3">
      <c r="A67" t="s">
        <v>259</v>
      </c>
      <c r="B67" s="1">
        <v>45554</v>
      </c>
      <c r="C67" s="1" t="str">
        <f>TEXT(raw_data[[#This Row],[Order_Date]], "mmm")</f>
        <v>Sep</v>
      </c>
      <c r="D67" s="1">
        <v>45564</v>
      </c>
      <c r="E67" s="6">
        <f>raw_data[[#This Row],[Ship_Date]]-raw_data[[#This Row],[Order_Date]]</f>
        <v>10</v>
      </c>
      <c r="F67" s="6" t="str">
        <f>IF(raw_data[[#This Row],[Delivery_Days]] &lt;= 5, "On Time", "Late")</f>
        <v>Late</v>
      </c>
      <c r="G67" t="s">
        <v>260</v>
      </c>
      <c r="H67" t="s">
        <v>261</v>
      </c>
      <c r="I67" t="s">
        <v>62</v>
      </c>
      <c r="J67" t="s">
        <v>98</v>
      </c>
      <c r="K67" t="s">
        <v>40</v>
      </c>
      <c r="L67" t="s">
        <v>69</v>
      </c>
      <c r="M67" t="s">
        <v>137</v>
      </c>
      <c r="N67" t="s">
        <v>49</v>
      </c>
      <c r="O67" t="s">
        <v>32</v>
      </c>
      <c r="P67">
        <v>6</v>
      </c>
      <c r="Q67">
        <v>1233.78</v>
      </c>
      <c r="R67">
        <v>5</v>
      </c>
      <c r="S67">
        <v>7032.55</v>
      </c>
      <c r="T67">
        <v>975.9</v>
      </c>
      <c r="U67">
        <v>1469.92</v>
      </c>
      <c r="V67" s="10">
        <f>(raw_data[[#This Row],[Profit]] / (raw_data[[#This Row],[Unit_Price]]* raw_data[[#This Row],[Quantity_Sold]]))</f>
        <v>0.19856592477319024</v>
      </c>
      <c r="W67">
        <v>462</v>
      </c>
      <c r="X67" t="s">
        <v>33</v>
      </c>
      <c r="Y67" t="s">
        <v>79</v>
      </c>
      <c r="Z67">
        <v>40.49</v>
      </c>
      <c r="AA67">
        <v>1</v>
      </c>
    </row>
    <row r="68" spans="1:27" x14ac:dyDescent="0.3">
      <c r="A68" t="s">
        <v>262</v>
      </c>
      <c r="B68" s="1">
        <v>45699</v>
      </c>
      <c r="C68" s="1" t="str">
        <f>TEXT(raw_data[[#This Row],[Order_Date]], "mmm")</f>
        <v>Feb</v>
      </c>
      <c r="D68" s="1">
        <v>45702</v>
      </c>
      <c r="E68" s="6">
        <f>raw_data[[#This Row],[Ship_Date]]-raw_data[[#This Row],[Order_Date]]</f>
        <v>3</v>
      </c>
      <c r="F68" s="6" t="str">
        <f>IF(raw_data[[#This Row],[Delivery_Days]] &lt;= 5, "On Time", "Late")</f>
        <v>On Time</v>
      </c>
      <c r="G68" t="s">
        <v>263</v>
      </c>
      <c r="H68" t="s">
        <v>264</v>
      </c>
      <c r="I68" t="s">
        <v>62</v>
      </c>
      <c r="J68" t="s">
        <v>94</v>
      </c>
      <c r="K68" t="s">
        <v>28</v>
      </c>
      <c r="L68" t="s">
        <v>41</v>
      </c>
      <c r="M68" t="s">
        <v>70</v>
      </c>
      <c r="N68" t="s">
        <v>31</v>
      </c>
      <c r="O68" t="s">
        <v>71</v>
      </c>
      <c r="P68">
        <v>6</v>
      </c>
      <c r="Q68">
        <v>1823.77</v>
      </c>
      <c r="R68">
        <v>15</v>
      </c>
      <c r="S68">
        <v>9301.23</v>
      </c>
      <c r="T68">
        <v>1190.3599999999999</v>
      </c>
      <c r="U68">
        <v>3230.39</v>
      </c>
      <c r="V68" s="10">
        <f>(raw_data[[#This Row],[Profit]] / (raw_data[[#This Row],[Unit_Price]]* raw_data[[#This Row],[Quantity_Sold]]))</f>
        <v>0.29521175001964794</v>
      </c>
      <c r="W68">
        <v>131</v>
      </c>
      <c r="X68" t="s">
        <v>51</v>
      </c>
      <c r="Y68" t="s">
        <v>79</v>
      </c>
      <c r="Z68">
        <v>38.6</v>
      </c>
      <c r="AA68">
        <v>3</v>
      </c>
    </row>
    <row r="69" spans="1:27" x14ac:dyDescent="0.3">
      <c r="A69" t="s">
        <v>265</v>
      </c>
      <c r="B69" s="1">
        <v>45357</v>
      </c>
      <c r="C69" s="1" t="str">
        <f>TEXT(raw_data[[#This Row],[Order_Date]], "mmm")</f>
        <v>Mar</v>
      </c>
      <c r="D69" s="1">
        <v>45366</v>
      </c>
      <c r="E69" s="6">
        <f>raw_data[[#This Row],[Ship_Date]]-raw_data[[#This Row],[Order_Date]]</f>
        <v>9</v>
      </c>
      <c r="F69" s="6" t="str">
        <f>IF(raw_data[[#This Row],[Delivery_Days]] &lt;= 5, "On Time", "Late")</f>
        <v>Late</v>
      </c>
      <c r="G69" t="s">
        <v>266</v>
      </c>
      <c r="H69" t="s">
        <v>267</v>
      </c>
      <c r="I69" t="s">
        <v>62</v>
      </c>
      <c r="J69" t="s">
        <v>27</v>
      </c>
      <c r="K69" t="s">
        <v>28</v>
      </c>
      <c r="L69" t="s">
        <v>75</v>
      </c>
      <c r="M69" t="s">
        <v>70</v>
      </c>
      <c r="N69" t="s">
        <v>49</v>
      </c>
      <c r="O69" t="s">
        <v>50</v>
      </c>
      <c r="P69">
        <v>4</v>
      </c>
      <c r="Q69">
        <v>324.48</v>
      </c>
      <c r="R69">
        <v>15</v>
      </c>
      <c r="S69">
        <v>1103.23</v>
      </c>
      <c r="T69">
        <v>288.85000000000002</v>
      </c>
      <c r="U69">
        <v>121.14</v>
      </c>
      <c r="V69" s="10">
        <f>(raw_data[[#This Row],[Profit]] / (raw_data[[#This Row],[Unit_Price]]* raw_data[[#This Row],[Quantity_Sold]]))</f>
        <v>9.3333949704142008E-2</v>
      </c>
      <c r="W69">
        <v>7</v>
      </c>
      <c r="X69" t="s">
        <v>51</v>
      </c>
      <c r="Y69" t="s">
        <v>52</v>
      </c>
      <c r="Z69">
        <v>10.56</v>
      </c>
      <c r="AA69">
        <v>3</v>
      </c>
    </row>
    <row r="70" spans="1:27" x14ac:dyDescent="0.3">
      <c r="A70" t="s">
        <v>268</v>
      </c>
      <c r="B70" s="1">
        <v>45862</v>
      </c>
      <c r="C70" s="1" t="str">
        <f>TEXT(raw_data[[#This Row],[Order_Date]], "mmm")</f>
        <v>Jul</v>
      </c>
      <c r="D70" s="1">
        <v>45871</v>
      </c>
      <c r="E70" s="6">
        <f>raw_data[[#This Row],[Ship_Date]]-raw_data[[#This Row],[Order_Date]]</f>
        <v>9</v>
      </c>
      <c r="F70" s="6" t="str">
        <f>IF(raw_data[[#This Row],[Delivery_Days]] &lt;= 5, "On Time", "Late")</f>
        <v>Late</v>
      </c>
      <c r="G70" t="s">
        <v>269</v>
      </c>
      <c r="H70" t="s">
        <v>270</v>
      </c>
      <c r="I70" t="s">
        <v>62</v>
      </c>
      <c r="J70" t="s">
        <v>63</v>
      </c>
      <c r="K70" t="s">
        <v>28</v>
      </c>
      <c r="L70" t="s">
        <v>75</v>
      </c>
      <c r="M70" t="s">
        <v>117</v>
      </c>
      <c r="N70" t="s">
        <v>49</v>
      </c>
      <c r="O70" t="s">
        <v>32</v>
      </c>
      <c r="P70">
        <v>4</v>
      </c>
      <c r="Q70">
        <v>261.27</v>
      </c>
      <c r="R70">
        <v>15</v>
      </c>
      <c r="S70">
        <v>888.32</v>
      </c>
      <c r="T70">
        <v>158.72</v>
      </c>
      <c r="U70">
        <v>348.67</v>
      </c>
      <c r="V70" s="10">
        <f>(raw_data[[#This Row],[Profit]] / (raw_data[[#This Row],[Unit_Price]]* raw_data[[#This Row],[Quantity_Sold]]))</f>
        <v>0.33362996134267237</v>
      </c>
      <c r="W70">
        <v>325</v>
      </c>
      <c r="X70" t="s">
        <v>51</v>
      </c>
      <c r="Y70" t="s">
        <v>52</v>
      </c>
      <c r="Z70">
        <v>18.600000000000001</v>
      </c>
      <c r="AA70">
        <v>4</v>
      </c>
    </row>
    <row r="71" spans="1:27" x14ac:dyDescent="0.3">
      <c r="A71" t="s">
        <v>271</v>
      </c>
      <c r="B71" s="1">
        <v>45269</v>
      </c>
      <c r="C71" s="1" t="str">
        <f>TEXT(raw_data[[#This Row],[Order_Date]], "mmm")</f>
        <v>Dec</v>
      </c>
      <c r="D71" s="1">
        <v>45273</v>
      </c>
      <c r="E71" s="6">
        <f>raw_data[[#This Row],[Ship_Date]]-raw_data[[#This Row],[Order_Date]]</f>
        <v>4</v>
      </c>
      <c r="F71" s="6" t="str">
        <f>IF(raw_data[[#This Row],[Delivery_Days]] &lt;= 5, "On Time", "Late")</f>
        <v>On Time</v>
      </c>
      <c r="G71" t="s">
        <v>272</v>
      </c>
      <c r="H71" t="s">
        <v>273</v>
      </c>
      <c r="I71" t="s">
        <v>38</v>
      </c>
      <c r="J71" t="s">
        <v>27</v>
      </c>
      <c r="K71" t="s">
        <v>28</v>
      </c>
      <c r="L71" t="s">
        <v>41</v>
      </c>
      <c r="M71" t="s">
        <v>58</v>
      </c>
      <c r="N71" t="s">
        <v>31</v>
      </c>
      <c r="O71" t="s">
        <v>50</v>
      </c>
      <c r="P71">
        <v>5</v>
      </c>
      <c r="Q71">
        <v>1895.21</v>
      </c>
      <c r="R71">
        <v>15</v>
      </c>
      <c r="S71">
        <v>8054.64</v>
      </c>
      <c r="T71">
        <v>1203.1500000000001</v>
      </c>
      <c r="U71">
        <v>2941.25</v>
      </c>
      <c r="V71" s="10">
        <f>(raw_data[[#This Row],[Profit]] / (raw_data[[#This Row],[Unit_Price]]* raw_data[[#This Row],[Quantity_Sold]]))</f>
        <v>0.31038776705483828</v>
      </c>
      <c r="W71">
        <v>189</v>
      </c>
      <c r="X71" t="s">
        <v>51</v>
      </c>
      <c r="Y71" t="s">
        <v>52</v>
      </c>
      <c r="Z71">
        <v>38.4</v>
      </c>
      <c r="AA71">
        <v>2</v>
      </c>
    </row>
    <row r="72" spans="1:27" x14ac:dyDescent="0.3">
      <c r="A72" t="s">
        <v>274</v>
      </c>
      <c r="B72" s="1">
        <v>45314</v>
      </c>
      <c r="C72" s="1" t="str">
        <f>TEXT(raw_data[[#This Row],[Order_Date]], "mmm")</f>
        <v>Jan</v>
      </c>
      <c r="D72" s="1">
        <v>45318</v>
      </c>
      <c r="E72" s="6">
        <f>raw_data[[#This Row],[Ship_Date]]-raw_data[[#This Row],[Order_Date]]</f>
        <v>4</v>
      </c>
      <c r="F72" s="6" t="str">
        <f>IF(raw_data[[#This Row],[Delivery_Days]] &lt;= 5, "On Time", "Late")</f>
        <v>On Time</v>
      </c>
      <c r="G72" t="s">
        <v>275</v>
      </c>
      <c r="H72" t="s">
        <v>276</v>
      </c>
      <c r="I72" t="s">
        <v>47</v>
      </c>
      <c r="J72" t="s">
        <v>68</v>
      </c>
      <c r="K72" t="s">
        <v>57</v>
      </c>
      <c r="L72" t="s">
        <v>29</v>
      </c>
      <c r="M72" t="s">
        <v>150</v>
      </c>
      <c r="N72" t="s">
        <v>31</v>
      </c>
      <c r="O72" t="s">
        <v>71</v>
      </c>
      <c r="P72">
        <v>5</v>
      </c>
      <c r="Q72">
        <v>1250.52</v>
      </c>
      <c r="R72">
        <v>0</v>
      </c>
      <c r="S72">
        <v>6252.6</v>
      </c>
      <c r="T72">
        <v>1009.27</v>
      </c>
      <c r="U72">
        <v>1206.25</v>
      </c>
      <c r="V72" s="10">
        <f>(raw_data[[#This Row],[Profit]] / (raw_data[[#This Row],[Unit_Price]]* raw_data[[#This Row],[Quantity_Sold]]))</f>
        <v>0.19291974538591944</v>
      </c>
      <c r="W72">
        <v>437</v>
      </c>
      <c r="X72" t="s">
        <v>51</v>
      </c>
      <c r="Y72" t="s">
        <v>34</v>
      </c>
      <c r="Z72">
        <v>49.14</v>
      </c>
      <c r="AA72">
        <v>3</v>
      </c>
    </row>
    <row r="73" spans="1:27" x14ac:dyDescent="0.3">
      <c r="A73" t="s">
        <v>277</v>
      </c>
      <c r="B73" s="1">
        <v>45796</v>
      </c>
      <c r="C73" s="1" t="str">
        <f>TEXT(raw_data[[#This Row],[Order_Date]], "mmm")</f>
        <v>May</v>
      </c>
      <c r="D73" s="1">
        <v>45800</v>
      </c>
      <c r="E73" s="6">
        <f>raw_data[[#This Row],[Ship_Date]]-raw_data[[#This Row],[Order_Date]]</f>
        <v>4</v>
      </c>
      <c r="F73" s="6" t="str">
        <f>IF(raw_data[[#This Row],[Delivery_Days]] &lt;= 5, "On Time", "Late")</f>
        <v>On Time</v>
      </c>
      <c r="G73" t="s">
        <v>278</v>
      </c>
      <c r="H73" t="s">
        <v>279</v>
      </c>
      <c r="I73" t="s">
        <v>26</v>
      </c>
      <c r="J73" t="s">
        <v>94</v>
      </c>
      <c r="K73" t="s">
        <v>28</v>
      </c>
      <c r="L73" t="s">
        <v>29</v>
      </c>
      <c r="M73" t="s">
        <v>48</v>
      </c>
      <c r="N73" t="s">
        <v>49</v>
      </c>
      <c r="O73" t="s">
        <v>43</v>
      </c>
      <c r="P73">
        <v>2</v>
      </c>
      <c r="Q73">
        <v>587.97</v>
      </c>
      <c r="R73">
        <v>15</v>
      </c>
      <c r="S73">
        <v>999.55</v>
      </c>
      <c r="T73">
        <v>368.95</v>
      </c>
      <c r="U73">
        <v>372.33</v>
      </c>
      <c r="V73" s="10">
        <f>(raw_data[[#This Row],[Profit]] / (raw_data[[#This Row],[Unit_Price]]* raw_data[[#This Row],[Quantity_Sold]]))</f>
        <v>0.31662329710699522</v>
      </c>
      <c r="W73">
        <v>124</v>
      </c>
      <c r="X73" t="s">
        <v>33</v>
      </c>
      <c r="Y73" t="s">
        <v>52</v>
      </c>
      <c r="Z73">
        <v>14.23</v>
      </c>
      <c r="AA73">
        <v>5</v>
      </c>
    </row>
    <row r="74" spans="1:27" x14ac:dyDescent="0.3">
      <c r="A74" t="s">
        <v>280</v>
      </c>
      <c r="B74" s="1">
        <v>45921</v>
      </c>
      <c r="C74" s="1" t="str">
        <f>TEXT(raw_data[[#This Row],[Order_Date]], "mmm")</f>
        <v>Sep</v>
      </c>
      <c r="D74" s="1">
        <v>45924</v>
      </c>
      <c r="E74" s="6">
        <f>raw_data[[#This Row],[Ship_Date]]-raw_data[[#This Row],[Order_Date]]</f>
        <v>3</v>
      </c>
      <c r="F74" s="6" t="str">
        <f>IF(raw_data[[#This Row],[Delivery_Days]] &lt;= 5, "On Time", "Late")</f>
        <v>On Time</v>
      </c>
      <c r="G74" t="s">
        <v>281</v>
      </c>
      <c r="H74" t="s">
        <v>282</v>
      </c>
      <c r="I74" t="s">
        <v>38</v>
      </c>
      <c r="J74" t="s">
        <v>56</v>
      </c>
      <c r="K74" t="s">
        <v>57</v>
      </c>
      <c r="L74" t="s">
        <v>41</v>
      </c>
      <c r="M74" t="s">
        <v>137</v>
      </c>
      <c r="N74" t="s">
        <v>31</v>
      </c>
      <c r="O74" t="s">
        <v>71</v>
      </c>
      <c r="P74">
        <v>3</v>
      </c>
      <c r="Q74">
        <v>690.69</v>
      </c>
      <c r="R74">
        <v>20</v>
      </c>
      <c r="S74">
        <v>1657.66</v>
      </c>
      <c r="T74">
        <v>415</v>
      </c>
      <c r="U74">
        <v>661.66</v>
      </c>
      <c r="V74" s="10">
        <f>(raw_data[[#This Row],[Profit]] / (raw_data[[#This Row],[Unit_Price]]* raw_data[[#This Row],[Quantity_Sold]]))</f>
        <v>0.31932318888840622</v>
      </c>
      <c r="W74">
        <v>56</v>
      </c>
      <c r="X74" t="s">
        <v>33</v>
      </c>
      <c r="Y74" t="s">
        <v>34</v>
      </c>
      <c r="Z74">
        <v>5.67</v>
      </c>
      <c r="AA74">
        <v>2</v>
      </c>
    </row>
    <row r="75" spans="1:27" x14ac:dyDescent="0.3">
      <c r="A75" t="s">
        <v>283</v>
      </c>
      <c r="B75" s="1">
        <v>45816</v>
      </c>
      <c r="C75" s="1" t="str">
        <f>TEXT(raw_data[[#This Row],[Order_Date]], "mmm")</f>
        <v>Jun</v>
      </c>
      <c r="D75" s="1">
        <v>45818</v>
      </c>
      <c r="E75" s="6">
        <f>raw_data[[#This Row],[Ship_Date]]-raw_data[[#This Row],[Order_Date]]</f>
        <v>2</v>
      </c>
      <c r="F75" s="6" t="str">
        <f>IF(raw_data[[#This Row],[Delivery_Days]] &lt;= 5, "On Time", "Late")</f>
        <v>On Time</v>
      </c>
      <c r="G75" t="s">
        <v>284</v>
      </c>
      <c r="H75" t="s">
        <v>285</v>
      </c>
      <c r="I75" t="s">
        <v>47</v>
      </c>
      <c r="J75" t="s">
        <v>94</v>
      </c>
      <c r="K75" t="s">
        <v>28</v>
      </c>
      <c r="L75" t="s">
        <v>29</v>
      </c>
      <c r="M75" t="s">
        <v>127</v>
      </c>
      <c r="N75" t="s">
        <v>31</v>
      </c>
      <c r="O75" t="s">
        <v>43</v>
      </c>
      <c r="P75">
        <v>3</v>
      </c>
      <c r="Q75">
        <v>567.47</v>
      </c>
      <c r="R75">
        <v>15</v>
      </c>
      <c r="S75">
        <v>1447.05</v>
      </c>
      <c r="T75">
        <v>430.04</v>
      </c>
      <c r="U75">
        <v>350.45</v>
      </c>
      <c r="V75" s="10">
        <f>(raw_data[[#This Row],[Profit]] / (raw_data[[#This Row],[Unit_Price]]* raw_data[[#This Row],[Quantity_Sold]]))</f>
        <v>0.20585522876392875</v>
      </c>
      <c r="W75">
        <v>262</v>
      </c>
      <c r="X75" t="s">
        <v>33</v>
      </c>
      <c r="Y75" t="s">
        <v>79</v>
      </c>
      <c r="Z75">
        <v>27.67</v>
      </c>
      <c r="AA75">
        <v>5</v>
      </c>
    </row>
    <row r="76" spans="1:27" x14ac:dyDescent="0.3">
      <c r="A76" t="s">
        <v>286</v>
      </c>
      <c r="B76" s="1">
        <v>45729</v>
      </c>
      <c r="C76" s="1" t="str">
        <f>TEXT(raw_data[[#This Row],[Order_Date]], "mmm")</f>
        <v>Mar</v>
      </c>
      <c r="D76" s="1">
        <v>45736</v>
      </c>
      <c r="E76" s="6">
        <f>raw_data[[#This Row],[Ship_Date]]-raw_data[[#This Row],[Order_Date]]</f>
        <v>7</v>
      </c>
      <c r="F76" s="6" t="str">
        <f>IF(raw_data[[#This Row],[Delivery_Days]] &lt;= 5, "On Time", "Late")</f>
        <v>Late</v>
      </c>
      <c r="G76" t="s">
        <v>287</v>
      </c>
      <c r="H76" t="s">
        <v>288</v>
      </c>
      <c r="I76" t="s">
        <v>47</v>
      </c>
      <c r="J76" t="s">
        <v>39</v>
      </c>
      <c r="K76" t="s">
        <v>40</v>
      </c>
      <c r="L76" t="s">
        <v>69</v>
      </c>
      <c r="M76" t="s">
        <v>150</v>
      </c>
      <c r="N76" t="s">
        <v>49</v>
      </c>
      <c r="O76" t="s">
        <v>50</v>
      </c>
      <c r="P76">
        <v>1</v>
      </c>
      <c r="Q76">
        <v>1304.51</v>
      </c>
      <c r="R76">
        <v>0</v>
      </c>
      <c r="S76">
        <v>1304.51</v>
      </c>
      <c r="T76">
        <v>1173.51</v>
      </c>
      <c r="U76">
        <v>131</v>
      </c>
      <c r="V76" s="10">
        <f>(raw_data[[#This Row],[Profit]] / (raw_data[[#This Row],[Unit_Price]]* raw_data[[#This Row],[Quantity_Sold]]))</f>
        <v>0.1004208476746058</v>
      </c>
      <c r="W76">
        <v>364</v>
      </c>
      <c r="X76" t="s">
        <v>51</v>
      </c>
      <c r="Y76" t="s">
        <v>34</v>
      </c>
      <c r="Z76">
        <v>45.47</v>
      </c>
      <c r="AA76">
        <v>3</v>
      </c>
    </row>
    <row r="77" spans="1:27" x14ac:dyDescent="0.3">
      <c r="A77" t="s">
        <v>289</v>
      </c>
      <c r="B77" s="1">
        <v>45709</v>
      </c>
      <c r="C77" s="1" t="str">
        <f>TEXT(raw_data[[#This Row],[Order_Date]], "mmm")</f>
        <v>Feb</v>
      </c>
      <c r="D77" s="1">
        <v>45716</v>
      </c>
      <c r="E77" s="6">
        <f>raw_data[[#This Row],[Ship_Date]]-raw_data[[#This Row],[Order_Date]]</f>
        <v>7</v>
      </c>
      <c r="F77" s="6" t="str">
        <f>IF(raw_data[[#This Row],[Delivery_Days]] &lt;= 5, "On Time", "Late")</f>
        <v>Late</v>
      </c>
      <c r="G77" t="s">
        <v>290</v>
      </c>
      <c r="H77" t="s">
        <v>291</v>
      </c>
      <c r="I77" t="s">
        <v>62</v>
      </c>
      <c r="J77" t="s">
        <v>90</v>
      </c>
      <c r="K77" t="s">
        <v>40</v>
      </c>
      <c r="L77" t="s">
        <v>29</v>
      </c>
      <c r="M77" t="s">
        <v>127</v>
      </c>
      <c r="N77" t="s">
        <v>31</v>
      </c>
      <c r="O77" t="s">
        <v>83</v>
      </c>
      <c r="P77">
        <v>10</v>
      </c>
      <c r="Q77">
        <v>586.28</v>
      </c>
      <c r="R77">
        <v>20</v>
      </c>
      <c r="S77">
        <v>4690.24</v>
      </c>
      <c r="T77">
        <v>477.02</v>
      </c>
      <c r="U77">
        <v>874.08</v>
      </c>
      <c r="V77" s="10">
        <f>(raw_data[[#This Row],[Profit]] / (raw_data[[#This Row],[Unit_Price]]* raw_data[[#This Row],[Quantity_Sold]]))</f>
        <v>0.14908917240908784</v>
      </c>
      <c r="W77">
        <v>309</v>
      </c>
      <c r="X77" t="s">
        <v>51</v>
      </c>
      <c r="Y77" t="s">
        <v>34</v>
      </c>
      <c r="Z77">
        <v>40.69</v>
      </c>
      <c r="AA77">
        <v>1</v>
      </c>
    </row>
    <row r="78" spans="1:27" x14ac:dyDescent="0.3">
      <c r="A78" t="s">
        <v>292</v>
      </c>
      <c r="B78" s="1">
        <v>45930</v>
      </c>
      <c r="C78" s="1" t="str">
        <f>TEXT(raw_data[[#This Row],[Order_Date]], "mmm")</f>
        <v>Sep</v>
      </c>
      <c r="D78" s="1">
        <v>45937</v>
      </c>
      <c r="E78" s="6">
        <f>raw_data[[#This Row],[Ship_Date]]-raw_data[[#This Row],[Order_Date]]</f>
        <v>7</v>
      </c>
      <c r="F78" s="6" t="str">
        <f>IF(raw_data[[#This Row],[Delivery_Days]] &lt;= 5, "On Time", "Late")</f>
        <v>Late</v>
      </c>
      <c r="G78" t="s">
        <v>293</v>
      </c>
      <c r="H78" t="s">
        <v>294</v>
      </c>
      <c r="I78" t="s">
        <v>47</v>
      </c>
      <c r="J78" t="s">
        <v>56</v>
      </c>
      <c r="K78" t="s">
        <v>57</v>
      </c>
      <c r="L78" t="s">
        <v>75</v>
      </c>
      <c r="M78" t="s">
        <v>150</v>
      </c>
      <c r="N78" t="s">
        <v>49</v>
      </c>
      <c r="O78" t="s">
        <v>43</v>
      </c>
      <c r="P78">
        <v>7</v>
      </c>
      <c r="Q78">
        <v>1781.78</v>
      </c>
      <c r="R78">
        <v>10</v>
      </c>
      <c r="S78">
        <v>11225.21</v>
      </c>
      <c r="T78">
        <v>1511.35</v>
      </c>
      <c r="U78">
        <v>1703.71</v>
      </c>
      <c r="V78" s="10">
        <f>(raw_data[[#This Row],[Profit]] / (raw_data[[#This Row],[Unit_Price]]* raw_data[[#This Row],[Quantity_Sold]]))</f>
        <v>0.13659775216757561</v>
      </c>
      <c r="W78">
        <v>218</v>
      </c>
      <c r="X78" t="s">
        <v>51</v>
      </c>
      <c r="Y78" t="s">
        <v>52</v>
      </c>
      <c r="Z78">
        <v>16.47</v>
      </c>
      <c r="AA78">
        <v>2</v>
      </c>
    </row>
    <row r="79" spans="1:27" x14ac:dyDescent="0.3">
      <c r="A79" t="s">
        <v>295</v>
      </c>
      <c r="B79" s="1">
        <v>45283</v>
      </c>
      <c r="C79" s="1" t="str">
        <f>TEXT(raw_data[[#This Row],[Order_Date]], "mmm")</f>
        <v>Dec</v>
      </c>
      <c r="D79" s="1">
        <v>45289</v>
      </c>
      <c r="E79" s="6">
        <f>raw_data[[#This Row],[Ship_Date]]-raw_data[[#This Row],[Order_Date]]</f>
        <v>6</v>
      </c>
      <c r="F79" s="6" t="str">
        <f>IF(raw_data[[#This Row],[Delivery_Days]] &lt;= 5, "On Time", "Late")</f>
        <v>Late</v>
      </c>
      <c r="G79" t="s">
        <v>296</v>
      </c>
      <c r="H79" t="s">
        <v>297</v>
      </c>
      <c r="I79" t="s">
        <v>38</v>
      </c>
      <c r="J79" t="s">
        <v>98</v>
      </c>
      <c r="K79" t="s">
        <v>40</v>
      </c>
      <c r="L79" t="s">
        <v>29</v>
      </c>
      <c r="M79" t="s">
        <v>70</v>
      </c>
      <c r="N79" t="s">
        <v>49</v>
      </c>
      <c r="O79" t="s">
        <v>83</v>
      </c>
      <c r="P79">
        <v>2</v>
      </c>
      <c r="Q79">
        <v>1671.96</v>
      </c>
      <c r="R79">
        <v>15</v>
      </c>
      <c r="S79">
        <v>2842.33</v>
      </c>
      <c r="T79">
        <v>1051.6099999999999</v>
      </c>
      <c r="U79">
        <v>1054.5999999999999</v>
      </c>
      <c r="V79" s="10">
        <f>(raw_data[[#This Row],[Profit]] / (raw_data[[#This Row],[Unit_Price]]* raw_data[[#This Row],[Quantity_Sold]]))</f>
        <v>0.31537835833393141</v>
      </c>
      <c r="W79">
        <v>489</v>
      </c>
      <c r="X79" t="s">
        <v>51</v>
      </c>
      <c r="Y79" t="s">
        <v>52</v>
      </c>
      <c r="Z79">
        <v>10.5</v>
      </c>
      <c r="AA79">
        <v>3</v>
      </c>
    </row>
    <row r="80" spans="1:27" x14ac:dyDescent="0.3">
      <c r="A80" t="s">
        <v>298</v>
      </c>
      <c r="B80" s="1">
        <v>45468</v>
      </c>
      <c r="C80" s="1" t="str">
        <f>TEXT(raw_data[[#This Row],[Order_Date]], "mmm")</f>
        <v>Jun</v>
      </c>
      <c r="D80" s="1">
        <v>45472</v>
      </c>
      <c r="E80" s="6">
        <f>raw_data[[#This Row],[Ship_Date]]-raw_data[[#This Row],[Order_Date]]</f>
        <v>4</v>
      </c>
      <c r="F80" s="6" t="str">
        <f>IF(raw_data[[#This Row],[Delivery_Days]] &lt;= 5, "On Time", "Late")</f>
        <v>On Time</v>
      </c>
      <c r="G80" t="s">
        <v>299</v>
      </c>
      <c r="H80" t="s">
        <v>300</v>
      </c>
      <c r="I80" t="s">
        <v>38</v>
      </c>
      <c r="J80" t="s">
        <v>68</v>
      </c>
      <c r="K80" t="s">
        <v>57</v>
      </c>
      <c r="L80" t="s">
        <v>29</v>
      </c>
      <c r="M80" t="s">
        <v>30</v>
      </c>
      <c r="N80" t="s">
        <v>31</v>
      </c>
      <c r="O80" t="s">
        <v>71</v>
      </c>
      <c r="P80">
        <v>6</v>
      </c>
      <c r="Q80">
        <v>1220.8</v>
      </c>
      <c r="R80">
        <v>0</v>
      </c>
      <c r="S80">
        <v>7324.8</v>
      </c>
      <c r="T80">
        <v>944.14</v>
      </c>
      <c r="U80">
        <v>1659.96</v>
      </c>
      <c r="V80" s="10">
        <f>(raw_data[[#This Row],[Profit]] / (raw_data[[#This Row],[Unit_Price]]* raw_data[[#This Row],[Quantity_Sold]]))</f>
        <v>0.22662188728702493</v>
      </c>
      <c r="W80">
        <v>433</v>
      </c>
      <c r="X80" t="s">
        <v>33</v>
      </c>
      <c r="Y80" t="s">
        <v>79</v>
      </c>
      <c r="Z80">
        <v>43.04</v>
      </c>
      <c r="AA80">
        <v>3</v>
      </c>
    </row>
    <row r="81" spans="1:27" x14ac:dyDescent="0.3">
      <c r="A81" t="s">
        <v>301</v>
      </c>
      <c r="B81" s="1">
        <v>45223</v>
      </c>
      <c r="C81" s="1" t="str">
        <f>TEXT(raw_data[[#This Row],[Order_Date]], "mmm")</f>
        <v>Oct</v>
      </c>
      <c r="D81" s="1">
        <v>45233</v>
      </c>
      <c r="E81" s="6">
        <f>raw_data[[#This Row],[Ship_Date]]-raw_data[[#This Row],[Order_Date]]</f>
        <v>10</v>
      </c>
      <c r="F81" s="6" t="str">
        <f>IF(raw_data[[#This Row],[Delivery_Days]] &lt;= 5, "On Time", "Late")</f>
        <v>Late</v>
      </c>
      <c r="G81" t="s">
        <v>302</v>
      </c>
      <c r="H81" t="s">
        <v>303</v>
      </c>
      <c r="I81" t="s">
        <v>26</v>
      </c>
      <c r="J81" t="s">
        <v>27</v>
      </c>
      <c r="K81" t="s">
        <v>28</v>
      </c>
      <c r="L81" t="s">
        <v>69</v>
      </c>
      <c r="M81" t="s">
        <v>64</v>
      </c>
      <c r="N81" t="s">
        <v>31</v>
      </c>
      <c r="O81" t="s">
        <v>32</v>
      </c>
      <c r="P81">
        <v>7</v>
      </c>
      <c r="Q81">
        <v>491.01</v>
      </c>
      <c r="R81">
        <v>20</v>
      </c>
      <c r="S81">
        <v>2749.66</v>
      </c>
      <c r="T81">
        <v>438.16</v>
      </c>
      <c r="U81">
        <v>295.95999999999998</v>
      </c>
      <c r="V81" s="10">
        <f>(raw_data[[#This Row],[Profit]] / (raw_data[[#This Row],[Unit_Price]]* raw_data[[#This Row],[Quantity_Sold]]))</f>
        <v>8.6108225901712798E-2</v>
      </c>
      <c r="W81">
        <v>92</v>
      </c>
      <c r="X81" t="s">
        <v>51</v>
      </c>
      <c r="Y81" t="s">
        <v>52</v>
      </c>
      <c r="Z81">
        <v>39.31</v>
      </c>
      <c r="AA81">
        <v>3</v>
      </c>
    </row>
    <row r="82" spans="1:27" x14ac:dyDescent="0.3">
      <c r="A82" t="s">
        <v>304</v>
      </c>
      <c r="B82" s="1">
        <v>45768</v>
      </c>
      <c r="C82" s="1" t="str">
        <f>TEXT(raw_data[[#This Row],[Order_Date]], "mmm")</f>
        <v>Apr</v>
      </c>
      <c r="D82" s="1">
        <v>45769</v>
      </c>
      <c r="E82" s="6">
        <f>raw_data[[#This Row],[Ship_Date]]-raw_data[[#This Row],[Order_Date]]</f>
        <v>1</v>
      </c>
      <c r="F82" s="6" t="str">
        <f>IF(raw_data[[#This Row],[Delivery_Days]] &lt;= 5, "On Time", "Late")</f>
        <v>On Time</v>
      </c>
      <c r="G82" t="s">
        <v>305</v>
      </c>
      <c r="H82" t="s">
        <v>306</v>
      </c>
      <c r="I82" t="s">
        <v>26</v>
      </c>
      <c r="J82" t="s">
        <v>94</v>
      </c>
      <c r="K82" t="s">
        <v>28</v>
      </c>
      <c r="L82" t="s">
        <v>29</v>
      </c>
      <c r="M82" t="s">
        <v>127</v>
      </c>
      <c r="N82" t="s">
        <v>49</v>
      </c>
      <c r="O82" t="s">
        <v>50</v>
      </c>
      <c r="P82">
        <v>10</v>
      </c>
      <c r="Q82">
        <v>1746.23</v>
      </c>
      <c r="R82">
        <v>15</v>
      </c>
      <c r="S82">
        <v>14842.95</v>
      </c>
      <c r="T82">
        <v>1084.19</v>
      </c>
      <c r="U82">
        <v>5627.34</v>
      </c>
      <c r="V82" s="10">
        <f>(raw_data[[#This Row],[Profit]] / (raw_data[[#This Row],[Unit_Price]]* raw_data[[#This Row],[Quantity_Sold]]))</f>
        <v>0.3222565183280553</v>
      </c>
      <c r="W82">
        <v>214</v>
      </c>
      <c r="X82" t="s">
        <v>51</v>
      </c>
      <c r="Y82" t="s">
        <v>79</v>
      </c>
      <c r="Z82">
        <v>12.08</v>
      </c>
      <c r="AA82">
        <v>3</v>
      </c>
    </row>
    <row r="83" spans="1:27" x14ac:dyDescent="0.3">
      <c r="A83" t="s">
        <v>307</v>
      </c>
      <c r="B83" s="1">
        <v>45583</v>
      </c>
      <c r="C83" s="1" t="str">
        <f>TEXT(raw_data[[#This Row],[Order_Date]], "mmm")</f>
        <v>Oct</v>
      </c>
      <c r="D83" s="1">
        <v>45588</v>
      </c>
      <c r="E83" s="6">
        <f>raw_data[[#This Row],[Ship_Date]]-raw_data[[#This Row],[Order_Date]]</f>
        <v>5</v>
      </c>
      <c r="F83" s="6" t="str">
        <f>IF(raw_data[[#This Row],[Delivery_Days]] &lt;= 5, "On Time", "Late")</f>
        <v>On Time</v>
      </c>
      <c r="G83" t="s">
        <v>308</v>
      </c>
      <c r="H83" t="s">
        <v>309</v>
      </c>
      <c r="I83" t="s">
        <v>47</v>
      </c>
      <c r="J83" t="s">
        <v>94</v>
      </c>
      <c r="K83" t="s">
        <v>28</v>
      </c>
      <c r="L83" t="s">
        <v>29</v>
      </c>
      <c r="M83" t="s">
        <v>58</v>
      </c>
      <c r="N83" t="s">
        <v>31</v>
      </c>
      <c r="O83" t="s">
        <v>50</v>
      </c>
      <c r="P83">
        <v>10</v>
      </c>
      <c r="Q83">
        <v>353.38</v>
      </c>
      <c r="R83">
        <v>0</v>
      </c>
      <c r="S83">
        <v>3533.8</v>
      </c>
      <c r="T83">
        <v>283.48</v>
      </c>
      <c r="U83">
        <v>699</v>
      </c>
      <c r="V83" s="10">
        <f>(raw_data[[#This Row],[Profit]] / (raw_data[[#This Row],[Unit_Price]]* raw_data[[#This Row],[Quantity_Sold]]))</f>
        <v>0.19780406361423961</v>
      </c>
      <c r="W83">
        <v>310</v>
      </c>
      <c r="X83" t="s">
        <v>51</v>
      </c>
      <c r="Y83" t="s">
        <v>79</v>
      </c>
      <c r="Z83">
        <v>17.29</v>
      </c>
      <c r="AA83">
        <v>5</v>
      </c>
    </row>
    <row r="84" spans="1:27" x14ac:dyDescent="0.3">
      <c r="A84" t="s">
        <v>310</v>
      </c>
      <c r="B84" s="1">
        <v>45395</v>
      </c>
      <c r="C84" s="1" t="str">
        <f>TEXT(raw_data[[#This Row],[Order_Date]], "mmm")</f>
        <v>Apr</v>
      </c>
      <c r="D84" s="1">
        <v>45400</v>
      </c>
      <c r="E84" s="6">
        <f>raw_data[[#This Row],[Ship_Date]]-raw_data[[#This Row],[Order_Date]]</f>
        <v>5</v>
      </c>
      <c r="F84" s="6" t="str">
        <f>IF(raw_data[[#This Row],[Delivery_Days]] &lt;= 5, "On Time", "Late")</f>
        <v>On Time</v>
      </c>
      <c r="G84" t="s">
        <v>311</v>
      </c>
      <c r="H84" t="s">
        <v>312</v>
      </c>
      <c r="I84" t="s">
        <v>26</v>
      </c>
      <c r="J84" t="s">
        <v>27</v>
      </c>
      <c r="K84" t="s">
        <v>28</v>
      </c>
      <c r="L84" t="s">
        <v>69</v>
      </c>
      <c r="M84" t="s">
        <v>48</v>
      </c>
      <c r="N84" t="s">
        <v>49</v>
      </c>
      <c r="O84" t="s">
        <v>50</v>
      </c>
      <c r="P84">
        <v>10</v>
      </c>
      <c r="Q84">
        <v>266.24</v>
      </c>
      <c r="R84">
        <v>15</v>
      </c>
      <c r="S84">
        <v>2263.04</v>
      </c>
      <c r="T84">
        <v>201.83</v>
      </c>
      <c r="U84">
        <v>547.48</v>
      </c>
      <c r="V84" s="10">
        <f>(raw_data[[#This Row],[Profit]] / (raw_data[[#This Row],[Unit_Price]]* raw_data[[#This Row],[Quantity_Sold]]))</f>
        <v>0.20563401442307691</v>
      </c>
      <c r="W84">
        <v>306</v>
      </c>
      <c r="X84" t="s">
        <v>33</v>
      </c>
      <c r="Y84" t="s">
        <v>34</v>
      </c>
      <c r="Z84">
        <v>14.2</v>
      </c>
      <c r="AA84">
        <v>2</v>
      </c>
    </row>
    <row r="85" spans="1:27" x14ac:dyDescent="0.3">
      <c r="A85" t="s">
        <v>313</v>
      </c>
      <c r="B85" s="1">
        <v>45592</v>
      </c>
      <c r="C85" s="1" t="str">
        <f>TEXT(raw_data[[#This Row],[Order_Date]], "mmm")</f>
        <v>Oct</v>
      </c>
      <c r="D85" s="1">
        <v>45595</v>
      </c>
      <c r="E85" s="6">
        <f>raw_data[[#This Row],[Ship_Date]]-raw_data[[#This Row],[Order_Date]]</f>
        <v>3</v>
      </c>
      <c r="F85" s="6" t="str">
        <f>IF(raw_data[[#This Row],[Delivery_Days]] &lt;= 5, "On Time", "Late")</f>
        <v>On Time</v>
      </c>
      <c r="G85" t="s">
        <v>314</v>
      </c>
      <c r="H85" t="s">
        <v>315</v>
      </c>
      <c r="I85" t="s">
        <v>38</v>
      </c>
      <c r="J85" t="s">
        <v>90</v>
      </c>
      <c r="K85" t="s">
        <v>40</v>
      </c>
      <c r="L85" t="s">
        <v>69</v>
      </c>
      <c r="M85" t="s">
        <v>30</v>
      </c>
      <c r="N85" t="s">
        <v>31</v>
      </c>
      <c r="O85" t="s">
        <v>83</v>
      </c>
      <c r="P85">
        <v>1</v>
      </c>
      <c r="Q85">
        <v>689.84</v>
      </c>
      <c r="R85">
        <v>15</v>
      </c>
      <c r="S85">
        <v>586.36</v>
      </c>
      <c r="T85">
        <v>568.5</v>
      </c>
      <c r="U85">
        <v>103.14</v>
      </c>
      <c r="V85" s="10">
        <f>(raw_data[[#This Row],[Profit]] / (raw_data[[#This Row],[Unit_Price]]* raw_data[[#This Row],[Quantity_Sold]]))</f>
        <v>0.14951293053461673</v>
      </c>
      <c r="W85">
        <v>360</v>
      </c>
      <c r="X85" t="s">
        <v>33</v>
      </c>
      <c r="Y85" t="s">
        <v>52</v>
      </c>
      <c r="Z85">
        <v>30.14</v>
      </c>
      <c r="AA85">
        <v>3</v>
      </c>
    </row>
    <row r="86" spans="1:27" x14ac:dyDescent="0.3">
      <c r="A86" t="s">
        <v>316</v>
      </c>
      <c r="B86" s="1">
        <v>45450</v>
      </c>
      <c r="C86" s="1" t="str">
        <f>TEXT(raw_data[[#This Row],[Order_Date]], "mmm")</f>
        <v>Jun</v>
      </c>
      <c r="D86" s="1">
        <v>45460</v>
      </c>
      <c r="E86" s="6">
        <f>raw_data[[#This Row],[Ship_Date]]-raw_data[[#This Row],[Order_Date]]</f>
        <v>10</v>
      </c>
      <c r="F86" s="6" t="str">
        <f>IF(raw_data[[#This Row],[Delivery_Days]] &lt;= 5, "On Time", "Late")</f>
        <v>Late</v>
      </c>
      <c r="G86" t="s">
        <v>317</v>
      </c>
      <c r="H86" t="s">
        <v>318</v>
      </c>
      <c r="I86" t="s">
        <v>47</v>
      </c>
      <c r="J86" t="s">
        <v>27</v>
      </c>
      <c r="K86" t="s">
        <v>28</v>
      </c>
      <c r="L86" t="s">
        <v>75</v>
      </c>
      <c r="M86" t="s">
        <v>58</v>
      </c>
      <c r="N86" t="s">
        <v>31</v>
      </c>
      <c r="O86" t="s">
        <v>50</v>
      </c>
      <c r="P86">
        <v>8</v>
      </c>
      <c r="Q86">
        <v>900.63</v>
      </c>
      <c r="R86">
        <v>0</v>
      </c>
      <c r="S86">
        <v>7205.04</v>
      </c>
      <c r="T86">
        <v>773.31</v>
      </c>
      <c r="U86">
        <v>1018.56</v>
      </c>
      <c r="V86" s="10">
        <f>(raw_data[[#This Row],[Profit]] / (raw_data[[#This Row],[Unit_Price]]* raw_data[[#This Row],[Quantity_Sold]]))</f>
        <v>0.14136770927017753</v>
      </c>
      <c r="W86">
        <v>148</v>
      </c>
      <c r="X86" t="s">
        <v>33</v>
      </c>
      <c r="Y86" t="s">
        <v>79</v>
      </c>
      <c r="Z86">
        <v>5.94</v>
      </c>
      <c r="AA86">
        <v>3</v>
      </c>
    </row>
    <row r="87" spans="1:27" x14ac:dyDescent="0.3">
      <c r="A87" t="s">
        <v>319</v>
      </c>
      <c r="B87" s="1">
        <v>45890</v>
      </c>
      <c r="C87" s="1" t="str">
        <f>TEXT(raw_data[[#This Row],[Order_Date]], "mmm")</f>
        <v>Aug</v>
      </c>
      <c r="D87" s="1">
        <v>45897</v>
      </c>
      <c r="E87" s="6">
        <f>raw_data[[#This Row],[Ship_Date]]-raw_data[[#This Row],[Order_Date]]</f>
        <v>7</v>
      </c>
      <c r="F87" s="6" t="str">
        <f>IF(raw_data[[#This Row],[Delivery_Days]] &lt;= 5, "On Time", "Late")</f>
        <v>Late</v>
      </c>
      <c r="G87" t="s">
        <v>320</v>
      </c>
      <c r="H87" t="s">
        <v>321</v>
      </c>
      <c r="I87" t="s">
        <v>26</v>
      </c>
      <c r="J87" t="s">
        <v>90</v>
      </c>
      <c r="K87" t="s">
        <v>40</v>
      </c>
      <c r="L87" t="s">
        <v>75</v>
      </c>
      <c r="M87" t="s">
        <v>117</v>
      </c>
      <c r="N87" t="s">
        <v>31</v>
      </c>
      <c r="O87" t="s">
        <v>43</v>
      </c>
      <c r="P87">
        <v>2</v>
      </c>
      <c r="Q87">
        <v>221.85</v>
      </c>
      <c r="R87">
        <v>5</v>
      </c>
      <c r="S87">
        <v>421.51</v>
      </c>
      <c r="T87">
        <v>162.11000000000001</v>
      </c>
      <c r="U87">
        <v>113.51</v>
      </c>
      <c r="V87" s="10">
        <f>(raw_data[[#This Row],[Profit]] / (raw_data[[#This Row],[Unit_Price]]* raw_data[[#This Row],[Quantity_Sold]]))</f>
        <v>0.25582600856434529</v>
      </c>
      <c r="W87">
        <v>381</v>
      </c>
      <c r="X87" t="s">
        <v>51</v>
      </c>
      <c r="Y87" t="s">
        <v>34</v>
      </c>
      <c r="Z87">
        <v>19.989999999999998</v>
      </c>
      <c r="AA87">
        <v>2</v>
      </c>
    </row>
    <row r="88" spans="1:27" x14ac:dyDescent="0.3">
      <c r="A88" t="s">
        <v>322</v>
      </c>
      <c r="B88" s="1">
        <v>45412</v>
      </c>
      <c r="C88" s="1" t="str">
        <f>TEXT(raw_data[[#This Row],[Order_Date]], "mmm")</f>
        <v>Apr</v>
      </c>
      <c r="D88" s="1">
        <v>45415</v>
      </c>
      <c r="E88" s="6">
        <f>raw_data[[#This Row],[Ship_Date]]-raw_data[[#This Row],[Order_Date]]</f>
        <v>3</v>
      </c>
      <c r="F88" s="6" t="str">
        <f>IF(raw_data[[#This Row],[Delivery_Days]] &lt;= 5, "On Time", "Late")</f>
        <v>On Time</v>
      </c>
      <c r="G88" t="s">
        <v>323</v>
      </c>
      <c r="H88" t="s">
        <v>324</v>
      </c>
      <c r="I88" t="s">
        <v>38</v>
      </c>
      <c r="J88" t="s">
        <v>27</v>
      </c>
      <c r="K88" t="s">
        <v>28</v>
      </c>
      <c r="L88" t="s">
        <v>29</v>
      </c>
      <c r="M88" t="s">
        <v>42</v>
      </c>
      <c r="N88" t="s">
        <v>49</v>
      </c>
      <c r="O88" t="s">
        <v>71</v>
      </c>
      <c r="P88">
        <v>6</v>
      </c>
      <c r="Q88">
        <v>1044.4100000000001</v>
      </c>
      <c r="R88">
        <v>10</v>
      </c>
      <c r="S88">
        <v>5639.81</v>
      </c>
      <c r="T88">
        <v>854.55</v>
      </c>
      <c r="U88">
        <v>1025.24</v>
      </c>
      <c r="V88" s="10">
        <f>(raw_data[[#This Row],[Profit]] / (raw_data[[#This Row],[Unit_Price]]* raw_data[[#This Row],[Quantity_Sold]]))</f>
        <v>0.16360752322682981</v>
      </c>
      <c r="W88">
        <v>131</v>
      </c>
      <c r="X88" t="s">
        <v>33</v>
      </c>
      <c r="Y88" t="s">
        <v>34</v>
      </c>
      <c r="Z88">
        <v>32.11</v>
      </c>
      <c r="AA88">
        <v>1</v>
      </c>
    </row>
    <row r="89" spans="1:27" x14ac:dyDescent="0.3">
      <c r="A89" t="s">
        <v>325</v>
      </c>
      <c r="B89" s="1">
        <v>45331</v>
      </c>
      <c r="C89" s="1" t="str">
        <f>TEXT(raw_data[[#This Row],[Order_Date]], "mmm")</f>
        <v>Feb</v>
      </c>
      <c r="D89" s="1">
        <v>45341</v>
      </c>
      <c r="E89" s="6">
        <f>raw_data[[#This Row],[Ship_Date]]-raw_data[[#This Row],[Order_Date]]</f>
        <v>10</v>
      </c>
      <c r="F89" s="6" t="str">
        <f>IF(raw_data[[#This Row],[Delivery_Days]] &lt;= 5, "On Time", "Late")</f>
        <v>Late</v>
      </c>
      <c r="G89" t="s">
        <v>326</v>
      </c>
      <c r="H89" t="s">
        <v>327</v>
      </c>
      <c r="I89" t="s">
        <v>62</v>
      </c>
      <c r="J89" t="s">
        <v>90</v>
      </c>
      <c r="K89" t="s">
        <v>40</v>
      </c>
      <c r="L89" t="s">
        <v>75</v>
      </c>
      <c r="M89" t="s">
        <v>150</v>
      </c>
      <c r="N89" t="s">
        <v>31</v>
      </c>
      <c r="O89" t="s">
        <v>71</v>
      </c>
      <c r="P89">
        <v>10</v>
      </c>
      <c r="Q89">
        <v>1521.17</v>
      </c>
      <c r="R89">
        <v>15</v>
      </c>
      <c r="S89">
        <v>12929.94</v>
      </c>
      <c r="T89">
        <v>1223.54</v>
      </c>
      <c r="U89">
        <v>2529.86</v>
      </c>
      <c r="V89" s="10">
        <f>(raw_data[[#This Row],[Profit]] / (raw_data[[#This Row],[Unit_Price]]* raw_data[[#This Row],[Quantity_Sold]]))</f>
        <v>0.16631014285056897</v>
      </c>
      <c r="W89">
        <v>225</v>
      </c>
      <c r="X89" t="s">
        <v>33</v>
      </c>
      <c r="Y89" t="s">
        <v>79</v>
      </c>
      <c r="Z89">
        <v>24.9</v>
      </c>
      <c r="AA89">
        <v>3</v>
      </c>
    </row>
    <row r="90" spans="1:27" x14ac:dyDescent="0.3">
      <c r="A90" t="s">
        <v>328</v>
      </c>
      <c r="B90" s="1">
        <v>45696</v>
      </c>
      <c r="C90" s="1" t="str">
        <f>TEXT(raw_data[[#This Row],[Order_Date]], "mmm")</f>
        <v>Feb</v>
      </c>
      <c r="D90" s="1">
        <v>45697</v>
      </c>
      <c r="E90" s="6">
        <f>raw_data[[#This Row],[Ship_Date]]-raw_data[[#This Row],[Order_Date]]</f>
        <v>1</v>
      </c>
      <c r="F90" s="6" t="str">
        <f>IF(raw_data[[#This Row],[Delivery_Days]] &lt;= 5, "On Time", "Late")</f>
        <v>On Time</v>
      </c>
      <c r="G90" t="s">
        <v>329</v>
      </c>
      <c r="H90" t="s">
        <v>330</v>
      </c>
      <c r="I90" t="s">
        <v>62</v>
      </c>
      <c r="J90" t="s">
        <v>63</v>
      </c>
      <c r="K90" t="s">
        <v>28</v>
      </c>
      <c r="L90" t="s">
        <v>29</v>
      </c>
      <c r="M90" t="s">
        <v>117</v>
      </c>
      <c r="N90" t="s">
        <v>31</v>
      </c>
      <c r="O90" t="s">
        <v>32</v>
      </c>
      <c r="P90">
        <v>5</v>
      </c>
      <c r="Q90">
        <v>1039.31</v>
      </c>
      <c r="R90">
        <v>15</v>
      </c>
      <c r="S90">
        <v>4417.07</v>
      </c>
      <c r="T90">
        <v>764.49</v>
      </c>
      <c r="U90">
        <v>1167.98</v>
      </c>
      <c r="V90" s="10">
        <f>(raw_data[[#This Row],[Profit]] / (raw_data[[#This Row],[Unit_Price]]* raw_data[[#This Row],[Quantity_Sold]]))</f>
        <v>0.22476065851382171</v>
      </c>
      <c r="W90">
        <v>330</v>
      </c>
      <c r="X90" t="s">
        <v>33</v>
      </c>
      <c r="Y90" t="s">
        <v>52</v>
      </c>
      <c r="Z90">
        <v>31.73</v>
      </c>
      <c r="AA90">
        <v>4</v>
      </c>
    </row>
    <row r="91" spans="1:27" x14ac:dyDescent="0.3">
      <c r="A91" t="s">
        <v>331</v>
      </c>
      <c r="B91" s="1">
        <v>45698</v>
      </c>
      <c r="C91" s="1" t="str">
        <f>TEXT(raw_data[[#This Row],[Order_Date]], "mmm")</f>
        <v>Feb</v>
      </c>
      <c r="D91" s="1">
        <v>45706</v>
      </c>
      <c r="E91" s="6">
        <f>raw_data[[#This Row],[Ship_Date]]-raw_data[[#This Row],[Order_Date]]</f>
        <v>8</v>
      </c>
      <c r="F91" s="6" t="str">
        <f>IF(raw_data[[#This Row],[Delivery_Days]] &lt;= 5, "On Time", "Late")</f>
        <v>Late</v>
      </c>
      <c r="G91" t="s">
        <v>332</v>
      </c>
      <c r="H91" t="s">
        <v>333</v>
      </c>
      <c r="I91" t="s">
        <v>38</v>
      </c>
      <c r="J91" t="s">
        <v>98</v>
      </c>
      <c r="K91" t="s">
        <v>40</v>
      </c>
      <c r="L91" t="s">
        <v>29</v>
      </c>
      <c r="M91" t="s">
        <v>150</v>
      </c>
      <c r="N91" t="s">
        <v>49</v>
      </c>
      <c r="O91" t="s">
        <v>50</v>
      </c>
      <c r="P91">
        <v>10</v>
      </c>
      <c r="Q91">
        <v>1822.65</v>
      </c>
      <c r="R91">
        <v>5</v>
      </c>
      <c r="S91">
        <v>17315.169999999998</v>
      </c>
      <c r="T91">
        <v>1269.4000000000001</v>
      </c>
      <c r="U91">
        <v>5255.88</v>
      </c>
      <c r="V91" s="10">
        <f>(raw_data[[#This Row],[Profit]] / (raw_data[[#This Row],[Unit_Price]]* raw_data[[#This Row],[Quantity_Sold]]))</f>
        <v>0.28836474364249859</v>
      </c>
      <c r="W91">
        <v>52</v>
      </c>
      <c r="X91" t="s">
        <v>51</v>
      </c>
      <c r="Y91" t="s">
        <v>52</v>
      </c>
      <c r="Z91">
        <v>8.7899999999999991</v>
      </c>
      <c r="AA91">
        <v>2</v>
      </c>
    </row>
    <row r="92" spans="1:27" x14ac:dyDescent="0.3">
      <c r="A92" t="s">
        <v>334</v>
      </c>
      <c r="B92" s="1">
        <v>45402</v>
      </c>
      <c r="C92" s="1" t="str">
        <f>TEXT(raw_data[[#This Row],[Order_Date]], "mmm")</f>
        <v>Apr</v>
      </c>
      <c r="D92" s="1">
        <v>45408</v>
      </c>
      <c r="E92" s="6">
        <f>raw_data[[#This Row],[Ship_Date]]-raw_data[[#This Row],[Order_Date]]</f>
        <v>6</v>
      </c>
      <c r="F92" s="6" t="str">
        <f>IF(raw_data[[#This Row],[Delivery_Days]] &lt;= 5, "On Time", "Late")</f>
        <v>Late</v>
      </c>
      <c r="G92" t="s">
        <v>335</v>
      </c>
      <c r="H92" t="s">
        <v>336</v>
      </c>
      <c r="I92" t="s">
        <v>62</v>
      </c>
      <c r="J92" t="s">
        <v>39</v>
      </c>
      <c r="K92" t="s">
        <v>40</v>
      </c>
      <c r="L92" t="s">
        <v>41</v>
      </c>
      <c r="M92" t="s">
        <v>150</v>
      </c>
      <c r="N92" t="s">
        <v>31</v>
      </c>
      <c r="O92" t="s">
        <v>50</v>
      </c>
      <c r="P92">
        <v>9</v>
      </c>
      <c r="Q92">
        <v>1982.42</v>
      </c>
      <c r="R92">
        <v>20</v>
      </c>
      <c r="S92">
        <v>14273.42</v>
      </c>
      <c r="T92">
        <v>1552.12</v>
      </c>
      <c r="U92">
        <v>3098.16</v>
      </c>
      <c r="V92" s="10">
        <f>(raw_data[[#This Row],[Profit]] / (raw_data[[#This Row],[Unit_Price]]* raw_data[[#This Row],[Quantity_Sold]]))</f>
        <v>0.17364635142906146</v>
      </c>
      <c r="W92">
        <v>209</v>
      </c>
      <c r="X92" t="s">
        <v>51</v>
      </c>
      <c r="Y92" t="s">
        <v>52</v>
      </c>
      <c r="Z92">
        <v>31.9</v>
      </c>
      <c r="AA92">
        <v>3</v>
      </c>
    </row>
    <row r="93" spans="1:27" x14ac:dyDescent="0.3">
      <c r="A93" t="s">
        <v>337</v>
      </c>
      <c r="B93" s="1">
        <v>45765</v>
      </c>
      <c r="C93" s="1" t="str">
        <f>TEXT(raw_data[[#This Row],[Order_Date]], "mmm")</f>
        <v>Apr</v>
      </c>
      <c r="D93" s="1">
        <v>45775</v>
      </c>
      <c r="E93" s="6">
        <f>raw_data[[#This Row],[Ship_Date]]-raw_data[[#This Row],[Order_Date]]</f>
        <v>10</v>
      </c>
      <c r="F93" s="6" t="str">
        <f>IF(raw_data[[#This Row],[Delivery_Days]] &lt;= 5, "On Time", "Late")</f>
        <v>Late</v>
      </c>
      <c r="G93" t="s">
        <v>338</v>
      </c>
      <c r="H93" t="s">
        <v>339</v>
      </c>
      <c r="I93" t="s">
        <v>38</v>
      </c>
      <c r="J93" t="s">
        <v>27</v>
      </c>
      <c r="K93" t="s">
        <v>28</v>
      </c>
      <c r="L93" t="s">
        <v>69</v>
      </c>
      <c r="M93" t="s">
        <v>70</v>
      </c>
      <c r="N93" t="s">
        <v>31</v>
      </c>
      <c r="O93" t="s">
        <v>32</v>
      </c>
      <c r="P93">
        <v>7</v>
      </c>
      <c r="Q93">
        <v>1138.03</v>
      </c>
      <c r="R93">
        <v>10</v>
      </c>
      <c r="S93">
        <v>7169.59</v>
      </c>
      <c r="T93">
        <v>768.85</v>
      </c>
      <c r="U93">
        <v>2325.83</v>
      </c>
      <c r="V93" s="10">
        <f>(raw_data[[#This Row],[Profit]] / (raw_data[[#This Row],[Unit_Price]]* raw_data[[#This Row],[Quantity_Sold]]))</f>
        <v>0.29196192417724365</v>
      </c>
      <c r="W93">
        <v>298</v>
      </c>
      <c r="X93" t="s">
        <v>33</v>
      </c>
      <c r="Y93" t="s">
        <v>79</v>
      </c>
      <c r="Z93">
        <v>18.96</v>
      </c>
      <c r="AA93">
        <v>4</v>
      </c>
    </row>
    <row r="94" spans="1:27" x14ac:dyDescent="0.3">
      <c r="A94" t="s">
        <v>340</v>
      </c>
      <c r="B94" s="1">
        <v>45840</v>
      </c>
      <c r="C94" s="1" t="str">
        <f>TEXT(raw_data[[#This Row],[Order_Date]], "mmm")</f>
        <v>Jul</v>
      </c>
      <c r="D94" s="1">
        <v>45849</v>
      </c>
      <c r="E94" s="6">
        <f>raw_data[[#This Row],[Ship_Date]]-raw_data[[#This Row],[Order_Date]]</f>
        <v>9</v>
      </c>
      <c r="F94" s="6" t="str">
        <f>IF(raw_data[[#This Row],[Delivery_Days]] &lt;= 5, "On Time", "Late")</f>
        <v>Late</v>
      </c>
      <c r="G94" t="s">
        <v>341</v>
      </c>
      <c r="H94" t="s">
        <v>342</v>
      </c>
      <c r="I94" t="s">
        <v>26</v>
      </c>
      <c r="J94" t="s">
        <v>90</v>
      </c>
      <c r="K94" t="s">
        <v>40</v>
      </c>
      <c r="L94" t="s">
        <v>29</v>
      </c>
      <c r="M94" t="s">
        <v>30</v>
      </c>
      <c r="N94" t="s">
        <v>31</v>
      </c>
      <c r="O94" t="s">
        <v>83</v>
      </c>
      <c r="P94">
        <v>6</v>
      </c>
      <c r="Q94">
        <v>1139.9000000000001</v>
      </c>
      <c r="R94">
        <v>5</v>
      </c>
      <c r="S94">
        <v>6497.43</v>
      </c>
      <c r="T94">
        <v>913.1</v>
      </c>
      <c r="U94">
        <v>1292.76</v>
      </c>
      <c r="V94" s="10">
        <f>(raw_data[[#This Row],[Profit]] / (raw_data[[#This Row],[Unit_Price]]* raw_data[[#This Row],[Quantity_Sold]]))</f>
        <v>0.18901658040178962</v>
      </c>
      <c r="W94">
        <v>185</v>
      </c>
      <c r="X94" t="s">
        <v>33</v>
      </c>
      <c r="Y94" t="s">
        <v>79</v>
      </c>
      <c r="Z94">
        <v>18.899999999999999</v>
      </c>
      <c r="AA94">
        <v>2</v>
      </c>
    </row>
    <row r="95" spans="1:27" x14ac:dyDescent="0.3">
      <c r="A95" t="s">
        <v>343</v>
      </c>
      <c r="B95" s="1">
        <v>45344</v>
      </c>
      <c r="C95" s="1" t="str">
        <f>TEXT(raw_data[[#This Row],[Order_Date]], "mmm")</f>
        <v>Feb</v>
      </c>
      <c r="D95" s="1">
        <v>45346</v>
      </c>
      <c r="E95" s="6">
        <f>raw_data[[#This Row],[Ship_Date]]-raw_data[[#This Row],[Order_Date]]</f>
        <v>2</v>
      </c>
      <c r="F95" s="6" t="str">
        <f>IF(raw_data[[#This Row],[Delivery_Days]] &lt;= 5, "On Time", "Late")</f>
        <v>On Time</v>
      </c>
      <c r="G95" t="s">
        <v>344</v>
      </c>
      <c r="H95" t="s">
        <v>345</v>
      </c>
      <c r="I95" t="s">
        <v>26</v>
      </c>
      <c r="J95" t="s">
        <v>94</v>
      </c>
      <c r="K95" t="s">
        <v>28</v>
      </c>
      <c r="L95" t="s">
        <v>75</v>
      </c>
      <c r="M95" t="s">
        <v>137</v>
      </c>
      <c r="N95" t="s">
        <v>31</v>
      </c>
      <c r="O95" t="s">
        <v>83</v>
      </c>
      <c r="P95">
        <v>3</v>
      </c>
      <c r="Q95">
        <v>491.76</v>
      </c>
      <c r="R95">
        <v>5</v>
      </c>
      <c r="S95">
        <v>1401.52</v>
      </c>
      <c r="T95">
        <v>306.44</v>
      </c>
      <c r="U95">
        <v>528.16</v>
      </c>
      <c r="V95" s="10">
        <f>(raw_data[[#This Row],[Profit]] / (raw_data[[#This Row],[Unit_Price]]* raw_data[[#This Row],[Quantity_Sold]]))</f>
        <v>0.35800661569329212</v>
      </c>
      <c r="W95">
        <v>67</v>
      </c>
      <c r="X95" t="s">
        <v>51</v>
      </c>
      <c r="Y95" t="s">
        <v>34</v>
      </c>
      <c r="Z95">
        <v>12.3</v>
      </c>
      <c r="AA95">
        <v>5</v>
      </c>
    </row>
    <row r="96" spans="1:27" x14ac:dyDescent="0.3">
      <c r="A96" t="s">
        <v>346</v>
      </c>
      <c r="B96" s="1">
        <v>45528</v>
      </c>
      <c r="C96" s="1" t="str">
        <f>TEXT(raw_data[[#This Row],[Order_Date]], "mmm")</f>
        <v>Aug</v>
      </c>
      <c r="D96" s="1">
        <v>45536</v>
      </c>
      <c r="E96" s="6">
        <f>raw_data[[#This Row],[Ship_Date]]-raw_data[[#This Row],[Order_Date]]</f>
        <v>8</v>
      </c>
      <c r="F96" s="6" t="str">
        <f>IF(raw_data[[#This Row],[Delivery_Days]] &lt;= 5, "On Time", "Late")</f>
        <v>Late</v>
      </c>
      <c r="G96" t="s">
        <v>347</v>
      </c>
      <c r="H96" t="s">
        <v>348</v>
      </c>
      <c r="I96" t="s">
        <v>38</v>
      </c>
      <c r="J96" t="s">
        <v>90</v>
      </c>
      <c r="K96" t="s">
        <v>40</v>
      </c>
      <c r="L96" t="s">
        <v>75</v>
      </c>
      <c r="M96" t="s">
        <v>58</v>
      </c>
      <c r="N96" t="s">
        <v>49</v>
      </c>
      <c r="O96" t="s">
        <v>43</v>
      </c>
      <c r="P96">
        <v>4</v>
      </c>
      <c r="Q96">
        <v>851.17</v>
      </c>
      <c r="R96">
        <v>15</v>
      </c>
      <c r="S96">
        <v>2893.98</v>
      </c>
      <c r="T96">
        <v>666.62</v>
      </c>
      <c r="U96">
        <v>627.47</v>
      </c>
      <c r="V96" s="10">
        <f>(raw_data[[#This Row],[Profit]] / (raw_data[[#This Row],[Unit_Price]]* raw_data[[#This Row],[Quantity_Sold]]))</f>
        <v>0.18429632153388867</v>
      </c>
      <c r="W96">
        <v>494</v>
      </c>
      <c r="X96" t="s">
        <v>51</v>
      </c>
      <c r="Y96" t="s">
        <v>34</v>
      </c>
      <c r="Z96">
        <v>21.55</v>
      </c>
      <c r="AA96">
        <v>5</v>
      </c>
    </row>
    <row r="97" spans="1:27" x14ac:dyDescent="0.3">
      <c r="A97" t="s">
        <v>349</v>
      </c>
      <c r="B97" s="1">
        <v>45410</v>
      </c>
      <c r="C97" s="1" t="str">
        <f>TEXT(raw_data[[#This Row],[Order_Date]], "mmm")</f>
        <v>Apr</v>
      </c>
      <c r="D97" s="1">
        <v>45413</v>
      </c>
      <c r="E97" s="6">
        <f>raw_data[[#This Row],[Ship_Date]]-raw_data[[#This Row],[Order_Date]]</f>
        <v>3</v>
      </c>
      <c r="F97" s="6" t="str">
        <f>IF(raw_data[[#This Row],[Delivery_Days]] &lt;= 5, "On Time", "Late")</f>
        <v>On Time</v>
      </c>
      <c r="G97" t="s">
        <v>350</v>
      </c>
      <c r="H97" t="s">
        <v>351</v>
      </c>
      <c r="I97" t="s">
        <v>38</v>
      </c>
      <c r="J97" t="s">
        <v>98</v>
      </c>
      <c r="K97" t="s">
        <v>40</v>
      </c>
      <c r="L97" t="s">
        <v>75</v>
      </c>
      <c r="M97" t="s">
        <v>30</v>
      </c>
      <c r="N97" t="s">
        <v>49</v>
      </c>
      <c r="O97" t="s">
        <v>43</v>
      </c>
      <c r="P97">
        <v>9</v>
      </c>
      <c r="Q97">
        <v>1567.34</v>
      </c>
      <c r="R97">
        <v>20</v>
      </c>
      <c r="S97">
        <v>11284.85</v>
      </c>
      <c r="T97">
        <v>1137.26</v>
      </c>
      <c r="U97">
        <v>3096.58</v>
      </c>
      <c r="V97" s="10">
        <f>(raw_data[[#This Row],[Profit]] / (raw_data[[#This Row],[Unit_Price]]* raw_data[[#This Row],[Quantity_Sold]]))</f>
        <v>0.21952125540370593</v>
      </c>
      <c r="W97">
        <v>26</v>
      </c>
      <c r="X97" t="s">
        <v>51</v>
      </c>
      <c r="Y97" t="s">
        <v>79</v>
      </c>
      <c r="Z97">
        <v>29.95</v>
      </c>
      <c r="AA97">
        <v>1</v>
      </c>
    </row>
    <row r="98" spans="1:27" x14ac:dyDescent="0.3">
      <c r="A98" t="s">
        <v>352</v>
      </c>
      <c r="B98" s="1">
        <v>45854</v>
      </c>
      <c r="C98" s="1" t="str">
        <f>TEXT(raw_data[[#This Row],[Order_Date]], "mmm")</f>
        <v>Jul</v>
      </c>
      <c r="D98" s="1">
        <v>45857</v>
      </c>
      <c r="E98" s="6">
        <f>raw_data[[#This Row],[Ship_Date]]-raw_data[[#This Row],[Order_Date]]</f>
        <v>3</v>
      </c>
      <c r="F98" s="6" t="str">
        <f>IF(raw_data[[#This Row],[Delivery_Days]] &lt;= 5, "On Time", "Late")</f>
        <v>On Time</v>
      </c>
      <c r="G98" t="s">
        <v>353</v>
      </c>
      <c r="H98" t="s">
        <v>354</v>
      </c>
      <c r="I98" t="s">
        <v>47</v>
      </c>
      <c r="J98" t="s">
        <v>27</v>
      </c>
      <c r="K98" t="s">
        <v>28</v>
      </c>
      <c r="L98" t="s">
        <v>69</v>
      </c>
      <c r="M98" t="s">
        <v>70</v>
      </c>
      <c r="N98" t="s">
        <v>49</v>
      </c>
      <c r="O98" t="s">
        <v>71</v>
      </c>
      <c r="P98">
        <v>5</v>
      </c>
      <c r="Q98">
        <v>1538.08</v>
      </c>
      <c r="R98">
        <v>15</v>
      </c>
      <c r="S98">
        <v>6536.84</v>
      </c>
      <c r="T98">
        <v>1340.58</v>
      </c>
      <c r="U98">
        <v>839.38</v>
      </c>
      <c r="V98" s="10">
        <f>(raw_data[[#This Row],[Profit]] / (raw_data[[#This Row],[Unit_Price]]* raw_data[[#This Row],[Quantity_Sold]]))</f>
        <v>0.10914646832414439</v>
      </c>
      <c r="W98">
        <v>418</v>
      </c>
      <c r="X98" t="s">
        <v>51</v>
      </c>
      <c r="Y98" t="s">
        <v>79</v>
      </c>
      <c r="Z98">
        <v>46.87</v>
      </c>
      <c r="AA98">
        <v>4</v>
      </c>
    </row>
    <row r="99" spans="1:27" x14ac:dyDescent="0.3">
      <c r="A99" t="s">
        <v>355</v>
      </c>
      <c r="B99" s="1">
        <v>45670</v>
      </c>
      <c r="C99" s="1" t="str">
        <f>TEXT(raw_data[[#This Row],[Order_Date]], "mmm")</f>
        <v>Jan</v>
      </c>
      <c r="D99" s="1">
        <v>45671</v>
      </c>
      <c r="E99" s="6">
        <f>raw_data[[#This Row],[Ship_Date]]-raw_data[[#This Row],[Order_Date]]</f>
        <v>1</v>
      </c>
      <c r="F99" s="6" t="str">
        <f>IF(raw_data[[#This Row],[Delivery_Days]] &lt;= 5, "On Time", "Late")</f>
        <v>On Time</v>
      </c>
      <c r="G99" t="s">
        <v>356</v>
      </c>
      <c r="H99" t="s">
        <v>357</v>
      </c>
      <c r="I99" t="s">
        <v>62</v>
      </c>
      <c r="J99" t="s">
        <v>39</v>
      </c>
      <c r="K99" t="s">
        <v>40</v>
      </c>
      <c r="L99" t="s">
        <v>75</v>
      </c>
      <c r="M99" t="s">
        <v>42</v>
      </c>
      <c r="N99" t="s">
        <v>49</v>
      </c>
      <c r="O99" t="s">
        <v>43</v>
      </c>
      <c r="P99">
        <v>7</v>
      </c>
      <c r="Q99">
        <v>779.22</v>
      </c>
      <c r="R99">
        <v>0</v>
      </c>
      <c r="S99">
        <v>5454.54</v>
      </c>
      <c r="T99">
        <v>555.16999999999996</v>
      </c>
      <c r="U99">
        <v>1568.35</v>
      </c>
      <c r="V99" s="10">
        <f>(raw_data[[#This Row],[Profit]] / (raw_data[[#This Row],[Unit_Price]]* raw_data[[#This Row],[Quantity_Sold]]))</f>
        <v>0.2875311208644542</v>
      </c>
      <c r="W99">
        <v>405</v>
      </c>
      <c r="X99" t="s">
        <v>33</v>
      </c>
      <c r="Y99" t="s">
        <v>34</v>
      </c>
      <c r="Z99">
        <v>6.72</v>
      </c>
      <c r="AA99">
        <v>4</v>
      </c>
    </row>
    <row r="100" spans="1:27" x14ac:dyDescent="0.3">
      <c r="A100" t="s">
        <v>358</v>
      </c>
      <c r="B100" s="1">
        <v>45340</v>
      </c>
      <c r="C100" s="1" t="str">
        <f>TEXT(raw_data[[#This Row],[Order_Date]], "mmm")</f>
        <v>Feb</v>
      </c>
      <c r="D100" s="1">
        <v>45343</v>
      </c>
      <c r="E100" s="6">
        <f>raw_data[[#This Row],[Ship_Date]]-raw_data[[#This Row],[Order_Date]]</f>
        <v>3</v>
      </c>
      <c r="F100" s="6" t="str">
        <f>IF(raw_data[[#This Row],[Delivery_Days]] &lt;= 5, "On Time", "Late")</f>
        <v>On Time</v>
      </c>
      <c r="G100" t="s">
        <v>359</v>
      </c>
      <c r="H100" t="s">
        <v>360</v>
      </c>
      <c r="I100" t="s">
        <v>47</v>
      </c>
      <c r="J100" t="s">
        <v>90</v>
      </c>
      <c r="K100" t="s">
        <v>40</v>
      </c>
      <c r="L100" t="s">
        <v>75</v>
      </c>
      <c r="M100" t="s">
        <v>150</v>
      </c>
      <c r="N100" t="s">
        <v>49</v>
      </c>
      <c r="O100" t="s">
        <v>43</v>
      </c>
      <c r="P100">
        <v>2</v>
      </c>
      <c r="Q100">
        <v>1249.93</v>
      </c>
      <c r="R100">
        <v>0</v>
      </c>
      <c r="S100">
        <v>2499.86</v>
      </c>
      <c r="T100">
        <v>845.92</v>
      </c>
      <c r="U100">
        <v>808.02</v>
      </c>
      <c r="V100" s="10">
        <f>(raw_data[[#This Row],[Profit]] / (raw_data[[#This Row],[Unit_Price]]* raw_data[[#This Row],[Quantity_Sold]]))</f>
        <v>0.32322610066163704</v>
      </c>
      <c r="W100">
        <v>121</v>
      </c>
      <c r="X100" t="s">
        <v>51</v>
      </c>
      <c r="Y100" t="s">
        <v>34</v>
      </c>
      <c r="Z100">
        <v>7.15</v>
      </c>
      <c r="AA100">
        <v>4</v>
      </c>
    </row>
    <row r="101" spans="1:27" x14ac:dyDescent="0.3">
      <c r="A101" t="s">
        <v>361</v>
      </c>
      <c r="B101" s="1">
        <v>45460</v>
      </c>
      <c r="C101" s="1" t="str">
        <f>TEXT(raw_data[[#This Row],[Order_Date]], "mmm")</f>
        <v>Jun</v>
      </c>
      <c r="D101" s="1">
        <v>45469</v>
      </c>
      <c r="E101" s="6">
        <f>raw_data[[#This Row],[Ship_Date]]-raw_data[[#This Row],[Order_Date]]</f>
        <v>9</v>
      </c>
      <c r="F101" s="6" t="str">
        <f>IF(raw_data[[#This Row],[Delivery_Days]] &lt;= 5, "On Time", "Late")</f>
        <v>Late</v>
      </c>
      <c r="G101" t="s">
        <v>362</v>
      </c>
      <c r="H101" t="s">
        <v>363</v>
      </c>
      <c r="I101" t="s">
        <v>38</v>
      </c>
      <c r="J101" t="s">
        <v>98</v>
      </c>
      <c r="K101" t="s">
        <v>40</v>
      </c>
      <c r="L101" t="s">
        <v>29</v>
      </c>
      <c r="M101" t="s">
        <v>70</v>
      </c>
      <c r="N101" t="s">
        <v>49</v>
      </c>
      <c r="O101" t="s">
        <v>43</v>
      </c>
      <c r="P101">
        <v>8</v>
      </c>
      <c r="Q101">
        <v>1681.54</v>
      </c>
      <c r="R101">
        <v>20</v>
      </c>
      <c r="S101">
        <v>10761.86</v>
      </c>
      <c r="T101">
        <v>1279.3399999999999</v>
      </c>
      <c r="U101">
        <v>2574.08</v>
      </c>
      <c r="V101" s="10">
        <f>(raw_data[[#This Row],[Profit]] / (raw_data[[#This Row],[Unit_Price]]* raw_data[[#This Row],[Quantity_Sold]]))</f>
        <v>0.1913484068175601</v>
      </c>
      <c r="W101">
        <v>219</v>
      </c>
      <c r="X101" t="s">
        <v>33</v>
      </c>
      <c r="Y101" t="s">
        <v>52</v>
      </c>
      <c r="Z101">
        <v>20.88</v>
      </c>
      <c r="AA101">
        <v>5</v>
      </c>
    </row>
    <row r="102" spans="1:27" x14ac:dyDescent="0.3">
      <c r="A102" t="s">
        <v>364</v>
      </c>
      <c r="B102" s="1">
        <v>45574</v>
      </c>
      <c r="C102" s="1" t="str">
        <f>TEXT(raw_data[[#This Row],[Order_Date]], "mmm")</f>
        <v>Oct</v>
      </c>
      <c r="D102" s="1">
        <v>45583</v>
      </c>
      <c r="E102" s="6">
        <f>raw_data[[#This Row],[Ship_Date]]-raw_data[[#This Row],[Order_Date]]</f>
        <v>9</v>
      </c>
      <c r="F102" s="6" t="str">
        <f>IF(raw_data[[#This Row],[Delivery_Days]] &lt;= 5, "On Time", "Late")</f>
        <v>Late</v>
      </c>
      <c r="G102" t="s">
        <v>365</v>
      </c>
      <c r="H102" t="s">
        <v>366</v>
      </c>
      <c r="I102" t="s">
        <v>26</v>
      </c>
      <c r="J102" t="s">
        <v>68</v>
      </c>
      <c r="K102" t="s">
        <v>57</v>
      </c>
      <c r="L102" t="s">
        <v>41</v>
      </c>
      <c r="M102" t="s">
        <v>70</v>
      </c>
      <c r="N102" t="s">
        <v>31</v>
      </c>
      <c r="O102" t="s">
        <v>50</v>
      </c>
      <c r="P102">
        <v>6</v>
      </c>
      <c r="Q102">
        <v>1070.79</v>
      </c>
      <c r="R102">
        <v>0</v>
      </c>
      <c r="S102">
        <v>6424.74</v>
      </c>
      <c r="T102">
        <v>948.74</v>
      </c>
      <c r="U102">
        <v>732.3</v>
      </c>
      <c r="V102" s="10">
        <f>(raw_data[[#This Row],[Profit]] / (raw_data[[#This Row],[Unit_Price]]* raw_data[[#This Row],[Quantity_Sold]]))</f>
        <v>0.11398126616796944</v>
      </c>
      <c r="W102">
        <v>22</v>
      </c>
      <c r="X102" t="s">
        <v>51</v>
      </c>
      <c r="Y102" t="s">
        <v>79</v>
      </c>
      <c r="Z102">
        <v>16.41</v>
      </c>
      <c r="AA102">
        <v>1</v>
      </c>
    </row>
    <row r="103" spans="1:27" x14ac:dyDescent="0.3">
      <c r="A103" t="s">
        <v>367</v>
      </c>
      <c r="B103" s="1">
        <v>45642</v>
      </c>
      <c r="C103" s="1" t="str">
        <f>TEXT(raw_data[[#This Row],[Order_Date]], "mmm")</f>
        <v>Dec</v>
      </c>
      <c r="D103" s="1">
        <v>45648</v>
      </c>
      <c r="E103" s="6">
        <f>raw_data[[#This Row],[Ship_Date]]-raw_data[[#This Row],[Order_Date]]</f>
        <v>6</v>
      </c>
      <c r="F103" s="6" t="str">
        <f>IF(raw_data[[#This Row],[Delivery_Days]] &lt;= 5, "On Time", "Late")</f>
        <v>Late</v>
      </c>
      <c r="G103" t="s">
        <v>368</v>
      </c>
      <c r="H103" t="s">
        <v>369</v>
      </c>
      <c r="I103" t="s">
        <v>38</v>
      </c>
      <c r="J103" t="s">
        <v>94</v>
      </c>
      <c r="K103" t="s">
        <v>28</v>
      </c>
      <c r="L103" t="s">
        <v>29</v>
      </c>
      <c r="M103" t="s">
        <v>117</v>
      </c>
      <c r="N103" t="s">
        <v>49</v>
      </c>
      <c r="O103" t="s">
        <v>43</v>
      </c>
      <c r="P103">
        <v>2</v>
      </c>
      <c r="Q103">
        <v>520.20000000000005</v>
      </c>
      <c r="R103">
        <v>20</v>
      </c>
      <c r="S103">
        <v>832.32</v>
      </c>
      <c r="T103">
        <v>426.85</v>
      </c>
      <c r="U103">
        <v>149.36000000000001</v>
      </c>
      <c r="V103" s="10">
        <f>(raw_data[[#This Row],[Profit]] / (raw_data[[#This Row],[Unit_Price]]* raw_data[[#This Row],[Quantity_Sold]]))</f>
        <v>0.14356016916570549</v>
      </c>
      <c r="W103">
        <v>279</v>
      </c>
      <c r="X103" t="s">
        <v>51</v>
      </c>
      <c r="Y103" t="s">
        <v>52</v>
      </c>
      <c r="Z103">
        <v>12.88</v>
      </c>
      <c r="AA103">
        <v>4</v>
      </c>
    </row>
    <row r="104" spans="1:27" x14ac:dyDescent="0.3">
      <c r="A104" t="s">
        <v>370</v>
      </c>
      <c r="B104" s="1">
        <v>45767</v>
      </c>
      <c r="C104" s="1" t="str">
        <f>TEXT(raw_data[[#This Row],[Order_Date]], "mmm")</f>
        <v>Apr</v>
      </c>
      <c r="D104" s="1">
        <v>45768</v>
      </c>
      <c r="E104" s="6">
        <f>raw_data[[#This Row],[Ship_Date]]-raw_data[[#This Row],[Order_Date]]</f>
        <v>1</v>
      </c>
      <c r="F104" s="6" t="str">
        <f>IF(raw_data[[#This Row],[Delivery_Days]] &lt;= 5, "On Time", "Late")</f>
        <v>On Time</v>
      </c>
      <c r="G104" t="s">
        <v>371</v>
      </c>
      <c r="H104" t="s">
        <v>372</v>
      </c>
      <c r="I104" t="s">
        <v>38</v>
      </c>
      <c r="J104" t="s">
        <v>98</v>
      </c>
      <c r="K104" t="s">
        <v>40</v>
      </c>
      <c r="L104" t="s">
        <v>41</v>
      </c>
      <c r="M104" t="s">
        <v>127</v>
      </c>
      <c r="N104" t="s">
        <v>49</v>
      </c>
      <c r="O104" t="s">
        <v>43</v>
      </c>
      <c r="P104">
        <v>8</v>
      </c>
      <c r="Q104">
        <v>173.05</v>
      </c>
      <c r="R104">
        <v>0</v>
      </c>
      <c r="S104">
        <v>1384.4</v>
      </c>
      <c r="T104">
        <v>119.06</v>
      </c>
      <c r="U104">
        <v>431.92</v>
      </c>
      <c r="V104" s="10">
        <f>(raw_data[[#This Row],[Profit]] / (raw_data[[#This Row],[Unit_Price]]* raw_data[[#This Row],[Quantity_Sold]]))</f>
        <v>0.31199075411730715</v>
      </c>
      <c r="W104">
        <v>477</v>
      </c>
      <c r="X104" t="s">
        <v>51</v>
      </c>
      <c r="Y104" t="s">
        <v>52</v>
      </c>
      <c r="Z104">
        <v>22.92</v>
      </c>
      <c r="AA104">
        <v>5</v>
      </c>
    </row>
    <row r="105" spans="1:27" x14ac:dyDescent="0.3">
      <c r="A105" t="s">
        <v>373</v>
      </c>
      <c r="B105" s="1">
        <v>45862</v>
      </c>
      <c r="C105" s="1" t="str">
        <f>TEXT(raw_data[[#This Row],[Order_Date]], "mmm")</f>
        <v>Jul</v>
      </c>
      <c r="D105" s="1">
        <v>45863</v>
      </c>
      <c r="E105" s="6">
        <f>raw_data[[#This Row],[Ship_Date]]-raw_data[[#This Row],[Order_Date]]</f>
        <v>1</v>
      </c>
      <c r="F105" s="6" t="str">
        <f>IF(raw_data[[#This Row],[Delivery_Days]] &lt;= 5, "On Time", "Late")</f>
        <v>On Time</v>
      </c>
      <c r="G105" t="s">
        <v>374</v>
      </c>
      <c r="H105" t="s">
        <v>375</v>
      </c>
      <c r="I105" t="s">
        <v>62</v>
      </c>
      <c r="J105" t="s">
        <v>98</v>
      </c>
      <c r="K105" t="s">
        <v>40</v>
      </c>
      <c r="L105" t="s">
        <v>69</v>
      </c>
      <c r="M105" t="s">
        <v>58</v>
      </c>
      <c r="N105" t="s">
        <v>31</v>
      </c>
      <c r="O105" t="s">
        <v>32</v>
      </c>
      <c r="P105">
        <v>4</v>
      </c>
      <c r="Q105">
        <v>1518.92</v>
      </c>
      <c r="R105">
        <v>10</v>
      </c>
      <c r="S105">
        <v>5468.11</v>
      </c>
      <c r="T105">
        <v>1074.02</v>
      </c>
      <c r="U105">
        <v>1601.64</v>
      </c>
      <c r="V105" s="10">
        <f>(raw_data[[#This Row],[Profit]] / (raw_data[[#This Row],[Unit_Price]]* raw_data[[#This Row],[Quantity_Sold]]))</f>
        <v>0.2636149369288705</v>
      </c>
      <c r="W105">
        <v>409</v>
      </c>
      <c r="X105" t="s">
        <v>51</v>
      </c>
      <c r="Y105" t="s">
        <v>79</v>
      </c>
      <c r="Z105">
        <v>45.03</v>
      </c>
      <c r="AA105">
        <v>4</v>
      </c>
    </row>
    <row r="106" spans="1:27" x14ac:dyDescent="0.3">
      <c r="A106" t="s">
        <v>376</v>
      </c>
      <c r="B106" s="1">
        <v>45570</v>
      </c>
      <c r="C106" s="1" t="str">
        <f>TEXT(raw_data[[#This Row],[Order_Date]], "mmm")</f>
        <v>Oct</v>
      </c>
      <c r="D106" s="1">
        <v>45579</v>
      </c>
      <c r="E106" s="6">
        <f>raw_data[[#This Row],[Ship_Date]]-raw_data[[#This Row],[Order_Date]]</f>
        <v>9</v>
      </c>
      <c r="F106" s="6" t="str">
        <f>IF(raw_data[[#This Row],[Delivery_Days]] &lt;= 5, "On Time", "Late")</f>
        <v>Late</v>
      </c>
      <c r="G106" t="s">
        <v>377</v>
      </c>
      <c r="H106" t="s">
        <v>378</v>
      </c>
      <c r="I106" t="s">
        <v>62</v>
      </c>
      <c r="J106" t="s">
        <v>68</v>
      </c>
      <c r="K106" t="s">
        <v>57</v>
      </c>
      <c r="L106" t="s">
        <v>69</v>
      </c>
      <c r="M106" t="s">
        <v>127</v>
      </c>
      <c r="N106" t="s">
        <v>49</v>
      </c>
      <c r="O106" t="s">
        <v>50</v>
      </c>
      <c r="P106">
        <v>8</v>
      </c>
      <c r="Q106">
        <v>1017.6</v>
      </c>
      <c r="R106">
        <v>10</v>
      </c>
      <c r="S106">
        <v>7326.72</v>
      </c>
      <c r="T106">
        <v>892.73</v>
      </c>
      <c r="U106">
        <v>899.06</v>
      </c>
      <c r="V106" s="10">
        <f>(raw_data[[#This Row],[Profit]] / (raw_data[[#This Row],[Unit_Price]]* raw_data[[#This Row],[Quantity_Sold]]))</f>
        <v>0.11043877751572326</v>
      </c>
      <c r="W106">
        <v>40</v>
      </c>
      <c r="X106" t="s">
        <v>51</v>
      </c>
      <c r="Y106" t="s">
        <v>52</v>
      </c>
      <c r="Z106">
        <v>49.78</v>
      </c>
      <c r="AA106">
        <v>2</v>
      </c>
    </row>
    <row r="107" spans="1:27" x14ac:dyDescent="0.3">
      <c r="A107" t="s">
        <v>379</v>
      </c>
      <c r="B107" s="1">
        <v>45829</v>
      </c>
      <c r="C107" s="1" t="str">
        <f>TEXT(raw_data[[#This Row],[Order_Date]], "mmm")</f>
        <v>Jun</v>
      </c>
      <c r="D107" s="1">
        <v>45836</v>
      </c>
      <c r="E107" s="6">
        <f>raw_data[[#This Row],[Ship_Date]]-raw_data[[#This Row],[Order_Date]]</f>
        <v>7</v>
      </c>
      <c r="F107" s="6" t="str">
        <f>IF(raw_data[[#This Row],[Delivery_Days]] &lt;= 5, "On Time", "Late")</f>
        <v>Late</v>
      </c>
      <c r="G107" t="s">
        <v>380</v>
      </c>
      <c r="H107" t="s">
        <v>381</v>
      </c>
      <c r="I107" t="s">
        <v>38</v>
      </c>
      <c r="J107" t="s">
        <v>63</v>
      </c>
      <c r="K107" t="s">
        <v>28</v>
      </c>
      <c r="L107" t="s">
        <v>69</v>
      </c>
      <c r="M107" t="s">
        <v>70</v>
      </c>
      <c r="N107" t="s">
        <v>31</v>
      </c>
      <c r="O107" t="s">
        <v>43</v>
      </c>
      <c r="P107">
        <v>5</v>
      </c>
      <c r="Q107">
        <v>206.13</v>
      </c>
      <c r="R107">
        <v>10</v>
      </c>
      <c r="S107">
        <v>927.59</v>
      </c>
      <c r="T107">
        <v>151.25</v>
      </c>
      <c r="U107">
        <v>246.96</v>
      </c>
      <c r="V107" s="10">
        <f>(raw_data[[#This Row],[Profit]] / (raw_data[[#This Row],[Unit_Price]]* raw_data[[#This Row],[Quantity_Sold]]))</f>
        <v>0.23961577645175375</v>
      </c>
      <c r="W107">
        <v>228</v>
      </c>
      <c r="X107" t="s">
        <v>33</v>
      </c>
      <c r="Y107" t="s">
        <v>52</v>
      </c>
      <c r="Z107">
        <v>44.15</v>
      </c>
      <c r="AA107">
        <v>3</v>
      </c>
    </row>
    <row r="108" spans="1:27" x14ac:dyDescent="0.3">
      <c r="A108" t="s">
        <v>382</v>
      </c>
      <c r="B108" s="1">
        <v>45666</v>
      </c>
      <c r="C108" s="1" t="str">
        <f>TEXT(raw_data[[#This Row],[Order_Date]], "mmm")</f>
        <v>Jan</v>
      </c>
      <c r="D108" s="1">
        <v>45669</v>
      </c>
      <c r="E108" s="6">
        <f>raw_data[[#This Row],[Ship_Date]]-raw_data[[#This Row],[Order_Date]]</f>
        <v>3</v>
      </c>
      <c r="F108" s="6" t="str">
        <f>IF(raw_data[[#This Row],[Delivery_Days]] &lt;= 5, "On Time", "Late")</f>
        <v>On Time</v>
      </c>
      <c r="G108" t="s">
        <v>383</v>
      </c>
      <c r="H108" t="s">
        <v>384</v>
      </c>
      <c r="I108" t="s">
        <v>26</v>
      </c>
      <c r="J108" t="s">
        <v>68</v>
      </c>
      <c r="K108" t="s">
        <v>57</v>
      </c>
      <c r="L108" t="s">
        <v>69</v>
      </c>
      <c r="M108" t="s">
        <v>58</v>
      </c>
      <c r="N108" t="s">
        <v>49</v>
      </c>
      <c r="O108" t="s">
        <v>83</v>
      </c>
      <c r="P108">
        <v>7</v>
      </c>
      <c r="Q108">
        <v>196.33</v>
      </c>
      <c r="R108">
        <v>10</v>
      </c>
      <c r="S108">
        <v>1236.8800000000001</v>
      </c>
      <c r="T108">
        <v>148.02000000000001</v>
      </c>
      <c r="U108">
        <v>304.35000000000002</v>
      </c>
      <c r="V108" s="10">
        <f>(raw_data[[#This Row],[Profit]] / (raw_data[[#This Row],[Unit_Price]]* raw_data[[#This Row],[Quantity_Sold]]))</f>
        <v>0.22145658548653505</v>
      </c>
      <c r="W108">
        <v>347</v>
      </c>
      <c r="X108" t="s">
        <v>51</v>
      </c>
      <c r="Y108" t="s">
        <v>34</v>
      </c>
      <c r="Z108">
        <v>10.68</v>
      </c>
      <c r="AA108">
        <v>2</v>
      </c>
    </row>
    <row r="109" spans="1:27" x14ac:dyDescent="0.3">
      <c r="A109" t="s">
        <v>385</v>
      </c>
      <c r="B109" s="1">
        <v>45569</v>
      </c>
      <c r="C109" s="1" t="str">
        <f>TEXT(raw_data[[#This Row],[Order_Date]], "mmm")</f>
        <v>Oct</v>
      </c>
      <c r="D109" s="1">
        <v>45577</v>
      </c>
      <c r="E109" s="6">
        <f>raw_data[[#This Row],[Ship_Date]]-raw_data[[#This Row],[Order_Date]]</f>
        <v>8</v>
      </c>
      <c r="F109" s="6" t="str">
        <f>IF(raw_data[[#This Row],[Delivery_Days]] &lt;= 5, "On Time", "Late")</f>
        <v>Late</v>
      </c>
      <c r="G109" t="s">
        <v>386</v>
      </c>
      <c r="H109" t="s">
        <v>387</v>
      </c>
      <c r="I109" t="s">
        <v>62</v>
      </c>
      <c r="J109" t="s">
        <v>94</v>
      </c>
      <c r="K109" t="s">
        <v>28</v>
      </c>
      <c r="L109" t="s">
        <v>69</v>
      </c>
      <c r="M109" t="s">
        <v>48</v>
      </c>
      <c r="N109" t="s">
        <v>31</v>
      </c>
      <c r="O109" t="s">
        <v>50</v>
      </c>
      <c r="P109">
        <v>1</v>
      </c>
      <c r="Q109">
        <v>1901.46</v>
      </c>
      <c r="R109">
        <v>20</v>
      </c>
      <c r="S109">
        <v>1521.17</v>
      </c>
      <c r="T109">
        <v>1228.4000000000001</v>
      </c>
      <c r="U109">
        <v>538.45000000000005</v>
      </c>
      <c r="V109" s="10">
        <f>(raw_data[[#This Row],[Profit]] / (raw_data[[#This Row],[Unit_Price]]* raw_data[[#This Row],[Quantity_Sold]]))</f>
        <v>0.28317713756797408</v>
      </c>
      <c r="W109">
        <v>390</v>
      </c>
      <c r="X109" t="s">
        <v>33</v>
      </c>
      <c r="Y109" t="s">
        <v>52</v>
      </c>
      <c r="Z109">
        <v>11.2</v>
      </c>
      <c r="AA109">
        <v>3</v>
      </c>
    </row>
    <row r="110" spans="1:27" x14ac:dyDescent="0.3">
      <c r="A110" t="s">
        <v>388</v>
      </c>
      <c r="B110" s="1">
        <v>45463</v>
      </c>
      <c r="C110" s="1" t="str">
        <f>TEXT(raw_data[[#This Row],[Order_Date]], "mmm")</f>
        <v>Jun</v>
      </c>
      <c r="D110" s="1">
        <v>45471</v>
      </c>
      <c r="E110" s="6">
        <f>raw_data[[#This Row],[Ship_Date]]-raw_data[[#This Row],[Order_Date]]</f>
        <v>8</v>
      </c>
      <c r="F110" s="6" t="str">
        <f>IF(raw_data[[#This Row],[Delivery_Days]] &lt;= 5, "On Time", "Late")</f>
        <v>Late</v>
      </c>
      <c r="G110" t="s">
        <v>389</v>
      </c>
      <c r="H110" t="s">
        <v>390</v>
      </c>
      <c r="I110" t="s">
        <v>47</v>
      </c>
      <c r="J110" t="s">
        <v>68</v>
      </c>
      <c r="K110" t="s">
        <v>57</v>
      </c>
      <c r="L110" t="s">
        <v>69</v>
      </c>
      <c r="M110" t="s">
        <v>30</v>
      </c>
      <c r="N110" t="s">
        <v>49</v>
      </c>
      <c r="O110" t="s">
        <v>43</v>
      </c>
      <c r="P110">
        <v>2</v>
      </c>
      <c r="Q110">
        <v>536.74</v>
      </c>
      <c r="R110">
        <v>0</v>
      </c>
      <c r="S110">
        <v>1073.48</v>
      </c>
      <c r="T110">
        <v>440.5</v>
      </c>
      <c r="U110">
        <v>192.48</v>
      </c>
      <c r="V110" s="10">
        <f>(raw_data[[#This Row],[Profit]] / (raw_data[[#This Row],[Unit_Price]]* raw_data[[#This Row],[Quantity_Sold]]))</f>
        <v>0.17930469128442075</v>
      </c>
      <c r="W110">
        <v>396</v>
      </c>
      <c r="X110" t="s">
        <v>51</v>
      </c>
      <c r="Y110" t="s">
        <v>52</v>
      </c>
      <c r="Z110">
        <v>25.08</v>
      </c>
      <c r="AA110">
        <v>5</v>
      </c>
    </row>
    <row r="111" spans="1:27" x14ac:dyDescent="0.3">
      <c r="A111" t="s">
        <v>391</v>
      </c>
      <c r="B111" s="1">
        <v>45600</v>
      </c>
      <c r="C111" s="1" t="str">
        <f>TEXT(raw_data[[#This Row],[Order_Date]], "mmm")</f>
        <v>Nov</v>
      </c>
      <c r="D111" s="1">
        <v>45608</v>
      </c>
      <c r="E111" s="6">
        <f>raw_data[[#This Row],[Ship_Date]]-raw_data[[#This Row],[Order_Date]]</f>
        <v>8</v>
      </c>
      <c r="F111" s="6" t="str">
        <f>IF(raw_data[[#This Row],[Delivery_Days]] &lt;= 5, "On Time", "Late")</f>
        <v>Late</v>
      </c>
      <c r="G111" t="s">
        <v>392</v>
      </c>
      <c r="H111" t="s">
        <v>393</v>
      </c>
      <c r="I111" t="s">
        <v>26</v>
      </c>
      <c r="J111" t="s">
        <v>63</v>
      </c>
      <c r="K111" t="s">
        <v>28</v>
      </c>
      <c r="L111" t="s">
        <v>75</v>
      </c>
      <c r="M111" t="s">
        <v>137</v>
      </c>
      <c r="N111" t="s">
        <v>31</v>
      </c>
      <c r="O111" t="s">
        <v>43</v>
      </c>
      <c r="P111">
        <v>2</v>
      </c>
      <c r="Q111">
        <v>289.14</v>
      </c>
      <c r="R111">
        <v>15</v>
      </c>
      <c r="S111">
        <v>491.54</v>
      </c>
      <c r="T111">
        <v>188.46</v>
      </c>
      <c r="U111">
        <v>171.16</v>
      </c>
      <c r="V111" s="10">
        <f>(raw_data[[#This Row],[Profit]] / (raw_data[[#This Row],[Unit_Price]]* raw_data[[#This Row],[Quantity_Sold]]))</f>
        <v>0.29598118558483782</v>
      </c>
      <c r="W111">
        <v>363</v>
      </c>
      <c r="X111" t="s">
        <v>33</v>
      </c>
      <c r="Y111" t="s">
        <v>52</v>
      </c>
      <c r="Z111">
        <v>29.4</v>
      </c>
      <c r="AA111">
        <v>3</v>
      </c>
    </row>
    <row r="112" spans="1:27" x14ac:dyDescent="0.3">
      <c r="A112" t="s">
        <v>394</v>
      </c>
      <c r="B112" s="1">
        <v>45923</v>
      </c>
      <c r="C112" s="1" t="str">
        <f>TEXT(raw_data[[#This Row],[Order_Date]], "mmm")</f>
        <v>Sep</v>
      </c>
      <c r="D112" s="1">
        <v>45927</v>
      </c>
      <c r="E112" s="6">
        <f>raw_data[[#This Row],[Ship_Date]]-raw_data[[#This Row],[Order_Date]]</f>
        <v>4</v>
      </c>
      <c r="F112" s="6" t="str">
        <f>IF(raw_data[[#This Row],[Delivery_Days]] &lt;= 5, "On Time", "Late")</f>
        <v>On Time</v>
      </c>
      <c r="G112" t="s">
        <v>395</v>
      </c>
      <c r="H112" t="s">
        <v>396</v>
      </c>
      <c r="I112" t="s">
        <v>47</v>
      </c>
      <c r="J112" t="s">
        <v>90</v>
      </c>
      <c r="K112" t="s">
        <v>40</v>
      </c>
      <c r="L112" t="s">
        <v>41</v>
      </c>
      <c r="M112" t="s">
        <v>117</v>
      </c>
      <c r="N112" t="s">
        <v>49</v>
      </c>
      <c r="O112" t="s">
        <v>43</v>
      </c>
      <c r="P112">
        <v>2</v>
      </c>
      <c r="Q112">
        <v>1042.07</v>
      </c>
      <c r="R112">
        <v>5</v>
      </c>
      <c r="S112">
        <v>1979.93</v>
      </c>
      <c r="T112">
        <v>872.86</v>
      </c>
      <c r="U112">
        <v>321.5</v>
      </c>
      <c r="V112" s="10">
        <f>(raw_data[[#This Row],[Profit]] / (raw_data[[#This Row],[Unit_Price]]* raw_data[[#This Row],[Quantity_Sold]]))</f>
        <v>0.1542602704232921</v>
      </c>
      <c r="W112">
        <v>283</v>
      </c>
      <c r="X112" t="s">
        <v>51</v>
      </c>
      <c r="Y112" t="s">
        <v>79</v>
      </c>
      <c r="Z112">
        <v>41.16</v>
      </c>
      <c r="AA112">
        <v>5</v>
      </c>
    </row>
    <row r="113" spans="1:27" x14ac:dyDescent="0.3">
      <c r="A113" t="s">
        <v>397</v>
      </c>
      <c r="B113" s="1">
        <v>45478</v>
      </c>
      <c r="C113" s="1" t="str">
        <f>TEXT(raw_data[[#This Row],[Order_Date]], "mmm")</f>
        <v>Jul</v>
      </c>
      <c r="D113" s="1">
        <v>45485</v>
      </c>
      <c r="E113" s="6">
        <f>raw_data[[#This Row],[Ship_Date]]-raw_data[[#This Row],[Order_Date]]</f>
        <v>7</v>
      </c>
      <c r="F113" s="6" t="str">
        <f>IF(raw_data[[#This Row],[Delivery_Days]] &lt;= 5, "On Time", "Late")</f>
        <v>Late</v>
      </c>
      <c r="G113" t="s">
        <v>398</v>
      </c>
      <c r="H113" t="s">
        <v>399</v>
      </c>
      <c r="I113" t="s">
        <v>26</v>
      </c>
      <c r="J113" t="s">
        <v>90</v>
      </c>
      <c r="K113" t="s">
        <v>40</v>
      </c>
      <c r="L113" t="s">
        <v>29</v>
      </c>
      <c r="M113" t="s">
        <v>70</v>
      </c>
      <c r="N113" t="s">
        <v>49</v>
      </c>
      <c r="O113" t="s">
        <v>43</v>
      </c>
      <c r="P113">
        <v>8</v>
      </c>
      <c r="Q113">
        <v>653.12</v>
      </c>
      <c r="R113">
        <v>20</v>
      </c>
      <c r="S113">
        <v>4179.97</v>
      </c>
      <c r="T113">
        <v>472.36</v>
      </c>
      <c r="U113">
        <v>1156.8599999999999</v>
      </c>
      <c r="V113" s="10">
        <f>(raw_data[[#This Row],[Profit]] / (raw_data[[#This Row],[Unit_Price]]* raw_data[[#This Row],[Quantity_Sold]]))</f>
        <v>0.22141030744732973</v>
      </c>
      <c r="W113">
        <v>328</v>
      </c>
      <c r="X113" t="s">
        <v>33</v>
      </c>
      <c r="Y113" t="s">
        <v>79</v>
      </c>
      <c r="Z113">
        <v>25.96</v>
      </c>
      <c r="AA113">
        <v>5</v>
      </c>
    </row>
    <row r="114" spans="1:27" x14ac:dyDescent="0.3">
      <c r="A114" t="s">
        <v>400</v>
      </c>
      <c r="B114" s="1">
        <v>45702</v>
      </c>
      <c r="C114" s="1" t="str">
        <f>TEXT(raw_data[[#This Row],[Order_Date]], "mmm")</f>
        <v>Feb</v>
      </c>
      <c r="D114" s="1">
        <v>45703</v>
      </c>
      <c r="E114" s="6">
        <f>raw_data[[#This Row],[Ship_Date]]-raw_data[[#This Row],[Order_Date]]</f>
        <v>1</v>
      </c>
      <c r="F114" s="6" t="str">
        <f>IF(raw_data[[#This Row],[Delivery_Days]] &lt;= 5, "On Time", "Late")</f>
        <v>On Time</v>
      </c>
      <c r="G114" t="s">
        <v>401</v>
      </c>
      <c r="H114" t="s">
        <v>402</v>
      </c>
      <c r="I114" t="s">
        <v>26</v>
      </c>
      <c r="J114" t="s">
        <v>94</v>
      </c>
      <c r="K114" t="s">
        <v>28</v>
      </c>
      <c r="L114" t="s">
        <v>41</v>
      </c>
      <c r="M114" t="s">
        <v>42</v>
      </c>
      <c r="N114" t="s">
        <v>49</v>
      </c>
      <c r="O114" t="s">
        <v>43</v>
      </c>
      <c r="P114">
        <v>3</v>
      </c>
      <c r="Q114">
        <v>1297.5999999999999</v>
      </c>
      <c r="R114">
        <v>5</v>
      </c>
      <c r="S114">
        <v>3698.16</v>
      </c>
      <c r="T114">
        <v>946.97</v>
      </c>
      <c r="U114">
        <v>999.3</v>
      </c>
      <c r="V114" s="10">
        <f>(raw_data[[#This Row],[Profit]] / (raw_data[[#This Row],[Unit_Price]]* raw_data[[#This Row],[Quantity_Sold]]))</f>
        <v>0.25670468557336623</v>
      </c>
      <c r="W114">
        <v>84</v>
      </c>
      <c r="X114" t="s">
        <v>33</v>
      </c>
      <c r="Y114" t="s">
        <v>79</v>
      </c>
      <c r="Z114">
        <v>47.06</v>
      </c>
      <c r="AA114">
        <v>2</v>
      </c>
    </row>
    <row r="115" spans="1:27" x14ac:dyDescent="0.3">
      <c r="A115" t="s">
        <v>403</v>
      </c>
      <c r="B115" s="1">
        <v>45392</v>
      </c>
      <c r="C115" s="1" t="str">
        <f>TEXT(raw_data[[#This Row],[Order_Date]], "mmm")</f>
        <v>Apr</v>
      </c>
      <c r="D115" s="1">
        <v>45397</v>
      </c>
      <c r="E115" s="6">
        <f>raw_data[[#This Row],[Ship_Date]]-raw_data[[#This Row],[Order_Date]]</f>
        <v>5</v>
      </c>
      <c r="F115" s="6" t="str">
        <f>IF(raw_data[[#This Row],[Delivery_Days]] &lt;= 5, "On Time", "Late")</f>
        <v>On Time</v>
      </c>
      <c r="G115" t="s">
        <v>404</v>
      </c>
      <c r="H115" t="s">
        <v>405</v>
      </c>
      <c r="I115" t="s">
        <v>26</v>
      </c>
      <c r="J115" t="s">
        <v>94</v>
      </c>
      <c r="K115" t="s">
        <v>28</v>
      </c>
      <c r="L115" t="s">
        <v>69</v>
      </c>
      <c r="M115" t="s">
        <v>70</v>
      </c>
      <c r="N115" t="s">
        <v>49</v>
      </c>
      <c r="O115" t="s">
        <v>83</v>
      </c>
      <c r="P115">
        <v>9</v>
      </c>
      <c r="Q115">
        <v>538.67999999999995</v>
      </c>
      <c r="R115">
        <v>10</v>
      </c>
      <c r="S115">
        <v>4363.3100000000004</v>
      </c>
      <c r="T115">
        <v>343.44</v>
      </c>
      <c r="U115">
        <v>1581.44</v>
      </c>
      <c r="V115" s="10">
        <f>(raw_data[[#This Row],[Profit]] / (raw_data[[#This Row],[Unit_Price]]* raw_data[[#This Row],[Quantity_Sold]]))</f>
        <v>0.32619654629010836</v>
      </c>
      <c r="W115">
        <v>482</v>
      </c>
      <c r="X115" t="s">
        <v>33</v>
      </c>
      <c r="Y115" t="s">
        <v>34</v>
      </c>
      <c r="Z115">
        <v>34.64</v>
      </c>
      <c r="AA115">
        <v>5</v>
      </c>
    </row>
    <row r="116" spans="1:27" x14ac:dyDescent="0.3">
      <c r="A116" t="s">
        <v>406</v>
      </c>
      <c r="B116" s="1">
        <v>45917</v>
      </c>
      <c r="C116" s="1" t="str">
        <f>TEXT(raw_data[[#This Row],[Order_Date]], "mmm")</f>
        <v>Sep</v>
      </c>
      <c r="D116" s="1">
        <v>45927</v>
      </c>
      <c r="E116" s="6">
        <f>raw_data[[#This Row],[Ship_Date]]-raw_data[[#This Row],[Order_Date]]</f>
        <v>10</v>
      </c>
      <c r="F116" s="6" t="str">
        <f>IF(raw_data[[#This Row],[Delivery_Days]] &lt;= 5, "On Time", "Late")</f>
        <v>Late</v>
      </c>
      <c r="G116" t="s">
        <v>407</v>
      </c>
      <c r="H116" t="s">
        <v>408</v>
      </c>
      <c r="I116" t="s">
        <v>47</v>
      </c>
      <c r="J116" t="s">
        <v>94</v>
      </c>
      <c r="K116" t="s">
        <v>28</v>
      </c>
      <c r="L116" t="s">
        <v>29</v>
      </c>
      <c r="M116" t="s">
        <v>58</v>
      </c>
      <c r="N116" t="s">
        <v>49</v>
      </c>
      <c r="O116" t="s">
        <v>50</v>
      </c>
      <c r="P116">
        <v>10</v>
      </c>
      <c r="Q116">
        <v>208.38</v>
      </c>
      <c r="R116">
        <v>10</v>
      </c>
      <c r="S116">
        <v>1875.42</v>
      </c>
      <c r="T116">
        <v>165.73</v>
      </c>
      <c r="U116">
        <v>383.85</v>
      </c>
      <c r="V116" s="10">
        <f>(raw_data[[#This Row],[Profit]] / (raw_data[[#This Row],[Unit_Price]]* raw_data[[#This Row],[Quantity_Sold]]))</f>
        <v>0.18420673769075727</v>
      </c>
      <c r="W116">
        <v>455</v>
      </c>
      <c r="X116" t="s">
        <v>51</v>
      </c>
      <c r="Y116" t="s">
        <v>52</v>
      </c>
      <c r="Z116">
        <v>48.05</v>
      </c>
      <c r="AA116">
        <v>4</v>
      </c>
    </row>
    <row r="117" spans="1:27" x14ac:dyDescent="0.3">
      <c r="A117" t="s">
        <v>409</v>
      </c>
      <c r="B117" s="1">
        <v>45745</v>
      </c>
      <c r="C117" s="1" t="str">
        <f>TEXT(raw_data[[#This Row],[Order_Date]], "mmm")</f>
        <v>Mar</v>
      </c>
      <c r="D117" s="1">
        <v>45753</v>
      </c>
      <c r="E117" s="6">
        <f>raw_data[[#This Row],[Ship_Date]]-raw_data[[#This Row],[Order_Date]]</f>
        <v>8</v>
      </c>
      <c r="F117" s="6" t="str">
        <f>IF(raw_data[[#This Row],[Delivery_Days]] &lt;= 5, "On Time", "Late")</f>
        <v>Late</v>
      </c>
      <c r="G117" t="s">
        <v>410</v>
      </c>
      <c r="H117" t="s">
        <v>411</v>
      </c>
      <c r="I117" t="s">
        <v>47</v>
      </c>
      <c r="J117" t="s">
        <v>56</v>
      </c>
      <c r="K117" t="s">
        <v>57</v>
      </c>
      <c r="L117" t="s">
        <v>75</v>
      </c>
      <c r="M117" t="s">
        <v>30</v>
      </c>
      <c r="N117" t="s">
        <v>49</v>
      </c>
      <c r="O117" t="s">
        <v>43</v>
      </c>
      <c r="P117">
        <v>1</v>
      </c>
      <c r="Q117">
        <v>934.41</v>
      </c>
      <c r="R117">
        <v>5</v>
      </c>
      <c r="S117">
        <v>887.69</v>
      </c>
      <c r="T117">
        <v>683.88</v>
      </c>
      <c r="U117">
        <v>238</v>
      </c>
      <c r="V117" s="10">
        <f>(raw_data[[#This Row],[Profit]] / (raw_data[[#This Row],[Unit_Price]]* raw_data[[#This Row],[Quantity_Sold]]))</f>
        <v>0.2547061782301131</v>
      </c>
      <c r="W117">
        <v>310</v>
      </c>
      <c r="X117" t="s">
        <v>33</v>
      </c>
      <c r="Y117" t="s">
        <v>79</v>
      </c>
      <c r="Z117">
        <v>43.77</v>
      </c>
      <c r="AA117">
        <v>3</v>
      </c>
    </row>
    <row r="118" spans="1:27" x14ac:dyDescent="0.3">
      <c r="A118" t="s">
        <v>412</v>
      </c>
      <c r="B118" s="1">
        <v>45327</v>
      </c>
      <c r="C118" s="1" t="str">
        <f>TEXT(raw_data[[#This Row],[Order_Date]], "mmm")</f>
        <v>Feb</v>
      </c>
      <c r="D118" s="1">
        <v>45331</v>
      </c>
      <c r="E118" s="6">
        <f>raw_data[[#This Row],[Ship_Date]]-raw_data[[#This Row],[Order_Date]]</f>
        <v>4</v>
      </c>
      <c r="F118" s="6" t="str">
        <f>IF(raw_data[[#This Row],[Delivery_Days]] &lt;= 5, "On Time", "Late")</f>
        <v>On Time</v>
      </c>
      <c r="G118" t="s">
        <v>413</v>
      </c>
      <c r="H118" t="s">
        <v>414</v>
      </c>
      <c r="I118" t="s">
        <v>47</v>
      </c>
      <c r="J118" t="s">
        <v>94</v>
      </c>
      <c r="K118" t="s">
        <v>28</v>
      </c>
      <c r="L118" t="s">
        <v>75</v>
      </c>
      <c r="M118" t="s">
        <v>127</v>
      </c>
      <c r="N118" t="s">
        <v>49</v>
      </c>
      <c r="O118" t="s">
        <v>43</v>
      </c>
      <c r="P118">
        <v>9</v>
      </c>
      <c r="Q118">
        <v>1533.3</v>
      </c>
      <c r="R118">
        <v>20</v>
      </c>
      <c r="S118">
        <v>11039.76</v>
      </c>
      <c r="T118">
        <v>968.82</v>
      </c>
      <c r="U118">
        <v>4064.26</v>
      </c>
      <c r="V118" s="10">
        <f>(raw_data[[#This Row],[Profit]] / (raw_data[[#This Row],[Unit_Price]]* raw_data[[#This Row],[Quantity_Sold]]))</f>
        <v>0.29451799676804574</v>
      </c>
      <c r="W118">
        <v>230</v>
      </c>
      <c r="X118" t="s">
        <v>33</v>
      </c>
      <c r="Y118" t="s">
        <v>34</v>
      </c>
      <c r="Z118">
        <v>9.36</v>
      </c>
      <c r="AA118">
        <v>3</v>
      </c>
    </row>
    <row r="119" spans="1:27" x14ac:dyDescent="0.3">
      <c r="A119" t="s">
        <v>415</v>
      </c>
      <c r="B119" s="1">
        <v>45640</v>
      </c>
      <c r="C119" s="1" t="str">
        <f>TEXT(raw_data[[#This Row],[Order_Date]], "mmm")</f>
        <v>Dec</v>
      </c>
      <c r="D119" s="1">
        <v>45646</v>
      </c>
      <c r="E119" s="6">
        <f>raw_data[[#This Row],[Ship_Date]]-raw_data[[#This Row],[Order_Date]]</f>
        <v>6</v>
      </c>
      <c r="F119" s="6" t="str">
        <f>IF(raw_data[[#This Row],[Delivery_Days]] &lt;= 5, "On Time", "Late")</f>
        <v>Late</v>
      </c>
      <c r="G119" t="s">
        <v>416</v>
      </c>
      <c r="H119" t="s">
        <v>417</v>
      </c>
      <c r="I119" t="s">
        <v>38</v>
      </c>
      <c r="J119" t="s">
        <v>68</v>
      </c>
      <c r="K119" t="s">
        <v>57</v>
      </c>
      <c r="L119" t="s">
        <v>75</v>
      </c>
      <c r="M119" t="s">
        <v>137</v>
      </c>
      <c r="N119" t="s">
        <v>49</v>
      </c>
      <c r="O119" t="s">
        <v>50</v>
      </c>
      <c r="P119">
        <v>3</v>
      </c>
      <c r="Q119">
        <v>1927.24</v>
      </c>
      <c r="R119">
        <v>10</v>
      </c>
      <c r="S119">
        <v>5203.55</v>
      </c>
      <c r="T119">
        <v>1696.21</v>
      </c>
      <c r="U119">
        <v>623.78</v>
      </c>
      <c r="V119" s="10">
        <f>(raw_data[[#This Row],[Profit]] / (raw_data[[#This Row],[Unit_Price]]* raw_data[[#This Row],[Quantity_Sold]]))</f>
        <v>0.10788831005306379</v>
      </c>
      <c r="W119">
        <v>263</v>
      </c>
      <c r="X119" t="s">
        <v>51</v>
      </c>
      <c r="Y119" t="s">
        <v>79</v>
      </c>
      <c r="Z119">
        <v>44.56</v>
      </c>
      <c r="AA119">
        <v>4</v>
      </c>
    </row>
    <row r="120" spans="1:27" x14ac:dyDescent="0.3">
      <c r="A120" t="s">
        <v>418</v>
      </c>
      <c r="B120" s="1">
        <v>45872</v>
      </c>
      <c r="C120" s="1" t="str">
        <f>TEXT(raw_data[[#This Row],[Order_Date]], "mmm")</f>
        <v>Aug</v>
      </c>
      <c r="D120" s="1">
        <v>45873</v>
      </c>
      <c r="E120" s="6">
        <f>raw_data[[#This Row],[Ship_Date]]-raw_data[[#This Row],[Order_Date]]</f>
        <v>1</v>
      </c>
      <c r="F120" s="6" t="str">
        <f>IF(raw_data[[#This Row],[Delivery_Days]] &lt;= 5, "On Time", "Late")</f>
        <v>On Time</v>
      </c>
      <c r="G120" t="s">
        <v>419</v>
      </c>
      <c r="H120" t="s">
        <v>420</v>
      </c>
      <c r="I120" t="s">
        <v>26</v>
      </c>
      <c r="J120" t="s">
        <v>39</v>
      </c>
      <c r="K120" t="s">
        <v>40</v>
      </c>
      <c r="L120" t="s">
        <v>29</v>
      </c>
      <c r="M120" t="s">
        <v>48</v>
      </c>
      <c r="N120" t="s">
        <v>31</v>
      </c>
      <c r="O120" t="s">
        <v>50</v>
      </c>
      <c r="P120">
        <v>4</v>
      </c>
      <c r="Q120">
        <v>1035.6199999999999</v>
      </c>
      <c r="R120">
        <v>5</v>
      </c>
      <c r="S120">
        <v>3935.36</v>
      </c>
      <c r="T120">
        <v>802.61</v>
      </c>
      <c r="U120">
        <v>885.44</v>
      </c>
      <c r="V120" s="10">
        <f>(raw_data[[#This Row],[Profit]] / (raw_data[[#This Row],[Unit_Price]]* raw_data[[#This Row],[Quantity_Sold]]))</f>
        <v>0.21374635484057863</v>
      </c>
      <c r="W120">
        <v>305</v>
      </c>
      <c r="X120" t="s">
        <v>51</v>
      </c>
      <c r="Y120" t="s">
        <v>79</v>
      </c>
      <c r="Z120">
        <v>29.15</v>
      </c>
      <c r="AA120">
        <v>1</v>
      </c>
    </row>
    <row r="121" spans="1:27" x14ac:dyDescent="0.3">
      <c r="A121" t="s">
        <v>421</v>
      </c>
      <c r="B121" s="1">
        <v>45759</v>
      </c>
      <c r="C121" s="1" t="str">
        <f>TEXT(raw_data[[#This Row],[Order_Date]], "mmm")</f>
        <v>Apr</v>
      </c>
      <c r="D121" s="1">
        <v>45760</v>
      </c>
      <c r="E121" s="6">
        <f>raw_data[[#This Row],[Ship_Date]]-raw_data[[#This Row],[Order_Date]]</f>
        <v>1</v>
      </c>
      <c r="F121" s="6" t="str">
        <f>IF(raw_data[[#This Row],[Delivery_Days]] &lt;= 5, "On Time", "Late")</f>
        <v>On Time</v>
      </c>
      <c r="G121" t="s">
        <v>422</v>
      </c>
      <c r="H121" t="s">
        <v>423</v>
      </c>
      <c r="I121" t="s">
        <v>38</v>
      </c>
      <c r="J121" t="s">
        <v>68</v>
      </c>
      <c r="K121" t="s">
        <v>57</v>
      </c>
      <c r="L121" t="s">
        <v>41</v>
      </c>
      <c r="M121" t="s">
        <v>30</v>
      </c>
      <c r="N121" t="s">
        <v>31</v>
      </c>
      <c r="O121" t="s">
        <v>83</v>
      </c>
      <c r="P121">
        <v>7</v>
      </c>
      <c r="Q121">
        <v>1468.64</v>
      </c>
      <c r="R121">
        <v>10</v>
      </c>
      <c r="S121">
        <v>9252.43</v>
      </c>
      <c r="T121">
        <v>901.12</v>
      </c>
      <c r="U121">
        <v>3575.38</v>
      </c>
      <c r="V121" s="10">
        <f>(raw_data[[#This Row],[Profit]] / (raw_data[[#This Row],[Unit_Price]]* raw_data[[#This Row],[Quantity_Sold]]))</f>
        <v>0.34778337198263115</v>
      </c>
      <c r="W121">
        <v>147</v>
      </c>
      <c r="X121" t="s">
        <v>33</v>
      </c>
      <c r="Y121" t="s">
        <v>79</v>
      </c>
      <c r="Z121">
        <v>27.69</v>
      </c>
      <c r="AA121">
        <v>5</v>
      </c>
    </row>
    <row r="122" spans="1:27" x14ac:dyDescent="0.3">
      <c r="A122" t="s">
        <v>424</v>
      </c>
      <c r="B122" s="1">
        <v>45254</v>
      </c>
      <c r="C122" s="1" t="str">
        <f>TEXT(raw_data[[#This Row],[Order_Date]], "mmm")</f>
        <v>Nov</v>
      </c>
      <c r="D122" s="1">
        <v>45260</v>
      </c>
      <c r="E122" s="6">
        <f>raw_data[[#This Row],[Ship_Date]]-raw_data[[#This Row],[Order_Date]]</f>
        <v>6</v>
      </c>
      <c r="F122" s="6" t="str">
        <f>IF(raw_data[[#This Row],[Delivery_Days]] &lt;= 5, "On Time", "Late")</f>
        <v>Late</v>
      </c>
      <c r="G122" t="s">
        <v>425</v>
      </c>
      <c r="H122" t="s">
        <v>426</v>
      </c>
      <c r="I122" t="s">
        <v>62</v>
      </c>
      <c r="J122" t="s">
        <v>63</v>
      </c>
      <c r="K122" t="s">
        <v>28</v>
      </c>
      <c r="L122" t="s">
        <v>29</v>
      </c>
      <c r="M122" t="s">
        <v>127</v>
      </c>
      <c r="N122" t="s">
        <v>49</v>
      </c>
      <c r="O122" t="s">
        <v>71</v>
      </c>
      <c r="P122">
        <v>7</v>
      </c>
      <c r="Q122">
        <v>1951.41</v>
      </c>
      <c r="R122">
        <v>10</v>
      </c>
      <c r="S122">
        <v>12293.88</v>
      </c>
      <c r="T122">
        <v>1636.2</v>
      </c>
      <c r="U122">
        <v>1985.82</v>
      </c>
      <c r="V122" s="10">
        <f>(raw_data[[#This Row],[Profit]] / (raw_data[[#This Row],[Unit_Price]]* raw_data[[#This Row],[Quantity_Sold]]))</f>
        <v>0.14537620050556849</v>
      </c>
      <c r="W122">
        <v>308</v>
      </c>
      <c r="X122" t="s">
        <v>51</v>
      </c>
      <c r="Y122" t="s">
        <v>52</v>
      </c>
      <c r="Z122">
        <v>6.81</v>
      </c>
      <c r="AA122">
        <v>1</v>
      </c>
    </row>
    <row r="123" spans="1:27" x14ac:dyDescent="0.3">
      <c r="A123" t="s">
        <v>427</v>
      </c>
      <c r="B123" s="1">
        <v>45386</v>
      </c>
      <c r="C123" s="1" t="str">
        <f>TEXT(raw_data[[#This Row],[Order_Date]], "mmm")</f>
        <v>Apr</v>
      </c>
      <c r="D123" s="1">
        <v>45389</v>
      </c>
      <c r="E123" s="6">
        <f>raw_data[[#This Row],[Ship_Date]]-raw_data[[#This Row],[Order_Date]]</f>
        <v>3</v>
      </c>
      <c r="F123" s="6" t="str">
        <f>IF(raw_data[[#This Row],[Delivery_Days]] &lt;= 5, "On Time", "Late")</f>
        <v>On Time</v>
      </c>
      <c r="G123" t="s">
        <v>428</v>
      </c>
      <c r="H123" t="s">
        <v>429</v>
      </c>
      <c r="I123" t="s">
        <v>62</v>
      </c>
      <c r="J123" t="s">
        <v>90</v>
      </c>
      <c r="K123" t="s">
        <v>40</v>
      </c>
      <c r="L123" t="s">
        <v>69</v>
      </c>
      <c r="M123" t="s">
        <v>150</v>
      </c>
      <c r="N123" t="s">
        <v>31</v>
      </c>
      <c r="O123" t="s">
        <v>71</v>
      </c>
      <c r="P123">
        <v>3</v>
      </c>
      <c r="Q123">
        <v>1062.7</v>
      </c>
      <c r="R123">
        <v>20</v>
      </c>
      <c r="S123">
        <v>2550.48</v>
      </c>
      <c r="T123">
        <v>922.36</v>
      </c>
      <c r="U123">
        <v>336.82</v>
      </c>
      <c r="V123" s="10">
        <f>(raw_data[[#This Row],[Profit]] / (raw_data[[#This Row],[Unit_Price]]* raw_data[[#This Row],[Quantity_Sold]]))</f>
        <v>0.10564913271227376</v>
      </c>
      <c r="W123">
        <v>201</v>
      </c>
      <c r="X123" t="s">
        <v>51</v>
      </c>
      <c r="Y123" t="s">
        <v>52</v>
      </c>
      <c r="Z123">
        <v>20.14</v>
      </c>
      <c r="AA123">
        <v>5</v>
      </c>
    </row>
    <row r="124" spans="1:27" x14ac:dyDescent="0.3">
      <c r="A124" t="s">
        <v>430</v>
      </c>
      <c r="B124" s="1">
        <v>45917</v>
      </c>
      <c r="C124" s="1" t="str">
        <f>TEXT(raw_data[[#This Row],[Order_Date]], "mmm")</f>
        <v>Sep</v>
      </c>
      <c r="D124" s="1">
        <v>45924</v>
      </c>
      <c r="E124" s="6">
        <f>raw_data[[#This Row],[Ship_Date]]-raw_data[[#This Row],[Order_Date]]</f>
        <v>7</v>
      </c>
      <c r="F124" s="6" t="str">
        <f>IF(raw_data[[#This Row],[Delivery_Days]] &lt;= 5, "On Time", "Late")</f>
        <v>Late</v>
      </c>
      <c r="G124" t="s">
        <v>431</v>
      </c>
      <c r="H124" t="s">
        <v>432</v>
      </c>
      <c r="I124" t="s">
        <v>62</v>
      </c>
      <c r="J124" t="s">
        <v>98</v>
      </c>
      <c r="K124" t="s">
        <v>40</v>
      </c>
      <c r="L124" t="s">
        <v>69</v>
      </c>
      <c r="M124" t="s">
        <v>150</v>
      </c>
      <c r="N124" t="s">
        <v>49</v>
      </c>
      <c r="O124" t="s">
        <v>83</v>
      </c>
      <c r="P124">
        <v>6</v>
      </c>
      <c r="Q124">
        <v>1640.71</v>
      </c>
      <c r="R124">
        <v>10</v>
      </c>
      <c r="S124">
        <v>8859.83</v>
      </c>
      <c r="T124">
        <v>1316.08</v>
      </c>
      <c r="U124">
        <v>1753</v>
      </c>
      <c r="V124" s="10">
        <f>(raw_data[[#This Row],[Profit]] / (raw_data[[#This Row],[Unit_Price]]* raw_data[[#This Row],[Quantity_Sold]]))</f>
        <v>0.17807331378894908</v>
      </c>
      <c r="W124">
        <v>242</v>
      </c>
      <c r="X124" t="s">
        <v>51</v>
      </c>
      <c r="Y124" t="s">
        <v>52</v>
      </c>
      <c r="Z124">
        <v>40.229999999999997</v>
      </c>
      <c r="AA124">
        <v>5</v>
      </c>
    </row>
    <row r="125" spans="1:27" x14ac:dyDescent="0.3">
      <c r="A125" t="s">
        <v>433</v>
      </c>
      <c r="B125" s="1">
        <v>45469</v>
      </c>
      <c r="C125" s="1" t="str">
        <f>TEXT(raw_data[[#This Row],[Order_Date]], "mmm")</f>
        <v>Jun</v>
      </c>
      <c r="D125" s="1">
        <v>45476</v>
      </c>
      <c r="E125" s="6">
        <f>raw_data[[#This Row],[Ship_Date]]-raw_data[[#This Row],[Order_Date]]</f>
        <v>7</v>
      </c>
      <c r="F125" s="6" t="str">
        <f>IF(raw_data[[#This Row],[Delivery_Days]] &lt;= 5, "On Time", "Late")</f>
        <v>Late</v>
      </c>
      <c r="G125" t="s">
        <v>434</v>
      </c>
      <c r="H125" t="s">
        <v>435</v>
      </c>
      <c r="I125" t="s">
        <v>38</v>
      </c>
      <c r="J125" t="s">
        <v>56</v>
      </c>
      <c r="K125" t="s">
        <v>57</v>
      </c>
      <c r="L125" t="s">
        <v>29</v>
      </c>
      <c r="M125" t="s">
        <v>64</v>
      </c>
      <c r="N125" t="s">
        <v>49</v>
      </c>
      <c r="O125" t="s">
        <v>32</v>
      </c>
      <c r="P125">
        <v>9</v>
      </c>
      <c r="Q125">
        <v>986.88</v>
      </c>
      <c r="R125">
        <v>20</v>
      </c>
      <c r="S125">
        <v>7105.54</v>
      </c>
      <c r="T125">
        <v>821.46</v>
      </c>
      <c r="U125">
        <v>1191.02</v>
      </c>
      <c r="V125" s="10">
        <f>(raw_data[[#This Row],[Profit]] / (raw_data[[#This Row],[Unit_Price]]* raw_data[[#This Row],[Quantity_Sold]]))</f>
        <v>0.1340948803862228</v>
      </c>
      <c r="W125">
        <v>293</v>
      </c>
      <c r="X125" t="s">
        <v>33</v>
      </c>
      <c r="Y125" t="s">
        <v>34</v>
      </c>
      <c r="Z125">
        <v>5.85</v>
      </c>
      <c r="AA125">
        <v>3</v>
      </c>
    </row>
    <row r="126" spans="1:27" x14ac:dyDescent="0.3">
      <c r="A126" t="s">
        <v>436</v>
      </c>
      <c r="B126" s="1">
        <v>45861</v>
      </c>
      <c r="C126" s="1" t="str">
        <f>TEXT(raw_data[[#This Row],[Order_Date]], "mmm")</f>
        <v>Jul</v>
      </c>
      <c r="D126" s="1">
        <v>45869</v>
      </c>
      <c r="E126" s="6">
        <f>raw_data[[#This Row],[Ship_Date]]-raw_data[[#This Row],[Order_Date]]</f>
        <v>8</v>
      </c>
      <c r="F126" s="6" t="str">
        <f>IF(raw_data[[#This Row],[Delivery_Days]] &lt;= 5, "On Time", "Late")</f>
        <v>Late</v>
      </c>
      <c r="G126" t="s">
        <v>437</v>
      </c>
      <c r="H126" t="s">
        <v>438</v>
      </c>
      <c r="I126" t="s">
        <v>26</v>
      </c>
      <c r="J126" t="s">
        <v>68</v>
      </c>
      <c r="K126" t="s">
        <v>57</v>
      </c>
      <c r="L126" t="s">
        <v>41</v>
      </c>
      <c r="M126" t="s">
        <v>48</v>
      </c>
      <c r="N126" t="s">
        <v>49</v>
      </c>
      <c r="O126" t="s">
        <v>83</v>
      </c>
      <c r="P126">
        <v>7</v>
      </c>
      <c r="Q126">
        <v>1396.48</v>
      </c>
      <c r="R126">
        <v>20</v>
      </c>
      <c r="S126">
        <v>7820.29</v>
      </c>
      <c r="T126">
        <v>1162.56</v>
      </c>
      <c r="U126">
        <v>1309.95</v>
      </c>
      <c r="V126" s="10">
        <f>(raw_data[[#This Row],[Profit]] / (raw_data[[#This Row],[Unit_Price]]* raw_data[[#This Row],[Quantity_Sold]]))</f>
        <v>0.1340052949456593</v>
      </c>
      <c r="W126">
        <v>106</v>
      </c>
      <c r="X126" t="s">
        <v>51</v>
      </c>
      <c r="Y126" t="s">
        <v>52</v>
      </c>
      <c r="Z126">
        <v>26.53</v>
      </c>
      <c r="AA126">
        <v>4</v>
      </c>
    </row>
    <row r="127" spans="1:27" x14ac:dyDescent="0.3">
      <c r="A127" t="s">
        <v>439</v>
      </c>
      <c r="B127" s="1">
        <v>45579</v>
      </c>
      <c r="C127" s="1" t="str">
        <f>TEXT(raw_data[[#This Row],[Order_Date]], "mmm")</f>
        <v>Oct</v>
      </c>
      <c r="D127" s="1">
        <v>45584</v>
      </c>
      <c r="E127" s="6">
        <f>raw_data[[#This Row],[Ship_Date]]-raw_data[[#This Row],[Order_Date]]</f>
        <v>5</v>
      </c>
      <c r="F127" s="6" t="str">
        <f>IF(raw_data[[#This Row],[Delivery_Days]] &lt;= 5, "On Time", "Late")</f>
        <v>On Time</v>
      </c>
      <c r="G127" t="s">
        <v>440</v>
      </c>
      <c r="H127" t="s">
        <v>441</v>
      </c>
      <c r="I127" t="s">
        <v>47</v>
      </c>
      <c r="J127" t="s">
        <v>94</v>
      </c>
      <c r="K127" t="s">
        <v>28</v>
      </c>
      <c r="L127" t="s">
        <v>41</v>
      </c>
      <c r="M127" t="s">
        <v>150</v>
      </c>
      <c r="N127" t="s">
        <v>49</v>
      </c>
      <c r="O127" t="s">
        <v>71</v>
      </c>
      <c r="P127">
        <v>6</v>
      </c>
      <c r="Q127">
        <v>1828.64</v>
      </c>
      <c r="R127">
        <v>20</v>
      </c>
      <c r="S127">
        <v>8777.4699999999993</v>
      </c>
      <c r="T127">
        <v>1291.54</v>
      </c>
      <c r="U127">
        <v>2578.08</v>
      </c>
      <c r="V127" s="10">
        <f>(raw_data[[#This Row],[Profit]] / (raw_data[[#This Row],[Unit_Price]]* raw_data[[#This Row],[Quantity_Sold]]))</f>
        <v>0.23497243853355498</v>
      </c>
      <c r="W127">
        <v>142</v>
      </c>
      <c r="X127" t="s">
        <v>51</v>
      </c>
      <c r="Y127" t="s">
        <v>34</v>
      </c>
      <c r="Z127">
        <v>47.37</v>
      </c>
      <c r="AA127">
        <v>3</v>
      </c>
    </row>
    <row r="128" spans="1:27" x14ac:dyDescent="0.3">
      <c r="A128" t="s">
        <v>442</v>
      </c>
      <c r="B128" s="1">
        <v>45840</v>
      </c>
      <c r="C128" s="1" t="str">
        <f>TEXT(raw_data[[#This Row],[Order_Date]], "mmm")</f>
        <v>Jul</v>
      </c>
      <c r="D128" s="1">
        <v>45845</v>
      </c>
      <c r="E128" s="6">
        <f>raw_data[[#This Row],[Ship_Date]]-raw_data[[#This Row],[Order_Date]]</f>
        <v>5</v>
      </c>
      <c r="F128" s="6" t="str">
        <f>IF(raw_data[[#This Row],[Delivery_Days]] &lt;= 5, "On Time", "Late")</f>
        <v>On Time</v>
      </c>
      <c r="G128" t="s">
        <v>443</v>
      </c>
      <c r="H128" t="s">
        <v>444</v>
      </c>
      <c r="I128" t="s">
        <v>62</v>
      </c>
      <c r="J128" t="s">
        <v>63</v>
      </c>
      <c r="K128" t="s">
        <v>28</v>
      </c>
      <c r="L128" t="s">
        <v>41</v>
      </c>
      <c r="M128" t="s">
        <v>150</v>
      </c>
      <c r="N128" t="s">
        <v>49</v>
      </c>
      <c r="O128" t="s">
        <v>83</v>
      </c>
      <c r="P128">
        <v>6</v>
      </c>
      <c r="Q128">
        <v>668.23</v>
      </c>
      <c r="R128">
        <v>20</v>
      </c>
      <c r="S128">
        <v>3207.5</v>
      </c>
      <c r="T128">
        <v>588.12</v>
      </c>
      <c r="U128">
        <v>384.53</v>
      </c>
      <c r="V128" s="10">
        <f>(raw_data[[#This Row],[Profit]] / (raw_data[[#This Row],[Unit_Price]]* raw_data[[#This Row],[Quantity_Sold]]))</f>
        <v>9.5907596685771854E-2</v>
      </c>
      <c r="W128">
        <v>346</v>
      </c>
      <c r="X128" t="s">
        <v>51</v>
      </c>
      <c r="Y128" t="s">
        <v>79</v>
      </c>
      <c r="Z128">
        <v>41.83</v>
      </c>
      <c r="AA128">
        <v>2</v>
      </c>
    </row>
    <row r="129" spans="1:27" x14ac:dyDescent="0.3">
      <c r="A129" t="s">
        <v>445</v>
      </c>
      <c r="B129" s="1">
        <v>45419</v>
      </c>
      <c r="C129" s="1" t="str">
        <f>TEXT(raw_data[[#This Row],[Order_Date]], "mmm")</f>
        <v>May</v>
      </c>
      <c r="D129" s="1">
        <v>45424</v>
      </c>
      <c r="E129" s="6">
        <f>raw_data[[#This Row],[Ship_Date]]-raw_data[[#This Row],[Order_Date]]</f>
        <v>5</v>
      </c>
      <c r="F129" s="6" t="str">
        <f>IF(raw_data[[#This Row],[Delivery_Days]] &lt;= 5, "On Time", "Late")</f>
        <v>On Time</v>
      </c>
      <c r="G129" t="s">
        <v>446</v>
      </c>
      <c r="H129" t="s">
        <v>447</v>
      </c>
      <c r="I129" t="s">
        <v>47</v>
      </c>
      <c r="J129" t="s">
        <v>63</v>
      </c>
      <c r="K129" t="s">
        <v>28</v>
      </c>
      <c r="L129" t="s">
        <v>29</v>
      </c>
      <c r="M129" t="s">
        <v>30</v>
      </c>
      <c r="N129" t="s">
        <v>49</v>
      </c>
      <c r="O129" t="s">
        <v>71</v>
      </c>
      <c r="P129">
        <v>2</v>
      </c>
      <c r="Q129">
        <v>1912.86</v>
      </c>
      <c r="R129">
        <v>10</v>
      </c>
      <c r="S129">
        <v>3443.15</v>
      </c>
      <c r="T129">
        <v>1677.97</v>
      </c>
      <c r="U129">
        <v>422.8</v>
      </c>
      <c r="V129" s="10">
        <f>(raw_data[[#This Row],[Profit]] / (raw_data[[#This Row],[Unit_Price]]* raw_data[[#This Row],[Quantity_Sold]]))</f>
        <v>0.11051514486162083</v>
      </c>
      <c r="W129">
        <v>423</v>
      </c>
      <c r="X129" t="s">
        <v>51</v>
      </c>
      <c r="Y129" t="s">
        <v>52</v>
      </c>
      <c r="Z129">
        <v>36.33</v>
      </c>
      <c r="AA129">
        <v>2</v>
      </c>
    </row>
    <row r="130" spans="1:27" x14ac:dyDescent="0.3">
      <c r="A130" t="s">
        <v>448</v>
      </c>
      <c r="B130" s="1">
        <v>45652</v>
      </c>
      <c r="C130" s="1" t="str">
        <f>TEXT(raw_data[[#This Row],[Order_Date]], "mmm")</f>
        <v>Dec</v>
      </c>
      <c r="D130" s="1">
        <v>45653</v>
      </c>
      <c r="E130" s="6">
        <f>raw_data[[#This Row],[Ship_Date]]-raw_data[[#This Row],[Order_Date]]</f>
        <v>1</v>
      </c>
      <c r="F130" s="6" t="str">
        <f>IF(raw_data[[#This Row],[Delivery_Days]] &lt;= 5, "On Time", "Late")</f>
        <v>On Time</v>
      </c>
      <c r="G130" t="s">
        <v>449</v>
      </c>
      <c r="H130" t="s">
        <v>450</v>
      </c>
      <c r="I130" t="s">
        <v>26</v>
      </c>
      <c r="J130" t="s">
        <v>27</v>
      </c>
      <c r="K130" t="s">
        <v>28</v>
      </c>
      <c r="L130" t="s">
        <v>41</v>
      </c>
      <c r="M130" t="s">
        <v>137</v>
      </c>
      <c r="N130" t="s">
        <v>31</v>
      </c>
      <c r="O130" t="s">
        <v>43</v>
      </c>
      <c r="P130">
        <v>9</v>
      </c>
      <c r="Q130">
        <v>148.99</v>
      </c>
      <c r="R130">
        <v>5</v>
      </c>
      <c r="S130">
        <v>1273.8599999999999</v>
      </c>
      <c r="T130">
        <v>117.91</v>
      </c>
      <c r="U130">
        <v>265.73</v>
      </c>
      <c r="V130" s="10">
        <f>(raw_data[[#This Row],[Profit]] / (raw_data[[#This Row],[Unit_Price]]* raw_data[[#This Row],[Quantity_Sold]]))</f>
        <v>0.19817139107024334</v>
      </c>
      <c r="W130">
        <v>367</v>
      </c>
      <c r="X130" t="s">
        <v>51</v>
      </c>
      <c r="Y130" t="s">
        <v>34</v>
      </c>
      <c r="Z130">
        <v>35.65</v>
      </c>
      <c r="AA130">
        <v>2</v>
      </c>
    </row>
    <row r="131" spans="1:27" x14ac:dyDescent="0.3">
      <c r="A131" t="s">
        <v>451</v>
      </c>
      <c r="B131" s="1">
        <v>45306</v>
      </c>
      <c r="C131" s="1" t="str">
        <f>TEXT(raw_data[[#This Row],[Order_Date]], "mmm")</f>
        <v>Jan</v>
      </c>
      <c r="D131" s="1">
        <v>45311</v>
      </c>
      <c r="E131" s="6">
        <f>raw_data[[#This Row],[Ship_Date]]-raw_data[[#This Row],[Order_Date]]</f>
        <v>5</v>
      </c>
      <c r="F131" s="6" t="str">
        <f>IF(raw_data[[#This Row],[Delivery_Days]] &lt;= 5, "On Time", "Late")</f>
        <v>On Time</v>
      </c>
      <c r="G131" t="s">
        <v>452</v>
      </c>
      <c r="H131" t="s">
        <v>453</v>
      </c>
      <c r="I131" t="s">
        <v>62</v>
      </c>
      <c r="J131" t="s">
        <v>39</v>
      </c>
      <c r="K131" t="s">
        <v>40</v>
      </c>
      <c r="L131" t="s">
        <v>41</v>
      </c>
      <c r="M131" t="s">
        <v>48</v>
      </c>
      <c r="N131" t="s">
        <v>31</v>
      </c>
      <c r="O131" t="s">
        <v>32</v>
      </c>
      <c r="P131">
        <v>8</v>
      </c>
      <c r="Q131">
        <v>1323.14</v>
      </c>
      <c r="R131">
        <v>15</v>
      </c>
      <c r="S131">
        <v>8997.35</v>
      </c>
      <c r="T131">
        <v>1052.1099999999999</v>
      </c>
      <c r="U131">
        <v>1843</v>
      </c>
      <c r="V131" s="10">
        <f>(raw_data[[#This Row],[Profit]] / (raw_data[[#This Row],[Unit_Price]]* raw_data[[#This Row],[Quantity_Sold]]))</f>
        <v>0.17411233883035807</v>
      </c>
      <c r="W131">
        <v>464</v>
      </c>
      <c r="X131" t="s">
        <v>33</v>
      </c>
      <c r="Y131" t="s">
        <v>52</v>
      </c>
      <c r="Z131">
        <v>30.84</v>
      </c>
      <c r="AA131">
        <v>5</v>
      </c>
    </row>
    <row r="132" spans="1:27" x14ac:dyDescent="0.3">
      <c r="A132" t="s">
        <v>454</v>
      </c>
      <c r="B132" s="1">
        <v>45568</v>
      </c>
      <c r="C132" s="1" t="str">
        <f>TEXT(raw_data[[#This Row],[Order_Date]], "mmm")</f>
        <v>Oct</v>
      </c>
      <c r="D132" s="1">
        <v>45575</v>
      </c>
      <c r="E132" s="6">
        <f>raw_data[[#This Row],[Ship_Date]]-raw_data[[#This Row],[Order_Date]]</f>
        <v>7</v>
      </c>
      <c r="F132" s="6" t="str">
        <f>IF(raw_data[[#This Row],[Delivery_Days]] &lt;= 5, "On Time", "Late")</f>
        <v>Late</v>
      </c>
      <c r="G132" t="s">
        <v>455</v>
      </c>
      <c r="H132" t="s">
        <v>456</v>
      </c>
      <c r="I132" t="s">
        <v>47</v>
      </c>
      <c r="J132" t="s">
        <v>39</v>
      </c>
      <c r="K132" t="s">
        <v>40</v>
      </c>
      <c r="L132" t="s">
        <v>41</v>
      </c>
      <c r="M132" t="s">
        <v>48</v>
      </c>
      <c r="N132" t="s">
        <v>49</v>
      </c>
      <c r="O132" t="s">
        <v>43</v>
      </c>
      <c r="P132">
        <v>3</v>
      </c>
      <c r="Q132">
        <v>1770.38</v>
      </c>
      <c r="R132">
        <v>0</v>
      </c>
      <c r="S132">
        <v>5311.14</v>
      </c>
      <c r="T132">
        <v>1591.84</v>
      </c>
      <c r="U132">
        <v>535.62</v>
      </c>
      <c r="V132" s="10">
        <f>(raw_data[[#This Row],[Profit]] / (raw_data[[#This Row],[Unit_Price]]* raw_data[[#This Row],[Quantity_Sold]]))</f>
        <v>0.10084840542708344</v>
      </c>
      <c r="W132">
        <v>448</v>
      </c>
      <c r="X132" t="s">
        <v>33</v>
      </c>
      <c r="Y132" t="s">
        <v>34</v>
      </c>
      <c r="Z132">
        <v>18.43</v>
      </c>
      <c r="AA132">
        <v>5</v>
      </c>
    </row>
    <row r="133" spans="1:27" x14ac:dyDescent="0.3">
      <c r="A133" t="s">
        <v>457</v>
      </c>
      <c r="B133" s="1">
        <v>45724</v>
      </c>
      <c r="C133" s="1" t="str">
        <f>TEXT(raw_data[[#This Row],[Order_Date]], "mmm")</f>
        <v>Mar</v>
      </c>
      <c r="D133" s="1">
        <v>45727</v>
      </c>
      <c r="E133" s="6">
        <f>raw_data[[#This Row],[Ship_Date]]-raw_data[[#This Row],[Order_Date]]</f>
        <v>3</v>
      </c>
      <c r="F133" s="6" t="str">
        <f>IF(raw_data[[#This Row],[Delivery_Days]] &lt;= 5, "On Time", "Late")</f>
        <v>On Time</v>
      </c>
      <c r="G133" t="s">
        <v>458</v>
      </c>
      <c r="H133" t="s">
        <v>459</v>
      </c>
      <c r="I133" t="s">
        <v>47</v>
      </c>
      <c r="J133" t="s">
        <v>27</v>
      </c>
      <c r="K133" t="s">
        <v>28</v>
      </c>
      <c r="L133" t="s">
        <v>69</v>
      </c>
      <c r="M133" t="s">
        <v>30</v>
      </c>
      <c r="N133" t="s">
        <v>31</v>
      </c>
      <c r="O133" t="s">
        <v>71</v>
      </c>
      <c r="P133">
        <v>9</v>
      </c>
      <c r="Q133">
        <v>935.98</v>
      </c>
      <c r="R133">
        <v>20</v>
      </c>
      <c r="S133">
        <v>6739.06</v>
      </c>
      <c r="T133">
        <v>700.28</v>
      </c>
      <c r="U133">
        <v>1697.04</v>
      </c>
      <c r="V133" s="10">
        <f>(raw_data[[#This Row],[Profit]] / (raw_data[[#This Row],[Unit_Price]]* raw_data[[#This Row],[Quantity_Sold]]))</f>
        <v>0.20145729609607044</v>
      </c>
      <c r="W133">
        <v>414</v>
      </c>
      <c r="X133" t="s">
        <v>33</v>
      </c>
      <c r="Y133" t="s">
        <v>79</v>
      </c>
      <c r="Z133">
        <v>12.31</v>
      </c>
      <c r="AA133">
        <v>4</v>
      </c>
    </row>
    <row r="134" spans="1:27" x14ac:dyDescent="0.3">
      <c r="A134" t="s">
        <v>460</v>
      </c>
      <c r="B134" s="1">
        <v>45399</v>
      </c>
      <c r="C134" s="1" t="str">
        <f>TEXT(raw_data[[#This Row],[Order_Date]], "mmm")</f>
        <v>Apr</v>
      </c>
      <c r="D134" s="1">
        <v>45403</v>
      </c>
      <c r="E134" s="6">
        <f>raw_data[[#This Row],[Ship_Date]]-raw_data[[#This Row],[Order_Date]]</f>
        <v>4</v>
      </c>
      <c r="F134" s="6" t="str">
        <f>IF(raw_data[[#This Row],[Delivery_Days]] &lt;= 5, "On Time", "Late")</f>
        <v>On Time</v>
      </c>
      <c r="G134" t="s">
        <v>461</v>
      </c>
      <c r="H134" t="s">
        <v>462</v>
      </c>
      <c r="I134" t="s">
        <v>38</v>
      </c>
      <c r="J134" t="s">
        <v>63</v>
      </c>
      <c r="K134" t="s">
        <v>28</v>
      </c>
      <c r="L134" t="s">
        <v>41</v>
      </c>
      <c r="M134" t="s">
        <v>58</v>
      </c>
      <c r="N134" t="s">
        <v>31</v>
      </c>
      <c r="O134" t="s">
        <v>50</v>
      </c>
      <c r="P134">
        <v>5</v>
      </c>
      <c r="Q134">
        <v>1486.4</v>
      </c>
      <c r="R134">
        <v>20</v>
      </c>
      <c r="S134">
        <v>5945.6</v>
      </c>
      <c r="T134">
        <v>1192.57</v>
      </c>
      <c r="U134">
        <v>1175.32</v>
      </c>
      <c r="V134" s="10">
        <f>(raw_data[[#This Row],[Profit]] / (raw_data[[#This Row],[Unit_Price]]* raw_data[[#This Row],[Quantity_Sold]]))</f>
        <v>0.15814316469321851</v>
      </c>
      <c r="W134">
        <v>263</v>
      </c>
      <c r="X134" t="s">
        <v>51</v>
      </c>
      <c r="Y134" t="s">
        <v>34</v>
      </c>
      <c r="Z134">
        <v>23.04</v>
      </c>
      <c r="AA134">
        <v>1</v>
      </c>
    </row>
    <row r="135" spans="1:27" x14ac:dyDescent="0.3">
      <c r="A135" t="s">
        <v>463</v>
      </c>
      <c r="B135" s="1">
        <v>45363</v>
      </c>
      <c r="C135" s="1" t="str">
        <f>TEXT(raw_data[[#This Row],[Order_Date]], "mmm")</f>
        <v>Mar</v>
      </c>
      <c r="D135" s="1">
        <v>45367</v>
      </c>
      <c r="E135" s="6">
        <f>raw_data[[#This Row],[Ship_Date]]-raw_data[[#This Row],[Order_Date]]</f>
        <v>4</v>
      </c>
      <c r="F135" s="6" t="str">
        <f>IF(raw_data[[#This Row],[Delivery_Days]] &lt;= 5, "On Time", "Late")</f>
        <v>On Time</v>
      </c>
      <c r="G135" t="s">
        <v>464</v>
      </c>
      <c r="H135" t="s">
        <v>465</v>
      </c>
      <c r="I135" t="s">
        <v>47</v>
      </c>
      <c r="J135" t="s">
        <v>90</v>
      </c>
      <c r="K135" t="s">
        <v>40</v>
      </c>
      <c r="L135" t="s">
        <v>41</v>
      </c>
      <c r="M135" t="s">
        <v>150</v>
      </c>
      <c r="N135" t="s">
        <v>31</v>
      </c>
      <c r="O135" t="s">
        <v>43</v>
      </c>
      <c r="P135">
        <v>4</v>
      </c>
      <c r="Q135">
        <v>681.02</v>
      </c>
      <c r="R135">
        <v>0</v>
      </c>
      <c r="S135">
        <v>2724.08</v>
      </c>
      <c r="T135">
        <v>461.89</v>
      </c>
      <c r="U135">
        <v>876.52</v>
      </c>
      <c r="V135" s="10">
        <f>(raw_data[[#This Row],[Profit]] / (raw_data[[#This Row],[Unit_Price]]* raw_data[[#This Row],[Quantity_Sold]]))</f>
        <v>0.32176734897653519</v>
      </c>
      <c r="W135">
        <v>154</v>
      </c>
      <c r="X135" t="s">
        <v>33</v>
      </c>
      <c r="Y135" t="s">
        <v>79</v>
      </c>
      <c r="Z135">
        <v>34.42</v>
      </c>
      <c r="AA135">
        <v>2</v>
      </c>
    </row>
    <row r="136" spans="1:27" x14ac:dyDescent="0.3">
      <c r="A136" t="s">
        <v>466</v>
      </c>
      <c r="B136" s="1">
        <v>45255</v>
      </c>
      <c r="C136" s="1" t="str">
        <f>TEXT(raw_data[[#This Row],[Order_Date]], "mmm")</f>
        <v>Nov</v>
      </c>
      <c r="D136" s="1">
        <v>45260</v>
      </c>
      <c r="E136" s="6">
        <f>raw_data[[#This Row],[Ship_Date]]-raw_data[[#This Row],[Order_Date]]</f>
        <v>5</v>
      </c>
      <c r="F136" s="6" t="str">
        <f>IF(raw_data[[#This Row],[Delivery_Days]] &lt;= 5, "On Time", "Late")</f>
        <v>On Time</v>
      </c>
      <c r="G136" t="s">
        <v>467</v>
      </c>
      <c r="H136" t="s">
        <v>468</v>
      </c>
      <c r="I136" t="s">
        <v>26</v>
      </c>
      <c r="J136" t="s">
        <v>39</v>
      </c>
      <c r="K136" t="s">
        <v>40</v>
      </c>
      <c r="L136" t="s">
        <v>29</v>
      </c>
      <c r="M136" t="s">
        <v>150</v>
      </c>
      <c r="N136" t="s">
        <v>31</v>
      </c>
      <c r="O136" t="s">
        <v>43</v>
      </c>
      <c r="P136">
        <v>7</v>
      </c>
      <c r="Q136">
        <v>648.27</v>
      </c>
      <c r="R136">
        <v>20</v>
      </c>
      <c r="S136">
        <v>3630.31</v>
      </c>
      <c r="T136">
        <v>568.49</v>
      </c>
      <c r="U136">
        <v>446.77</v>
      </c>
      <c r="V136" s="10">
        <f>(raw_data[[#This Row],[Profit]] / (raw_data[[#This Row],[Unit_Price]]* raw_data[[#This Row],[Quantity_Sold]]))</f>
        <v>9.845324589181316E-2</v>
      </c>
      <c r="W136">
        <v>314</v>
      </c>
      <c r="X136" t="s">
        <v>33</v>
      </c>
      <c r="Y136" t="s">
        <v>34</v>
      </c>
      <c r="Z136">
        <v>48.08</v>
      </c>
      <c r="AA136">
        <v>4</v>
      </c>
    </row>
    <row r="137" spans="1:27" x14ac:dyDescent="0.3">
      <c r="A137" t="s">
        <v>469</v>
      </c>
      <c r="B137" s="1">
        <v>45383</v>
      </c>
      <c r="C137" s="1" t="str">
        <f>TEXT(raw_data[[#This Row],[Order_Date]], "mmm")</f>
        <v>Apr</v>
      </c>
      <c r="D137" s="1">
        <v>45387</v>
      </c>
      <c r="E137" s="6">
        <f>raw_data[[#This Row],[Ship_Date]]-raw_data[[#This Row],[Order_Date]]</f>
        <v>4</v>
      </c>
      <c r="F137" s="6" t="str">
        <f>IF(raw_data[[#This Row],[Delivery_Days]] &lt;= 5, "On Time", "Late")</f>
        <v>On Time</v>
      </c>
      <c r="G137" t="s">
        <v>470</v>
      </c>
      <c r="H137" t="s">
        <v>471</v>
      </c>
      <c r="I137" t="s">
        <v>38</v>
      </c>
      <c r="J137" t="s">
        <v>90</v>
      </c>
      <c r="K137" t="s">
        <v>40</v>
      </c>
      <c r="L137" t="s">
        <v>75</v>
      </c>
      <c r="M137" t="s">
        <v>64</v>
      </c>
      <c r="N137" t="s">
        <v>49</v>
      </c>
      <c r="O137" t="s">
        <v>83</v>
      </c>
      <c r="P137">
        <v>9</v>
      </c>
      <c r="Q137">
        <v>778.57</v>
      </c>
      <c r="R137">
        <v>15</v>
      </c>
      <c r="S137">
        <v>5956.06</v>
      </c>
      <c r="T137">
        <v>644.04</v>
      </c>
      <c r="U137">
        <v>1029.1500000000001</v>
      </c>
      <c r="V137" s="10">
        <f>(raw_data[[#This Row],[Profit]] / (raw_data[[#This Row],[Unit_Price]]* raw_data[[#This Row],[Quantity_Sold]]))</f>
        <v>0.14687182912262225</v>
      </c>
      <c r="W137">
        <v>228</v>
      </c>
      <c r="X137" t="s">
        <v>51</v>
      </c>
      <c r="Y137" t="s">
        <v>34</v>
      </c>
      <c r="Z137">
        <v>46.28</v>
      </c>
      <c r="AA137">
        <v>1</v>
      </c>
    </row>
    <row r="138" spans="1:27" x14ac:dyDescent="0.3">
      <c r="A138" t="s">
        <v>472</v>
      </c>
      <c r="B138" s="1">
        <v>45316</v>
      </c>
      <c r="C138" s="1" t="str">
        <f>TEXT(raw_data[[#This Row],[Order_Date]], "mmm")</f>
        <v>Jan</v>
      </c>
      <c r="D138" s="1">
        <v>45324</v>
      </c>
      <c r="E138" s="6">
        <f>raw_data[[#This Row],[Ship_Date]]-raw_data[[#This Row],[Order_Date]]</f>
        <v>8</v>
      </c>
      <c r="F138" s="6" t="str">
        <f>IF(raw_data[[#This Row],[Delivery_Days]] &lt;= 5, "On Time", "Late")</f>
        <v>Late</v>
      </c>
      <c r="G138" t="s">
        <v>473</v>
      </c>
      <c r="H138" t="s">
        <v>474</v>
      </c>
      <c r="I138" t="s">
        <v>26</v>
      </c>
      <c r="J138" t="s">
        <v>39</v>
      </c>
      <c r="K138" t="s">
        <v>40</v>
      </c>
      <c r="L138" t="s">
        <v>41</v>
      </c>
      <c r="M138" t="s">
        <v>64</v>
      </c>
      <c r="N138" t="s">
        <v>49</v>
      </c>
      <c r="O138" t="s">
        <v>83</v>
      </c>
      <c r="P138">
        <v>3</v>
      </c>
      <c r="Q138">
        <v>1096.49</v>
      </c>
      <c r="R138">
        <v>10</v>
      </c>
      <c r="S138">
        <v>2960.52</v>
      </c>
      <c r="T138">
        <v>938.97</v>
      </c>
      <c r="U138">
        <v>425.3</v>
      </c>
      <c r="V138" s="10">
        <f>(raw_data[[#This Row],[Profit]] / (raw_data[[#This Row],[Unit_Price]]* raw_data[[#This Row],[Quantity_Sold]]))</f>
        <v>0.12929134480630616</v>
      </c>
      <c r="W138">
        <v>250</v>
      </c>
      <c r="X138" t="s">
        <v>33</v>
      </c>
      <c r="Y138" t="s">
        <v>52</v>
      </c>
      <c r="Z138">
        <v>25.05</v>
      </c>
      <c r="AA138">
        <v>1</v>
      </c>
    </row>
    <row r="139" spans="1:27" x14ac:dyDescent="0.3">
      <c r="A139" t="s">
        <v>475</v>
      </c>
      <c r="B139" s="1">
        <v>45673</v>
      </c>
      <c r="C139" s="1" t="str">
        <f>TEXT(raw_data[[#This Row],[Order_Date]], "mmm")</f>
        <v>Jan</v>
      </c>
      <c r="D139" s="1">
        <v>45678</v>
      </c>
      <c r="E139" s="6">
        <f>raw_data[[#This Row],[Ship_Date]]-raw_data[[#This Row],[Order_Date]]</f>
        <v>5</v>
      </c>
      <c r="F139" s="6" t="str">
        <f>IF(raw_data[[#This Row],[Delivery_Days]] &lt;= 5, "On Time", "Late")</f>
        <v>On Time</v>
      </c>
      <c r="G139" t="s">
        <v>476</v>
      </c>
      <c r="H139" t="s">
        <v>477</v>
      </c>
      <c r="I139" t="s">
        <v>26</v>
      </c>
      <c r="J139" t="s">
        <v>98</v>
      </c>
      <c r="K139" t="s">
        <v>40</v>
      </c>
      <c r="L139" t="s">
        <v>41</v>
      </c>
      <c r="M139" t="s">
        <v>42</v>
      </c>
      <c r="N139" t="s">
        <v>31</v>
      </c>
      <c r="O139" t="s">
        <v>43</v>
      </c>
      <c r="P139">
        <v>10</v>
      </c>
      <c r="Q139">
        <v>860.08</v>
      </c>
      <c r="R139">
        <v>0</v>
      </c>
      <c r="S139">
        <v>8600.7999999999993</v>
      </c>
      <c r="T139">
        <v>660.23</v>
      </c>
      <c r="U139">
        <v>1998.5</v>
      </c>
      <c r="V139" s="10">
        <f>(raw_data[[#This Row],[Profit]] / (raw_data[[#This Row],[Unit_Price]]* raw_data[[#This Row],[Quantity_Sold]]))</f>
        <v>0.23236210585061851</v>
      </c>
      <c r="W139">
        <v>418</v>
      </c>
      <c r="X139" t="s">
        <v>33</v>
      </c>
      <c r="Y139" t="s">
        <v>52</v>
      </c>
      <c r="Z139">
        <v>14.81</v>
      </c>
      <c r="AA139">
        <v>1</v>
      </c>
    </row>
    <row r="140" spans="1:27" x14ac:dyDescent="0.3">
      <c r="A140" t="s">
        <v>478</v>
      </c>
      <c r="B140" s="1">
        <v>45820</v>
      </c>
      <c r="C140" s="1" t="str">
        <f>TEXT(raw_data[[#This Row],[Order_Date]], "mmm")</f>
        <v>Jun</v>
      </c>
      <c r="D140" s="1">
        <v>45822</v>
      </c>
      <c r="E140" s="6">
        <f>raw_data[[#This Row],[Ship_Date]]-raw_data[[#This Row],[Order_Date]]</f>
        <v>2</v>
      </c>
      <c r="F140" s="6" t="str">
        <f>IF(raw_data[[#This Row],[Delivery_Days]] &lt;= 5, "On Time", "Late")</f>
        <v>On Time</v>
      </c>
      <c r="G140" t="s">
        <v>479</v>
      </c>
      <c r="H140" t="s">
        <v>480</v>
      </c>
      <c r="I140" t="s">
        <v>47</v>
      </c>
      <c r="J140" t="s">
        <v>39</v>
      </c>
      <c r="K140" t="s">
        <v>40</v>
      </c>
      <c r="L140" t="s">
        <v>75</v>
      </c>
      <c r="M140" t="s">
        <v>117</v>
      </c>
      <c r="N140" t="s">
        <v>49</v>
      </c>
      <c r="O140" t="s">
        <v>43</v>
      </c>
      <c r="P140">
        <v>9</v>
      </c>
      <c r="Q140">
        <v>1415.75</v>
      </c>
      <c r="R140">
        <v>0</v>
      </c>
      <c r="S140">
        <v>12741.75</v>
      </c>
      <c r="T140">
        <v>1246.3900000000001</v>
      </c>
      <c r="U140">
        <v>1524.24</v>
      </c>
      <c r="V140" s="10">
        <f>(raw_data[[#This Row],[Profit]] / (raw_data[[#This Row],[Unit_Price]]* raw_data[[#This Row],[Quantity_Sold]]))</f>
        <v>0.1196256401200777</v>
      </c>
      <c r="W140">
        <v>209</v>
      </c>
      <c r="X140" t="s">
        <v>33</v>
      </c>
      <c r="Y140" t="s">
        <v>34</v>
      </c>
      <c r="Z140">
        <v>39.46</v>
      </c>
      <c r="AA140">
        <v>4</v>
      </c>
    </row>
    <row r="141" spans="1:27" x14ac:dyDescent="0.3">
      <c r="A141" t="s">
        <v>481</v>
      </c>
      <c r="B141" s="1">
        <v>45727</v>
      </c>
      <c r="C141" s="1" t="str">
        <f>TEXT(raw_data[[#This Row],[Order_Date]], "mmm")</f>
        <v>Mar</v>
      </c>
      <c r="D141" s="1">
        <v>45736</v>
      </c>
      <c r="E141" s="6">
        <f>raw_data[[#This Row],[Ship_Date]]-raw_data[[#This Row],[Order_Date]]</f>
        <v>9</v>
      </c>
      <c r="F141" s="6" t="str">
        <f>IF(raw_data[[#This Row],[Delivery_Days]] &lt;= 5, "On Time", "Late")</f>
        <v>Late</v>
      </c>
      <c r="G141" t="s">
        <v>482</v>
      </c>
      <c r="H141" t="s">
        <v>483</v>
      </c>
      <c r="I141" t="s">
        <v>38</v>
      </c>
      <c r="J141" t="s">
        <v>94</v>
      </c>
      <c r="K141" t="s">
        <v>28</v>
      </c>
      <c r="L141" t="s">
        <v>75</v>
      </c>
      <c r="M141" t="s">
        <v>150</v>
      </c>
      <c r="N141" t="s">
        <v>31</v>
      </c>
      <c r="O141" t="s">
        <v>32</v>
      </c>
      <c r="P141">
        <v>7</v>
      </c>
      <c r="Q141">
        <v>1745.76</v>
      </c>
      <c r="R141">
        <v>15</v>
      </c>
      <c r="S141">
        <v>10387.27</v>
      </c>
      <c r="T141">
        <v>1089.49</v>
      </c>
      <c r="U141">
        <v>3904.81</v>
      </c>
      <c r="V141" s="10">
        <f>(raw_data[[#This Row],[Profit]] / (raw_data[[#This Row],[Unit_Price]]* raw_data[[#This Row],[Quantity_Sold]]))</f>
        <v>0.31953418568417197</v>
      </c>
      <c r="W141">
        <v>91</v>
      </c>
      <c r="X141" t="s">
        <v>51</v>
      </c>
      <c r="Y141" t="s">
        <v>52</v>
      </c>
      <c r="Z141">
        <v>10.73</v>
      </c>
      <c r="AA141">
        <v>2</v>
      </c>
    </row>
    <row r="142" spans="1:27" x14ac:dyDescent="0.3">
      <c r="A142" t="s">
        <v>484</v>
      </c>
      <c r="B142" s="1">
        <v>45596</v>
      </c>
      <c r="C142" s="1" t="str">
        <f>TEXT(raw_data[[#This Row],[Order_Date]], "mmm")</f>
        <v>Oct</v>
      </c>
      <c r="D142" s="1">
        <v>45600</v>
      </c>
      <c r="E142" s="6">
        <f>raw_data[[#This Row],[Ship_Date]]-raw_data[[#This Row],[Order_Date]]</f>
        <v>4</v>
      </c>
      <c r="F142" s="6" t="str">
        <f>IF(raw_data[[#This Row],[Delivery_Days]] &lt;= 5, "On Time", "Late")</f>
        <v>On Time</v>
      </c>
      <c r="G142" t="s">
        <v>485</v>
      </c>
      <c r="H142" t="s">
        <v>486</v>
      </c>
      <c r="I142" t="s">
        <v>38</v>
      </c>
      <c r="J142" t="s">
        <v>39</v>
      </c>
      <c r="K142" t="s">
        <v>40</v>
      </c>
      <c r="L142" t="s">
        <v>29</v>
      </c>
      <c r="M142" t="s">
        <v>30</v>
      </c>
      <c r="N142" t="s">
        <v>31</v>
      </c>
      <c r="O142" t="s">
        <v>43</v>
      </c>
      <c r="P142">
        <v>9</v>
      </c>
      <c r="Q142">
        <v>952.86</v>
      </c>
      <c r="R142">
        <v>15</v>
      </c>
      <c r="S142">
        <v>7289.38</v>
      </c>
      <c r="T142">
        <v>723.77</v>
      </c>
      <c r="U142">
        <v>1752.54</v>
      </c>
      <c r="V142" s="10">
        <f>(raw_data[[#This Row],[Profit]] / (raw_data[[#This Row],[Unit_Price]]* raw_data[[#This Row],[Quantity_Sold]]))</f>
        <v>0.20436020681597156</v>
      </c>
      <c r="W142">
        <v>79</v>
      </c>
      <c r="X142" t="s">
        <v>51</v>
      </c>
      <c r="Y142" t="s">
        <v>34</v>
      </c>
      <c r="Z142">
        <v>47.18</v>
      </c>
      <c r="AA142">
        <v>1</v>
      </c>
    </row>
    <row r="143" spans="1:27" x14ac:dyDescent="0.3">
      <c r="A143" t="s">
        <v>487</v>
      </c>
      <c r="B143" s="1">
        <v>45670</v>
      </c>
      <c r="C143" s="1" t="str">
        <f>TEXT(raw_data[[#This Row],[Order_Date]], "mmm")</f>
        <v>Jan</v>
      </c>
      <c r="D143" s="1">
        <v>45672</v>
      </c>
      <c r="E143" s="6">
        <f>raw_data[[#This Row],[Ship_Date]]-raw_data[[#This Row],[Order_Date]]</f>
        <v>2</v>
      </c>
      <c r="F143" s="6" t="str">
        <f>IF(raw_data[[#This Row],[Delivery_Days]] &lt;= 5, "On Time", "Late")</f>
        <v>On Time</v>
      </c>
      <c r="G143" t="s">
        <v>488</v>
      </c>
      <c r="H143" t="s">
        <v>489</v>
      </c>
      <c r="I143" t="s">
        <v>26</v>
      </c>
      <c r="J143" t="s">
        <v>39</v>
      </c>
      <c r="K143" t="s">
        <v>40</v>
      </c>
      <c r="L143" t="s">
        <v>75</v>
      </c>
      <c r="M143" t="s">
        <v>64</v>
      </c>
      <c r="N143" t="s">
        <v>31</v>
      </c>
      <c r="O143" t="s">
        <v>83</v>
      </c>
      <c r="P143">
        <v>1</v>
      </c>
      <c r="Q143">
        <v>1543.8</v>
      </c>
      <c r="R143">
        <v>5</v>
      </c>
      <c r="S143">
        <v>1466.61</v>
      </c>
      <c r="T143">
        <v>1021.72</v>
      </c>
      <c r="U143">
        <v>495.98</v>
      </c>
      <c r="V143" s="10">
        <f>(raw_data[[#This Row],[Profit]] / (raw_data[[#This Row],[Unit_Price]]* raw_data[[#This Row],[Quantity_Sold]]))</f>
        <v>0.32127218551625858</v>
      </c>
      <c r="W143">
        <v>344</v>
      </c>
      <c r="X143" t="s">
        <v>33</v>
      </c>
      <c r="Y143" t="s">
        <v>34</v>
      </c>
      <c r="Z143">
        <v>38.32</v>
      </c>
      <c r="AA143">
        <v>4</v>
      </c>
    </row>
    <row r="144" spans="1:27" x14ac:dyDescent="0.3">
      <c r="A144" t="s">
        <v>490</v>
      </c>
      <c r="B144" s="1">
        <v>45761</v>
      </c>
      <c r="C144" s="1" t="str">
        <f>TEXT(raw_data[[#This Row],[Order_Date]], "mmm")</f>
        <v>Apr</v>
      </c>
      <c r="D144" s="1">
        <v>45766</v>
      </c>
      <c r="E144" s="6">
        <f>raw_data[[#This Row],[Ship_Date]]-raw_data[[#This Row],[Order_Date]]</f>
        <v>5</v>
      </c>
      <c r="F144" s="6" t="str">
        <f>IF(raw_data[[#This Row],[Delivery_Days]] &lt;= 5, "On Time", "Late")</f>
        <v>On Time</v>
      </c>
      <c r="G144" t="s">
        <v>491</v>
      </c>
      <c r="H144" t="s">
        <v>492</v>
      </c>
      <c r="I144" t="s">
        <v>38</v>
      </c>
      <c r="J144" t="s">
        <v>98</v>
      </c>
      <c r="K144" t="s">
        <v>40</v>
      </c>
      <c r="L144" t="s">
        <v>41</v>
      </c>
      <c r="M144" t="s">
        <v>42</v>
      </c>
      <c r="N144" t="s">
        <v>31</v>
      </c>
      <c r="O144" t="s">
        <v>83</v>
      </c>
      <c r="P144">
        <v>1</v>
      </c>
      <c r="Q144">
        <v>473.67</v>
      </c>
      <c r="R144">
        <v>5</v>
      </c>
      <c r="S144">
        <v>449.99</v>
      </c>
      <c r="T144">
        <v>355.81</v>
      </c>
      <c r="U144">
        <v>111.97</v>
      </c>
      <c r="V144" s="10">
        <f>(raw_data[[#This Row],[Profit]] / (raw_data[[#This Row],[Unit_Price]]* raw_data[[#This Row],[Quantity_Sold]]))</f>
        <v>0.23638820275719383</v>
      </c>
      <c r="W144">
        <v>306</v>
      </c>
      <c r="X144" t="s">
        <v>51</v>
      </c>
      <c r="Y144" t="s">
        <v>34</v>
      </c>
      <c r="Z144">
        <v>18.579999999999998</v>
      </c>
      <c r="AA144">
        <v>2</v>
      </c>
    </row>
    <row r="145" spans="1:27" x14ac:dyDescent="0.3">
      <c r="A145" t="s">
        <v>493</v>
      </c>
      <c r="B145" s="1">
        <v>45537</v>
      </c>
      <c r="C145" s="1" t="str">
        <f>TEXT(raw_data[[#This Row],[Order_Date]], "mmm")</f>
        <v>Sep</v>
      </c>
      <c r="D145" s="1">
        <v>45540</v>
      </c>
      <c r="E145" s="6">
        <f>raw_data[[#This Row],[Ship_Date]]-raw_data[[#This Row],[Order_Date]]</f>
        <v>3</v>
      </c>
      <c r="F145" s="6" t="str">
        <f>IF(raw_data[[#This Row],[Delivery_Days]] &lt;= 5, "On Time", "Late")</f>
        <v>On Time</v>
      </c>
      <c r="G145" t="s">
        <v>494</v>
      </c>
      <c r="H145" t="s">
        <v>495</v>
      </c>
      <c r="I145" t="s">
        <v>47</v>
      </c>
      <c r="J145" t="s">
        <v>56</v>
      </c>
      <c r="K145" t="s">
        <v>57</v>
      </c>
      <c r="L145" t="s">
        <v>75</v>
      </c>
      <c r="M145" t="s">
        <v>30</v>
      </c>
      <c r="N145" t="s">
        <v>31</v>
      </c>
      <c r="O145" t="s">
        <v>32</v>
      </c>
      <c r="P145">
        <v>9</v>
      </c>
      <c r="Q145">
        <v>586.54999999999995</v>
      </c>
      <c r="R145">
        <v>20</v>
      </c>
      <c r="S145">
        <v>4223.16</v>
      </c>
      <c r="T145">
        <v>506.73</v>
      </c>
      <c r="U145">
        <v>574.70000000000005</v>
      </c>
      <c r="V145" s="10">
        <f>(raw_data[[#This Row],[Profit]] / (raw_data[[#This Row],[Unit_Price]]* raw_data[[#This Row],[Quantity_Sold]]))</f>
        <v>0.10886634652724501</v>
      </c>
      <c r="W145">
        <v>497</v>
      </c>
      <c r="X145" t="s">
        <v>51</v>
      </c>
      <c r="Y145" t="s">
        <v>52</v>
      </c>
      <c r="Z145">
        <v>35.21</v>
      </c>
      <c r="AA145">
        <v>5</v>
      </c>
    </row>
    <row r="146" spans="1:27" x14ac:dyDescent="0.3">
      <c r="A146" t="s">
        <v>496</v>
      </c>
      <c r="B146" s="1">
        <v>45334</v>
      </c>
      <c r="C146" s="1" t="str">
        <f>TEXT(raw_data[[#This Row],[Order_Date]], "mmm")</f>
        <v>Feb</v>
      </c>
      <c r="D146" s="1">
        <v>45342</v>
      </c>
      <c r="E146" s="6">
        <f>raw_data[[#This Row],[Ship_Date]]-raw_data[[#This Row],[Order_Date]]</f>
        <v>8</v>
      </c>
      <c r="F146" s="6" t="str">
        <f>IF(raw_data[[#This Row],[Delivery_Days]] &lt;= 5, "On Time", "Late")</f>
        <v>Late</v>
      </c>
      <c r="G146" t="s">
        <v>497</v>
      </c>
      <c r="H146" t="s">
        <v>498</v>
      </c>
      <c r="I146" t="s">
        <v>38</v>
      </c>
      <c r="J146" t="s">
        <v>94</v>
      </c>
      <c r="K146" t="s">
        <v>28</v>
      </c>
      <c r="L146" t="s">
        <v>75</v>
      </c>
      <c r="M146" t="s">
        <v>48</v>
      </c>
      <c r="N146" t="s">
        <v>49</v>
      </c>
      <c r="O146" t="s">
        <v>43</v>
      </c>
      <c r="P146">
        <v>7</v>
      </c>
      <c r="Q146">
        <v>340.97</v>
      </c>
      <c r="R146">
        <v>5</v>
      </c>
      <c r="S146">
        <v>2267.4499999999998</v>
      </c>
      <c r="T146">
        <v>281.75</v>
      </c>
      <c r="U146">
        <v>393.81</v>
      </c>
      <c r="V146" s="10">
        <f>(raw_data[[#This Row],[Profit]] / (raw_data[[#This Row],[Unit_Price]]* raw_data[[#This Row],[Quantity_Sold]]))</f>
        <v>0.16499566363190729</v>
      </c>
      <c r="W146">
        <v>439</v>
      </c>
      <c r="X146" t="s">
        <v>33</v>
      </c>
      <c r="Y146" t="s">
        <v>79</v>
      </c>
      <c r="Z146">
        <v>46.16</v>
      </c>
      <c r="AA146">
        <v>5</v>
      </c>
    </row>
    <row r="147" spans="1:27" x14ac:dyDescent="0.3">
      <c r="A147" t="s">
        <v>499</v>
      </c>
      <c r="B147" s="1">
        <v>45317</v>
      </c>
      <c r="C147" s="1" t="str">
        <f>TEXT(raw_data[[#This Row],[Order_Date]], "mmm")</f>
        <v>Jan</v>
      </c>
      <c r="D147" s="1">
        <v>45323</v>
      </c>
      <c r="E147" s="6">
        <f>raw_data[[#This Row],[Ship_Date]]-raw_data[[#This Row],[Order_Date]]</f>
        <v>6</v>
      </c>
      <c r="F147" s="6" t="str">
        <f>IF(raw_data[[#This Row],[Delivery_Days]] &lt;= 5, "On Time", "Late")</f>
        <v>Late</v>
      </c>
      <c r="G147" t="s">
        <v>500</v>
      </c>
      <c r="H147" t="s">
        <v>501</v>
      </c>
      <c r="I147" t="s">
        <v>26</v>
      </c>
      <c r="J147" t="s">
        <v>68</v>
      </c>
      <c r="K147" t="s">
        <v>57</v>
      </c>
      <c r="L147" t="s">
        <v>75</v>
      </c>
      <c r="M147" t="s">
        <v>42</v>
      </c>
      <c r="N147" t="s">
        <v>31</v>
      </c>
      <c r="O147" t="s">
        <v>43</v>
      </c>
      <c r="P147">
        <v>7</v>
      </c>
      <c r="Q147">
        <v>1083.48</v>
      </c>
      <c r="R147">
        <v>5</v>
      </c>
      <c r="S147">
        <v>7205.14</v>
      </c>
      <c r="T147">
        <v>732.97</v>
      </c>
      <c r="U147">
        <v>2330.89</v>
      </c>
      <c r="V147" s="10">
        <f>(raw_data[[#This Row],[Profit]] / (raw_data[[#This Row],[Unit_Price]]* raw_data[[#This Row],[Quantity_Sold]]))</f>
        <v>0.30732850233902392</v>
      </c>
      <c r="W147">
        <v>47</v>
      </c>
      <c r="X147" t="s">
        <v>33</v>
      </c>
      <c r="Y147" t="s">
        <v>34</v>
      </c>
      <c r="Z147">
        <v>17.079999999999998</v>
      </c>
      <c r="AA147">
        <v>5</v>
      </c>
    </row>
    <row r="148" spans="1:27" x14ac:dyDescent="0.3">
      <c r="A148" t="s">
        <v>502</v>
      </c>
      <c r="B148" s="1">
        <v>45798</v>
      </c>
      <c r="C148" s="1" t="str">
        <f>TEXT(raw_data[[#This Row],[Order_Date]], "mmm")</f>
        <v>May</v>
      </c>
      <c r="D148" s="1">
        <v>45802</v>
      </c>
      <c r="E148" s="6">
        <f>raw_data[[#This Row],[Ship_Date]]-raw_data[[#This Row],[Order_Date]]</f>
        <v>4</v>
      </c>
      <c r="F148" s="6" t="str">
        <f>IF(raw_data[[#This Row],[Delivery_Days]] &lt;= 5, "On Time", "Late")</f>
        <v>On Time</v>
      </c>
      <c r="G148" t="s">
        <v>503</v>
      </c>
      <c r="H148" t="s">
        <v>504</v>
      </c>
      <c r="I148" t="s">
        <v>62</v>
      </c>
      <c r="J148" t="s">
        <v>39</v>
      </c>
      <c r="K148" t="s">
        <v>40</v>
      </c>
      <c r="L148" t="s">
        <v>29</v>
      </c>
      <c r="M148" t="s">
        <v>137</v>
      </c>
      <c r="N148" t="s">
        <v>31</v>
      </c>
      <c r="O148" t="s">
        <v>32</v>
      </c>
      <c r="P148">
        <v>10</v>
      </c>
      <c r="Q148">
        <v>1619.07</v>
      </c>
      <c r="R148">
        <v>20</v>
      </c>
      <c r="S148">
        <v>12952.56</v>
      </c>
      <c r="T148">
        <v>1076.8499999999999</v>
      </c>
      <c r="U148">
        <v>4337.76</v>
      </c>
      <c r="V148" s="10">
        <f>(raw_data[[#This Row],[Profit]] / (raw_data[[#This Row],[Unit_Price]]* raw_data[[#This Row],[Quantity_Sold]]))</f>
        <v>0.26791676703292633</v>
      </c>
      <c r="W148">
        <v>108</v>
      </c>
      <c r="X148" t="s">
        <v>33</v>
      </c>
      <c r="Y148" t="s">
        <v>52</v>
      </c>
      <c r="Z148">
        <v>10.28</v>
      </c>
      <c r="AA148">
        <v>4</v>
      </c>
    </row>
    <row r="149" spans="1:27" x14ac:dyDescent="0.3">
      <c r="A149" t="s">
        <v>505</v>
      </c>
      <c r="B149" s="1">
        <v>45336</v>
      </c>
      <c r="C149" s="1" t="str">
        <f>TEXT(raw_data[[#This Row],[Order_Date]], "mmm")</f>
        <v>Feb</v>
      </c>
      <c r="D149" s="1">
        <v>45343</v>
      </c>
      <c r="E149" s="6">
        <f>raw_data[[#This Row],[Ship_Date]]-raw_data[[#This Row],[Order_Date]]</f>
        <v>7</v>
      </c>
      <c r="F149" s="6" t="str">
        <f>IF(raw_data[[#This Row],[Delivery_Days]] &lt;= 5, "On Time", "Late")</f>
        <v>Late</v>
      </c>
      <c r="G149" t="s">
        <v>506</v>
      </c>
      <c r="H149" t="s">
        <v>507</v>
      </c>
      <c r="I149" t="s">
        <v>47</v>
      </c>
      <c r="J149" t="s">
        <v>56</v>
      </c>
      <c r="K149" t="s">
        <v>57</v>
      </c>
      <c r="L149" t="s">
        <v>41</v>
      </c>
      <c r="M149" t="s">
        <v>48</v>
      </c>
      <c r="N149" t="s">
        <v>31</v>
      </c>
      <c r="O149" t="s">
        <v>43</v>
      </c>
      <c r="P149">
        <v>9</v>
      </c>
      <c r="Q149">
        <v>1834.5</v>
      </c>
      <c r="R149">
        <v>10</v>
      </c>
      <c r="S149">
        <v>14859.45</v>
      </c>
      <c r="T149">
        <v>1527.5</v>
      </c>
      <c r="U149">
        <v>2486.6999999999998</v>
      </c>
      <c r="V149" s="10">
        <f>(raw_data[[#This Row],[Profit]] / (raw_data[[#This Row],[Unit_Price]]* raw_data[[#This Row],[Quantity_Sold]]))</f>
        <v>0.15061324611610791</v>
      </c>
      <c r="W149">
        <v>133</v>
      </c>
      <c r="X149" t="s">
        <v>51</v>
      </c>
      <c r="Y149" t="s">
        <v>52</v>
      </c>
      <c r="Z149">
        <v>44.73</v>
      </c>
      <c r="AA149">
        <v>4</v>
      </c>
    </row>
    <row r="150" spans="1:27" x14ac:dyDescent="0.3">
      <c r="A150" t="s">
        <v>508</v>
      </c>
      <c r="B150" s="1">
        <v>45842</v>
      </c>
      <c r="C150" s="1" t="str">
        <f>TEXT(raw_data[[#This Row],[Order_Date]], "mmm")</f>
        <v>Jul</v>
      </c>
      <c r="D150" s="1">
        <v>45852</v>
      </c>
      <c r="E150" s="6">
        <f>raw_data[[#This Row],[Ship_Date]]-raw_data[[#This Row],[Order_Date]]</f>
        <v>10</v>
      </c>
      <c r="F150" s="6" t="str">
        <f>IF(raw_data[[#This Row],[Delivery_Days]] &lt;= 5, "On Time", "Late")</f>
        <v>Late</v>
      </c>
      <c r="G150" t="s">
        <v>509</v>
      </c>
      <c r="H150" t="s">
        <v>510</v>
      </c>
      <c r="I150" t="s">
        <v>38</v>
      </c>
      <c r="J150" t="s">
        <v>27</v>
      </c>
      <c r="K150" t="s">
        <v>28</v>
      </c>
      <c r="L150" t="s">
        <v>75</v>
      </c>
      <c r="M150" t="s">
        <v>117</v>
      </c>
      <c r="N150" t="s">
        <v>49</v>
      </c>
      <c r="O150" t="s">
        <v>32</v>
      </c>
      <c r="P150">
        <v>6</v>
      </c>
      <c r="Q150">
        <v>1832.94</v>
      </c>
      <c r="R150">
        <v>10</v>
      </c>
      <c r="S150">
        <v>9897.8799999999992</v>
      </c>
      <c r="T150">
        <v>1327.38</v>
      </c>
      <c r="U150">
        <v>2730.02</v>
      </c>
      <c r="V150" s="10">
        <f>(raw_data[[#This Row],[Profit]] / (raw_data[[#This Row],[Unit_Price]]* raw_data[[#This Row],[Quantity_Sold]]))</f>
        <v>0.24823689446099345</v>
      </c>
      <c r="W150">
        <v>133</v>
      </c>
      <c r="X150" t="s">
        <v>51</v>
      </c>
      <c r="Y150" t="s">
        <v>79</v>
      </c>
      <c r="Z150">
        <v>11.86</v>
      </c>
      <c r="AA150">
        <v>3</v>
      </c>
    </row>
    <row r="151" spans="1:27" x14ac:dyDescent="0.3">
      <c r="A151" t="s">
        <v>511</v>
      </c>
      <c r="B151" s="1">
        <v>45726</v>
      </c>
      <c r="C151" s="1" t="str">
        <f>TEXT(raw_data[[#This Row],[Order_Date]], "mmm")</f>
        <v>Mar</v>
      </c>
      <c r="D151" s="1">
        <v>45732</v>
      </c>
      <c r="E151" s="6">
        <f>raw_data[[#This Row],[Ship_Date]]-raw_data[[#This Row],[Order_Date]]</f>
        <v>6</v>
      </c>
      <c r="F151" s="6" t="str">
        <f>IF(raw_data[[#This Row],[Delivery_Days]] &lt;= 5, "On Time", "Late")</f>
        <v>Late</v>
      </c>
      <c r="G151" t="s">
        <v>512</v>
      </c>
      <c r="H151" t="s">
        <v>513</v>
      </c>
      <c r="I151" t="s">
        <v>62</v>
      </c>
      <c r="J151" t="s">
        <v>56</v>
      </c>
      <c r="K151" t="s">
        <v>57</v>
      </c>
      <c r="L151" t="s">
        <v>75</v>
      </c>
      <c r="M151" t="s">
        <v>64</v>
      </c>
      <c r="N151" t="s">
        <v>31</v>
      </c>
      <c r="O151" t="s">
        <v>50</v>
      </c>
      <c r="P151">
        <v>8</v>
      </c>
      <c r="Q151">
        <v>1675.06</v>
      </c>
      <c r="R151">
        <v>20</v>
      </c>
      <c r="S151">
        <v>10720.38</v>
      </c>
      <c r="T151">
        <v>1333.99</v>
      </c>
      <c r="U151">
        <v>2182.85</v>
      </c>
      <c r="V151" s="10">
        <f>(raw_data[[#This Row],[Profit]] / (raw_data[[#This Row],[Unit_Price]]* raw_data[[#This Row],[Quantity_Sold]]))</f>
        <v>0.1628934187432092</v>
      </c>
      <c r="W151">
        <v>235</v>
      </c>
      <c r="X151" t="s">
        <v>33</v>
      </c>
      <c r="Y151" t="s">
        <v>52</v>
      </c>
      <c r="Z151">
        <v>40.770000000000003</v>
      </c>
      <c r="AA151">
        <v>2</v>
      </c>
    </row>
    <row r="152" spans="1:27" x14ac:dyDescent="0.3">
      <c r="A152" t="s">
        <v>514</v>
      </c>
      <c r="B152" s="1">
        <v>45891</v>
      </c>
      <c r="C152" s="1" t="str">
        <f>TEXT(raw_data[[#This Row],[Order_Date]], "mmm")</f>
        <v>Aug</v>
      </c>
      <c r="D152" s="1">
        <v>45893</v>
      </c>
      <c r="E152" s="6">
        <f>raw_data[[#This Row],[Ship_Date]]-raw_data[[#This Row],[Order_Date]]</f>
        <v>2</v>
      </c>
      <c r="F152" s="6" t="str">
        <f>IF(raw_data[[#This Row],[Delivery_Days]] &lt;= 5, "On Time", "Late")</f>
        <v>On Time</v>
      </c>
      <c r="G152" t="s">
        <v>515</v>
      </c>
      <c r="H152" t="s">
        <v>516</v>
      </c>
      <c r="I152" t="s">
        <v>26</v>
      </c>
      <c r="J152" t="s">
        <v>90</v>
      </c>
      <c r="K152" t="s">
        <v>40</v>
      </c>
      <c r="L152" t="s">
        <v>75</v>
      </c>
      <c r="M152" t="s">
        <v>127</v>
      </c>
      <c r="N152" t="s">
        <v>49</v>
      </c>
      <c r="O152" t="s">
        <v>50</v>
      </c>
      <c r="P152">
        <v>9</v>
      </c>
      <c r="Q152">
        <v>1837.95</v>
      </c>
      <c r="R152">
        <v>0</v>
      </c>
      <c r="S152">
        <v>16541.55</v>
      </c>
      <c r="T152">
        <v>1391.67</v>
      </c>
      <c r="U152">
        <v>4016.52</v>
      </c>
      <c r="V152" s="10">
        <f>(raw_data[[#This Row],[Profit]] / (raw_data[[#This Row],[Unit_Price]]* raw_data[[#This Row],[Quantity_Sold]]))</f>
        <v>0.24281400473353465</v>
      </c>
      <c r="W152">
        <v>70</v>
      </c>
      <c r="X152" t="s">
        <v>33</v>
      </c>
      <c r="Y152" t="s">
        <v>34</v>
      </c>
      <c r="Z152">
        <v>36.82</v>
      </c>
      <c r="AA152">
        <v>1</v>
      </c>
    </row>
    <row r="153" spans="1:27" x14ac:dyDescent="0.3">
      <c r="A153" t="s">
        <v>517</v>
      </c>
      <c r="B153" s="1">
        <v>45508</v>
      </c>
      <c r="C153" s="1" t="str">
        <f>TEXT(raw_data[[#This Row],[Order_Date]], "mmm")</f>
        <v>Aug</v>
      </c>
      <c r="D153" s="1">
        <v>45509</v>
      </c>
      <c r="E153" s="6">
        <f>raw_data[[#This Row],[Ship_Date]]-raw_data[[#This Row],[Order_Date]]</f>
        <v>1</v>
      </c>
      <c r="F153" s="6" t="str">
        <f>IF(raw_data[[#This Row],[Delivery_Days]] &lt;= 5, "On Time", "Late")</f>
        <v>On Time</v>
      </c>
      <c r="G153" t="s">
        <v>518</v>
      </c>
      <c r="H153" t="s">
        <v>519</v>
      </c>
      <c r="I153" t="s">
        <v>26</v>
      </c>
      <c r="J153" t="s">
        <v>56</v>
      </c>
      <c r="K153" t="s">
        <v>57</v>
      </c>
      <c r="L153" t="s">
        <v>75</v>
      </c>
      <c r="M153" t="s">
        <v>117</v>
      </c>
      <c r="N153" t="s">
        <v>31</v>
      </c>
      <c r="O153" t="s">
        <v>32</v>
      </c>
      <c r="P153">
        <v>10</v>
      </c>
      <c r="Q153">
        <v>167.88</v>
      </c>
      <c r="R153">
        <v>15</v>
      </c>
      <c r="S153">
        <v>1426.98</v>
      </c>
      <c r="T153">
        <v>133.93</v>
      </c>
      <c r="U153">
        <v>288.57</v>
      </c>
      <c r="V153" s="10">
        <f>(raw_data[[#This Row],[Profit]] / (raw_data[[#This Row],[Unit_Price]]* raw_data[[#This Row],[Quantity_Sold]]))</f>
        <v>0.17189063616869193</v>
      </c>
      <c r="W153">
        <v>8</v>
      </c>
      <c r="X153" t="s">
        <v>51</v>
      </c>
      <c r="Y153" t="s">
        <v>52</v>
      </c>
      <c r="Z153">
        <v>48.99</v>
      </c>
      <c r="AA153">
        <v>1</v>
      </c>
    </row>
    <row r="154" spans="1:27" x14ac:dyDescent="0.3">
      <c r="A154" t="s">
        <v>520</v>
      </c>
      <c r="B154" s="1">
        <v>45256</v>
      </c>
      <c r="C154" s="1" t="str">
        <f>TEXT(raw_data[[#This Row],[Order_Date]], "mmm")</f>
        <v>Nov</v>
      </c>
      <c r="D154" s="1">
        <v>45266</v>
      </c>
      <c r="E154" s="6">
        <f>raw_data[[#This Row],[Ship_Date]]-raw_data[[#This Row],[Order_Date]]</f>
        <v>10</v>
      </c>
      <c r="F154" s="6" t="str">
        <f>IF(raw_data[[#This Row],[Delivery_Days]] &lt;= 5, "On Time", "Late")</f>
        <v>Late</v>
      </c>
      <c r="G154" t="s">
        <v>521</v>
      </c>
      <c r="H154" t="s">
        <v>522</v>
      </c>
      <c r="I154" t="s">
        <v>62</v>
      </c>
      <c r="J154" t="s">
        <v>68</v>
      </c>
      <c r="K154" t="s">
        <v>57</v>
      </c>
      <c r="L154" t="s">
        <v>41</v>
      </c>
      <c r="M154" t="s">
        <v>70</v>
      </c>
      <c r="N154" t="s">
        <v>31</v>
      </c>
      <c r="O154" t="s">
        <v>43</v>
      </c>
      <c r="P154">
        <v>9</v>
      </c>
      <c r="Q154">
        <v>1840.2</v>
      </c>
      <c r="R154">
        <v>5</v>
      </c>
      <c r="S154">
        <v>15733.71</v>
      </c>
      <c r="T154">
        <v>1237.1500000000001</v>
      </c>
      <c r="U154">
        <v>5156.08</v>
      </c>
      <c r="V154" s="10">
        <f>(raw_data[[#This Row],[Profit]] / (raw_data[[#This Row],[Unit_Price]]* raw_data[[#This Row],[Quantity_Sold]]))</f>
        <v>0.31132364839570581</v>
      </c>
      <c r="W154">
        <v>407</v>
      </c>
      <c r="X154" t="s">
        <v>51</v>
      </c>
      <c r="Y154" t="s">
        <v>34</v>
      </c>
      <c r="Z154">
        <v>21.79</v>
      </c>
      <c r="AA154">
        <v>4</v>
      </c>
    </row>
    <row r="155" spans="1:27" x14ac:dyDescent="0.3">
      <c r="A155" t="s">
        <v>523</v>
      </c>
      <c r="B155" s="1">
        <v>45537</v>
      </c>
      <c r="C155" s="1" t="str">
        <f>TEXT(raw_data[[#This Row],[Order_Date]], "mmm")</f>
        <v>Sep</v>
      </c>
      <c r="D155" s="1">
        <v>45544</v>
      </c>
      <c r="E155" s="6">
        <f>raw_data[[#This Row],[Ship_Date]]-raw_data[[#This Row],[Order_Date]]</f>
        <v>7</v>
      </c>
      <c r="F155" s="6" t="str">
        <f>IF(raw_data[[#This Row],[Delivery_Days]] &lt;= 5, "On Time", "Late")</f>
        <v>Late</v>
      </c>
      <c r="G155" t="s">
        <v>524</v>
      </c>
      <c r="H155" t="s">
        <v>525</v>
      </c>
      <c r="I155" t="s">
        <v>47</v>
      </c>
      <c r="J155" t="s">
        <v>98</v>
      </c>
      <c r="K155" t="s">
        <v>40</v>
      </c>
      <c r="L155" t="s">
        <v>41</v>
      </c>
      <c r="M155" t="s">
        <v>137</v>
      </c>
      <c r="N155" t="s">
        <v>31</v>
      </c>
      <c r="O155" t="s">
        <v>32</v>
      </c>
      <c r="P155">
        <v>2</v>
      </c>
      <c r="Q155">
        <v>634.95000000000005</v>
      </c>
      <c r="R155">
        <v>0</v>
      </c>
      <c r="S155">
        <v>1269.9000000000001</v>
      </c>
      <c r="T155">
        <v>398.78</v>
      </c>
      <c r="U155">
        <v>472.34</v>
      </c>
      <c r="V155" s="10">
        <f>(raw_data[[#This Row],[Profit]] / (raw_data[[#This Row],[Unit_Price]]* raw_data[[#This Row],[Quantity_Sold]]))</f>
        <v>0.3719505472871879</v>
      </c>
      <c r="W155">
        <v>326</v>
      </c>
      <c r="X155" t="s">
        <v>33</v>
      </c>
      <c r="Y155" t="s">
        <v>52</v>
      </c>
      <c r="Z155">
        <v>12.71</v>
      </c>
      <c r="AA155">
        <v>4</v>
      </c>
    </row>
    <row r="156" spans="1:27" x14ac:dyDescent="0.3">
      <c r="A156" t="s">
        <v>526</v>
      </c>
      <c r="B156" s="1">
        <v>45734</v>
      </c>
      <c r="C156" s="1" t="str">
        <f>TEXT(raw_data[[#This Row],[Order_Date]], "mmm")</f>
        <v>Mar</v>
      </c>
      <c r="D156" s="1">
        <v>45738</v>
      </c>
      <c r="E156" s="6">
        <f>raw_data[[#This Row],[Ship_Date]]-raw_data[[#This Row],[Order_Date]]</f>
        <v>4</v>
      </c>
      <c r="F156" s="6" t="str">
        <f>IF(raw_data[[#This Row],[Delivery_Days]] &lt;= 5, "On Time", "Late")</f>
        <v>On Time</v>
      </c>
      <c r="G156" t="s">
        <v>527</v>
      </c>
      <c r="H156" t="s">
        <v>528</v>
      </c>
      <c r="I156" t="s">
        <v>38</v>
      </c>
      <c r="J156" t="s">
        <v>68</v>
      </c>
      <c r="K156" t="s">
        <v>57</v>
      </c>
      <c r="L156" t="s">
        <v>69</v>
      </c>
      <c r="M156" t="s">
        <v>64</v>
      </c>
      <c r="N156" t="s">
        <v>31</v>
      </c>
      <c r="O156" t="s">
        <v>43</v>
      </c>
      <c r="P156">
        <v>2</v>
      </c>
      <c r="Q156">
        <v>1955.79</v>
      </c>
      <c r="R156">
        <v>20</v>
      </c>
      <c r="S156">
        <v>3129.26</v>
      </c>
      <c r="T156">
        <v>1712.77</v>
      </c>
      <c r="U156">
        <v>388.83</v>
      </c>
      <c r="V156" s="10">
        <f>(raw_data[[#This Row],[Profit]] / (raw_data[[#This Row],[Unit_Price]]* raw_data[[#This Row],[Quantity_Sold]]))</f>
        <v>9.940484407835197E-2</v>
      </c>
      <c r="W156">
        <v>23</v>
      </c>
      <c r="X156" t="s">
        <v>33</v>
      </c>
      <c r="Y156" t="s">
        <v>52</v>
      </c>
      <c r="Z156">
        <v>46.65</v>
      </c>
      <c r="AA156">
        <v>5</v>
      </c>
    </row>
    <row r="157" spans="1:27" x14ac:dyDescent="0.3">
      <c r="A157" t="s">
        <v>529</v>
      </c>
      <c r="B157" s="1">
        <v>45809</v>
      </c>
      <c r="C157" s="1" t="str">
        <f>TEXT(raw_data[[#This Row],[Order_Date]], "mmm")</f>
        <v>Jun</v>
      </c>
      <c r="D157" s="1">
        <v>45816</v>
      </c>
      <c r="E157" s="6">
        <f>raw_data[[#This Row],[Ship_Date]]-raw_data[[#This Row],[Order_Date]]</f>
        <v>7</v>
      </c>
      <c r="F157" s="6" t="str">
        <f>IF(raw_data[[#This Row],[Delivery_Days]] &lt;= 5, "On Time", "Late")</f>
        <v>Late</v>
      </c>
      <c r="G157" t="s">
        <v>530</v>
      </c>
      <c r="H157" t="s">
        <v>531</v>
      </c>
      <c r="I157" t="s">
        <v>26</v>
      </c>
      <c r="J157" t="s">
        <v>39</v>
      </c>
      <c r="K157" t="s">
        <v>40</v>
      </c>
      <c r="L157" t="s">
        <v>41</v>
      </c>
      <c r="M157" t="s">
        <v>117</v>
      </c>
      <c r="N157" t="s">
        <v>31</v>
      </c>
      <c r="O157" t="s">
        <v>71</v>
      </c>
      <c r="P157">
        <v>4</v>
      </c>
      <c r="Q157">
        <v>80.53</v>
      </c>
      <c r="R157">
        <v>20</v>
      </c>
      <c r="S157">
        <v>257.7</v>
      </c>
      <c r="T157">
        <v>51.8</v>
      </c>
      <c r="U157">
        <v>91.94</v>
      </c>
      <c r="V157" s="10">
        <f>(raw_data[[#This Row],[Profit]] / (raw_data[[#This Row],[Unit_Price]]* raw_data[[#This Row],[Quantity_Sold]]))</f>
        <v>0.28542158201912332</v>
      </c>
      <c r="W157">
        <v>288</v>
      </c>
      <c r="X157" t="s">
        <v>33</v>
      </c>
      <c r="Y157" t="s">
        <v>52</v>
      </c>
      <c r="Z157">
        <v>42.56</v>
      </c>
      <c r="AA157">
        <v>4</v>
      </c>
    </row>
    <row r="158" spans="1:27" x14ac:dyDescent="0.3">
      <c r="A158" t="s">
        <v>532</v>
      </c>
      <c r="B158" s="1">
        <v>45604</v>
      </c>
      <c r="C158" s="1" t="str">
        <f>TEXT(raw_data[[#This Row],[Order_Date]], "mmm")</f>
        <v>Nov</v>
      </c>
      <c r="D158" s="1">
        <v>45610</v>
      </c>
      <c r="E158" s="6">
        <f>raw_data[[#This Row],[Ship_Date]]-raw_data[[#This Row],[Order_Date]]</f>
        <v>6</v>
      </c>
      <c r="F158" s="6" t="str">
        <f>IF(raw_data[[#This Row],[Delivery_Days]] &lt;= 5, "On Time", "Late")</f>
        <v>Late</v>
      </c>
      <c r="G158" t="s">
        <v>533</v>
      </c>
      <c r="H158" t="s">
        <v>534</v>
      </c>
      <c r="I158" t="s">
        <v>26</v>
      </c>
      <c r="J158" t="s">
        <v>94</v>
      </c>
      <c r="K158" t="s">
        <v>28</v>
      </c>
      <c r="L158" t="s">
        <v>75</v>
      </c>
      <c r="M158" t="s">
        <v>127</v>
      </c>
      <c r="N158" t="s">
        <v>49</v>
      </c>
      <c r="O158" t="s">
        <v>50</v>
      </c>
      <c r="P158">
        <v>2</v>
      </c>
      <c r="Q158">
        <v>1591.47</v>
      </c>
      <c r="R158">
        <v>20</v>
      </c>
      <c r="S158">
        <v>2546.35</v>
      </c>
      <c r="T158">
        <v>1310.79</v>
      </c>
      <c r="U158">
        <v>449.09</v>
      </c>
      <c r="V158" s="10">
        <f>(raw_data[[#This Row],[Profit]] / (raw_data[[#This Row],[Unit_Price]]* raw_data[[#This Row],[Quantity_Sold]]))</f>
        <v>0.14109282612930182</v>
      </c>
      <c r="W158">
        <v>118</v>
      </c>
      <c r="X158" t="s">
        <v>33</v>
      </c>
      <c r="Y158" t="s">
        <v>79</v>
      </c>
      <c r="Z158">
        <v>32.229999999999997</v>
      </c>
      <c r="AA158">
        <v>5</v>
      </c>
    </row>
    <row r="159" spans="1:27" x14ac:dyDescent="0.3">
      <c r="A159" t="s">
        <v>535</v>
      </c>
      <c r="B159" s="1">
        <v>45276</v>
      </c>
      <c r="C159" s="1" t="str">
        <f>TEXT(raw_data[[#This Row],[Order_Date]], "mmm")</f>
        <v>Dec</v>
      </c>
      <c r="D159" s="1">
        <v>45285</v>
      </c>
      <c r="E159" s="6">
        <f>raw_data[[#This Row],[Ship_Date]]-raw_data[[#This Row],[Order_Date]]</f>
        <v>9</v>
      </c>
      <c r="F159" s="6" t="str">
        <f>IF(raw_data[[#This Row],[Delivery_Days]] &lt;= 5, "On Time", "Late")</f>
        <v>Late</v>
      </c>
      <c r="G159" t="s">
        <v>536</v>
      </c>
      <c r="H159" t="s">
        <v>537</v>
      </c>
      <c r="I159" t="s">
        <v>47</v>
      </c>
      <c r="J159" t="s">
        <v>68</v>
      </c>
      <c r="K159" t="s">
        <v>57</v>
      </c>
      <c r="L159" t="s">
        <v>69</v>
      </c>
      <c r="M159" t="s">
        <v>58</v>
      </c>
      <c r="N159" t="s">
        <v>31</v>
      </c>
      <c r="O159" t="s">
        <v>71</v>
      </c>
      <c r="P159">
        <v>8</v>
      </c>
      <c r="Q159">
        <v>1286.54</v>
      </c>
      <c r="R159">
        <v>15</v>
      </c>
      <c r="S159">
        <v>8748.4699999999993</v>
      </c>
      <c r="T159">
        <v>859.98</v>
      </c>
      <c r="U159">
        <v>2900.61</v>
      </c>
      <c r="V159" s="10">
        <f>(raw_data[[#This Row],[Profit]] / (raw_data[[#This Row],[Unit_Price]]* raw_data[[#This Row],[Quantity_Sold]]))</f>
        <v>0.28182275716262223</v>
      </c>
      <c r="W159">
        <v>348</v>
      </c>
      <c r="X159" t="s">
        <v>51</v>
      </c>
      <c r="Y159" t="s">
        <v>34</v>
      </c>
      <c r="Z159">
        <v>39.75</v>
      </c>
      <c r="AA159">
        <v>3</v>
      </c>
    </row>
    <row r="160" spans="1:27" x14ac:dyDescent="0.3">
      <c r="A160" t="s">
        <v>538</v>
      </c>
      <c r="B160" s="1">
        <v>45468</v>
      </c>
      <c r="C160" s="1" t="str">
        <f>TEXT(raw_data[[#This Row],[Order_Date]], "mmm")</f>
        <v>Jun</v>
      </c>
      <c r="D160" s="1">
        <v>45474</v>
      </c>
      <c r="E160" s="6">
        <f>raw_data[[#This Row],[Ship_Date]]-raw_data[[#This Row],[Order_Date]]</f>
        <v>6</v>
      </c>
      <c r="F160" s="6" t="str">
        <f>IF(raw_data[[#This Row],[Delivery_Days]] &lt;= 5, "On Time", "Late")</f>
        <v>Late</v>
      </c>
      <c r="G160" t="s">
        <v>539</v>
      </c>
      <c r="H160" t="s">
        <v>540</v>
      </c>
      <c r="I160" t="s">
        <v>62</v>
      </c>
      <c r="J160" t="s">
        <v>56</v>
      </c>
      <c r="K160" t="s">
        <v>57</v>
      </c>
      <c r="L160" t="s">
        <v>29</v>
      </c>
      <c r="M160" t="s">
        <v>70</v>
      </c>
      <c r="N160" t="s">
        <v>49</v>
      </c>
      <c r="O160" t="s">
        <v>32</v>
      </c>
      <c r="P160">
        <v>7</v>
      </c>
      <c r="Q160">
        <v>572.54999999999995</v>
      </c>
      <c r="R160">
        <v>5</v>
      </c>
      <c r="S160">
        <v>3807.46</v>
      </c>
      <c r="T160">
        <v>470.58</v>
      </c>
      <c r="U160">
        <v>678.1</v>
      </c>
      <c r="V160" s="10">
        <f>(raw_data[[#This Row],[Profit]] / (raw_data[[#This Row],[Unit_Price]]* raw_data[[#This Row],[Quantity_Sold]]))</f>
        <v>0.16919295881831908</v>
      </c>
      <c r="W160">
        <v>2</v>
      </c>
      <c r="X160" t="s">
        <v>51</v>
      </c>
      <c r="Y160" t="s">
        <v>79</v>
      </c>
      <c r="Z160">
        <v>21.2</v>
      </c>
      <c r="AA160">
        <v>3</v>
      </c>
    </row>
    <row r="161" spans="1:27" x14ac:dyDescent="0.3">
      <c r="A161" t="s">
        <v>541</v>
      </c>
      <c r="B161" s="1">
        <v>45554</v>
      </c>
      <c r="C161" s="1" t="str">
        <f>TEXT(raw_data[[#This Row],[Order_Date]], "mmm")</f>
        <v>Sep</v>
      </c>
      <c r="D161" s="1">
        <v>45561</v>
      </c>
      <c r="E161" s="6">
        <f>raw_data[[#This Row],[Ship_Date]]-raw_data[[#This Row],[Order_Date]]</f>
        <v>7</v>
      </c>
      <c r="F161" s="6" t="str">
        <f>IF(raw_data[[#This Row],[Delivery_Days]] &lt;= 5, "On Time", "Late")</f>
        <v>Late</v>
      </c>
      <c r="G161" t="s">
        <v>542</v>
      </c>
      <c r="H161" t="s">
        <v>543</v>
      </c>
      <c r="I161" t="s">
        <v>26</v>
      </c>
      <c r="J161" t="s">
        <v>27</v>
      </c>
      <c r="K161" t="s">
        <v>28</v>
      </c>
      <c r="L161" t="s">
        <v>41</v>
      </c>
      <c r="M161" t="s">
        <v>70</v>
      </c>
      <c r="N161" t="s">
        <v>49</v>
      </c>
      <c r="O161" t="s">
        <v>32</v>
      </c>
      <c r="P161">
        <v>8</v>
      </c>
      <c r="Q161">
        <v>415.41</v>
      </c>
      <c r="R161">
        <v>20</v>
      </c>
      <c r="S161">
        <v>2658.62</v>
      </c>
      <c r="T161">
        <v>318.38</v>
      </c>
      <c r="U161">
        <v>620.99</v>
      </c>
      <c r="V161" s="10">
        <f>(raw_data[[#This Row],[Profit]] / (raw_data[[#This Row],[Unit_Price]]* raw_data[[#This Row],[Quantity_Sold]]))</f>
        <v>0.1868605714835945</v>
      </c>
      <c r="W161">
        <v>181</v>
      </c>
      <c r="X161" t="s">
        <v>33</v>
      </c>
      <c r="Y161" t="s">
        <v>52</v>
      </c>
      <c r="Z161">
        <v>31.91</v>
      </c>
      <c r="AA161">
        <v>3</v>
      </c>
    </row>
    <row r="162" spans="1:27" x14ac:dyDescent="0.3">
      <c r="A162" t="s">
        <v>544</v>
      </c>
      <c r="B162" s="1">
        <v>45612</v>
      </c>
      <c r="C162" s="1" t="str">
        <f>TEXT(raw_data[[#This Row],[Order_Date]], "mmm")</f>
        <v>Nov</v>
      </c>
      <c r="D162" s="1">
        <v>45616</v>
      </c>
      <c r="E162" s="6">
        <f>raw_data[[#This Row],[Ship_Date]]-raw_data[[#This Row],[Order_Date]]</f>
        <v>4</v>
      </c>
      <c r="F162" s="6" t="str">
        <f>IF(raw_data[[#This Row],[Delivery_Days]] &lt;= 5, "On Time", "Late")</f>
        <v>On Time</v>
      </c>
      <c r="G162" t="s">
        <v>545</v>
      </c>
      <c r="H162" t="s">
        <v>546</v>
      </c>
      <c r="I162" t="s">
        <v>38</v>
      </c>
      <c r="J162" t="s">
        <v>68</v>
      </c>
      <c r="K162" t="s">
        <v>57</v>
      </c>
      <c r="L162" t="s">
        <v>29</v>
      </c>
      <c r="M162" t="s">
        <v>30</v>
      </c>
      <c r="N162" t="s">
        <v>31</v>
      </c>
      <c r="O162" t="s">
        <v>71</v>
      </c>
      <c r="P162">
        <v>2</v>
      </c>
      <c r="Q162">
        <v>856.93</v>
      </c>
      <c r="R162">
        <v>20</v>
      </c>
      <c r="S162">
        <v>1371.09</v>
      </c>
      <c r="T162">
        <v>746.87</v>
      </c>
      <c r="U162">
        <v>176.1</v>
      </c>
      <c r="V162" s="10">
        <f>(raw_data[[#This Row],[Profit]] / (raw_data[[#This Row],[Unit_Price]]* raw_data[[#This Row],[Quantity_Sold]]))</f>
        <v>0.10275051637823393</v>
      </c>
      <c r="W162">
        <v>71</v>
      </c>
      <c r="X162" t="s">
        <v>51</v>
      </c>
      <c r="Y162" t="s">
        <v>79</v>
      </c>
      <c r="Z162">
        <v>17.079999999999998</v>
      </c>
      <c r="AA162">
        <v>2</v>
      </c>
    </row>
    <row r="163" spans="1:27" x14ac:dyDescent="0.3">
      <c r="A163" t="s">
        <v>547</v>
      </c>
      <c r="B163" s="1">
        <v>45330</v>
      </c>
      <c r="C163" s="1" t="str">
        <f>TEXT(raw_data[[#This Row],[Order_Date]], "mmm")</f>
        <v>Feb</v>
      </c>
      <c r="D163" s="1">
        <v>45336</v>
      </c>
      <c r="E163" s="6">
        <f>raw_data[[#This Row],[Ship_Date]]-raw_data[[#This Row],[Order_Date]]</f>
        <v>6</v>
      </c>
      <c r="F163" s="6" t="str">
        <f>IF(raw_data[[#This Row],[Delivery_Days]] &lt;= 5, "On Time", "Late")</f>
        <v>Late</v>
      </c>
      <c r="G163" t="s">
        <v>548</v>
      </c>
      <c r="H163" t="s">
        <v>549</v>
      </c>
      <c r="I163" t="s">
        <v>62</v>
      </c>
      <c r="J163" t="s">
        <v>27</v>
      </c>
      <c r="K163" t="s">
        <v>28</v>
      </c>
      <c r="L163" t="s">
        <v>41</v>
      </c>
      <c r="M163" t="s">
        <v>48</v>
      </c>
      <c r="N163" t="s">
        <v>49</v>
      </c>
      <c r="O163" t="s">
        <v>50</v>
      </c>
      <c r="P163">
        <v>5</v>
      </c>
      <c r="Q163">
        <v>588.13</v>
      </c>
      <c r="R163">
        <v>15</v>
      </c>
      <c r="S163">
        <v>2499.5500000000002</v>
      </c>
      <c r="T163">
        <v>490.97</v>
      </c>
      <c r="U163">
        <v>412.93</v>
      </c>
      <c r="V163" s="10">
        <f>(raw_data[[#This Row],[Profit]] / (raw_data[[#This Row],[Unit_Price]]* raw_data[[#This Row],[Quantity_Sold]]))</f>
        <v>0.14042133541904001</v>
      </c>
      <c r="W163">
        <v>304</v>
      </c>
      <c r="X163" t="s">
        <v>33</v>
      </c>
      <c r="Y163" t="s">
        <v>79</v>
      </c>
      <c r="Z163">
        <v>9.81</v>
      </c>
      <c r="AA163">
        <v>3</v>
      </c>
    </row>
    <row r="164" spans="1:27" x14ac:dyDescent="0.3">
      <c r="A164" t="s">
        <v>550</v>
      </c>
      <c r="B164" s="1">
        <v>45816</v>
      </c>
      <c r="C164" s="1" t="str">
        <f>TEXT(raw_data[[#This Row],[Order_Date]], "mmm")</f>
        <v>Jun</v>
      </c>
      <c r="D164" s="1">
        <v>45823</v>
      </c>
      <c r="E164" s="6">
        <f>raw_data[[#This Row],[Ship_Date]]-raw_data[[#This Row],[Order_Date]]</f>
        <v>7</v>
      </c>
      <c r="F164" s="6" t="str">
        <f>IF(raw_data[[#This Row],[Delivery_Days]] &lt;= 5, "On Time", "Late")</f>
        <v>Late</v>
      </c>
      <c r="G164" t="s">
        <v>551</v>
      </c>
      <c r="H164" t="s">
        <v>552</v>
      </c>
      <c r="I164" t="s">
        <v>38</v>
      </c>
      <c r="J164" t="s">
        <v>39</v>
      </c>
      <c r="K164" t="s">
        <v>40</v>
      </c>
      <c r="L164" t="s">
        <v>75</v>
      </c>
      <c r="M164" t="s">
        <v>117</v>
      </c>
      <c r="N164" t="s">
        <v>31</v>
      </c>
      <c r="O164" t="s">
        <v>43</v>
      </c>
      <c r="P164">
        <v>7</v>
      </c>
      <c r="Q164">
        <v>1691.15</v>
      </c>
      <c r="R164">
        <v>10</v>
      </c>
      <c r="S164">
        <v>10654.25</v>
      </c>
      <c r="T164">
        <v>1238.03</v>
      </c>
      <c r="U164">
        <v>2854.66</v>
      </c>
      <c r="V164" s="10">
        <f>(raw_data[[#This Row],[Profit]] / (raw_data[[#This Row],[Unit_Price]]* raw_data[[#This Row],[Quantity_Sold]]))</f>
        <v>0.24114275577481084</v>
      </c>
      <c r="W164">
        <v>308</v>
      </c>
      <c r="X164" t="s">
        <v>33</v>
      </c>
      <c r="Y164" t="s">
        <v>79</v>
      </c>
      <c r="Z164">
        <v>19.14</v>
      </c>
      <c r="AA164">
        <v>4</v>
      </c>
    </row>
    <row r="165" spans="1:27" x14ac:dyDescent="0.3">
      <c r="A165" t="s">
        <v>553</v>
      </c>
      <c r="B165" s="1">
        <v>45701</v>
      </c>
      <c r="C165" s="1" t="str">
        <f>TEXT(raw_data[[#This Row],[Order_Date]], "mmm")</f>
        <v>Feb</v>
      </c>
      <c r="D165" s="1">
        <v>45708</v>
      </c>
      <c r="E165" s="6">
        <f>raw_data[[#This Row],[Ship_Date]]-raw_data[[#This Row],[Order_Date]]</f>
        <v>7</v>
      </c>
      <c r="F165" s="6" t="str">
        <f>IF(raw_data[[#This Row],[Delivery_Days]] &lt;= 5, "On Time", "Late")</f>
        <v>Late</v>
      </c>
      <c r="G165" t="s">
        <v>554</v>
      </c>
      <c r="H165" t="s">
        <v>555</v>
      </c>
      <c r="I165" t="s">
        <v>62</v>
      </c>
      <c r="J165" t="s">
        <v>94</v>
      </c>
      <c r="K165" t="s">
        <v>28</v>
      </c>
      <c r="L165" t="s">
        <v>69</v>
      </c>
      <c r="M165" t="s">
        <v>150</v>
      </c>
      <c r="N165" t="s">
        <v>49</v>
      </c>
      <c r="O165" t="s">
        <v>83</v>
      </c>
      <c r="P165">
        <v>4</v>
      </c>
      <c r="Q165">
        <v>1937.14</v>
      </c>
      <c r="R165">
        <v>10</v>
      </c>
      <c r="S165">
        <v>6973.7</v>
      </c>
      <c r="T165">
        <v>1380.83</v>
      </c>
      <c r="U165">
        <v>2002.72</v>
      </c>
      <c r="V165" s="10">
        <f>(raw_data[[#This Row],[Profit]] / (raw_data[[#This Row],[Unit_Price]]* raw_data[[#This Row],[Quantity_Sold]]))</f>
        <v>0.25846350805827145</v>
      </c>
      <c r="W165">
        <v>102</v>
      </c>
      <c r="X165" t="s">
        <v>33</v>
      </c>
      <c r="Y165" t="s">
        <v>52</v>
      </c>
      <c r="Z165">
        <v>39.54</v>
      </c>
      <c r="AA165">
        <v>1</v>
      </c>
    </row>
    <row r="166" spans="1:27" x14ac:dyDescent="0.3">
      <c r="A166" t="s">
        <v>556</v>
      </c>
      <c r="B166" s="1">
        <v>45675</v>
      </c>
      <c r="C166" s="1" t="str">
        <f>TEXT(raw_data[[#This Row],[Order_Date]], "mmm")</f>
        <v>Jan</v>
      </c>
      <c r="D166" s="1">
        <v>45678</v>
      </c>
      <c r="E166" s="6">
        <f>raw_data[[#This Row],[Ship_Date]]-raw_data[[#This Row],[Order_Date]]</f>
        <v>3</v>
      </c>
      <c r="F166" s="6" t="str">
        <f>IF(raw_data[[#This Row],[Delivery_Days]] &lt;= 5, "On Time", "Late")</f>
        <v>On Time</v>
      </c>
      <c r="G166" t="s">
        <v>557</v>
      </c>
      <c r="H166" t="s">
        <v>558</v>
      </c>
      <c r="I166" t="s">
        <v>62</v>
      </c>
      <c r="J166" t="s">
        <v>98</v>
      </c>
      <c r="K166" t="s">
        <v>40</v>
      </c>
      <c r="L166" t="s">
        <v>41</v>
      </c>
      <c r="M166" t="s">
        <v>150</v>
      </c>
      <c r="N166" t="s">
        <v>49</v>
      </c>
      <c r="O166" t="s">
        <v>43</v>
      </c>
      <c r="P166">
        <v>2</v>
      </c>
      <c r="Q166">
        <v>1605.49</v>
      </c>
      <c r="R166">
        <v>15</v>
      </c>
      <c r="S166">
        <v>2729.33</v>
      </c>
      <c r="T166">
        <v>1287.43</v>
      </c>
      <c r="U166">
        <v>540.70000000000005</v>
      </c>
      <c r="V166" s="10">
        <f>(raw_data[[#This Row],[Profit]] / (raw_data[[#This Row],[Unit_Price]]* raw_data[[#This Row],[Quantity_Sold]]))</f>
        <v>0.16839095852356603</v>
      </c>
      <c r="W166">
        <v>337</v>
      </c>
      <c r="X166" t="s">
        <v>33</v>
      </c>
      <c r="Y166" t="s">
        <v>52</v>
      </c>
      <c r="Z166">
        <v>24.04</v>
      </c>
      <c r="AA166">
        <v>4</v>
      </c>
    </row>
    <row r="167" spans="1:27" x14ac:dyDescent="0.3">
      <c r="A167" t="s">
        <v>559</v>
      </c>
      <c r="B167" s="1">
        <v>45887</v>
      </c>
      <c r="C167" s="1" t="str">
        <f>TEXT(raw_data[[#This Row],[Order_Date]], "mmm")</f>
        <v>Aug</v>
      </c>
      <c r="D167" s="1">
        <v>45894</v>
      </c>
      <c r="E167" s="6">
        <f>raw_data[[#This Row],[Ship_Date]]-raw_data[[#This Row],[Order_Date]]</f>
        <v>7</v>
      </c>
      <c r="F167" s="6" t="str">
        <f>IF(raw_data[[#This Row],[Delivery_Days]] &lt;= 5, "On Time", "Late")</f>
        <v>Late</v>
      </c>
      <c r="G167" t="s">
        <v>560</v>
      </c>
      <c r="H167" t="s">
        <v>561</v>
      </c>
      <c r="I167" t="s">
        <v>26</v>
      </c>
      <c r="J167" t="s">
        <v>27</v>
      </c>
      <c r="K167" t="s">
        <v>28</v>
      </c>
      <c r="L167" t="s">
        <v>75</v>
      </c>
      <c r="M167" t="s">
        <v>64</v>
      </c>
      <c r="N167" t="s">
        <v>31</v>
      </c>
      <c r="O167" t="s">
        <v>83</v>
      </c>
      <c r="P167">
        <v>7</v>
      </c>
      <c r="Q167">
        <v>984.51</v>
      </c>
      <c r="R167">
        <v>20</v>
      </c>
      <c r="S167">
        <v>5513.26</v>
      </c>
      <c r="T167">
        <v>740.34</v>
      </c>
      <c r="U167">
        <v>1367.35</v>
      </c>
      <c r="V167" s="10">
        <f>(raw_data[[#This Row],[Profit]] / (raw_data[[#This Row],[Unit_Price]]* raw_data[[#This Row],[Quantity_Sold]]))</f>
        <v>0.19840907079228681</v>
      </c>
      <c r="W167">
        <v>304</v>
      </c>
      <c r="X167" t="s">
        <v>33</v>
      </c>
      <c r="Y167" t="s">
        <v>34</v>
      </c>
      <c r="Z167">
        <v>39.6</v>
      </c>
      <c r="AA167">
        <v>3</v>
      </c>
    </row>
    <row r="168" spans="1:27" x14ac:dyDescent="0.3">
      <c r="A168" t="s">
        <v>562</v>
      </c>
      <c r="B168" s="1">
        <v>45247</v>
      </c>
      <c r="C168" s="1" t="str">
        <f>TEXT(raw_data[[#This Row],[Order_Date]], "mmm")</f>
        <v>Nov</v>
      </c>
      <c r="D168" s="1">
        <v>45254</v>
      </c>
      <c r="E168" s="6">
        <f>raw_data[[#This Row],[Ship_Date]]-raw_data[[#This Row],[Order_Date]]</f>
        <v>7</v>
      </c>
      <c r="F168" s="6" t="str">
        <f>IF(raw_data[[#This Row],[Delivery_Days]] &lt;= 5, "On Time", "Late")</f>
        <v>Late</v>
      </c>
      <c r="G168" t="s">
        <v>563</v>
      </c>
      <c r="H168" t="s">
        <v>564</v>
      </c>
      <c r="I168" t="s">
        <v>26</v>
      </c>
      <c r="J168" t="s">
        <v>90</v>
      </c>
      <c r="K168" t="s">
        <v>40</v>
      </c>
      <c r="L168" t="s">
        <v>29</v>
      </c>
      <c r="M168" t="s">
        <v>64</v>
      </c>
      <c r="N168" t="s">
        <v>49</v>
      </c>
      <c r="O168" t="s">
        <v>32</v>
      </c>
      <c r="P168">
        <v>7</v>
      </c>
      <c r="Q168">
        <v>1968.04</v>
      </c>
      <c r="R168">
        <v>10</v>
      </c>
      <c r="S168">
        <v>12398.65</v>
      </c>
      <c r="T168">
        <v>1750.99</v>
      </c>
      <c r="U168">
        <v>1367.41</v>
      </c>
      <c r="V168" s="10">
        <f>(raw_data[[#This Row],[Profit]] / (raw_data[[#This Row],[Unit_Price]]* raw_data[[#This Row],[Quantity_Sold]]))</f>
        <v>9.9258290336723717E-2</v>
      </c>
      <c r="W168">
        <v>132</v>
      </c>
      <c r="X168" t="s">
        <v>33</v>
      </c>
      <c r="Y168" t="s">
        <v>52</v>
      </c>
      <c r="Z168">
        <v>38.61</v>
      </c>
      <c r="AA168">
        <v>5</v>
      </c>
    </row>
    <row r="169" spans="1:27" x14ac:dyDescent="0.3">
      <c r="A169" t="s">
        <v>565</v>
      </c>
      <c r="B169" s="1">
        <v>45296</v>
      </c>
      <c r="C169" s="1" t="str">
        <f>TEXT(raw_data[[#This Row],[Order_Date]], "mmm")</f>
        <v>Jan</v>
      </c>
      <c r="D169" s="1">
        <v>45297</v>
      </c>
      <c r="E169" s="6">
        <f>raw_data[[#This Row],[Ship_Date]]-raw_data[[#This Row],[Order_Date]]</f>
        <v>1</v>
      </c>
      <c r="F169" s="6" t="str">
        <f>IF(raw_data[[#This Row],[Delivery_Days]] &lt;= 5, "On Time", "Late")</f>
        <v>On Time</v>
      </c>
      <c r="G169" t="s">
        <v>566</v>
      </c>
      <c r="H169" t="s">
        <v>567</v>
      </c>
      <c r="I169" t="s">
        <v>47</v>
      </c>
      <c r="J169" t="s">
        <v>56</v>
      </c>
      <c r="K169" t="s">
        <v>57</v>
      </c>
      <c r="L169" t="s">
        <v>75</v>
      </c>
      <c r="M169" t="s">
        <v>117</v>
      </c>
      <c r="N169" t="s">
        <v>49</v>
      </c>
      <c r="O169" t="s">
        <v>43</v>
      </c>
      <c r="P169">
        <v>10</v>
      </c>
      <c r="Q169">
        <v>812.71</v>
      </c>
      <c r="R169">
        <v>20</v>
      </c>
      <c r="S169">
        <v>6501.68</v>
      </c>
      <c r="T169">
        <v>524.38</v>
      </c>
      <c r="U169">
        <v>2306.64</v>
      </c>
      <c r="V169" s="10">
        <f>(raw_data[[#This Row],[Profit]] / (raw_data[[#This Row],[Unit_Price]]* raw_data[[#This Row],[Quantity_Sold]]))</f>
        <v>0.28382079708629149</v>
      </c>
      <c r="W169">
        <v>212</v>
      </c>
      <c r="X169" t="s">
        <v>33</v>
      </c>
      <c r="Y169" t="s">
        <v>34</v>
      </c>
      <c r="Z169">
        <v>42.41</v>
      </c>
      <c r="AA169">
        <v>2</v>
      </c>
    </row>
    <row r="170" spans="1:27" x14ac:dyDescent="0.3">
      <c r="A170" t="s">
        <v>568</v>
      </c>
      <c r="B170" s="1">
        <v>45557</v>
      </c>
      <c r="C170" s="1" t="str">
        <f>TEXT(raw_data[[#This Row],[Order_Date]], "mmm")</f>
        <v>Sep</v>
      </c>
      <c r="D170" s="1">
        <v>45565</v>
      </c>
      <c r="E170" s="6">
        <f>raw_data[[#This Row],[Ship_Date]]-raw_data[[#This Row],[Order_Date]]</f>
        <v>8</v>
      </c>
      <c r="F170" s="6" t="str">
        <f>IF(raw_data[[#This Row],[Delivery_Days]] &lt;= 5, "On Time", "Late")</f>
        <v>Late</v>
      </c>
      <c r="G170" t="s">
        <v>569</v>
      </c>
      <c r="H170" t="s">
        <v>570</v>
      </c>
      <c r="I170" t="s">
        <v>26</v>
      </c>
      <c r="J170" t="s">
        <v>94</v>
      </c>
      <c r="K170" t="s">
        <v>28</v>
      </c>
      <c r="L170" t="s">
        <v>69</v>
      </c>
      <c r="M170" t="s">
        <v>117</v>
      </c>
      <c r="N170" t="s">
        <v>31</v>
      </c>
      <c r="O170" t="s">
        <v>50</v>
      </c>
      <c r="P170">
        <v>4</v>
      </c>
      <c r="Q170">
        <v>937.9</v>
      </c>
      <c r="R170">
        <v>20</v>
      </c>
      <c r="S170">
        <v>3001.28</v>
      </c>
      <c r="T170">
        <v>698.62</v>
      </c>
      <c r="U170">
        <v>765.7</v>
      </c>
      <c r="V170" s="10">
        <f>(raw_data[[#This Row],[Profit]] / (raw_data[[#This Row],[Unit_Price]]* raw_data[[#This Row],[Quantity_Sold]]))</f>
        <v>0.20409958417741766</v>
      </c>
      <c r="W170">
        <v>163</v>
      </c>
      <c r="X170" t="s">
        <v>33</v>
      </c>
      <c r="Y170" t="s">
        <v>79</v>
      </c>
      <c r="Z170">
        <v>7.01</v>
      </c>
      <c r="AA170">
        <v>1</v>
      </c>
    </row>
    <row r="171" spans="1:27" x14ac:dyDescent="0.3">
      <c r="A171" t="s">
        <v>571</v>
      </c>
      <c r="B171" s="1">
        <v>45256</v>
      </c>
      <c r="C171" s="1" t="str">
        <f>TEXT(raw_data[[#This Row],[Order_Date]], "mmm")</f>
        <v>Nov</v>
      </c>
      <c r="D171" s="1">
        <v>45265</v>
      </c>
      <c r="E171" s="6">
        <f>raw_data[[#This Row],[Ship_Date]]-raw_data[[#This Row],[Order_Date]]</f>
        <v>9</v>
      </c>
      <c r="F171" s="6" t="str">
        <f>IF(raw_data[[#This Row],[Delivery_Days]] &lt;= 5, "On Time", "Late")</f>
        <v>Late</v>
      </c>
      <c r="G171" t="s">
        <v>572</v>
      </c>
      <c r="H171" t="s">
        <v>573</v>
      </c>
      <c r="I171" t="s">
        <v>38</v>
      </c>
      <c r="J171" t="s">
        <v>39</v>
      </c>
      <c r="K171" t="s">
        <v>40</v>
      </c>
      <c r="L171" t="s">
        <v>69</v>
      </c>
      <c r="M171" t="s">
        <v>70</v>
      </c>
      <c r="N171" t="s">
        <v>31</v>
      </c>
      <c r="O171" t="s">
        <v>83</v>
      </c>
      <c r="P171">
        <v>3</v>
      </c>
      <c r="Q171">
        <v>1370.42</v>
      </c>
      <c r="R171">
        <v>5</v>
      </c>
      <c r="S171">
        <v>3905.7</v>
      </c>
      <c r="T171">
        <v>1034.3900000000001</v>
      </c>
      <c r="U171">
        <v>957.69</v>
      </c>
      <c r="V171" s="10">
        <f>(raw_data[[#This Row],[Profit]] / (raw_data[[#This Row],[Unit_Price]]* raw_data[[#This Row],[Quantity_Sold]]))</f>
        <v>0.23294318530085667</v>
      </c>
      <c r="W171">
        <v>218</v>
      </c>
      <c r="X171" t="s">
        <v>51</v>
      </c>
      <c r="Y171" t="s">
        <v>34</v>
      </c>
      <c r="Z171">
        <v>40.9</v>
      </c>
      <c r="AA171">
        <v>2</v>
      </c>
    </row>
    <row r="172" spans="1:27" x14ac:dyDescent="0.3">
      <c r="A172" t="s">
        <v>574</v>
      </c>
      <c r="B172" s="1">
        <v>45725</v>
      </c>
      <c r="C172" s="1" t="str">
        <f>TEXT(raw_data[[#This Row],[Order_Date]], "mmm")</f>
        <v>Mar</v>
      </c>
      <c r="D172" s="1">
        <v>45732</v>
      </c>
      <c r="E172" s="6">
        <f>raw_data[[#This Row],[Ship_Date]]-raw_data[[#This Row],[Order_Date]]</f>
        <v>7</v>
      </c>
      <c r="F172" s="6" t="str">
        <f>IF(raw_data[[#This Row],[Delivery_Days]] &lt;= 5, "On Time", "Late")</f>
        <v>Late</v>
      </c>
      <c r="G172" t="s">
        <v>575</v>
      </c>
      <c r="H172" t="s">
        <v>576</v>
      </c>
      <c r="I172" t="s">
        <v>47</v>
      </c>
      <c r="J172" t="s">
        <v>90</v>
      </c>
      <c r="K172" t="s">
        <v>40</v>
      </c>
      <c r="L172" t="s">
        <v>75</v>
      </c>
      <c r="M172" t="s">
        <v>48</v>
      </c>
      <c r="N172" t="s">
        <v>49</v>
      </c>
      <c r="O172" t="s">
        <v>71</v>
      </c>
      <c r="P172">
        <v>10</v>
      </c>
      <c r="Q172">
        <v>106.92</v>
      </c>
      <c r="R172">
        <v>5</v>
      </c>
      <c r="S172">
        <v>1015.74</v>
      </c>
      <c r="T172">
        <v>78.569999999999993</v>
      </c>
      <c r="U172">
        <v>269.33</v>
      </c>
      <c r="V172" s="10">
        <f>(raw_data[[#This Row],[Profit]] / (raw_data[[#This Row],[Unit_Price]]* raw_data[[#This Row],[Quantity_Sold]]))</f>
        <v>0.25189861578750466</v>
      </c>
      <c r="W172">
        <v>105</v>
      </c>
      <c r="X172" t="s">
        <v>51</v>
      </c>
      <c r="Y172" t="s">
        <v>52</v>
      </c>
      <c r="Z172">
        <v>41.39</v>
      </c>
      <c r="AA172">
        <v>1</v>
      </c>
    </row>
    <row r="173" spans="1:27" x14ac:dyDescent="0.3">
      <c r="A173" t="s">
        <v>577</v>
      </c>
      <c r="B173" s="1">
        <v>45725</v>
      </c>
      <c r="C173" s="1" t="str">
        <f>TEXT(raw_data[[#This Row],[Order_Date]], "mmm")</f>
        <v>Mar</v>
      </c>
      <c r="D173" s="1">
        <v>45733</v>
      </c>
      <c r="E173" s="6">
        <f>raw_data[[#This Row],[Ship_Date]]-raw_data[[#This Row],[Order_Date]]</f>
        <v>8</v>
      </c>
      <c r="F173" s="6" t="str">
        <f>IF(raw_data[[#This Row],[Delivery_Days]] &lt;= 5, "On Time", "Late")</f>
        <v>Late</v>
      </c>
      <c r="G173" t="s">
        <v>578</v>
      </c>
      <c r="H173" t="s">
        <v>579</v>
      </c>
      <c r="I173" t="s">
        <v>62</v>
      </c>
      <c r="J173" t="s">
        <v>27</v>
      </c>
      <c r="K173" t="s">
        <v>28</v>
      </c>
      <c r="L173" t="s">
        <v>41</v>
      </c>
      <c r="M173" t="s">
        <v>117</v>
      </c>
      <c r="N173" t="s">
        <v>31</v>
      </c>
      <c r="O173" t="s">
        <v>83</v>
      </c>
      <c r="P173">
        <v>8</v>
      </c>
      <c r="Q173">
        <v>685.67</v>
      </c>
      <c r="R173">
        <v>0</v>
      </c>
      <c r="S173">
        <v>5485.36</v>
      </c>
      <c r="T173">
        <v>465.37</v>
      </c>
      <c r="U173">
        <v>1762.4</v>
      </c>
      <c r="V173" s="10">
        <f>(raw_data[[#This Row],[Profit]] / (raw_data[[#This Row],[Unit_Price]]* raw_data[[#This Row],[Quantity_Sold]]))</f>
        <v>0.32129158341476222</v>
      </c>
      <c r="W173">
        <v>200</v>
      </c>
      <c r="X173" t="s">
        <v>33</v>
      </c>
      <c r="Y173" t="s">
        <v>79</v>
      </c>
      <c r="Z173">
        <v>20.84</v>
      </c>
      <c r="AA173">
        <v>4</v>
      </c>
    </row>
    <row r="174" spans="1:27" x14ac:dyDescent="0.3">
      <c r="A174" t="s">
        <v>580</v>
      </c>
      <c r="B174" s="1">
        <v>45847</v>
      </c>
      <c r="C174" s="1" t="str">
        <f>TEXT(raw_data[[#This Row],[Order_Date]], "mmm")</f>
        <v>Jul</v>
      </c>
      <c r="D174" s="1">
        <v>45852</v>
      </c>
      <c r="E174" s="6">
        <f>raw_data[[#This Row],[Ship_Date]]-raw_data[[#This Row],[Order_Date]]</f>
        <v>5</v>
      </c>
      <c r="F174" s="6" t="str">
        <f>IF(raw_data[[#This Row],[Delivery_Days]] &lt;= 5, "On Time", "Late")</f>
        <v>On Time</v>
      </c>
      <c r="G174" t="s">
        <v>581</v>
      </c>
      <c r="H174" t="s">
        <v>582</v>
      </c>
      <c r="I174" t="s">
        <v>26</v>
      </c>
      <c r="J174" t="s">
        <v>90</v>
      </c>
      <c r="K174" t="s">
        <v>40</v>
      </c>
      <c r="L174" t="s">
        <v>69</v>
      </c>
      <c r="M174" t="s">
        <v>64</v>
      </c>
      <c r="N174" t="s">
        <v>49</v>
      </c>
      <c r="O174" t="s">
        <v>43</v>
      </c>
      <c r="P174">
        <v>3</v>
      </c>
      <c r="Q174">
        <v>1200.83</v>
      </c>
      <c r="R174">
        <v>10</v>
      </c>
      <c r="S174">
        <v>3242.24</v>
      </c>
      <c r="T174">
        <v>762.96</v>
      </c>
      <c r="U174">
        <v>1182.25</v>
      </c>
      <c r="V174" s="10">
        <f>(raw_data[[#This Row],[Profit]] / (raw_data[[#This Row],[Unit_Price]]* raw_data[[#This Row],[Quantity_Sold]]))</f>
        <v>0.32817578952335746</v>
      </c>
      <c r="W174">
        <v>355</v>
      </c>
      <c r="X174" t="s">
        <v>33</v>
      </c>
      <c r="Y174" t="s">
        <v>52</v>
      </c>
      <c r="Z174">
        <v>22.48</v>
      </c>
      <c r="AA174">
        <v>5</v>
      </c>
    </row>
    <row r="175" spans="1:27" x14ac:dyDescent="0.3">
      <c r="A175" t="s">
        <v>583</v>
      </c>
      <c r="B175" s="1">
        <v>45610</v>
      </c>
      <c r="C175" s="1" t="str">
        <f>TEXT(raw_data[[#This Row],[Order_Date]], "mmm")</f>
        <v>Nov</v>
      </c>
      <c r="D175" s="1">
        <v>45618</v>
      </c>
      <c r="E175" s="6">
        <f>raw_data[[#This Row],[Ship_Date]]-raw_data[[#This Row],[Order_Date]]</f>
        <v>8</v>
      </c>
      <c r="F175" s="6" t="str">
        <f>IF(raw_data[[#This Row],[Delivery_Days]] &lt;= 5, "On Time", "Late")</f>
        <v>Late</v>
      </c>
      <c r="G175" t="s">
        <v>584</v>
      </c>
      <c r="H175" t="s">
        <v>585</v>
      </c>
      <c r="I175" t="s">
        <v>62</v>
      </c>
      <c r="J175" t="s">
        <v>90</v>
      </c>
      <c r="K175" t="s">
        <v>40</v>
      </c>
      <c r="L175" t="s">
        <v>75</v>
      </c>
      <c r="M175" t="s">
        <v>48</v>
      </c>
      <c r="N175" t="s">
        <v>49</v>
      </c>
      <c r="O175" t="s">
        <v>71</v>
      </c>
      <c r="P175">
        <v>9</v>
      </c>
      <c r="Q175">
        <v>412.22</v>
      </c>
      <c r="R175">
        <v>5</v>
      </c>
      <c r="S175">
        <v>3524.48</v>
      </c>
      <c r="T175">
        <v>315.95999999999998</v>
      </c>
      <c r="U175">
        <v>823.02</v>
      </c>
      <c r="V175" s="10">
        <f>(raw_data[[#This Row],[Profit]] / (raw_data[[#This Row],[Unit_Price]]* raw_data[[#This Row],[Quantity_Sold]]))</f>
        <v>0.22183947083272681</v>
      </c>
      <c r="W175">
        <v>161</v>
      </c>
      <c r="X175" t="s">
        <v>51</v>
      </c>
      <c r="Y175" t="s">
        <v>52</v>
      </c>
      <c r="Z175">
        <v>7.41</v>
      </c>
      <c r="AA175">
        <v>3</v>
      </c>
    </row>
    <row r="176" spans="1:27" x14ac:dyDescent="0.3">
      <c r="A176" t="s">
        <v>586</v>
      </c>
      <c r="B176" s="1">
        <v>45322</v>
      </c>
      <c r="C176" s="1" t="str">
        <f>TEXT(raw_data[[#This Row],[Order_Date]], "mmm")</f>
        <v>Jan</v>
      </c>
      <c r="D176" s="1">
        <v>45330</v>
      </c>
      <c r="E176" s="6">
        <f>raw_data[[#This Row],[Ship_Date]]-raw_data[[#This Row],[Order_Date]]</f>
        <v>8</v>
      </c>
      <c r="F176" s="6" t="str">
        <f>IF(raw_data[[#This Row],[Delivery_Days]] &lt;= 5, "On Time", "Late")</f>
        <v>Late</v>
      </c>
      <c r="G176" t="s">
        <v>587</v>
      </c>
      <c r="H176" t="s">
        <v>588</v>
      </c>
      <c r="I176" t="s">
        <v>47</v>
      </c>
      <c r="J176" t="s">
        <v>39</v>
      </c>
      <c r="K176" t="s">
        <v>40</v>
      </c>
      <c r="L176" t="s">
        <v>75</v>
      </c>
      <c r="M176" t="s">
        <v>127</v>
      </c>
      <c r="N176" t="s">
        <v>31</v>
      </c>
      <c r="O176" t="s">
        <v>50</v>
      </c>
      <c r="P176">
        <v>7</v>
      </c>
      <c r="Q176">
        <v>430.5</v>
      </c>
      <c r="R176">
        <v>20</v>
      </c>
      <c r="S176">
        <v>2410.8000000000002</v>
      </c>
      <c r="T176">
        <v>323.58</v>
      </c>
      <c r="U176">
        <v>598.75</v>
      </c>
      <c r="V176" s="10">
        <f>(raw_data[[#This Row],[Profit]] / (raw_data[[#This Row],[Unit_Price]]* raw_data[[#This Row],[Quantity_Sold]]))</f>
        <v>0.19868923179027709</v>
      </c>
      <c r="W176">
        <v>363</v>
      </c>
      <c r="X176" t="s">
        <v>51</v>
      </c>
      <c r="Y176" t="s">
        <v>79</v>
      </c>
      <c r="Z176">
        <v>12.53</v>
      </c>
      <c r="AA176">
        <v>5</v>
      </c>
    </row>
    <row r="177" spans="1:27" x14ac:dyDescent="0.3">
      <c r="A177" t="s">
        <v>589</v>
      </c>
      <c r="B177" s="1">
        <v>45730</v>
      </c>
      <c r="C177" s="1" t="str">
        <f>TEXT(raw_data[[#This Row],[Order_Date]], "mmm")</f>
        <v>Mar</v>
      </c>
      <c r="D177" s="1">
        <v>45738</v>
      </c>
      <c r="E177" s="6">
        <f>raw_data[[#This Row],[Ship_Date]]-raw_data[[#This Row],[Order_Date]]</f>
        <v>8</v>
      </c>
      <c r="F177" s="6" t="str">
        <f>IF(raw_data[[#This Row],[Delivery_Days]] &lt;= 5, "On Time", "Late")</f>
        <v>Late</v>
      </c>
      <c r="G177" t="s">
        <v>590</v>
      </c>
      <c r="H177" t="s">
        <v>591</v>
      </c>
      <c r="I177" t="s">
        <v>47</v>
      </c>
      <c r="J177" t="s">
        <v>39</v>
      </c>
      <c r="K177" t="s">
        <v>40</v>
      </c>
      <c r="L177" t="s">
        <v>41</v>
      </c>
      <c r="M177" t="s">
        <v>30</v>
      </c>
      <c r="N177" t="s">
        <v>49</v>
      </c>
      <c r="O177" t="s">
        <v>83</v>
      </c>
      <c r="P177">
        <v>4</v>
      </c>
      <c r="Q177">
        <v>113.76</v>
      </c>
      <c r="R177">
        <v>20</v>
      </c>
      <c r="S177">
        <v>364.03</v>
      </c>
      <c r="T177">
        <v>78.11</v>
      </c>
      <c r="U177">
        <v>114.08</v>
      </c>
      <c r="V177" s="10">
        <f>(raw_data[[#This Row],[Profit]] / (raw_data[[#This Row],[Unit_Price]]* raw_data[[#This Row],[Quantity_Sold]]))</f>
        <v>0.25070323488045004</v>
      </c>
      <c r="W177">
        <v>58</v>
      </c>
      <c r="X177" t="s">
        <v>51</v>
      </c>
      <c r="Y177" t="s">
        <v>52</v>
      </c>
      <c r="Z177">
        <v>42.05</v>
      </c>
      <c r="AA177">
        <v>3</v>
      </c>
    </row>
    <row r="178" spans="1:27" x14ac:dyDescent="0.3">
      <c r="A178" t="s">
        <v>592</v>
      </c>
      <c r="B178" s="1">
        <v>45844</v>
      </c>
      <c r="C178" s="1" t="str">
        <f>TEXT(raw_data[[#This Row],[Order_Date]], "mmm")</f>
        <v>Jul</v>
      </c>
      <c r="D178" s="1">
        <v>45848</v>
      </c>
      <c r="E178" s="6">
        <f>raw_data[[#This Row],[Ship_Date]]-raw_data[[#This Row],[Order_Date]]</f>
        <v>4</v>
      </c>
      <c r="F178" s="6" t="str">
        <f>IF(raw_data[[#This Row],[Delivery_Days]] &lt;= 5, "On Time", "Late")</f>
        <v>On Time</v>
      </c>
      <c r="G178" t="s">
        <v>593</v>
      </c>
      <c r="H178" t="s">
        <v>594</v>
      </c>
      <c r="I178" t="s">
        <v>62</v>
      </c>
      <c r="J178" t="s">
        <v>39</v>
      </c>
      <c r="K178" t="s">
        <v>40</v>
      </c>
      <c r="L178" t="s">
        <v>75</v>
      </c>
      <c r="M178" t="s">
        <v>42</v>
      </c>
      <c r="N178" t="s">
        <v>49</v>
      </c>
      <c r="O178" t="s">
        <v>50</v>
      </c>
      <c r="P178">
        <v>7</v>
      </c>
      <c r="Q178">
        <v>476.16</v>
      </c>
      <c r="R178">
        <v>0</v>
      </c>
      <c r="S178">
        <v>3333.12</v>
      </c>
      <c r="T178">
        <v>390.83</v>
      </c>
      <c r="U178">
        <v>597.30999999999995</v>
      </c>
      <c r="V178" s="10">
        <f>(raw_data[[#This Row],[Profit]] / (raw_data[[#This Row],[Unit_Price]]* raw_data[[#This Row],[Quantity_Sold]]))</f>
        <v>0.17920446908602147</v>
      </c>
      <c r="W178">
        <v>134</v>
      </c>
      <c r="X178" t="s">
        <v>51</v>
      </c>
      <c r="Y178" t="s">
        <v>34</v>
      </c>
      <c r="Z178">
        <v>24.76</v>
      </c>
      <c r="AA178">
        <v>1</v>
      </c>
    </row>
    <row r="179" spans="1:27" x14ac:dyDescent="0.3">
      <c r="A179" t="s">
        <v>595</v>
      </c>
      <c r="B179" s="1">
        <v>45800</v>
      </c>
      <c r="C179" s="1" t="str">
        <f>TEXT(raw_data[[#This Row],[Order_Date]], "mmm")</f>
        <v>May</v>
      </c>
      <c r="D179" s="1">
        <v>45803</v>
      </c>
      <c r="E179" s="6">
        <f>raw_data[[#This Row],[Ship_Date]]-raw_data[[#This Row],[Order_Date]]</f>
        <v>3</v>
      </c>
      <c r="F179" s="6" t="str">
        <f>IF(raw_data[[#This Row],[Delivery_Days]] &lt;= 5, "On Time", "Late")</f>
        <v>On Time</v>
      </c>
      <c r="G179" t="s">
        <v>596</v>
      </c>
      <c r="H179" t="s">
        <v>597</v>
      </c>
      <c r="I179" t="s">
        <v>38</v>
      </c>
      <c r="J179" t="s">
        <v>56</v>
      </c>
      <c r="K179" t="s">
        <v>57</v>
      </c>
      <c r="L179" t="s">
        <v>41</v>
      </c>
      <c r="M179" t="s">
        <v>64</v>
      </c>
      <c r="N179" t="s">
        <v>49</v>
      </c>
      <c r="O179" t="s">
        <v>32</v>
      </c>
      <c r="P179">
        <v>10</v>
      </c>
      <c r="Q179">
        <v>1393.81</v>
      </c>
      <c r="R179">
        <v>15</v>
      </c>
      <c r="S179">
        <v>11847.38</v>
      </c>
      <c r="T179">
        <v>905.69</v>
      </c>
      <c r="U179">
        <v>4149.0200000000004</v>
      </c>
      <c r="V179" s="10">
        <f>(raw_data[[#This Row],[Profit]] / (raw_data[[#This Row],[Unit_Price]]* raw_data[[#This Row],[Quantity_Sold]]))</f>
        <v>0.2976747189358665</v>
      </c>
      <c r="W179">
        <v>291</v>
      </c>
      <c r="X179" t="s">
        <v>51</v>
      </c>
      <c r="Y179" t="s">
        <v>52</v>
      </c>
      <c r="Z179">
        <v>17.649999999999999</v>
      </c>
      <c r="AA179">
        <v>5</v>
      </c>
    </row>
    <row r="180" spans="1:27" x14ac:dyDescent="0.3">
      <c r="A180" t="s">
        <v>598</v>
      </c>
      <c r="B180" s="1">
        <v>45501</v>
      </c>
      <c r="C180" s="1" t="str">
        <f>TEXT(raw_data[[#This Row],[Order_Date]], "mmm")</f>
        <v>Jul</v>
      </c>
      <c r="D180" s="1">
        <v>45503</v>
      </c>
      <c r="E180" s="6">
        <f>raw_data[[#This Row],[Ship_Date]]-raw_data[[#This Row],[Order_Date]]</f>
        <v>2</v>
      </c>
      <c r="F180" s="6" t="str">
        <f>IF(raw_data[[#This Row],[Delivery_Days]] &lt;= 5, "On Time", "Late")</f>
        <v>On Time</v>
      </c>
      <c r="G180" t="s">
        <v>599</v>
      </c>
      <c r="H180" t="s">
        <v>600</v>
      </c>
      <c r="I180" t="s">
        <v>38</v>
      </c>
      <c r="J180" t="s">
        <v>90</v>
      </c>
      <c r="K180" t="s">
        <v>40</v>
      </c>
      <c r="L180" t="s">
        <v>69</v>
      </c>
      <c r="M180" t="s">
        <v>30</v>
      </c>
      <c r="N180" t="s">
        <v>31</v>
      </c>
      <c r="O180" t="s">
        <v>32</v>
      </c>
      <c r="P180">
        <v>5</v>
      </c>
      <c r="Q180">
        <v>614.20000000000005</v>
      </c>
      <c r="R180">
        <v>20</v>
      </c>
      <c r="S180">
        <v>2456.8000000000002</v>
      </c>
      <c r="T180">
        <v>550.11</v>
      </c>
      <c r="U180">
        <v>256.36</v>
      </c>
      <c r="V180" s="10">
        <f>(raw_data[[#This Row],[Profit]] / (raw_data[[#This Row],[Unit_Price]]* raw_data[[#This Row],[Quantity_Sold]]))</f>
        <v>8.3477694562031912E-2</v>
      </c>
      <c r="W180">
        <v>141</v>
      </c>
      <c r="X180" t="s">
        <v>33</v>
      </c>
      <c r="Y180" t="s">
        <v>52</v>
      </c>
      <c r="Z180">
        <v>43.97</v>
      </c>
      <c r="AA180">
        <v>2</v>
      </c>
    </row>
    <row r="181" spans="1:27" x14ac:dyDescent="0.3">
      <c r="A181" t="s">
        <v>601</v>
      </c>
      <c r="B181" s="1">
        <v>45341</v>
      </c>
      <c r="C181" s="1" t="str">
        <f>TEXT(raw_data[[#This Row],[Order_Date]], "mmm")</f>
        <v>Feb</v>
      </c>
      <c r="D181" s="1">
        <v>45346</v>
      </c>
      <c r="E181" s="6">
        <f>raw_data[[#This Row],[Ship_Date]]-raw_data[[#This Row],[Order_Date]]</f>
        <v>5</v>
      </c>
      <c r="F181" s="6" t="str">
        <f>IF(raw_data[[#This Row],[Delivery_Days]] &lt;= 5, "On Time", "Late")</f>
        <v>On Time</v>
      </c>
      <c r="G181" t="s">
        <v>602</v>
      </c>
      <c r="H181" t="s">
        <v>603</v>
      </c>
      <c r="I181" t="s">
        <v>47</v>
      </c>
      <c r="J181" t="s">
        <v>90</v>
      </c>
      <c r="K181" t="s">
        <v>40</v>
      </c>
      <c r="L181" t="s">
        <v>69</v>
      </c>
      <c r="M181" t="s">
        <v>137</v>
      </c>
      <c r="N181" t="s">
        <v>31</v>
      </c>
      <c r="O181" t="s">
        <v>50</v>
      </c>
      <c r="P181">
        <v>7</v>
      </c>
      <c r="Q181">
        <v>1534.87</v>
      </c>
      <c r="R181">
        <v>15</v>
      </c>
      <c r="S181">
        <v>9132.48</v>
      </c>
      <c r="T181">
        <v>986.39</v>
      </c>
      <c r="U181">
        <v>3263.46</v>
      </c>
      <c r="V181" s="10">
        <f>(raw_data[[#This Row],[Profit]] / (raw_data[[#This Row],[Unit_Price]]* raw_data[[#This Row],[Quantity_Sold]]))</f>
        <v>0.30374466334515066</v>
      </c>
      <c r="W181">
        <v>38</v>
      </c>
      <c r="X181" t="s">
        <v>33</v>
      </c>
      <c r="Y181" t="s">
        <v>79</v>
      </c>
      <c r="Z181">
        <v>28.2</v>
      </c>
      <c r="AA181">
        <v>3</v>
      </c>
    </row>
    <row r="182" spans="1:27" x14ac:dyDescent="0.3">
      <c r="A182" t="s">
        <v>604</v>
      </c>
      <c r="B182" s="1">
        <v>45295</v>
      </c>
      <c r="C182" s="1" t="str">
        <f>TEXT(raw_data[[#This Row],[Order_Date]], "mmm")</f>
        <v>Jan</v>
      </c>
      <c r="D182" s="1">
        <v>45303</v>
      </c>
      <c r="E182" s="6">
        <f>raw_data[[#This Row],[Ship_Date]]-raw_data[[#This Row],[Order_Date]]</f>
        <v>8</v>
      </c>
      <c r="F182" s="6" t="str">
        <f>IF(raw_data[[#This Row],[Delivery_Days]] &lt;= 5, "On Time", "Late")</f>
        <v>Late</v>
      </c>
      <c r="G182" t="s">
        <v>605</v>
      </c>
      <c r="H182" t="s">
        <v>606</v>
      </c>
      <c r="I182" t="s">
        <v>62</v>
      </c>
      <c r="J182" t="s">
        <v>94</v>
      </c>
      <c r="K182" t="s">
        <v>28</v>
      </c>
      <c r="L182" t="s">
        <v>75</v>
      </c>
      <c r="M182" t="s">
        <v>150</v>
      </c>
      <c r="N182" t="s">
        <v>49</v>
      </c>
      <c r="O182" t="s">
        <v>83</v>
      </c>
      <c r="P182">
        <v>1</v>
      </c>
      <c r="Q182">
        <v>688.21</v>
      </c>
      <c r="R182">
        <v>0</v>
      </c>
      <c r="S182">
        <v>688.21</v>
      </c>
      <c r="T182">
        <v>563.84</v>
      </c>
      <c r="U182">
        <v>124.37</v>
      </c>
      <c r="V182" s="10">
        <f>(raw_data[[#This Row],[Profit]] / (raw_data[[#This Row],[Unit_Price]]* raw_data[[#This Row],[Quantity_Sold]]))</f>
        <v>0.18071518867787448</v>
      </c>
      <c r="W182">
        <v>203</v>
      </c>
      <c r="X182" t="s">
        <v>33</v>
      </c>
      <c r="Y182" t="s">
        <v>79</v>
      </c>
      <c r="Z182">
        <v>42.12</v>
      </c>
      <c r="AA182">
        <v>4</v>
      </c>
    </row>
    <row r="183" spans="1:27" x14ac:dyDescent="0.3">
      <c r="A183" t="s">
        <v>607</v>
      </c>
      <c r="B183" s="1">
        <v>45861</v>
      </c>
      <c r="C183" s="1" t="str">
        <f>TEXT(raw_data[[#This Row],[Order_Date]], "mmm")</f>
        <v>Jul</v>
      </c>
      <c r="D183" s="1">
        <v>45869</v>
      </c>
      <c r="E183" s="6">
        <f>raw_data[[#This Row],[Ship_Date]]-raw_data[[#This Row],[Order_Date]]</f>
        <v>8</v>
      </c>
      <c r="F183" s="6" t="str">
        <f>IF(raw_data[[#This Row],[Delivery_Days]] &lt;= 5, "On Time", "Late")</f>
        <v>Late</v>
      </c>
      <c r="G183" t="s">
        <v>608</v>
      </c>
      <c r="H183" t="s">
        <v>609</v>
      </c>
      <c r="I183" t="s">
        <v>62</v>
      </c>
      <c r="J183" t="s">
        <v>63</v>
      </c>
      <c r="K183" t="s">
        <v>28</v>
      </c>
      <c r="L183" t="s">
        <v>69</v>
      </c>
      <c r="M183" t="s">
        <v>30</v>
      </c>
      <c r="N183" t="s">
        <v>49</v>
      </c>
      <c r="O183" t="s">
        <v>32</v>
      </c>
      <c r="P183">
        <v>10</v>
      </c>
      <c r="Q183">
        <v>708.62</v>
      </c>
      <c r="R183">
        <v>5</v>
      </c>
      <c r="S183">
        <v>6731.89</v>
      </c>
      <c r="T183">
        <v>545.53</v>
      </c>
      <c r="U183">
        <v>1549.36</v>
      </c>
      <c r="V183" s="10">
        <f>(raw_data[[#This Row],[Profit]] / (raw_data[[#This Row],[Unit_Price]]* raw_data[[#This Row],[Quantity_Sold]]))</f>
        <v>0.2186446896785301</v>
      </c>
      <c r="W183">
        <v>50</v>
      </c>
      <c r="X183" t="s">
        <v>51</v>
      </c>
      <c r="Y183" t="s">
        <v>34</v>
      </c>
      <c r="Z183">
        <v>10.59</v>
      </c>
      <c r="AA183">
        <v>2</v>
      </c>
    </row>
    <row r="184" spans="1:27" x14ac:dyDescent="0.3">
      <c r="A184" t="s">
        <v>610</v>
      </c>
      <c r="B184" s="1">
        <v>45605</v>
      </c>
      <c r="C184" s="1" t="str">
        <f>TEXT(raw_data[[#This Row],[Order_Date]], "mmm")</f>
        <v>Nov</v>
      </c>
      <c r="D184" s="1">
        <v>45608</v>
      </c>
      <c r="E184" s="6">
        <f>raw_data[[#This Row],[Ship_Date]]-raw_data[[#This Row],[Order_Date]]</f>
        <v>3</v>
      </c>
      <c r="F184" s="6" t="str">
        <f>IF(raw_data[[#This Row],[Delivery_Days]] &lt;= 5, "On Time", "Late")</f>
        <v>On Time</v>
      </c>
      <c r="G184" t="s">
        <v>611</v>
      </c>
      <c r="H184" t="s">
        <v>612</v>
      </c>
      <c r="I184" t="s">
        <v>62</v>
      </c>
      <c r="J184" t="s">
        <v>98</v>
      </c>
      <c r="K184" t="s">
        <v>40</v>
      </c>
      <c r="L184" t="s">
        <v>75</v>
      </c>
      <c r="M184" t="s">
        <v>58</v>
      </c>
      <c r="N184" t="s">
        <v>49</v>
      </c>
      <c r="O184" t="s">
        <v>43</v>
      </c>
      <c r="P184">
        <v>7</v>
      </c>
      <c r="Q184">
        <v>1984.08</v>
      </c>
      <c r="R184">
        <v>5</v>
      </c>
      <c r="S184">
        <v>13194.13</v>
      </c>
      <c r="T184">
        <v>1783.11</v>
      </c>
      <c r="U184">
        <v>1336.45</v>
      </c>
      <c r="V184" s="10">
        <f>(raw_data[[#This Row],[Profit]] / (raw_data[[#This Row],[Unit_Price]]* raw_data[[#This Row],[Quantity_Sold]]))</f>
        <v>9.6226678647750391E-2</v>
      </c>
      <c r="W184">
        <v>47</v>
      </c>
      <c r="X184" t="s">
        <v>51</v>
      </c>
      <c r="Y184" t="s">
        <v>79</v>
      </c>
      <c r="Z184">
        <v>8.7100000000000009</v>
      </c>
      <c r="AA184">
        <v>2</v>
      </c>
    </row>
    <row r="185" spans="1:27" x14ac:dyDescent="0.3">
      <c r="A185" t="s">
        <v>613</v>
      </c>
      <c r="B185" s="1">
        <v>45476</v>
      </c>
      <c r="C185" s="1" t="str">
        <f>TEXT(raw_data[[#This Row],[Order_Date]], "mmm")</f>
        <v>Jul</v>
      </c>
      <c r="D185" s="1">
        <v>45478</v>
      </c>
      <c r="E185" s="6">
        <f>raw_data[[#This Row],[Ship_Date]]-raw_data[[#This Row],[Order_Date]]</f>
        <v>2</v>
      </c>
      <c r="F185" s="6" t="str">
        <f>IF(raw_data[[#This Row],[Delivery_Days]] &lt;= 5, "On Time", "Late")</f>
        <v>On Time</v>
      </c>
      <c r="G185" t="s">
        <v>614</v>
      </c>
      <c r="H185" t="s">
        <v>615</v>
      </c>
      <c r="I185" t="s">
        <v>26</v>
      </c>
      <c r="J185" t="s">
        <v>39</v>
      </c>
      <c r="K185" t="s">
        <v>40</v>
      </c>
      <c r="L185" t="s">
        <v>75</v>
      </c>
      <c r="M185" t="s">
        <v>30</v>
      </c>
      <c r="N185" t="s">
        <v>49</v>
      </c>
      <c r="O185" t="s">
        <v>50</v>
      </c>
      <c r="P185">
        <v>4</v>
      </c>
      <c r="Q185">
        <v>1465.68</v>
      </c>
      <c r="R185">
        <v>15</v>
      </c>
      <c r="S185">
        <v>4983.3100000000004</v>
      </c>
      <c r="T185">
        <v>1167.6300000000001</v>
      </c>
      <c r="U185">
        <v>1013.37</v>
      </c>
      <c r="V185" s="10">
        <f>(raw_data[[#This Row],[Profit]] / (raw_data[[#This Row],[Unit_Price]]* raw_data[[#This Row],[Quantity_Sold]]))</f>
        <v>0.17284980350417553</v>
      </c>
      <c r="W185">
        <v>39</v>
      </c>
      <c r="X185" t="s">
        <v>33</v>
      </c>
      <c r="Y185" t="s">
        <v>52</v>
      </c>
      <c r="Z185">
        <v>15.18</v>
      </c>
      <c r="AA185">
        <v>4</v>
      </c>
    </row>
    <row r="186" spans="1:27" x14ac:dyDescent="0.3">
      <c r="A186" t="s">
        <v>616</v>
      </c>
      <c r="B186" s="1">
        <v>45564</v>
      </c>
      <c r="C186" s="1" t="str">
        <f>TEXT(raw_data[[#This Row],[Order_Date]], "mmm")</f>
        <v>Sep</v>
      </c>
      <c r="D186" s="1">
        <v>45568</v>
      </c>
      <c r="E186" s="6">
        <f>raw_data[[#This Row],[Ship_Date]]-raw_data[[#This Row],[Order_Date]]</f>
        <v>4</v>
      </c>
      <c r="F186" s="6" t="str">
        <f>IF(raw_data[[#This Row],[Delivery_Days]] &lt;= 5, "On Time", "Late")</f>
        <v>On Time</v>
      </c>
      <c r="G186" t="s">
        <v>617</v>
      </c>
      <c r="H186" t="s">
        <v>618</v>
      </c>
      <c r="I186" t="s">
        <v>47</v>
      </c>
      <c r="J186" t="s">
        <v>39</v>
      </c>
      <c r="K186" t="s">
        <v>40</v>
      </c>
      <c r="L186" t="s">
        <v>29</v>
      </c>
      <c r="M186" t="s">
        <v>117</v>
      </c>
      <c r="N186" t="s">
        <v>49</v>
      </c>
      <c r="O186" t="s">
        <v>32</v>
      </c>
      <c r="P186">
        <v>7</v>
      </c>
      <c r="Q186">
        <v>1643.36</v>
      </c>
      <c r="R186">
        <v>5</v>
      </c>
      <c r="S186">
        <v>10928.34</v>
      </c>
      <c r="T186">
        <v>1221.53</v>
      </c>
      <c r="U186">
        <v>2805.17</v>
      </c>
      <c r="V186" s="10">
        <f>(raw_data[[#This Row],[Profit]] / (raw_data[[#This Row],[Unit_Price]]* raw_data[[#This Row],[Quantity_Sold]]))</f>
        <v>0.24385318580747462</v>
      </c>
      <c r="W186">
        <v>52</v>
      </c>
      <c r="X186" t="s">
        <v>51</v>
      </c>
      <c r="Y186" t="s">
        <v>79</v>
      </c>
      <c r="Z186">
        <v>44.64</v>
      </c>
      <c r="AA186">
        <v>2</v>
      </c>
    </row>
    <row r="187" spans="1:27" x14ac:dyDescent="0.3">
      <c r="A187" t="s">
        <v>619</v>
      </c>
      <c r="B187" s="1">
        <v>45544</v>
      </c>
      <c r="C187" s="1" t="str">
        <f>TEXT(raw_data[[#This Row],[Order_Date]], "mmm")</f>
        <v>Sep</v>
      </c>
      <c r="D187" s="1">
        <v>45547</v>
      </c>
      <c r="E187" s="6">
        <f>raw_data[[#This Row],[Ship_Date]]-raw_data[[#This Row],[Order_Date]]</f>
        <v>3</v>
      </c>
      <c r="F187" s="6" t="str">
        <f>IF(raw_data[[#This Row],[Delivery_Days]] &lt;= 5, "On Time", "Late")</f>
        <v>On Time</v>
      </c>
      <c r="G187" t="s">
        <v>620</v>
      </c>
      <c r="H187" t="s">
        <v>621</v>
      </c>
      <c r="I187" t="s">
        <v>47</v>
      </c>
      <c r="J187" t="s">
        <v>68</v>
      </c>
      <c r="K187" t="s">
        <v>57</v>
      </c>
      <c r="L187" t="s">
        <v>41</v>
      </c>
      <c r="M187" t="s">
        <v>127</v>
      </c>
      <c r="N187" t="s">
        <v>31</v>
      </c>
      <c r="O187" t="s">
        <v>71</v>
      </c>
      <c r="P187">
        <v>10</v>
      </c>
      <c r="Q187">
        <v>183.4</v>
      </c>
      <c r="R187">
        <v>0</v>
      </c>
      <c r="S187">
        <v>1834</v>
      </c>
      <c r="T187">
        <v>143.62</v>
      </c>
      <c r="U187">
        <v>397.8</v>
      </c>
      <c r="V187" s="10">
        <f>(raw_data[[#This Row],[Profit]] / (raw_data[[#This Row],[Unit_Price]]* raw_data[[#This Row],[Quantity_Sold]]))</f>
        <v>0.21690294438386043</v>
      </c>
      <c r="W187">
        <v>321</v>
      </c>
      <c r="X187" t="s">
        <v>33</v>
      </c>
      <c r="Y187" t="s">
        <v>79</v>
      </c>
      <c r="Z187">
        <v>32.72</v>
      </c>
      <c r="AA187">
        <v>4</v>
      </c>
    </row>
    <row r="188" spans="1:27" x14ac:dyDescent="0.3">
      <c r="A188" t="s">
        <v>622</v>
      </c>
      <c r="B188" s="1">
        <v>45302</v>
      </c>
      <c r="C188" s="1" t="str">
        <f>TEXT(raw_data[[#This Row],[Order_Date]], "mmm")</f>
        <v>Jan</v>
      </c>
      <c r="D188" s="1">
        <v>45308</v>
      </c>
      <c r="E188" s="6">
        <f>raw_data[[#This Row],[Ship_Date]]-raw_data[[#This Row],[Order_Date]]</f>
        <v>6</v>
      </c>
      <c r="F188" s="6" t="str">
        <f>IF(raw_data[[#This Row],[Delivery_Days]] &lt;= 5, "On Time", "Late")</f>
        <v>Late</v>
      </c>
      <c r="G188" t="s">
        <v>623</v>
      </c>
      <c r="H188" t="s">
        <v>624</v>
      </c>
      <c r="I188" t="s">
        <v>47</v>
      </c>
      <c r="J188" t="s">
        <v>56</v>
      </c>
      <c r="K188" t="s">
        <v>57</v>
      </c>
      <c r="L188" t="s">
        <v>29</v>
      </c>
      <c r="M188" t="s">
        <v>70</v>
      </c>
      <c r="N188" t="s">
        <v>31</v>
      </c>
      <c r="O188" t="s">
        <v>71</v>
      </c>
      <c r="P188">
        <v>2</v>
      </c>
      <c r="Q188">
        <v>323.02999999999997</v>
      </c>
      <c r="R188">
        <v>20</v>
      </c>
      <c r="S188">
        <v>516.85</v>
      </c>
      <c r="T188">
        <v>264.56</v>
      </c>
      <c r="U188">
        <v>93.55</v>
      </c>
      <c r="V188" s="10">
        <f>(raw_data[[#This Row],[Profit]] / (raw_data[[#This Row],[Unit_Price]]* raw_data[[#This Row],[Quantity_Sold]]))</f>
        <v>0.14480079249605302</v>
      </c>
      <c r="W188">
        <v>126</v>
      </c>
      <c r="X188" t="s">
        <v>51</v>
      </c>
      <c r="Y188" t="s">
        <v>52</v>
      </c>
      <c r="Z188">
        <v>8.7899999999999991</v>
      </c>
      <c r="AA188">
        <v>5</v>
      </c>
    </row>
    <row r="189" spans="1:27" x14ac:dyDescent="0.3">
      <c r="A189" t="s">
        <v>625</v>
      </c>
      <c r="B189" s="1">
        <v>45217</v>
      </c>
      <c r="C189" s="1" t="str">
        <f>TEXT(raw_data[[#This Row],[Order_Date]], "mmm")</f>
        <v>Oct</v>
      </c>
      <c r="D189" s="1">
        <v>45224</v>
      </c>
      <c r="E189" s="6">
        <f>raw_data[[#This Row],[Ship_Date]]-raw_data[[#This Row],[Order_Date]]</f>
        <v>7</v>
      </c>
      <c r="F189" s="6" t="str">
        <f>IF(raw_data[[#This Row],[Delivery_Days]] &lt;= 5, "On Time", "Late")</f>
        <v>Late</v>
      </c>
      <c r="G189" t="s">
        <v>626</v>
      </c>
      <c r="H189" t="s">
        <v>627</v>
      </c>
      <c r="I189" t="s">
        <v>62</v>
      </c>
      <c r="J189" t="s">
        <v>63</v>
      </c>
      <c r="K189" t="s">
        <v>28</v>
      </c>
      <c r="L189" t="s">
        <v>29</v>
      </c>
      <c r="M189" t="s">
        <v>30</v>
      </c>
      <c r="N189" t="s">
        <v>49</v>
      </c>
      <c r="O189" t="s">
        <v>71</v>
      </c>
      <c r="P189">
        <v>10</v>
      </c>
      <c r="Q189">
        <v>450.62</v>
      </c>
      <c r="R189">
        <v>20</v>
      </c>
      <c r="S189">
        <v>3604.96</v>
      </c>
      <c r="T189">
        <v>295.87</v>
      </c>
      <c r="U189">
        <v>1238</v>
      </c>
      <c r="V189" s="10">
        <f>(raw_data[[#This Row],[Profit]] / (raw_data[[#This Row],[Unit_Price]]* raw_data[[#This Row],[Quantity_Sold]]))</f>
        <v>0.27473259065287825</v>
      </c>
      <c r="W189">
        <v>253</v>
      </c>
      <c r="X189" t="s">
        <v>51</v>
      </c>
      <c r="Y189" t="s">
        <v>34</v>
      </c>
      <c r="Z189">
        <v>15.85</v>
      </c>
      <c r="AA189">
        <v>5</v>
      </c>
    </row>
    <row r="190" spans="1:27" x14ac:dyDescent="0.3">
      <c r="A190" t="s">
        <v>628</v>
      </c>
      <c r="B190" s="1">
        <v>45624</v>
      </c>
      <c r="C190" s="1" t="str">
        <f>TEXT(raw_data[[#This Row],[Order_Date]], "mmm")</f>
        <v>Nov</v>
      </c>
      <c r="D190" s="1">
        <v>45634</v>
      </c>
      <c r="E190" s="6">
        <f>raw_data[[#This Row],[Ship_Date]]-raw_data[[#This Row],[Order_Date]]</f>
        <v>10</v>
      </c>
      <c r="F190" s="6" t="str">
        <f>IF(raw_data[[#This Row],[Delivery_Days]] &lt;= 5, "On Time", "Late")</f>
        <v>Late</v>
      </c>
      <c r="G190" t="s">
        <v>629</v>
      </c>
      <c r="H190" t="s">
        <v>630</v>
      </c>
      <c r="I190" t="s">
        <v>47</v>
      </c>
      <c r="J190" t="s">
        <v>27</v>
      </c>
      <c r="K190" t="s">
        <v>28</v>
      </c>
      <c r="L190" t="s">
        <v>29</v>
      </c>
      <c r="M190" t="s">
        <v>117</v>
      </c>
      <c r="N190" t="s">
        <v>31</v>
      </c>
      <c r="O190" t="s">
        <v>83</v>
      </c>
      <c r="P190">
        <v>3</v>
      </c>
      <c r="Q190">
        <v>1871.15</v>
      </c>
      <c r="R190">
        <v>15</v>
      </c>
      <c r="S190">
        <v>4771.43</v>
      </c>
      <c r="T190">
        <v>1605.9</v>
      </c>
      <c r="U190">
        <v>676.39</v>
      </c>
      <c r="V190" s="10">
        <f>(raw_data[[#This Row],[Profit]] / (raw_data[[#This Row],[Unit_Price]]* raw_data[[#This Row],[Quantity_Sold]]))</f>
        <v>0.12049452653893772</v>
      </c>
      <c r="W190">
        <v>349</v>
      </c>
      <c r="X190" t="s">
        <v>33</v>
      </c>
      <c r="Y190" t="s">
        <v>79</v>
      </c>
      <c r="Z190">
        <v>47.95</v>
      </c>
      <c r="AA190">
        <v>1</v>
      </c>
    </row>
    <row r="191" spans="1:27" x14ac:dyDescent="0.3">
      <c r="A191" t="s">
        <v>631</v>
      </c>
      <c r="B191" s="1">
        <v>45505</v>
      </c>
      <c r="C191" s="1" t="str">
        <f>TEXT(raw_data[[#This Row],[Order_Date]], "mmm")</f>
        <v>Aug</v>
      </c>
      <c r="D191" s="1">
        <v>45512</v>
      </c>
      <c r="E191" s="6">
        <f>raw_data[[#This Row],[Ship_Date]]-raw_data[[#This Row],[Order_Date]]</f>
        <v>7</v>
      </c>
      <c r="F191" s="6" t="str">
        <f>IF(raw_data[[#This Row],[Delivery_Days]] &lt;= 5, "On Time", "Late")</f>
        <v>Late</v>
      </c>
      <c r="G191" t="s">
        <v>632</v>
      </c>
      <c r="H191" t="s">
        <v>633</v>
      </c>
      <c r="I191" t="s">
        <v>62</v>
      </c>
      <c r="J191" t="s">
        <v>39</v>
      </c>
      <c r="K191" t="s">
        <v>40</v>
      </c>
      <c r="L191" t="s">
        <v>29</v>
      </c>
      <c r="M191" t="s">
        <v>58</v>
      </c>
      <c r="N191" t="s">
        <v>31</v>
      </c>
      <c r="O191" t="s">
        <v>50</v>
      </c>
      <c r="P191">
        <v>1</v>
      </c>
      <c r="Q191">
        <v>561.26</v>
      </c>
      <c r="R191">
        <v>0</v>
      </c>
      <c r="S191">
        <v>561.26</v>
      </c>
      <c r="T191">
        <v>496.49</v>
      </c>
      <c r="U191">
        <v>64.77</v>
      </c>
      <c r="V191" s="10">
        <f>(raw_data[[#This Row],[Profit]] / (raw_data[[#This Row],[Unit_Price]]* raw_data[[#This Row],[Quantity_Sold]]))</f>
        <v>0.11540106189644728</v>
      </c>
      <c r="W191">
        <v>359</v>
      </c>
      <c r="X191" t="s">
        <v>51</v>
      </c>
      <c r="Y191" t="s">
        <v>34</v>
      </c>
      <c r="Z191">
        <v>33.82</v>
      </c>
      <c r="AA191">
        <v>5</v>
      </c>
    </row>
    <row r="192" spans="1:27" x14ac:dyDescent="0.3">
      <c r="A192" t="s">
        <v>634</v>
      </c>
      <c r="B192" s="1">
        <v>45787</v>
      </c>
      <c r="C192" s="1" t="str">
        <f>TEXT(raw_data[[#This Row],[Order_Date]], "mmm")</f>
        <v>May</v>
      </c>
      <c r="D192" s="1">
        <v>45790</v>
      </c>
      <c r="E192" s="6">
        <f>raw_data[[#This Row],[Ship_Date]]-raw_data[[#This Row],[Order_Date]]</f>
        <v>3</v>
      </c>
      <c r="F192" s="6" t="str">
        <f>IF(raw_data[[#This Row],[Delivery_Days]] &lt;= 5, "On Time", "Late")</f>
        <v>On Time</v>
      </c>
      <c r="G192" t="s">
        <v>635</v>
      </c>
      <c r="H192" t="s">
        <v>636</v>
      </c>
      <c r="I192" t="s">
        <v>62</v>
      </c>
      <c r="J192" t="s">
        <v>90</v>
      </c>
      <c r="K192" t="s">
        <v>40</v>
      </c>
      <c r="L192" t="s">
        <v>69</v>
      </c>
      <c r="M192" t="s">
        <v>70</v>
      </c>
      <c r="N192" t="s">
        <v>31</v>
      </c>
      <c r="O192" t="s">
        <v>83</v>
      </c>
      <c r="P192">
        <v>9</v>
      </c>
      <c r="Q192">
        <v>654.32000000000005</v>
      </c>
      <c r="R192">
        <v>5</v>
      </c>
      <c r="S192">
        <v>5594.44</v>
      </c>
      <c r="T192">
        <v>583.85</v>
      </c>
      <c r="U192">
        <v>602.52</v>
      </c>
      <c r="V192" s="10">
        <f>(raw_data[[#This Row],[Profit]] / (raw_data[[#This Row],[Unit_Price]]* raw_data[[#This Row],[Quantity_Sold]]))</f>
        <v>0.10231487141867383</v>
      </c>
      <c r="W192">
        <v>324</v>
      </c>
      <c r="X192" t="s">
        <v>33</v>
      </c>
      <c r="Y192" t="s">
        <v>79</v>
      </c>
      <c r="Z192">
        <v>36.44</v>
      </c>
      <c r="AA192">
        <v>2</v>
      </c>
    </row>
    <row r="193" spans="1:27" x14ac:dyDescent="0.3">
      <c r="A193" t="s">
        <v>637</v>
      </c>
      <c r="B193" s="1">
        <v>45756</v>
      </c>
      <c r="C193" s="1" t="str">
        <f>TEXT(raw_data[[#This Row],[Order_Date]], "mmm")</f>
        <v>Apr</v>
      </c>
      <c r="D193" s="1">
        <v>45757</v>
      </c>
      <c r="E193" s="6">
        <f>raw_data[[#This Row],[Ship_Date]]-raw_data[[#This Row],[Order_Date]]</f>
        <v>1</v>
      </c>
      <c r="F193" s="6" t="str">
        <f>IF(raw_data[[#This Row],[Delivery_Days]] &lt;= 5, "On Time", "Late")</f>
        <v>On Time</v>
      </c>
      <c r="G193" t="s">
        <v>638</v>
      </c>
      <c r="H193" t="s">
        <v>639</v>
      </c>
      <c r="I193" t="s">
        <v>62</v>
      </c>
      <c r="J193" t="s">
        <v>39</v>
      </c>
      <c r="K193" t="s">
        <v>40</v>
      </c>
      <c r="L193" t="s">
        <v>41</v>
      </c>
      <c r="M193" t="s">
        <v>70</v>
      </c>
      <c r="N193" t="s">
        <v>49</v>
      </c>
      <c r="O193" t="s">
        <v>32</v>
      </c>
      <c r="P193">
        <v>2</v>
      </c>
      <c r="Q193">
        <v>1853.02</v>
      </c>
      <c r="R193">
        <v>15</v>
      </c>
      <c r="S193">
        <v>3150.13</v>
      </c>
      <c r="T193">
        <v>1452.19</v>
      </c>
      <c r="U193">
        <v>681.41</v>
      </c>
      <c r="V193" s="10">
        <f>(raw_data[[#This Row],[Profit]] / (raw_data[[#This Row],[Unit_Price]]* raw_data[[#This Row],[Quantity_Sold]]))</f>
        <v>0.18386471813579994</v>
      </c>
      <c r="W193">
        <v>6</v>
      </c>
      <c r="X193" t="s">
        <v>33</v>
      </c>
      <c r="Y193" t="s">
        <v>52</v>
      </c>
      <c r="Z193">
        <v>5.51</v>
      </c>
      <c r="AA193">
        <v>4</v>
      </c>
    </row>
    <row r="194" spans="1:27" x14ac:dyDescent="0.3">
      <c r="A194" t="s">
        <v>640</v>
      </c>
      <c r="B194" s="1">
        <v>45830</v>
      </c>
      <c r="C194" s="1" t="str">
        <f>TEXT(raw_data[[#This Row],[Order_Date]], "mmm")</f>
        <v>Jun</v>
      </c>
      <c r="D194" s="1">
        <v>45831</v>
      </c>
      <c r="E194" s="6">
        <f>raw_data[[#This Row],[Ship_Date]]-raw_data[[#This Row],[Order_Date]]</f>
        <v>1</v>
      </c>
      <c r="F194" s="6" t="str">
        <f>IF(raw_data[[#This Row],[Delivery_Days]] &lt;= 5, "On Time", "Late")</f>
        <v>On Time</v>
      </c>
      <c r="G194" t="s">
        <v>641</v>
      </c>
      <c r="H194" t="s">
        <v>642</v>
      </c>
      <c r="I194" t="s">
        <v>62</v>
      </c>
      <c r="J194" t="s">
        <v>94</v>
      </c>
      <c r="K194" t="s">
        <v>28</v>
      </c>
      <c r="L194" t="s">
        <v>69</v>
      </c>
      <c r="M194" t="s">
        <v>127</v>
      </c>
      <c r="N194" t="s">
        <v>31</v>
      </c>
      <c r="O194" t="s">
        <v>43</v>
      </c>
      <c r="P194">
        <v>5</v>
      </c>
      <c r="Q194">
        <v>775.15</v>
      </c>
      <c r="R194">
        <v>0</v>
      </c>
      <c r="S194">
        <v>3875.75</v>
      </c>
      <c r="T194">
        <v>644.48</v>
      </c>
      <c r="U194">
        <v>653.35</v>
      </c>
      <c r="V194" s="10">
        <f>(raw_data[[#This Row],[Profit]] / (raw_data[[#This Row],[Unit_Price]]* raw_data[[#This Row],[Quantity_Sold]]))</f>
        <v>0.16857382442107979</v>
      </c>
      <c r="W194">
        <v>268</v>
      </c>
      <c r="X194" t="s">
        <v>33</v>
      </c>
      <c r="Y194" t="s">
        <v>79</v>
      </c>
      <c r="Z194">
        <v>37.049999999999997</v>
      </c>
      <c r="AA194">
        <v>5</v>
      </c>
    </row>
    <row r="195" spans="1:27" x14ac:dyDescent="0.3">
      <c r="A195" t="s">
        <v>643</v>
      </c>
      <c r="B195" s="1">
        <v>45364</v>
      </c>
      <c r="C195" s="1" t="str">
        <f>TEXT(raw_data[[#This Row],[Order_Date]], "mmm")</f>
        <v>Mar</v>
      </c>
      <c r="D195" s="1">
        <v>45367</v>
      </c>
      <c r="E195" s="6">
        <f>raw_data[[#This Row],[Ship_Date]]-raw_data[[#This Row],[Order_Date]]</f>
        <v>3</v>
      </c>
      <c r="F195" s="6" t="str">
        <f>IF(raw_data[[#This Row],[Delivery_Days]] &lt;= 5, "On Time", "Late")</f>
        <v>On Time</v>
      </c>
      <c r="G195" t="s">
        <v>644</v>
      </c>
      <c r="H195" t="s">
        <v>645</v>
      </c>
      <c r="I195" t="s">
        <v>62</v>
      </c>
      <c r="J195" t="s">
        <v>27</v>
      </c>
      <c r="K195" t="s">
        <v>28</v>
      </c>
      <c r="L195" t="s">
        <v>75</v>
      </c>
      <c r="M195" t="s">
        <v>150</v>
      </c>
      <c r="N195" t="s">
        <v>49</v>
      </c>
      <c r="O195" t="s">
        <v>43</v>
      </c>
      <c r="P195">
        <v>1</v>
      </c>
      <c r="Q195">
        <v>1046.02</v>
      </c>
      <c r="R195">
        <v>15</v>
      </c>
      <c r="S195">
        <v>889.12</v>
      </c>
      <c r="T195">
        <v>897.28</v>
      </c>
      <c r="U195">
        <v>126.43</v>
      </c>
      <c r="V195" s="10">
        <f>(raw_data[[#This Row],[Profit]] / (raw_data[[#This Row],[Unit_Price]]* raw_data[[#This Row],[Quantity_Sold]]))</f>
        <v>0.12086766983422879</v>
      </c>
      <c r="W195">
        <v>395</v>
      </c>
      <c r="X195" t="s">
        <v>33</v>
      </c>
      <c r="Y195" t="s">
        <v>52</v>
      </c>
      <c r="Z195">
        <v>35.340000000000003</v>
      </c>
      <c r="AA195">
        <v>1</v>
      </c>
    </row>
    <row r="196" spans="1:27" x14ac:dyDescent="0.3">
      <c r="A196" t="s">
        <v>646</v>
      </c>
      <c r="B196" s="1">
        <v>45526</v>
      </c>
      <c r="C196" s="1" t="str">
        <f>TEXT(raw_data[[#This Row],[Order_Date]], "mmm")</f>
        <v>Aug</v>
      </c>
      <c r="D196" s="1">
        <v>45532</v>
      </c>
      <c r="E196" s="6">
        <f>raw_data[[#This Row],[Ship_Date]]-raw_data[[#This Row],[Order_Date]]</f>
        <v>6</v>
      </c>
      <c r="F196" s="6" t="str">
        <f>IF(raw_data[[#This Row],[Delivery_Days]] &lt;= 5, "On Time", "Late")</f>
        <v>Late</v>
      </c>
      <c r="G196" t="s">
        <v>647</v>
      </c>
      <c r="H196" t="s">
        <v>648</v>
      </c>
      <c r="I196" t="s">
        <v>47</v>
      </c>
      <c r="J196" t="s">
        <v>56</v>
      </c>
      <c r="K196" t="s">
        <v>57</v>
      </c>
      <c r="L196" t="s">
        <v>29</v>
      </c>
      <c r="M196" t="s">
        <v>58</v>
      </c>
      <c r="N196" t="s">
        <v>49</v>
      </c>
      <c r="O196" t="s">
        <v>71</v>
      </c>
      <c r="P196">
        <v>1</v>
      </c>
      <c r="Q196">
        <v>1724.44</v>
      </c>
      <c r="R196">
        <v>5</v>
      </c>
      <c r="S196">
        <v>1638.22</v>
      </c>
      <c r="T196">
        <v>1058.45</v>
      </c>
      <c r="U196">
        <v>632.69000000000005</v>
      </c>
      <c r="V196" s="10">
        <f>(raw_data[[#This Row],[Profit]] / (raw_data[[#This Row],[Unit_Price]]* raw_data[[#This Row],[Quantity_Sold]]))</f>
        <v>0.36689591983484493</v>
      </c>
      <c r="W196">
        <v>476</v>
      </c>
      <c r="X196" t="s">
        <v>33</v>
      </c>
      <c r="Y196" t="s">
        <v>52</v>
      </c>
      <c r="Z196">
        <v>41.14</v>
      </c>
      <c r="AA196">
        <v>4</v>
      </c>
    </row>
    <row r="197" spans="1:27" x14ac:dyDescent="0.3">
      <c r="A197" t="s">
        <v>649</v>
      </c>
      <c r="B197" s="1">
        <v>45838</v>
      </c>
      <c r="C197" s="1" t="str">
        <f>TEXT(raw_data[[#This Row],[Order_Date]], "mmm")</f>
        <v>Jun</v>
      </c>
      <c r="D197" s="1">
        <v>45848</v>
      </c>
      <c r="E197" s="6">
        <f>raw_data[[#This Row],[Ship_Date]]-raw_data[[#This Row],[Order_Date]]</f>
        <v>10</v>
      </c>
      <c r="F197" s="6" t="str">
        <f>IF(raw_data[[#This Row],[Delivery_Days]] &lt;= 5, "On Time", "Late")</f>
        <v>Late</v>
      </c>
      <c r="G197" t="s">
        <v>650</v>
      </c>
      <c r="H197" t="s">
        <v>651</v>
      </c>
      <c r="I197" t="s">
        <v>62</v>
      </c>
      <c r="J197" t="s">
        <v>56</v>
      </c>
      <c r="K197" t="s">
        <v>57</v>
      </c>
      <c r="L197" t="s">
        <v>69</v>
      </c>
      <c r="M197" t="s">
        <v>137</v>
      </c>
      <c r="N197" t="s">
        <v>49</v>
      </c>
      <c r="O197" t="s">
        <v>83</v>
      </c>
      <c r="P197">
        <v>6</v>
      </c>
      <c r="Q197">
        <v>861.7</v>
      </c>
      <c r="R197">
        <v>10</v>
      </c>
      <c r="S197">
        <v>4653.18</v>
      </c>
      <c r="T197">
        <v>730.55</v>
      </c>
      <c r="U197">
        <v>708.21</v>
      </c>
      <c r="V197" s="10">
        <f>(raw_data[[#This Row],[Profit]] / (raw_data[[#This Row],[Unit_Price]]* raw_data[[#This Row],[Quantity_Sold]]))</f>
        <v>0.13697922710920274</v>
      </c>
      <c r="W197">
        <v>344</v>
      </c>
      <c r="X197" t="s">
        <v>33</v>
      </c>
      <c r="Y197" t="s">
        <v>34</v>
      </c>
      <c r="Z197">
        <v>15.04</v>
      </c>
      <c r="AA197">
        <v>5</v>
      </c>
    </row>
    <row r="198" spans="1:27" x14ac:dyDescent="0.3">
      <c r="A198" t="s">
        <v>652</v>
      </c>
      <c r="B198" s="1">
        <v>45470</v>
      </c>
      <c r="C198" s="1" t="str">
        <f>TEXT(raw_data[[#This Row],[Order_Date]], "mmm")</f>
        <v>Jun</v>
      </c>
      <c r="D198" s="1">
        <v>45479</v>
      </c>
      <c r="E198" s="6">
        <f>raw_data[[#This Row],[Ship_Date]]-raw_data[[#This Row],[Order_Date]]</f>
        <v>9</v>
      </c>
      <c r="F198" s="6" t="str">
        <f>IF(raw_data[[#This Row],[Delivery_Days]] &lt;= 5, "On Time", "Late")</f>
        <v>Late</v>
      </c>
      <c r="G198" t="s">
        <v>653</v>
      </c>
      <c r="H198" t="s">
        <v>654</v>
      </c>
      <c r="I198" t="s">
        <v>47</v>
      </c>
      <c r="J198" t="s">
        <v>39</v>
      </c>
      <c r="K198" t="s">
        <v>40</v>
      </c>
      <c r="L198" t="s">
        <v>75</v>
      </c>
      <c r="M198" t="s">
        <v>70</v>
      </c>
      <c r="N198" t="s">
        <v>49</v>
      </c>
      <c r="O198" t="s">
        <v>43</v>
      </c>
      <c r="P198">
        <v>5</v>
      </c>
      <c r="Q198">
        <v>1760.13</v>
      </c>
      <c r="R198">
        <v>10</v>
      </c>
      <c r="S198">
        <v>7920.59</v>
      </c>
      <c r="T198">
        <v>1228.9100000000001</v>
      </c>
      <c r="U198">
        <v>2390.4899999999998</v>
      </c>
      <c r="V198" s="10">
        <f>(raw_data[[#This Row],[Profit]] / (raw_data[[#This Row],[Unit_Price]]* raw_data[[#This Row],[Quantity_Sold]]))</f>
        <v>0.27162652758603051</v>
      </c>
      <c r="W198">
        <v>102</v>
      </c>
      <c r="X198" t="s">
        <v>51</v>
      </c>
      <c r="Y198" t="s">
        <v>52</v>
      </c>
      <c r="Z198">
        <v>40.299999999999997</v>
      </c>
      <c r="AA198">
        <v>5</v>
      </c>
    </row>
    <row r="199" spans="1:27" x14ac:dyDescent="0.3">
      <c r="A199" t="s">
        <v>655</v>
      </c>
      <c r="B199" s="1">
        <v>45891</v>
      </c>
      <c r="C199" s="1" t="str">
        <f>TEXT(raw_data[[#This Row],[Order_Date]], "mmm")</f>
        <v>Aug</v>
      </c>
      <c r="D199" s="1">
        <v>45900</v>
      </c>
      <c r="E199" s="6">
        <f>raw_data[[#This Row],[Ship_Date]]-raw_data[[#This Row],[Order_Date]]</f>
        <v>9</v>
      </c>
      <c r="F199" s="6" t="str">
        <f>IF(raw_data[[#This Row],[Delivery_Days]] &lt;= 5, "On Time", "Late")</f>
        <v>Late</v>
      </c>
      <c r="G199" t="s">
        <v>656</v>
      </c>
      <c r="H199" t="s">
        <v>657</v>
      </c>
      <c r="I199" t="s">
        <v>38</v>
      </c>
      <c r="J199" t="s">
        <v>56</v>
      </c>
      <c r="K199" t="s">
        <v>57</v>
      </c>
      <c r="L199" t="s">
        <v>75</v>
      </c>
      <c r="M199" t="s">
        <v>117</v>
      </c>
      <c r="N199" t="s">
        <v>49</v>
      </c>
      <c r="O199" t="s">
        <v>32</v>
      </c>
      <c r="P199">
        <v>8</v>
      </c>
      <c r="Q199">
        <v>1203.8</v>
      </c>
      <c r="R199">
        <v>5</v>
      </c>
      <c r="S199">
        <v>9148.8799999999992</v>
      </c>
      <c r="T199">
        <v>986.8</v>
      </c>
      <c r="U199">
        <v>1649.2</v>
      </c>
      <c r="V199" s="10">
        <f>(raw_data[[#This Row],[Profit]] / (raw_data[[#This Row],[Unit_Price]]* raw_data[[#This Row],[Quantity_Sold]]))</f>
        <v>0.17124937697291909</v>
      </c>
      <c r="W199">
        <v>477</v>
      </c>
      <c r="X199" t="s">
        <v>51</v>
      </c>
      <c r="Y199" t="s">
        <v>34</v>
      </c>
      <c r="Z199">
        <v>15.48</v>
      </c>
      <c r="AA199">
        <v>3</v>
      </c>
    </row>
    <row r="200" spans="1:27" x14ac:dyDescent="0.3">
      <c r="A200" t="s">
        <v>658</v>
      </c>
      <c r="B200" s="1">
        <v>45531</v>
      </c>
      <c r="C200" s="1" t="str">
        <f>TEXT(raw_data[[#This Row],[Order_Date]], "mmm")</f>
        <v>Aug</v>
      </c>
      <c r="D200" s="1">
        <v>45540</v>
      </c>
      <c r="E200" s="6">
        <f>raw_data[[#This Row],[Ship_Date]]-raw_data[[#This Row],[Order_Date]]</f>
        <v>9</v>
      </c>
      <c r="F200" s="6" t="str">
        <f>IF(raw_data[[#This Row],[Delivery_Days]] &lt;= 5, "On Time", "Late")</f>
        <v>Late</v>
      </c>
      <c r="G200" t="s">
        <v>659</v>
      </c>
      <c r="H200" t="s">
        <v>660</v>
      </c>
      <c r="I200" t="s">
        <v>38</v>
      </c>
      <c r="J200" t="s">
        <v>39</v>
      </c>
      <c r="K200" t="s">
        <v>40</v>
      </c>
      <c r="L200" t="s">
        <v>69</v>
      </c>
      <c r="M200" t="s">
        <v>58</v>
      </c>
      <c r="N200" t="s">
        <v>31</v>
      </c>
      <c r="O200" t="s">
        <v>50</v>
      </c>
      <c r="P200">
        <v>7</v>
      </c>
      <c r="Q200">
        <v>1529.91</v>
      </c>
      <c r="R200">
        <v>10</v>
      </c>
      <c r="S200">
        <v>9638.43</v>
      </c>
      <c r="T200">
        <v>965.66</v>
      </c>
      <c r="U200">
        <v>3554.78</v>
      </c>
      <c r="V200" s="10">
        <f>(raw_data[[#This Row],[Profit]] / (raw_data[[#This Row],[Unit_Price]]* raw_data[[#This Row],[Quantity_Sold]]))</f>
        <v>0.33193175695675842</v>
      </c>
      <c r="W200">
        <v>492</v>
      </c>
      <c r="X200" t="s">
        <v>33</v>
      </c>
      <c r="Y200" t="s">
        <v>34</v>
      </c>
      <c r="Z200">
        <v>37.020000000000003</v>
      </c>
      <c r="AA200">
        <v>1</v>
      </c>
    </row>
    <row r="201" spans="1:27" x14ac:dyDescent="0.3">
      <c r="A201" t="s">
        <v>661</v>
      </c>
      <c r="B201" s="1">
        <v>45243</v>
      </c>
      <c r="C201" s="1" t="str">
        <f>TEXT(raw_data[[#This Row],[Order_Date]], "mmm")</f>
        <v>Nov</v>
      </c>
      <c r="D201" s="1">
        <v>45245</v>
      </c>
      <c r="E201" s="6">
        <f>raw_data[[#This Row],[Ship_Date]]-raw_data[[#This Row],[Order_Date]]</f>
        <v>2</v>
      </c>
      <c r="F201" s="6" t="str">
        <f>IF(raw_data[[#This Row],[Delivery_Days]] &lt;= 5, "On Time", "Late")</f>
        <v>On Time</v>
      </c>
      <c r="G201" t="s">
        <v>662</v>
      </c>
      <c r="H201" t="s">
        <v>663</v>
      </c>
      <c r="I201" t="s">
        <v>26</v>
      </c>
      <c r="J201" t="s">
        <v>39</v>
      </c>
      <c r="K201" t="s">
        <v>40</v>
      </c>
      <c r="L201" t="s">
        <v>41</v>
      </c>
      <c r="M201" t="s">
        <v>42</v>
      </c>
      <c r="N201" t="s">
        <v>49</v>
      </c>
      <c r="O201" t="s">
        <v>50</v>
      </c>
      <c r="P201">
        <v>6</v>
      </c>
      <c r="Q201">
        <v>855.46</v>
      </c>
      <c r="R201">
        <v>15</v>
      </c>
      <c r="S201">
        <v>4362.8500000000004</v>
      </c>
      <c r="T201">
        <v>763.38</v>
      </c>
      <c r="U201">
        <v>469.61</v>
      </c>
      <c r="V201" s="10">
        <f>(raw_data[[#This Row],[Profit]] / (raw_data[[#This Row],[Unit_Price]]* raw_data[[#This Row],[Quantity_Sold]]))</f>
        <v>9.1492686196120609E-2</v>
      </c>
      <c r="W201">
        <v>38</v>
      </c>
      <c r="X201" t="s">
        <v>33</v>
      </c>
      <c r="Y201" t="s">
        <v>79</v>
      </c>
      <c r="Z201">
        <v>34.81</v>
      </c>
      <c r="AA201">
        <v>2</v>
      </c>
    </row>
    <row r="202" spans="1:27" x14ac:dyDescent="0.3">
      <c r="A202" t="s">
        <v>664</v>
      </c>
      <c r="B202" s="1">
        <v>45565</v>
      </c>
      <c r="C202" s="1" t="str">
        <f>TEXT(raw_data[[#This Row],[Order_Date]], "mmm")</f>
        <v>Sep</v>
      </c>
      <c r="D202" s="1">
        <v>45570</v>
      </c>
      <c r="E202" s="6">
        <f>raw_data[[#This Row],[Ship_Date]]-raw_data[[#This Row],[Order_Date]]</f>
        <v>5</v>
      </c>
      <c r="F202" s="6" t="str">
        <f>IF(raw_data[[#This Row],[Delivery_Days]] &lt;= 5, "On Time", "Late")</f>
        <v>On Time</v>
      </c>
      <c r="G202" t="s">
        <v>665</v>
      </c>
      <c r="H202" t="s">
        <v>666</v>
      </c>
      <c r="I202" t="s">
        <v>38</v>
      </c>
      <c r="J202" t="s">
        <v>56</v>
      </c>
      <c r="K202" t="s">
        <v>57</v>
      </c>
      <c r="L202" t="s">
        <v>69</v>
      </c>
      <c r="M202" t="s">
        <v>30</v>
      </c>
      <c r="N202" t="s">
        <v>49</v>
      </c>
      <c r="O202" t="s">
        <v>71</v>
      </c>
      <c r="P202">
        <v>7</v>
      </c>
      <c r="Q202">
        <v>1709.28</v>
      </c>
      <c r="R202">
        <v>10</v>
      </c>
      <c r="S202">
        <v>10768.46</v>
      </c>
      <c r="T202">
        <v>1188.6600000000001</v>
      </c>
      <c r="U202">
        <v>3279.91</v>
      </c>
      <c r="V202" s="10">
        <f>(raw_data[[#This Row],[Profit]] / (raw_data[[#This Row],[Unit_Price]]* raw_data[[#This Row],[Quantity_Sold]]))</f>
        <v>0.27412628207699818</v>
      </c>
      <c r="W202">
        <v>69</v>
      </c>
      <c r="X202" t="s">
        <v>33</v>
      </c>
      <c r="Y202" t="s">
        <v>34</v>
      </c>
      <c r="Z202">
        <v>9.75</v>
      </c>
      <c r="AA202">
        <v>4</v>
      </c>
    </row>
    <row r="203" spans="1:27" x14ac:dyDescent="0.3">
      <c r="A203" t="s">
        <v>667</v>
      </c>
      <c r="B203" s="1">
        <v>45409</v>
      </c>
      <c r="C203" s="1" t="str">
        <f>TEXT(raw_data[[#This Row],[Order_Date]], "mmm")</f>
        <v>Apr</v>
      </c>
      <c r="D203" s="1">
        <v>45417</v>
      </c>
      <c r="E203" s="6">
        <f>raw_data[[#This Row],[Ship_Date]]-raw_data[[#This Row],[Order_Date]]</f>
        <v>8</v>
      </c>
      <c r="F203" s="6" t="str">
        <f>IF(raw_data[[#This Row],[Delivery_Days]] &lt;= 5, "On Time", "Late")</f>
        <v>Late</v>
      </c>
      <c r="G203" t="s">
        <v>668</v>
      </c>
      <c r="H203" t="s">
        <v>669</v>
      </c>
      <c r="I203" t="s">
        <v>62</v>
      </c>
      <c r="J203" t="s">
        <v>98</v>
      </c>
      <c r="K203" t="s">
        <v>40</v>
      </c>
      <c r="L203" t="s">
        <v>69</v>
      </c>
      <c r="M203" t="s">
        <v>48</v>
      </c>
      <c r="N203" t="s">
        <v>49</v>
      </c>
      <c r="O203" t="s">
        <v>32</v>
      </c>
      <c r="P203">
        <v>6</v>
      </c>
      <c r="Q203">
        <v>285.44</v>
      </c>
      <c r="R203">
        <v>5</v>
      </c>
      <c r="S203">
        <v>1627.01</v>
      </c>
      <c r="T203">
        <v>209.96</v>
      </c>
      <c r="U203">
        <v>430.24</v>
      </c>
      <c r="V203" s="10">
        <f>(raw_data[[#This Row],[Profit]] / (raw_data[[#This Row],[Unit_Price]]* raw_data[[#This Row],[Quantity_Sold]]))</f>
        <v>0.25121449925261585</v>
      </c>
      <c r="W203">
        <v>80</v>
      </c>
      <c r="X203" t="s">
        <v>51</v>
      </c>
      <c r="Y203" t="s">
        <v>52</v>
      </c>
      <c r="Z203">
        <v>36.36</v>
      </c>
      <c r="AA203">
        <v>1</v>
      </c>
    </row>
    <row r="204" spans="1:27" x14ac:dyDescent="0.3">
      <c r="A204" t="s">
        <v>670</v>
      </c>
      <c r="B204" s="1">
        <v>45762</v>
      </c>
      <c r="C204" s="1" t="str">
        <f>TEXT(raw_data[[#This Row],[Order_Date]], "mmm")</f>
        <v>Apr</v>
      </c>
      <c r="D204" s="1">
        <v>45763</v>
      </c>
      <c r="E204" s="6">
        <f>raw_data[[#This Row],[Ship_Date]]-raw_data[[#This Row],[Order_Date]]</f>
        <v>1</v>
      </c>
      <c r="F204" s="6" t="str">
        <f>IF(raw_data[[#This Row],[Delivery_Days]] &lt;= 5, "On Time", "Late")</f>
        <v>On Time</v>
      </c>
      <c r="G204" t="s">
        <v>671</v>
      </c>
      <c r="H204" t="s">
        <v>672</v>
      </c>
      <c r="I204" t="s">
        <v>62</v>
      </c>
      <c r="J204" t="s">
        <v>56</v>
      </c>
      <c r="K204" t="s">
        <v>57</v>
      </c>
      <c r="L204" t="s">
        <v>69</v>
      </c>
      <c r="M204" t="s">
        <v>127</v>
      </c>
      <c r="N204" t="s">
        <v>31</v>
      </c>
      <c r="O204" t="s">
        <v>71</v>
      </c>
      <c r="P204">
        <v>4</v>
      </c>
      <c r="Q204">
        <v>227.87</v>
      </c>
      <c r="R204">
        <v>10</v>
      </c>
      <c r="S204">
        <v>820.33</v>
      </c>
      <c r="T204">
        <v>163.81</v>
      </c>
      <c r="U204">
        <v>230.62</v>
      </c>
      <c r="V204" s="10">
        <f>(raw_data[[#This Row],[Profit]] / (raw_data[[#This Row],[Unit_Price]]* raw_data[[#This Row],[Quantity_Sold]]))</f>
        <v>0.25301707113705185</v>
      </c>
      <c r="W204">
        <v>15</v>
      </c>
      <c r="X204" t="s">
        <v>51</v>
      </c>
      <c r="Y204" t="s">
        <v>79</v>
      </c>
      <c r="Z204">
        <v>30.02</v>
      </c>
      <c r="AA204">
        <v>5</v>
      </c>
    </row>
    <row r="205" spans="1:27" x14ac:dyDescent="0.3">
      <c r="A205" t="s">
        <v>673</v>
      </c>
      <c r="B205" s="1">
        <v>45914</v>
      </c>
      <c r="C205" s="1" t="str">
        <f>TEXT(raw_data[[#This Row],[Order_Date]], "mmm")</f>
        <v>Sep</v>
      </c>
      <c r="D205" s="1">
        <v>45918</v>
      </c>
      <c r="E205" s="6">
        <f>raw_data[[#This Row],[Ship_Date]]-raw_data[[#This Row],[Order_Date]]</f>
        <v>4</v>
      </c>
      <c r="F205" s="6" t="str">
        <f>IF(raw_data[[#This Row],[Delivery_Days]] &lt;= 5, "On Time", "Late")</f>
        <v>On Time</v>
      </c>
      <c r="G205" t="s">
        <v>674</v>
      </c>
      <c r="H205" t="s">
        <v>675</v>
      </c>
      <c r="I205" t="s">
        <v>38</v>
      </c>
      <c r="J205" t="s">
        <v>56</v>
      </c>
      <c r="K205" t="s">
        <v>57</v>
      </c>
      <c r="L205" t="s">
        <v>29</v>
      </c>
      <c r="M205" t="s">
        <v>150</v>
      </c>
      <c r="N205" t="s">
        <v>49</v>
      </c>
      <c r="O205" t="s">
        <v>50</v>
      </c>
      <c r="P205">
        <v>3</v>
      </c>
      <c r="Q205">
        <v>248.72</v>
      </c>
      <c r="R205">
        <v>0</v>
      </c>
      <c r="S205">
        <v>746.16</v>
      </c>
      <c r="T205">
        <v>150.12</v>
      </c>
      <c r="U205">
        <v>295.8</v>
      </c>
      <c r="V205" s="10">
        <f>(raw_data[[#This Row],[Profit]] / (raw_data[[#This Row],[Unit_Price]]* raw_data[[#This Row],[Quantity_Sold]]))</f>
        <v>0.39642972016725636</v>
      </c>
      <c r="W205">
        <v>190</v>
      </c>
      <c r="X205" t="s">
        <v>33</v>
      </c>
      <c r="Y205" t="s">
        <v>52</v>
      </c>
      <c r="Z205">
        <v>31.38</v>
      </c>
      <c r="AA205">
        <v>1</v>
      </c>
    </row>
    <row r="206" spans="1:27" x14ac:dyDescent="0.3">
      <c r="A206" t="s">
        <v>676</v>
      </c>
      <c r="B206" s="1">
        <v>45441</v>
      </c>
      <c r="C206" s="1" t="str">
        <f>TEXT(raw_data[[#This Row],[Order_Date]], "mmm")</f>
        <v>May</v>
      </c>
      <c r="D206" s="1">
        <v>45447</v>
      </c>
      <c r="E206" s="6">
        <f>raw_data[[#This Row],[Ship_Date]]-raw_data[[#This Row],[Order_Date]]</f>
        <v>6</v>
      </c>
      <c r="F206" s="6" t="str">
        <f>IF(raw_data[[#This Row],[Delivery_Days]] &lt;= 5, "On Time", "Late")</f>
        <v>Late</v>
      </c>
      <c r="G206" t="s">
        <v>677</v>
      </c>
      <c r="H206" t="s">
        <v>678</v>
      </c>
      <c r="I206" t="s">
        <v>26</v>
      </c>
      <c r="J206" t="s">
        <v>39</v>
      </c>
      <c r="K206" t="s">
        <v>40</v>
      </c>
      <c r="L206" t="s">
        <v>29</v>
      </c>
      <c r="M206" t="s">
        <v>137</v>
      </c>
      <c r="N206" t="s">
        <v>49</v>
      </c>
      <c r="O206" t="s">
        <v>50</v>
      </c>
      <c r="P206">
        <v>8</v>
      </c>
      <c r="Q206">
        <v>1809.87</v>
      </c>
      <c r="R206">
        <v>5</v>
      </c>
      <c r="S206">
        <v>13755.01</v>
      </c>
      <c r="T206">
        <v>1135.8599999999999</v>
      </c>
      <c r="U206">
        <v>5122.4799999999996</v>
      </c>
      <c r="V206" s="10">
        <f>(raw_data[[#This Row],[Profit]] / (raw_data[[#This Row],[Unit_Price]]* raw_data[[#This Row],[Quantity_Sold]]))</f>
        <v>0.35378784111566025</v>
      </c>
      <c r="W206">
        <v>25</v>
      </c>
      <c r="X206" t="s">
        <v>33</v>
      </c>
      <c r="Y206" t="s">
        <v>52</v>
      </c>
      <c r="Z206">
        <v>24.49</v>
      </c>
      <c r="AA206">
        <v>4</v>
      </c>
    </row>
    <row r="207" spans="1:27" x14ac:dyDescent="0.3">
      <c r="A207" t="s">
        <v>679</v>
      </c>
      <c r="B207" s="1">
        <v>45310</v>
      </c>
      <c r="C207" s="1" t="str">
        <f>TEXT(raw_data[[#This Row],[Order_Date]], "mmm")</f>
        <v>Jan</v>
      </c>
      <c r="D207" s="1">
        <v>45313</v>
      </c>
      <c r="E207" s="6">
        <f>raw_data[[#This Row],[Ship_Date]]-raw_data[[#This Row],[Order_Date]]</f>
        <v>3</v>
      </c>
      <c r="F207" s="6" t="str">
        <f>IF(raw_data[[#This Row],[Delivery_Days]] &lt;= 5, "On Time", "Late")</f>
        <v>On Time</v>
      </c>
      <c r="G207" t="s">
        <v>680</v>
      </c>
      <c r="H207" t="s">
        <v>681</v>
      </c>
      <c r="I207" t="s">
        <v>62</v>
      </c>
      <c r="J207" t="s">
        <v>98</v>
      </c>
      <c r="K207" t="s">
        <v>40</v>
      </c>
      <c r="L207" t="s">
        <v>29</v>
      </c>
      <c r="M207" t="s">
        <v>48</v>
      </c>
      <c r="N207" t="s">
        <v>31</v>
      </c>
      <c r="O207" t="s">
        <v>50</v>
      </c>
      <c r="P207">
        <v>3</v>
      </c>
      <c r="Q207">
        <v>1382.27</v>
      </c>
      <c r="R207">
        <v>10</v>
      </c>
      <c r="S207">
        <v>3732.13</v>
      </c>
      <c r="T207">
        <v>918.4</v>
      </c>
      <c r="U207">
        <v>1252.45</v>
      </c>
      <c r="V207" s="10">
        <f>(raw_data[[#This Row],[Profit]] / (raw_data[[#This Row],[Unit_Price]]* raw_data[[#This Row],[Quantity_Sold]]))</f>
        <v>0.30202734149864602</v>
      </c>
      <c r="W207">
        <v>452</v>
      </c>
      <c r="X207" t="s">
        <v>33</v>
      </c>
      <c r="Y207" t="s">
        <v>34</v>
      </c>
      <c r="Z207">
        <v>32.630000000000003</v>
      </c>
      <c r="AA207">
        <v>5</v>
      </c>
    </row>
    <row r="208" spans="1:27" x14ac:dyDescent="0.3">
      <c r="A208" t="s">
        <v>682</v>
      </c>
      <c r="B208" s="1">
        <v>45644</v>
      </c>
      <c r="C208" s="1" t="str">
        <f>TEXT(raw_data[[#This Row],[Order_Date]], "mmm")</f>
        <v>Dec</v>
      </c>
      <c r="D208" s="1">
        <v>45649</v>
      </c>
      <c r="E208" s="6">
        <f>raw_data[[#This Row],[Ship_Date]]-raw_data[[#This Row],[Order_Date]]</f>
        <v>5</v>
      </c>
      <c r="F208" s="6" t="str">
        <f>IF(raw_data[[#This Row],[Delivery_Days]] &lt;= 5, "On Time", "Late")</f>
        <v>On Time</v>
      </c>
      <c r="G208" t="s">
        <v>683</v>
      </c>
      <c r="H208" t="s">
        <v>684</v>
      </c>
      <c r="I208" t="s">
        <v>47</v>
      </c>
      <c r="J208" t="s">
        <v>56</v>
      </c>
      <c r="K208" t="s">
        <v>57</v>
      </c>
      <c r="L208" t="s">
        <v>69</v>
      </c>
      <c r="M208" t="s">
        <v>150</v>
      </c>
      <c r="N208" t="s">
        <v>49</v>
      </c>
      <c r="O208" t="s">
        <v>50</v>
      </c>
      <c r="P208">
        <v>9</v>
      </c>
      <c r="Q208">
        <v>853.38</v>
      </c>
      <c r="R208">
        <v>15</v>
      </c>
      <c r="S208">
        <v>6528.36</v>
      </c>
      <c r="T208">
        <v>527.64</v>
      </c>
      <c r="U208">
        <v>2491.91</v>
      </c>
      <c r="V208" s="10">
        <f>(raw_data[[#This Row],[Profit]] / (raw_data[[#This Row],[Unit_Price]]* raw_data[[#This Row],[Quantity_Sold]]))</f>
        <v>0.32444970457344779</v>
      </c>
      <c r="W208">
        <v>102</v>
      </c>
      <c r="X208" t="s">
        <v>33</v>
      </c>
      <c r="Y208" t="s">
        <v>52</v>
      </c>
      <c r="Z208">
        <v>49.73</v>
      </c>
      <c r="AA208">
        <v>5</v>
      </c>
    </row>
    <row r="209" spans="1:27" x14ac:dyDescent="0.3">
      <c r="A209" t="s">
        <v>685</v>
      </c>
      <c r="B209" s="1">
        <v>45534</v>
      </c>
      <c r="C209" s="1" t="str">
        <f>TEXT(raw_data[[#This Row],[Order_Date]], "mmm")</f>
        <v>Aug</v>
      </c>
      <c r="D209" s="1">
        <v>45543</v>
      </c>
      <c r="E209" s="6">
        <f>raw_data[[#This Row],[Ship_Date]]-raw_data[[#This Row],[Order_Date]]</f>
        <v>9</v>
      </c>
      <c r="F209" s="6" t="str">
        <f>IF(raw_data[[#This Row],[Delivery_Days]] &lt;= 5, "On Time", "Late")</f>
        <v>Late</v>
      </c>
      <c r="G209" t="s">
        <v>686</v>
      </c>
      <c r="H209" t="s">
        <v>687</v>
      </c>
      <c r="I209" t="s">
        <v>62</v>
      </c>
      <c r="J209" t="s">
        <v>39</v>
      </c>
      <c r="K209" t="s">
        <v>40</v>
      </c>
      <c r="L209" t="s">
        <v>75</v>
      </c>
      <c r="M209" t="s">
        <v>117</v>
      </c>
      <c r="N209" t="s">
        <v>31</v>
      </c>
      <c r="O209" t="s">
        <v>43</v>
      </c>
      <c r="P209">
        <v>8</v>
      </c>
      <c r="Q209">
        <v>985.38</v>
      </c>
      <c r="R209">
        <v>10</v>
      </c>
      <c r="S209">
        <v>7094.74</v>
      </c>
      <c r="T209">
        <v>861.03</v>
      </c>
      <c r="U209">
        <v>895.32</v>
      </c>
      <c r="V209" s="10">
        <f>(raw_data[[#This Row],[Profit]] / (raw_data[[#This Row],[Unit_Price]]* raw_data[[#This Row],[Quantity_Sold]]))</f>
        <v>0.11357547342142119</v>
      </c>
      <c r="W209">
        <v>92</v>
      </c>
      <c r="X209" t="s">
        <v>33</v>
      </c>
      <c r="Y209" t="s">
        <v>79</v>
      </c>
      <c r="Z209">
        <v>31.87</v>
      </c>
      <c r="AA209">
        <v>1</v>
      </c>
    </row>
    <row r="210" spans="1:27" x14ac:dyDescent="0.3">
      <c r="A210" t="s">
        <v>688</v>
      </c>
      <c r="B210" s="1">
        <v>45897</v>
      </c>
      <c r="C210" s="1" t="str">
        <f>TEXT(raw_data[[#This Row],[Order_Date]], "mmm")</f>
        <v>Aug</v>
      </c>
      <c r="D210" s="1">
        <v>45899</v>
      </c>
      <c r="E210" s="6">
        <f>raw_data[[#This Row],[Ship_Date]]-raw_data[[#This Row],[Order_Date]]</f>
        <v>2</v>
      </c>
      <c r="F210" s="6" t="str">
        <f>IF(raw_data[[#This Row],[Delivery_Days]] &lt;= 5, "On Time", "Late")</f>
        <v>On Time</v>
      </c>
      <c r="G210" t="s">
        <v>689</v>
      </c>
      <c r="H210" t="s">
        <v>690</v>
      </c>
      <c r="I210" t="s">
        <v>38</v>
      </c>
      <c r="J210" t="s">
        <v>63</v>
      </c>
      <c r="K210" t="s">
        <v>28</v>
      </c>
      <c r="L210" t="s">
        <v>29</v>
      </c>
      <c r="M210" t="s">
        <v>150</v>
      </c>
      <c r="N210" t="s">
        <v>49</v>
      </c>
      <c r="O210" t="s">
        <v>43</v>
      </c>
      <c r="P210">
        <v>10</v>
      </c>
      <c r="Q210">
        <v>1082.3900000000001</v>
      </c>
      <c r="R210">
        <v>5</v>
      </c>
      <c r="S210">
        <v>10282.709999999999</v>
      </c>
      <c r="T210">
        <v>965.7</v>
      </c>
      <c r="U210">
        <v>1108.56</v>
      </c>
      <c r="V210" s="10">
        <f>(raw_data[[#This Row],[Profit]] / (raw_data[[#This Row],[Unit_Price]]* raw_data[[#This Row],[Quantity_Sold]]))</f>
        <v>0.10241779765149343</v>
      </c>
      <c r="W210">
        <v>273</v>
      </c>
      <c r="X210" t="s">
        <v>33</v>
      </c>
      <c r="Y210" t="s">
        <v>34</v>
      </c>
      <c r="Z210">
        <v>30.91</v>
      </c>
      <c r="AA210">
        <v>4</v>
      </c>
    </row>
    <row r="211" spans="1:27" x14ac:dyDescent="0.3">
      <c r="A211" t="s">
        <v>691</v>
      </c>
      <c r="B211" s="1">
        <v>45861</v>
      </c>
      <c r="C211" s="1" t="str">
        <f>TEXT(raw_data[[#This Row],[Order_Date]], "mmm")</f>
        <v>Jul</v>
      </c>
      <c r="D211" s="1">
        <v>45862</v>
      </c>
      <c r="E211" s="6">
        <f>raw_data[[#This Row],[Ship_Date]]-raw_data[[#This Row],[Order_Date]]</f>
        <v>1</v>
      </c>
      <c r="F211" s="6" t="str">
        <f>IF(raw_data[[#This Row],[Delivery_Days]] &lt;= 5, "On Time", "Late")</f>
        <v>On Time</v>
      </c>
      <c r="G211" t="s">
        <v>692</v>
      </c>
      <c r="H211" t="s">
        <v>693</v>
      </c>
      <c r="I211" t="s">
        <v>62</v>
      </c>
      <c r="J211" t="s">
        <v>94</v>
      </c>
      <c r="K211" t="s">
        <v>28</v>
      </c>
      <c r="L211" t="s">
        <v>41</v>
      </c>
      <c r="M211" t="s">
        <v>127</v>
      </c>
      <c r="N211" t="s">
        <v>49</v>
      </c>
      <c r="O211" t="s">
        <v>83</v>
      </c>
      <c r="P211">
        <v>6</v>
      </c>
      <c r="Q211">
        <v>511.27</v>
      </c>
      <c r="R211">
        <v>10</v>
      </c>
      <c r="S211">
        <v>2760.86</v>
      </c>
      <c r="T211">
        <v>446.95</v>
      </c>
      <c r="U211">
        <v>347.33</v>
      </c>
      <c r="V211" s="10">
        <f>(raw_data[[#This Row],[Profit]] / (raw_data[[#This Row],[Unit_Price]]* raw_data[[#This Row],[Quantity_Sold]]))</f>
        <v>0.11322458453133048</v>
      </c>
      <c r="W211">
        <v>485</v>
      </c>
      <c r="X211" t="s">
        <v>33</v>
      </c>
      <c r="Y211" t="s">
        <v>79</v>
      </c>
      <c r="Z211">
        <v>29.4</v>
      </c>
      <c r="AA211">
        <v>2</v>
      </c>
    </row>
    <row r="212" spans="1:27" x14ac:dyDescent="0.3">
      <c r="A212" t="s">
        <v>694</v>
      </c>
      <c r="B212" s="1">
        <v>45911</v>
      </c>
      <c r="C212" s="1" t="str">
        <f>TEXT(raw_data[[#This Row],[Order_Date]], "mmm")</f>
        <v>Sep</v>
      </c>
      <c r="D212" s="1">
        <v>45919</v>
      </c>
      <c r="E212" s="6">
        <f>raw_data[[#This Row],[Ship_Date]]-raw_data[[#This Row],[Order_Date]]</f>
        <v>8</v>
      </c>
      <c r="F212" s="6" t="str">
        <f>IF(raw_data[[#This Row],[Delivery_Days]] &lt;= 5, "On Time", "Late")</f>
        <v>Late</v>
      </c>
      <c r="G212" t="s">
        <v>695</v>
      </c>
      <c r="H212" t="s">
        <v>696</v>
      </c>
      <c r="I212" t="s">
        <v>26</v>
      </c>
      <c r="J212" t="s">
        <v>98</v>
      </c>
      <c r="K212" t="s">
        <v>40</v>
      </c>
      <c r="L212" t="s">
        <v>29</v>
      </c>
      <c r="M212" t="s">
        <v>70</v>
      </c>
      <c r="N212" t="s">
        <v>31</v>
      </c>
      <c r="O212" t="s">
        <v>83</v>
      </c>
      <c r="P212">
        <v>10</v>
      </c>
      <c r="Q212">
        <v>159.53</v>
      </c>
      <c r="R212">
        <v>5</v>
      </c>
      <c r="S212">
        <v>1515.53</v>
      </c>
      <c r="T212">
        <v>96.67</v>
      </c>
      <c r="U212">
        <v>597.16999999999996</v>
      </c>
      <c r="V212" s="10">
        <f>(raw_data[[#This Row],[Profit]] / (raw_data[[#This Row],[Unit_Price]]* raw_data[[#This Row],[Quantity_Sold]]))</f>
        <v>0.37433084686265905</v>
      </c>
      <c r="W212">
        <v>103</v>
      </c>
      <c r="X212" t="s">
        <v>33</v>
      </c>
      <c r="Y212" t="s">
        <v>79</v>
      </c>
      <c r="Z212">
        <v>37.26</v>
      </c>
      <c r="AA212">
        <v>3</v>
      </c>
    </row>
    <row r="213" spans="1:27" x14ac:dyDescent="0.3">
      <c r="A213" t="s">
        <v>697</v>
      </c>
      <c r="B213" s="1">
        <v>45288</v>
      </c>
      <c r="C213" s="1" t="str">
        <f>TEXT(raw_data[[#This Row],[Order_Date]], "mmm")</f>
        <v>Dec</v>
      </c>
      <c r="D213" s="1">
        <v>45294</v>
      </c>
      <c r="E213" s="6">
        <f>raw_data[[#This Row],[Ship_Date]]-raw_data[[#This Row],[Order_Date]]</f>
        <v>6</v>
      </c>
      <c r="F213" s="6" t="str">
        <f>IF(raw_data[[#This Row],[Delivery_Days]] &lt;= 5, "On Time", "Late")</f>
        <v>Late</v>
      </c>
      <c r="G213" t="s">
        <v>698</v>
      </c>
      <c r="H213" t="s">
        <v>699</v>
      </c>
      <c r="I213" t="s">
        <v>26</v>
      </c>
      <c r="J213" t="s">
        <v>39</v>
      </c>
      <c r="K213" t="s">
        <v>40</v>
      </c>
      <c r="L213" t="s">
        <v>29</v>
      </c>
      <c r="M213" t="s">
        <v>127</v>
      </c>
      <c r="N213" t="s">
        <v>31</v>
      </c>
      <c r="O213" t="s">
        <v>50</v>
      </c>
      <c r="P213">
        <v>3</v>
      </c>
      <c r="Q213">
        <v>1193.8900000000001</v>
      </c>
      <c r="R213">
        <v>0</v>
      </c>
      <c r="S213">
        <v>3581.67</v>
      </c>
      <c r="T213">
        <v>1019.52</v>
      </c>
      <c r="U213">
        <v>523.11</v>
      </c>
      <c r="V213" s="10">
        <f>(raw_data[[#This Row],[Profit]] / (raw_data[[#This Row],[Unit_Price]]* raw_data[[#This Row],[Quantity_Sold]]))</f>
        <v>0.14605198133831426</v>
      </c>
      <c r="W213">
        <v>300</v>
      </c>
      <c r="X213" t="s">
        <v>33</v>
      </c>
      <c r="Y213" t="s">
        <v>79</v>
      </c>
      <c r="Z213">
        <v>18.579999999999998</v>
      </c>
      <c r="AA213">
        <v>2</v>
      </c>
    </row>
    <row r="214" spans="1:27" x14ac:dyDescent="0.3">
      <c r="A214" t="s">
        <v>700</v>
      </c>
      <c r="B214" s="1">
        <v>45870</v>
      </c>
      <c r="C214" s="1" t="str">
        <f>TEXT(raw_data[[#This Row],[Order_Date]], "mmm")</f>
        <v>Aug</v>
      </c>
      <c r="D214" s="1">
        <v>45880</v>
      </c>
      <c r="E214" s="6">
        <f>raw_data[[#This Row],[Ship_Date]]-raw_data[[#This Row],[Order_Date]]</f>
        <v>10</v>
      </c>
      <c r="F214" s="6" t="str">
        <f>IF(raw_data[[#This Row],[Delivery_Days]] &lt;= 5, "On Time", "Late")</f>
        <v>Late</v>
      </c>
      <c r="G214" t="s">
        <v>701</v>
      </c>
      <c r="H214" t="s">
        <v>702</v>
      </c>
      <c r="I214" t="s">
        <v>62</v>
      </c>
      <c r="J214" t="s">
        <v>90</v>
      </c>
      <c r="K214" t="s">
        <v>40</v>
      </c>
      <c r="L214" t="s">
        <v>75</v>
      </c>
      <c r="M214" t="s">
        <v>150</v>
      </c>
      <c r="N214" t="s">
        <v>49</v>
      </c>
      <c r="O214" t="s">
        <v>83</v>
      </c>
      <c r="P214">
        <v>3</v>
      </c>
      <c r="Q214">
        <v>1315.9</v>
      </c>
      <c r="R214">
        <v>20</v>
      </c>
      <c r="S214">
        <v>3158.16</v>
      </c>
      <c r="T214">
        <v>1063.3399999999999</v>
      </c>
      <c r="U214">
        <v>606.14</v>
      </c>
      <c r="V214" s="10">
        <f>(raw_data[[#This Row],[Profit]] / (raw_data[[#This Row],[Unit_Price]]* raw_data[[#This Row],[Quantity_Sold]]))</f>
        <v>0.15354256909086303</v>
      </c>
      <c r="W214">
        <v>417</v>
      </c>
      <c r="X214" t="s">
        <v>33</v>
      </c>
      <c r="Y214" t="s">
        <v>79</v>
      </c>
      <c r="Z214">
        <v>18.809999999999999</v>
      </c>
      <c r="AA214">
        <v>3</v>
      </c>
    </row>
    <row r="215" spans="1:27" x14ac:dyDescent="0.3">
      <c r="A215" t="s">
        <v>703</v>
      </c>
      <c r="B215" s="1">
        <v>45379</v>
      </c>
      <c r="C215" s="1" t="str">
        <f>TEXT(raw_data[[#This Row],[Order_Date]], "mmm")</f>
        <v>Mar</v>
      </c>
      <c r="D215" s="1">
        <v>45389</v>
      </c>
      <c r="E215" s="6">
        <f>raw_data[[#This Row],[Ship_Date]]-raw_data[[#This Row],[Order_Date]]</f>
        <v>10</v>
      </c>
      <c r="F215" s="6" t="str">
        <f>IF(raw_data[[#This Row],[Delivery_Days]] &lt;= 5, "On Time", "Late")</f>
        <v>Late</v>
      </c>
      <c r="G215" t="s">
        <v>704</v>
      </c>
      <c r="H215" t="s">
        <v>705</v>
      </c>
      <c r="I215" t="s">
        <v>26</v>
      </c>
      <c r="J215" t="s">
        <v>90</v>
      </c>
      <c r="K215" t="s">
        <v>40</v>
      </c>
      <c r="L215" t="s">
        <v>41</v>
      </c>
      <c r="M215" t="s">
        <v>58</v>
      </c>
      <c r="N215" t="s">
        <v>49</v>
      </c>
      <c r="O215" t="s">
        <v>83</v>
      </c>
      <c r="P215">
        <v>10</v>
      </c>
      <c r="Q215">
        <v>1900.14</v>
      </c>
      <c r="R215">
        <v>15</v>
      </c>
      <c r="S215">
        <v>16151.19</v>
      </c>
      <c r="T215">
        <v>1625.05</v>
      </c>
      <c r="U215">
        <v>2338.27</v>
      </c>
      <c r="V215" s="10">
        <f>(raw_data[[#This Row],[Profit]] / (raw_data[[#This Row],[Unit_Price]]* raw_data[[#This Row],[Quantity_Sold]]))</f>
        <v>0.12305777469028596</v>
      </c>
      <c r="W215">
        <v>162</v>
      </c>
      <c r="X215" t="s">
        <v>33</v>
      </c>
      <c r="Y215" t="s">
        <v>52</v>
      </c>
      <c r="Z215">
        <v>30.45</v>
      </c>
      <c r="AA215">
        <v>4</v>
      </c>
    </row>
    <row r="216" spans="1:27" x14ac:dyDescent="0.3">
      <c r="A216" t="s">
        <v>706</v>
      </c>
      <c r="B216" s="1">
        <v>45591</v>
      </c>
      <c r="C216" s="1" t="str">
        <f>TEXT(raw_data[[#This Row],[Order_Date]], "mmm")</f>
        <v>Oct</v>
      </c>
      <c r="D216" s="1">
        <v>45593</v>
      </c>
      <c r="E216" s="6">
        <f>raw_data[[#This Row],[Ship_Date]]-raw_data[[#This Row],[Order_Date]]</f>
        <v>2</v>
      </c>
      <c r="F216" s="6" t="str">
        <f>IF(raw_data[[#This Row],[Delivery_Days]] &lt;= 5, "On Time", "Late")</f>
        <v>On Time</v>
      </c>
      <c r="G216" t="s">
        <v>707</v>
      </c>
      <c r="H216" t="s">
        <v>708</v>
      </c>
      <c r="I216" t="s">
        <v>62</v>
      </c>
      <c r="J216" t="s">
        <v>90</v>
      </c>
      <c r="K216" t="s">
        <v>40</v>
      </c>
      <c r="L216" t="s">
        <v>69</v>
      </c>
      <c r="M216" t="s">
        <v>70</v>
      </c>
      <c r="N216" t="s">
        <v>31</v>
      </c>
      <c r="O216" t="s">
        <v>32</v>
      </c>
      <c r="P216">
        <v>6</v>
      </c>
      <c r="Q216">
        <v>514.09</v>
      </c>
      <c r="R216">
        <v>5</v>
      </c>
      <c r="S216">
        <v>2930.31</v>
      </c>
      <c r="T216">
        <v>406.57</v>
      </c>
      <c r="U216">
        <v>612.86</v>
      </c>
      <c r="V216" s="10">
        <f>(raw_data[[#This Row],[Profit]] / (raw_data[[#This Row],[Unit_Price]]* raw_data[[#This Row],[Quantity_Sold]]))</f>
        <v>0.19868764872557984</v>
      </c>
      <c r="W216">
        <v>135</v>
      </c>
      <c r="X216" t="s">
        <v>33</v>
      </c>
      <c r="Y216" t="s">
        <v>34</v>
      </c>
      <c r="Z216">
        <v>36.19</v>
      </c>
      <c r="AA216">
        <v>3</v>
      </c>
    </row>
    <row r="217" spans="1:27" x14ac:dyDescent="0.3">
      <c r="A217" t="s">
        <v>709</v>
      </c>
      <c r="B217" s="1">
        <v>45576</v>
      </c>
      <c r="C217" s="1" t="str">
        <f>TEXT(raw_data[[#This Row],[Order_Date]], "mmm")</f>
        <v>Oct</v>
      </c>
      <c r="D217" s="1">
        <v>45583</v>
      </c>
      <c r="E217" s="6">
        <f>raw_data[[#This Row],[Ship_Date]]-raw_data[[#This Row],[Order_Date]]</f>
        <v>7</v>
      </c>
      <c r="F217" s="6" t="str">
        <f>IF(raw_data[[#This Row],[Delivery_Days]] &lt;= 5, "On Time", "Late")</f>
        <v>Late</v>
      </c>
      <c r="G217" t="s">
        <v>710</v>
      </c>
      <c r="H217" t="s">
        <v>711</v>
      </c>
      <c r="I217" t="s">
        <v>47</v>
      </c>
      <c r="J217" t="s">
        <v>63</v>
      </c>
      <c r="K217" t="s">
        <v>28</v>
      </c>
      <c r="L217" t="s">
        <v>29</v>
      </c>
      <c r="M217" t="s">
        <v>58</v>
      </c>
      <c r="N217" t="s">
        <v>31</v>
      </c>
      <c r="O217" t="s">
        <v>43</v>
      </c>
      <c r="P217">
        <v>8</v>
      </c>
      <c r="Q217">
        <v>143.88999999999999</v>
      </c>
      <c r="R217">
        <v>15</v>
      </c>
      <c r="S217">
        <v>978.45</v>
      </c>
      <c r="T217">
        <v>128.16999999999999</v>
      </c>
      <c r="U217">
        <v>106.9</v>
      </c>
      <c r="V217" s="10">
        <f>(raw_data[[#This Row],[Profit]] / (raw_data[[#This Row],[Unit_Price]]* raw_data[[#This Row],[Quantity_Sold]]))</f>
        <v>9.2866078254221995E-2</v>
      </c>
      <c r="W217">
        <v>279</v>
      </c>
      <c r="X217" t="s">
        <v>51</v>
      </c>
      <c r="Y217" t="s">
        <v>34</v>
      </c>
      <c r="Z217">
        <v>42.3</v>
      </c>
      <c r="AA217">
        <v>5</v>
      </c>
    </row>
    <row r="218" spans="1:27" x14ac:dyDescent="0.3">
      <c r="A218" t="s">
        <v>712</v>
      </c>
      <c r="B218" s="1">
        <v>45317</v>
      </c>
      <c r="C218" s="1" t="str">
        <f>TEXT(raw_data[[#This Row],[Order_Date]], "mmm")</f>
        <v>Jan</v>
      </c>
      <c r="D218" s="1">
        <v>45322</v>
      </c>
      <c r="E218" s="6">
        <f>raw_data[[#This Row],[Ship_Date]]-raw_data[[#This Row],[Order_Date]]</f>
        <v>5</v>
      </c>
      <c r="F218" s="6" t="str">
        <f>IF(raw_data[[#This Row],[Delivery_Days]] &lt;= 5, "On Time", "Late")</f>
        <v>On Time</v>
      </c>
      <c r="G218" t="s">
        <v>713</v>
      </c>
      <c r="H218" t="s">
        <v>714</v>
      </c>
      <c r="I218" t="s">
        <v>26</v>
      </c>
      <c r="J218" t="s">
        <v>56</v>
      </c>
      <c r="K218" t="s">
        <v>57</v>
      </c>
      <c r="L218" t="s">
        <v>41</v>
      </c>
      <c r="M218" t="s">
        <v>150</v>
      </c>
      <c r="N218" t="s">
        <v>49</v>
      </c>
      <c r="O218" t="s">
        <v>43</v>
      </c>
      <c r="P218">
        <v>1</v>
      </c>
      <c r="Q218">
        <v>193.73</v>
      </c>
      <c r="R218">
        <v>10</v>
      </c>
      <c r="S218">
        <v>174.36</v>
      </c>
      <c r="T218">
        <v>117.4</v>
      </c>
      <c r="U218">
        <v>68.7</v>
      </c>
      <c r="V218" s="10">
        <f>(raw_data[[#This Row],[Profit]] / (raw_data[[#This Row],[Unit_Price]]* raw_data[[#This Row],[Quantity_Sold]]))</f>
        <v>0.35461725081298717</v>
      </c>
      <c r="W218">
        <v>87</v>
      </c>
      <c r="X218" t="s">
        <v>51</v>
      </c>
      <c r="Y218" t="s">
        <v>34</v>
      </c>
      <c r="Z218">
        <v>37.94</v>
      </c>
      <c r="AA218">
        <v>5</v>
      </c>
    </row>
    <row r="219" spans="1:27" x14ac:dyDescent="0.3">
      <c r="A219" t="s">
        <v>715</v>
      </c>
      <c r="B219" s="1">
        <v>45255</v>
      </c>
      <c r="C219" s="1" t="str">
        <f>TEXT(raw_data[[#This Row],[Order_Date]], "mmm")</f>
        <v>Nov</v>
      </c>
      <c r="D219" s="1">
        <v>45258</v>
      </c>
      <c r="E219" s="6">
        <f>raw_data[[#This Row],[Ship_Date]]-raw_data[[#This Row],[Order_Date]]</f>
        <v>3</v>
      </c>
      <c r="F219" s="6" t="str">
        <f>IF(raw_data[[#This Row],[Delivery_Days]] &lt;= 5, "On Time", "Late")</f>
        <v>On Time</v>
      </c>
      <c r="G219" t="s">
        <v>716</v>
      </c>
      <c r="H219" t="s">
        <v>717</v>
      </c>
      <c r="I219" t="s">
        <v>47</v>
      </c>
      <c r="J219" t="s">
        <v>27</v>
      </c>
      <c r="K219" t="s">
        <v>28</v>
      </c>
      <c r="L219" t="s">
        <v>69</v>
      </c>
      <c r="M219" t="s">
        <v>64</v>
      </c>
      <c r="N219" t="s">
        <v>49</v>
      </c>
      <c r="O219" t="s">
        <v>32</v>
      </c>
      <c r="P219">
        <v>8</v>
      </c>
      <c r="Q219">
        <v>1971.29</v>
      </c>
      <c r="R219">
        <v>0</v>
      </c>
      <c r="S219">
        <v>15770.32</v>
      </c>
      <c r="T219">
        <v>1437.85</v>
      </c>
      <c r="U219">
        <v>4267.5200000000004</v>
      </c>
      <c r="V219" s="10">
        <f>(raw_data[[#This Row],[Profit]] / (raw_data[[#This Row],[Unit_Price]]* raw_data[[#This Row],[Quantity_Sold]]))</f>
        <v>0.27060452799943185</v>
      </c>
      <c r="W219">
        <v>51</v>
      </c>
      <c r="X219" t="s">
        <v>51</v>
      </c>
      <c r="Y219" t="s">
        <v>34</v>
      </c>
      <c r="Z219">
        <v>48.85</v>
      </c>
      <c r="AA219">
        <v>4</v>
      </c>
    </row>
    <row r="220" spans="1:27" x14ac:dyDescent="0.3">
      <c r="A220" t="s">
        <v>718</v>
      </c>
      <c r="B220" s="1">
        <v>45664</v>
      </c>
      <c r="C220" s="1" t="str">
        <f>TEXT(raw_data[[#This Row],[Order_Date]], "mmm")</f>
        <v>Jan</v>
      </c>
      <c r="D220" s="1">
        <v>45672</v>
      </c>
      <c r="E220" s="6">
        <f>raw_data[[#This Row],[Ship_Date]]-raw_data[[#This Row],[Order_Date]]</f>
        <v>8</v>
      </c>
      <c r="F220" s="6" t="str">
        <f>IF(raw_data[[#This Row],[Delivery_Days]] &lt;= 5, "On Time", "Late")</f>
        <v>Late</v>
      </c>
      <c r="G220" t="s">
        <v>719</v>
      </c>
      <c r="H220" t="s">
        <v>720</v>
      </c>
      <c r="I220" t="s">
        <v>38</v>
      </c>
      <c r="J220" t="s">
        <v>63</v>
      </c>
      <c r="K220" t="s">
        <v>28</v>
      </c>
      <c r="L220" t="s">
        <v>69</v>
      </c>
      <c r="M220" t="s">
        <v>30</v>
      </c>
      <c r="N220" t="s">
        <v>49</v>
      </c>
      <c r="O220" t="s">
        <v>43</v>
      </c>
      <c r="P220">
        <v>1</v>
      </c>
      <c r="Q220">
        <v>513.22</v>
      </c>
      <c r="R220">
        <v>15</v>
      </c>
      <c r="S220">
        <v>436.24</v>
      </c>
      <c r="T220">
        <v>395.97</v>
      </c>
      <c r="U220">
        <v>99.66</v>
      </c>
      <c r="V220" s="10">
        <f>(raw_data[[#This Row],[Profit]] / (raw_data[[#This Row],[Unit_Price]]* raw_data[[#This Row],[Quantity_Sold]]))</f>
        <v>0.19418572931686215</v>
      </c>
      <c r="W220">
        <v>1</v>
      </c>
      <c r="X220" t="s">
        <v>51</v>
      </c>
      <c r="Y220" t="s">
        <v>34</v>
      </c>
      <c r="Z220">
        <v>18.25</v>
      </c>
      <c r="AA220">
        <v>5</v>
      </c>
    </row>
    <row r="221" spans="1:27" x14ac:dyDescent="0.3">
      <c r="A221" t="s">
        <v>721</v>
      </c>
      <c r="B221" s="1">
        <v>45285</v>
      </c>
      <c r="C221" s="1" t="str">
        <f>TEXT(raw_data[[#This Row],[Order_Date]], "mmm")</f>
        <v>Dec</v>
      </c>
      <c r="D221" s="1">
        <v>45293</v>
      </c>
      <c r="E221" s="6">
        <f>raw_data[[#This Row],[Ship_Date]]-raw_data[[#This Row],[Order_Date]]</f>
        <v>8</v>
      </c>
      <c r="F221" s="6" t="str">
        <f>IF(raw_data[[#This Row],[Delivery_Days]] &lt;= 5, "On Time", "Late")</f>
        <v>Late</v>
      </c>
      <c r="G221" t="s">
        <v>722</v>
      </c>
      <c r="H221" t="s">
        <v>723</v>
      </c>
      <c r="I221" t="s">
        <v>26</v>
      </c>
      <c r="J221" t="s">
        <v>98</v>
      </c>
      <c r="K221" t="s">
        <v>40</v>
      </c>
      <c r="L221" t="s">
        <v>41</v>
      </c>
      <c r="M221" t="s">
        <v>70</v>
      </c>
      <c r="N221" t="s">
        <v>31</v>
      </c>
      <c r="O221" t="s">
        <v>50</v>
      </c>
      <c r="P221">
        <v>3</v>
      </c>
      <c r="Q221">
        <v>100.18</v>
      </c>
      <c r="R221">
        <v>10</v>
      </c>
      <c r="S221">
        <v>270.49</v>
      </c>
      <c r="T221">
        <v>89.47</v>
      </c>
      <c r="U221">
        <v>28.92</v>
      </c>
      <c r="V221" s="10">
        <f>(raw_data[[#This Row],[Profit]] / (raw_data[[#This Row],[Unit_Price]]* raw_data[[#This Row],[Quantity_Sold]]))</f>
        <v>9.6226791774805351E-2</v>
      </c>
      <c r="W221">
        <v>241</v>
      </c>
      <c r="X221" t="s">
        <v>51</v>
      </c>
      <c r="Y221" t="s">
        <v>52</v>
      </c>
      <c r="Z221">
        <v>16.93</v>
      </c>
      <c r="AA221">
        <v>5</v>
      </c>
    </row>
    <row r="222" spans="1:27" x14ac:dyDescent="0.3">
      <c r="A222" t="s">
        <v>724</v>
      </c>
      <c r="B222" s="1">
        <v>45901</v>
      </c>
      <c r="C222" s="1" t="str">
        <f>TEXT(raw_data[[#This Row],[Order_Date]], "mmm")</f>
        <v>Sep</v>
      </c>
      <c r="D222" s="1">
        <v>45906</v>
      </c>
      <c r="E222" s="6">
        <f>raw_data[[#This Row],[Ship_Date]]-raw_data[[#This Row],[Order_Date]]</f>
        <v>5</v>
      </c>
      <c r="F222" s="6" t="str">
        <f>IF(raw_data[[#This Row],[Delivery_Days]] &lt;= 5, "On Time", "Late")</f>
        <v>On Time</v>
      </c>
      <c r="G222" t="s">
        <v>725</v>
      </c>
      <c r="H222" t="s">
        <v>726</v>
      </c>
      <c r="I222" t="s">
        <v>47</v>
      </c>
      <c r="J222" t="s">
        <v>68</v>
      </c>
      <c r="K222" t="s">
        <v>57</v>
      </c>
      <c r="L222" t="s">
        <v>41</v>
      </c>
      <c r="M222" t="s">
        <v>117</v>
      </c>
      <c r="N222" t="s">
        <v>31</v>
      </c>
      <c r="O222" t="s">
        <v>43</v>
      </c>
      <c r="P222">
        <v>6</v>
      </c>
      <c r="Q222">
        <v>1776.71</v>
      </c>
      <c r="R222">
        <v>5</v>
      </c>
      <c r="S222">
        <v>10127.25</v>
      </c>
      <c r="T222">
        <v>1303.6300000000001</v>
      </c>
      <c r="U222">
        <v>2696.56</v>
      </c>
      <c r="V222" s="10">
        <f>(raw_data[[#This Row],[Profit]] / (raw_data[[#This Row],[Unit_Price]]* raw_data[[#This Row],[Quantity_Sold]]))</f>
        <v>0.2529544307549722</v>
      </c>
      <c r="W222">
        <v>115</v>
      </c>
      <c r="X222" t="s">
        <v>51</v>
      </c>
      <c r="Y222" t="s">
        <v>52</v>
      </c>
      <c r="Z222">
        <v>7.77</v>
      </c>
      <c r="AA222">
        <v>1</v>
      </c>
    </row>
    <row r="223" spans="1:27" x14ac:dyDescent="0.3">
      <c r="A223" t="s">
        <v>727</v>
      </c>
      <c r="B223" s="1">
        <v>45500</v>
      </c>
      <c r="C223" s="1" t="str">
        <f>TEXT(raw_data[[#This Row],[Order_Date]], "mmm")</f>
        <v>Jul</v>
      </c>
      <c r="D223" s="1">
        <v>45507</v>
      </c>
      <c r="E223" s="6">
        <f>raw_data[[#This Row],[Ship_Date]]-raw_data[[#This Row],[Order_Date]]</f>
        <v>7</v>
      </c>
      <c r="F223" s="6" t="str">
        <f>IF(raw_data[[#This Row],[Delivery_Days]] &lt;= 5, "On Time", "Late")</f>
        <v>Late</v>
      </c>
      <c r="G223" t="s">
        <v>728</v>
      </c>
      <c r="H223" t="s">
        <v>729</v>
      </c>
      <c r="I223" t="s">
        <v>47</v>
      </c>
      <c r="J223" t="s">
        <v>27</v>
      </c>
      <c r="K223" t="s">
        <v>28</v>
      </c>
      <c r="L223" t="s">
        <v>69</v>
      </c>
      <c r="M223" t="s">
        <v>42</v>
      </c>
      <c r="N223" t="s">
        <v>31</v>
      </c>
      <c r="O223" t="s">
        <v>83</v>
      </c>
      <c r="P223">
        <v>10</v>
      </c>
      <c r="Q223">
        <v>857.27</v>
      </c>
      <c r="R223">
        <v>5</v>
      </c>
      <c r="S223">
        <v>8144.07</v>
      </c>
      <c r="T223">
        <v>656.74</v>
      </c>
      <c r="U223">
        <v>1905.03</v>
      </c>
      <c r="V223" s="10">
        <f>(raw_data[[#This Row],[Profit]] / (raw_data[[#This Row],[Unit_Price]]* raw_data[[#This Row],[Quantity_Sold]]))</f>
        <v>0.22222053728696908</v>
      </c>
      <c r="W223">
        <v>451</v>
      </c>
      <c r="X223" t="s">
        <v>33</v>
      </c>
      <c r="Y223" t="s">
        <v>79</v>
      </c>
      <c r="Z223">
        <v>18.45</v>
      </c>
      <c r="AA223">
        <v>4</v>
      </c>
    </row>
    <row r="224" spans="1:27" x14ac:dyDescent="0.3">
      <c r="A224" t="s">
        <v>730</v>
      </c>
      <c r="B224" s="1">
        <v>45607</v>
      </c>
      <c r="C224" s="1" t="str">
        <f>TEXT(raw_data[[#This Row],[Order_Date]], "mmm")</f>
        <v>Nov</v>
      </c>
      <c r="D224" s="1">
        <v>45610</v>
      </c>
      <c r="E224" s="6">
        <f>raw_data[[#This Row],[Ship_Date]]-raw_data[[#This Row],[Order_Date]]</f>
        <v>3</v>
      </c>
      <c r="F224" s="6" t="str">
        <f>IF(raw_data[[#This Row],[Delivery_Days]] &lt;= 5, "On Time", "Late")</f>
        <v>On Time</v>
      </c>
      <c r="G224" t="s">
        <v>731</v>
      </c>
      <c r="H224" t="s">
        <v>732</v>
      </c>
      <c r="I224" t="s">
        <v>38</v>
      </c>
      <c r="J224" t="s">
        <v>39</v>
      </c>
      <c r="K224" t="s">
        <v>40</v>
      </c>
      <c r="L224" t="s">
        <v>41</v>
      </c>
      <c r="M224" t="s">
        <v>70</v>
      </c>
      <c r="N224" t="s">
        <v>49</v>
      </c>
      <c r="O224" t="s">
        <v>71</v>
      </c>
      <c r="P224">
        <v>8</v>
      </c>
      <c r="Q224">
        <v>1901.05</v>
      </c>
      <c r="R224">
        <v>5</v>
      </c>
      <c r="S224">
        <v>14447.98</v>
      </c>
      <c r="T224">
        <v>1681.89</v>
      </c>
      <c r="U224">
        <v>1665.62</v>
      </c>
      <c r="V224" s="10">
        <f>(raw_data[[#This Row],[Profit]] / (raw_data[[#This Row],[Unit_Price]]* raw_data[[#This Row],[Quantity_Sold]]))</f>
        <v>0.10951973909155466</v>
      </c>
      <c r="W224">
        <v>21</v>
      </c>
      <c r="X224" t="s">
        <v>51</v>
      </c>
      <c r="Y224" t="s">
        <v>34</v>
      </c>
      <c r="Z224">
        <v>49.47</v>
      </c>
      <c r="AA224">
        <v>4</v>
      </c>
    </row>
    <row r="225" spans="1:27" x14ac:dyDescent="0.3">
      <c r="A225" t="s">
        <v>733</v>
      </c>
      <c r="B225" s="1">
        <v>45505</v>
      </c>
      <c r="C225" s="1" t="str">
        <f>TEXT(raw_data[[#This Row],[Order_Date]], "mmm")</f>
        <v>Aug</v>
      </c>
      <c r="D225" s="1">
        <v>45512</v>
      </c>
      <c r="E225" s="6">
        <f>raw_data[[#This Row],[Ship_Date]]-raw_data[[#This Row],[Order_Date]]</f>
        <v>7</v>
      </c>
      <c r="F225" s="6" t="str">
        <f>IF(raw_data[[#This Row],[Delivery_Days]] &lt;= 5, "On Time", "Late")</f>
        <v>Late</v>
      </c>
      <c r="G225" t="s">
        <v>734</v>
      </c>
      <c r="H225" t="s">
        <v>735</v>
      </c>
      <c r="I225" t="s">
        <v>62</v>
      </c>
      <c r="J225" t="s">
        <v>56</v>
      </c>
      <c r="K225" t="s">
        <v>57</v>
      </c>
      <c r="L225" t="s">
        <v>41</v>
      </c>
      <c r="M225" t="s">
        <v>64</v>
      </c>
      <c r="N225" t="s">
        <v>31</v>
      </c>
      <c r="O225" t="s">
        <v>83</v>
      </c>
      <c r="P225">
        <v>2</v>
      </c>
      <c r="Q225">
        <v>552.88</v>
      </c>
      <c r="R225">
        <v>0</v>
      </c>
      <c r="S225">
        <v>1105.76</v>
      </c>
      <c r="T225">
        <v>396.1</v>
      </c>
      <c r="U225">
        <v>313.56</v>
      </c>
      <c r="V225" s="10">
        <f>(raw_data[[#This Row],[Profit]] / (raw_data[[#This Row],[Unit_Price]]* raw_data[[#This Row],[Quantity_Sold]]))</f>
        <v>0.28356967153812762</v>
      </c>
      <c r="W225">
        <v>234</v>
      </c>
      <c r="X225" t="s">
        <v>33</v>
      </c>
      <c r="Y225" t="s">
        <v>52</v>
      </c>
      <c r="Z225">
        <v>33.04</v>
      </c>
      <c r="AA225">
        <v>5</v>
      </c>
    </row>
    <row r="226" spans="1:27" x14ac:dyDescent="0.3">
      <c r="A226" t="s">
        <v>736</v>
      </c>
      <c r="B226" s="1">
        <v>45251</v>
      </c>
      <c r="C226" s="1" t="str">
        <f>TEXT(raw_data[[#This Row],[Order_Date]], "mmm")</f>
        <v>Nov</v>
      </c>
      <c r="D226" s="1">
        <v>45253</v>
      </c>
      <c r="E226" s="6">
        <f>raw_data[[#This Row],[Ship_Date]]-raw_data[[#This Row],[Order_Date]]</f>
        <v>2</v>
      </c>
      <c r="F226" s="6" t="str">
        <f>IF(raw_data[[#This Row],[Delivery_Days]] &lt;= 5, "On Time", "Late")</f>
        <v>On Time</v>
      </c>
      <c r="G226" t="s">
        <v>737</v>
      </c>
      <c r="H226" t="s">
        <v>738</v>
      </c>
      <c r="I226" t="s">
        <v>26</v>
      </c>
      <c r="J226" t="s">
        <v>68</v>
      </c>
      <c r="K226" t="s">
        <v>57</v>
      </c>
      <c r="L226" t="s">
        <v>29</v>
      </c>
      <c r="M226" t="s">
        <v>48</v>
      </c>
      <c r="N226" t="s">
        <v>49</v>
      </c>
      <c r="O226" t="s">
        <v>43</v>
      </c>
      <c r="P226">
        <v>10</v>
      </c>
      <c r="Q226">
        <v>341.8</v>
      </c>
      <c r="R226">
        <v>20</v>
      </c>
      <c r="S226">
        <v>2734.4</v>
      </c>
      <c r="T226">
        <v>264.83</v>
      </c>
      <c r="U226">
        <v>615.76</v>
      </c>
      <c r="V226" s="10">
        <f>(raw_data[[#This Row],[Profit]] / (raw_data[[#This Row],[Unit_Price]]* raw_data[[#This Row],[Quantity_Sold]]))</f>
        <v>0.1801521357519017</v>
      </c>
      <c r="W226">
        <v>444</v>
      </c>
      <c r="X226" t="s">
        <v>51</v>
      </c>
      <c r="Y226" t="s">
        <v>79</v>
      </c>
      <c r="Z226">
        <v>16.89</v>
      </c>
      <c r="AA226">
        <v>4</v>
      </c>
    </row>
    <row r="227" spans="1:27" x14ac:dyDescent="0.3">
      <c r="A227" t="s">
        <v>739</v>
      </c>
      <c r="B227" s="1">
        <v>45939</v>
      </c>
      <c r="C227" s="1" t="str">
        <f>TEXT(raw_data[[#This Row],[Order_Date]], "mmm")</f>
        <v>Oct</v>
      </c>
      <c r="D227" s="1">
        <v>45946</v>
      </c>
      <c r="E227" s="6">
        <f>raw_data[[#This Row],[Ship_Date]]-raw_data[[#This Row],[Order_Date]]</f>
        <v>7</v>
      </c>
      <c r="F227" s="6" t="str">
        <f>IF(raw_data[[#This Row],[Delivery_Days]] &lt;= 5, "On Time", "Late")</f>
        <v>Late</v>
      </c>
      <c r="G227" t="s">
        <v>740</v>
      </c>
      <c r="H227" t="s">
        <v>741</v>
      </c>
      <c r="I227" t="s">
        <v>26</v>
      </c>
      <c r="J227" t="s">
        <v>98</v>
      </c>
      <c r="K227" t="s">
        <v>40</v>
      </c>
      <c r="L227" t="s">
        <v>29</v>
      </c>
      <c r="M227" t="s">
        <v>127</v>
      </c>
      <c r="N227" t="s">
        <v>31</v>
      </c>
      <c r="O227" t="s">
        <v>43</v>
      </c>
      <c r="P227">
        <v>3</v>
      </c>
      <c r="Q227">
        <v>587.05999999999995</v>
      </c>
      <c r="R227">
        <v>20</v>
      </c>
      <c r="S227">
        <v>1408.94</v>
      </c>
      <c r="T227">
        <v>459.43</v>
      </c>
      <c r="U227">
        <v>306.31</v>
      </c>
      <c r="V227" s="10">
        <f>(raw_data[[#This Row],[Profit]] / (raw_data[[#This Row],[Unit_Price]]* raw_data[[#This Row],[Quantity_Sold]]))</f>
        <v>0.17392316515063766</v>
      </c>
      <c r="W227">
        <v>353</v>
      </c>
      <c r="X227" t="s">
        <v>33</v>
      </c>
      <c r="Y227" t="s">
        <v>34</v>
      </c>
      <c r="Z227">
        <v>38.56</v>
      </c>
      <c r="AA227">
        <v>3</v>
      </c>
    </row>
    <row r="228" spans="1:27" x14ac:dyDescent="0.3">
      <c r="A228" t="s">
        <v>742</v>
      </c>
      <c r="B228" s="1">
        <v>45629</v>
      </c>
      <c r="C228" s="1" t="str">
        <f>TEXT(raw_data[[#This Row],[Order_Date]], "mmm")</f>
        <v>Dec</v>
      </c>
      <c r="D228" s="1">
        <v>45637</v>
      </c>
      <c r="E228" s="6">
        <f>raw_data[[#This Row],[Ship_Date]]-raw_data[[#This Row],[Order_Date]]</f>
        <v>8</v>
      </c>
      <c r="F228" s="6" t="str">
        <f>IF(raw_data[[#This Row],[Delivery_Days]] &lt;= 5, "On Time", "Late")</f>
        <v>Late</v>
      </c>
      <c r="G228" t="s">
        <v>743</v>
      </c>
      <c r="H228" t="s">
        <v>744</v>
      </c>
      <c r="I228" t="s">
        <v>26</v>
      </c>
      <c r="J228" t="s">
        <v>94</v>
      </c>
      <c r="K228" t="s">
        <v>28</v>
      </c>
      <c r="L228" t="s">
        <v>29</v>
      </c>
      <c r="M228" t="s">
        <v>117</v>
      </c>
      <c r="N228" t="s">
        <v>49</v>
      </c>
      <c r="O228" t="s">
        <v>71</v>
      </c>
      <c r="P228">
        <v>5</v>
      </c>
      <c r="Q228">
        <v>1643.9</v>
      </c>
      <c r="R228">
        <v>10</v>
      </c>
      <c r="S228">
        <v>7397.55</v>
      </c>
      <c r="T228">
        <v>1124.5999999999999</v>
      </c>
      <c r="U228">
        <v>2336.85</v>
      </c>
      <c r="V228" s="10">
        <f>(raw_data[[#This Row],[Profit]] / (raw_data[[#This Row],[Unit_Price]]* raw_data[[#This Row],[Quantity_Sold]]))</f>
        <v>0.28430561469675769</v>
      </c>
      <c r="W228">
        <v>153</v>
      </c>
      <c r="X228" t="s">
        <v>51</v>
      </c>
      <c r="Y228" t="s">
        <v>79</v>
      </c>
      <c r="Z228">
        <v>17.12</v>
      </c>
      <c r="AA228">
        <v>4</v>
      </c>
    </row>
    <row r="229" spans="1:27" x14ac:dyDescent="0.3">
      <c r="A229" t="s">
        <v>745</v>
      </c>
      <c r="B229" s="1">
        <v>45454</v>
      </c>
      <c r="C229" s="1" t="str">
        <f>TEXT(raw_data[[#This Row],[Order_Date]], "mmm")</f>
        <v>Jun</v>
      </c>
      <c r="D229" s="1">
        <v>45460</v>
      </c>
      <c r="E229" s="6">
        <f>raw_data[[#This Row],[Ship_Date]]-raw_data[[#This Row],[Order_Date]]</f>
        <v>6</v>
      </c>
      <c r="F229" s="6" t="str">
        <f>IF(raw_data[[#This Row],[Delivery_Days]] &lt;= 5, "On Time", "Late")</f>
        <v>Late</v>
      </c>
      <c r="G229" t="s">
        <v>746</v>
      </c>
      <c r="H229" t="s">
        <v>747</v>
      </c>
      <c r="I229" t="s">
        <v>26</v>
      </c>
      <c r="J229" t="s">
        <v>27</v>
      </c>
      <c r="K229" t="s">
        <v>28</v>
      </c>
      <c r="L229" t="s">
        <v>41</v>
      </c>
      <c r="M229" t="s">
        <v>150</v>
      </c>
      <c r="N229" t="s">
        <v>49</v>
      </c>
      <c r="O229" t="s">
        <v>32</v>
      </c>
      <c r="P229">
        <v>7</v>
      </c>
      <c r="Q229">
        <v>462.21</v>
      </c>
      <c r="R229">
        <v>15</v>
      </c>
      <c r="S229">
        <v>2750.15</v>
      </c>
      <c r="T229">
        <v>382.64</v>
      </c>
      <c r="U229">
        <v>473.44</v>
      </c>
      <c r="V229" s="10">
        <f>(raw_data[[#This Row],[Profit]] / (raw_data[[#This Row],[Unit_Price]]* raw_data[[#This Row],[Quantity_Sold]]))</f>
        <v>0.14632804507536773</v>
      </c>
      <c r="W229">
        <v>159</v>
      </c>
      <c r="X229" t="s">
        <v>51</v>
      </c>
      <c r="Y229" t="s">
        <v>34</v>
      </c>
      <c r="Z229">
        <v>40.119999999999997</v>
      </c>
      <c r="AA229">
        <v>5</v>
      </c>
    </row>
    <row r="230" spans="1:27" x14ac:dyDescent="0.3">
      <c r="A230" t="s">
        <v>748</v>
      </c>
      <c r="B230" s="1">
        <v>45818</v>
      </c>
      <c r="C230" s="1" t="str">
        <f>TEXT(raw_data[[#This Row],[Order_Date]], "mmm")</f>
        <v>Jun</v>
      </c>
      <c r="D230" s="1">
        <v>45826</v>
      </c>
      <c r="E230" s="6">
        <f>raw_data[[#This Row],[Ship_Date]]-raw_data[[#This Row],[Order_Date]]</f>
        <v>8</v>
      </c>
      <c r="F230" s="6" t="str">
        <f>IF(raw_data[[#This Row],[Delivery_Days]] &lt;= 5, "On Time", "Late")</f>
        <v>Late</v>
      </c>
      <c r="G230" t="s">
        <v>749</v>
      </c>
      <c r="H230" t="s">
        <v>750</v>
      </c>
      <c r="I230" t="s">
        <v>26</v>
      </c>
      <c r="J230" t="s">
        <v>39</v>
      </c>
      <c r="K230" t="s">
        <v>40</v>
      </c>
      <c r="L230" t="s">
        <v>41</v>
      </c>
      <c r="M230" t="s">
        <v>137</v>
      </c>
      <c r="N230" t="s">
        <v>31</v>
      </c>
      <c r="O230" t="s">
        <v>71</v>
      </c>
      <c r="P230">
        <v>4</v>
      </c>
      <c r="Q230">
        <v>1756.6</v>
      </c>
      <c r="R230">
        <v>0</v>
      </c>
      <c r="S230">
        <v>7026.4</v>
      </c>
      <c r="T230">
        <v>1185.44</v>
      </c>
      <c r="U230">
        <v>2284.64</v>
      </c>
      <c r="V230" s="10">
        <f>(raw_data[[#This Row],[Profit]] / (raw_data[[#This Row],[Unit_Price]]* raw_data[[#This Row],[Quantity_Sold]]))</f>
        <v>0.32515085961516565</v>
      </c>
      <c r="W230">
        <v>140</v>
      </c>
      <c r="X230" t="s">
        <v>51</v>
      </c>
      <c r="Y230" t="s">
        <v>79</v>
      </c>
      <c r="Z230">
        <v>27.73</v>
      </c>
      <c r="AA230">
        <v>1</v>
      </c>
    </row>
    <row r="231" spans="1:27" x14ac:dyDescent="0.3">
      <c r="A231" t="s">
        <v>751</v>
      </c>
      <c r="B231" s="1">
        <v>45511</v>
      </c>
      <c r="C231" s="1" t="str">
        <f>TEXT(raw_data[[#This Row],[Order_Date]], "mmm")</f>
        <v>Aug</v>
      </c>
      <c r="D231" s="1">
        <v>45519</v>
      </c>
      <c r="E231" s="6">
        <f>raw_data[[#This Row],[Ship_Date]]-raw_data[[#This Row],[Order_Date]]</f>
        <v>8</v>
      </c>
      <c r="F231" s="6" t="str">
        <f>IF(raw_data[[#This Row],[Delivery_Days]] &lt;= 5, "On Time", "Late")</f>
        <v>Late</v>
      </c>
      <c r="G231" t="s">
        <v>752</v>
      </c>
      <c r="H231" t="s">
        <v>753</v>
      </c>
      <c r="I231" t="s">
        <v>62</v>
      </c>
      <c r="J231" t="s">
        <v>39</v>
      </c>
      <c r="K231" t="s">
        <v>40</v>
      </c>
      <c r="L231" t="s">
        <v>41</v>
      </c>
      <c r="M231" t="s">
        <v>117</v>
      </c>
      <c r="N231" t="s">
        <v>31</v>
      </c>
      <c r="O231" t="s">
        <v>71</v>
      </c>
      <c r="P231">
        <v>8</v>
      </c>
      <c r="Q231">
        <v>1003.13</v>
      </c>
      <c r="R231">
        <v>5</v>
      </c>
      <c r="S231">
        <v>7623.79</v>
      </c>
      <c r="T231">
        <v>890.94</v>
      </c>
      <c r="U231">
        <v>852.64</v>
      </c>
      <c r="V231" s="10">
        <f>(raw_data[[#This Row],[Profit]] / (raw_data[[#This Row],[Unit_Price]]* raw_data[[#This Row],[Quantity_Sold]]))</f>
        <v>0.10624744549559878</v>
      </c>
      <c r="W231">
        <v>428</v>
      </c>
      <c r="X231" t="s">
        <v>51</v>
      </c>
      <c r="Y231" t="s">
        <v>52</v>
      </c>
      <c r="Z231">
        <v>42.39</v>
      </c>
      <c r="AA231">
        <v>1</v>
      </c>
    </row>
    <row r="232" spans="1:27" x14ac:dyDescent="0.3">
      <c r="A232" t="s">
        <v>754</v>
      </c>
      <c r="B232" s="1">
        <v>45333</v>
      </c>
      <c r="C232" s="1" t="str">
        <f>TEXT(raw_data[[#This Row],[Order_Date]], "mmm")</f>
        <v>Feb</v>
      </c>
      <c r="D232" s="1">
        <v>45337</v>
      </c>
      <c r="E232" s="6">
        <f>raw_data[[#This Row],[Ship_Date]]-raw_data[[#This Row],[Order_Date]]</f>
        <v>4</v>
      </c>
      <c r="F232" s="6" t="str">
        <f>IF(raw_data[[#This Row],[Delivery_Days]] &lt;= 5, "On Time", "Late")</f>
        <v>On Time</v>
      </c>
      <c r="G232" t="s">
        <v>755</v>
      </c>
      <c r="H232" t="s">
        <v>756</v>
      </c>
      <c r="I232" t="s">
        <v>38</v>
      </c>
      <c r="J232" t="s">
        <v>63</v>
      </c>
      <c r="K232" t="s">
        <v>28</v>
      </c>
      <c r="L232" t="s">
        <v>29</v>
      </c>
      <c r="M232" t="s">
        <v>48</v>
      </c>
      <c r="N232" t="s">
        <v>31</v>
      </c>
      <c r="O232" t="s">
        <v>50</v>
      </c>
      <c r="P232">
        <v>10</v>
      </c>
      <c r="Q232">
        <v>146.82</v>
      </c>
      <c r="R232">
        <v>5</v>
      </c>
      <c r="S232">
        <v>1394.79</v>
      </c>
      <c r="T232">
        <v>125.84</v>
      </c>
      <c r="U232">
        <v>199.31</v>
      </c>
      <c r="V232" s="10">
        <f>(raw_data[[#This Row],[Profit]] / (raw_data[[#This Row],[Unit_Price]]* raw_data[[#This Row],[Quantity_Sold]]))</f>
        <v>0.13575126004631524</v>
      </c>
      <c r="W232">
        <v>262</v>
      </c>
      <c r="X232" t="s">
        <v>33</v>
      </c>
      <c r="Y232" t="s">
        <v>52</v>
      </c>
      <c r="Z232">
        <v>5.4</v>
      </c>
      <c r="AA232">
        <v>2</v>
      </c>
    </row>
    <row r="233" spans="1:27" x14ac:dyDescent="0.3">
      <c r="A233" t="s">
        <v>757</v>
      </c>
      <c r="B233" s="1">
        <v>45764</v>
      </c>
      <c r="C233" s="1" t="str">
        <f>TEXT(raw_data[[#This Row],[Order_Date]], "mmm")</f>
        <v>Apr</v>
      </c>
      <c r="D233" s="1">
        <v>45771</v>
      </c>
      <c r="E233" s="6">
        <f>raw_data[[#This Row],[Ship_Date]]-raw_data[[#This Row],[Order_Date]]</f>
        <v>7</v>
      </c>
      <c r="F233" s="6" t="str">
        <f>IF(raw_data[[#This Row],[Delivery_Days]] &lt;= 5, "On Time", "Late")</f>
        <v>Late</v>
      </c>
      <c r="G233" t="s">
        <v>758</v>
      </c>
      <c r="H233" t="s">
        <v>759</v>
      </c>
      <c r="I233" t="s">
        <v>62</v>
      </c>
      <c r="J233" t="s">
        <v>90</v>
      </c>
      <c r="K233" t="s">
        <v>40</v>
      </c>
      <c r="L233" t="s">
        <v>29</v>
      </c>
      <c r="M233" t="s">
        <v>137</v>
      </c>
      <c r="N233" t="s">
        <v>31</v>
      </c>
      <c r="O233" t="s">
        <v>43</v>
      </c>
      <c r="P233">
        <v>5</v>
      </c>
      <c r="Q233">
        <v>542.16</v>
      </c>
      <c r="R233">
        <v>10</v>
      </c>
      <c r="S233">
        <v>2439.7199999999998</v>
      </c>
      <c r="T233">
        <v>394.23</v>
      </c>
      <c r="U233">
        <v>665.68</v>
      </c>
      <c r="V233" s="10">
        <f>(raw_data[[#This Row],[Profit]] / (raw_data[[#This Row],[Unit_Price]]* raw_data[[#This Row],[Quantity_Sold]]))</f>
        <v>0.24556588460970932</v>
      </c>
      <c r="W233">
        <v>111</v>
      </c>
      <c r="X233" t="s">
        <v>51</v>
      </c>
      <c r="Y233" t="s">
        <v>79</v>
      </c>
      <c r="Z233">
        <v>35.47</v>
      </c>
      <c r="AA233">
        <v>5</v>
      </c>
    </row>
    <row r="234" spans="1:27" x14ac:dyDescent="0.3">
      <c r="A234" t="s">
        <v>760</v>
      </c>
      <c r="B234" s="1">
        <v>45924</v>
      </c>
      <c r="C234" s="1" t="str">
        <f>TEXT(raw_data[[#This Row],[Order_Date]], "mmm")</f>
        <v>Sep</v>
      </c>
      <c r="D234" s="1">
        <v>45934</v>
      </c>
      <c r="E234" s="6">
        <f>raw_data[[#This Row],[Ship_Date]]-raw_data[[#This Row],[Order_Date]]</f>
        <v>10</v>
      </c>
      <c r="F234" s="6" t="str">
        <f>IF(raw_data[[#This Row],[Delivery_Days]] &lt;= 5, "On Time", "Late")</f>
        <v>Late</v>
      </c>
      <c r="G234" t="s">
        <v>761</v>
      </c>
      <c r="H234" t="s">
        <v>762</v>
      </c>
      <c r="I234" t="s">
        <v>62</v>
      </c>
      <c r="J234" t="s">
        <v>68</v>
      </c>
      <c r="K234" t="s">
        <v>57</v>
      </c>
      <c r="L234" t="s">
        <v>29</v>
      </c>
      <c r="M234" t="s">
        <v>58</v>
      </c>
      <c r="N234" t="s">
        <v>31</v>
      </c>
      <c r="O234" t="s">
        <v>32</v>
      </c>
      <c r="P234">
        <v>6</v>
      </c>
      <c r="Q234">
        <v>1047.45</v>
      </c>
      <c r="R234">
        <v>20</v>
      </c>
      <c r="S234">
        <v>5027.76</v>
      </c>
      <c r="T234">
        <v>831.89</v>
      </c>
      <c r="U234">
        <v>1034.69</v>
      </c>
      <c r="V234" s="10">
        <f>(raw_data[[#This Row],[Profit]] / (raw_data[[#This Row],[Unit_Price]]* raw_data[[#This Row],[Quantity_Sold]]))</f>
        <v>0.16463633904561872</v>
      </c>
      <c r="W234">
        <v>246</v>
      </c>
      <c r="X234" t="s">
        <v>33</v>
      </c>
      <c r="Y234" t="s">
        <v>79</v>
      </c>
      <c r="Z234">
        <v>49.48</v>
      </c>
      <c r="AA234">
        <v>3</v>
      </c>
    </row>
    <row r="235" spans="1:27" x14ac:dyDescent="0.3">
      <c r="A235" t="s">
        <v>763</v>
      </c>
      <c r="B235" s="1">
        <v>45592</v>
      </c>
      <c r="C235" s="1" t="str">
        <f>TEXT(raw_data[[#This Row],[Order_Date]], "mmm")</f>
        <v>Oct</v>
      </c>
      <c r="D235" s="1">
        <v>45602</v>
      </c>
      <c r="E235" s="6">
        <f>raw_data[[#This Row],[Ship_Date]]-raw_data[[#This Row],[Order_Date]]</f>
        <v>10</v>
      </c>
      <c r="F235" s="6" t="str">
        <f>IF(raw_data[[#This Row],[Delivery_Days]] &lt;= 5, "On Time", "Late")</f>
        <v>Late</v>
      </c>
      <c r="G235" t="s">
        <v>764</v>
      </c>
      <c r="H235" t="s">
        <v>765</v>
      </c>
      <c r="I235" t="s">
        <v>47</v>
      </c>
      <c r="J235" t="s">
        <v>63</v>
      </c>
      <c r="K235" t="s">
        <v>28</v>
      </c>
      <c r="L235" t="s">
        <v>69</v>
      </c>
      <c r="M235" t="s">
        <v>30</v>
      </c>
      <c r="N235" t="s">
        <v>31</v>
      </c>
      <c r="O235" t="s">
        <v>71</v>
      </c>
      <c r="P235">
        <v>9</v>
      </c>
      <c r="Q235">
        <v>417.3</v>
      </c>
      <c r="R235">
        <v>5</v>
      </c>
      <c r="S235">
        <v>3567.91</v>
      </c>
      <c r="T235">
        <v>363.01</v>
      </c>
      <c r="U235">
        <v>464.18</v>
      </c>
      <c r="V235" s="10">
        <f>(raw_data[[#This Row],[Profit]] / (raw_data[[#This Row],[Unit_Price]]* raw_data[[#This Row],[Quantity_Sold]]))</f>
        <v>0.12359347125702265</v>
      </c>
      <c r="W235">
        <v>369</v>
      </c>
      <c r="X235" t="s">
        <v>33</v>
      </c>
      <c r="Y235" t="s">
        <v>52</v>
      </c>
      <c r="Z235">
        <v>27.38</v>
      </c>
      <c r="AA235">
        <v>3</v>
      </c>
    </row>
    <row r="236" spans="1:27" x14ac:dyDescent="0.3">
      <c r="A236" t="s">
        <v>766</v>
      </c>
      <c r="B236" s="1">
        <v>45376</v>
      </c>
      <c r="C236" s="1" t="str">
        <f>TEXT(raw_data[[#This Row],[Order_Date]], "mmm")</f>
        <v>Mar</v>
      </c>
      <c r="D236" s="1">
        <v>45386</v>
      </c>
      <c r="E236" s="6">
        <f>raw_data[[#This Row],[Ship_Date]]-raw_data[[#This Row],[Order_Date]]</f>
        <v>10</v>
      </c>
      <c r="F236" s="6" t="str">
        <f>IF(raw_data[[#This Row],[Delivery_Days]] &lt;= 5, "On Time", "Late")</f>
        <v>Late</v>
      </c>
      <c r="G236" t="s">
        <v>767</v>
      </c>
      <c r="H236" t="s">
        <v>768</v>
      </c>
      <c r="I236" t="s">
        <v>38</v>
      </c>
      <c r="J236" t="s">
        <v>63</v>
      </c>
      <c r="K236" t="s">
        <v>28</v>
      </c>
      <c r="L236" t="s">
        <v>75</v>
      </c>
      <c r="M236" t="s">
        <v>48</v>
      </c>
      <c r="N236" t="s">
        <v>31</v>
      </c>
      <c r="O236" t="s">
        <v>71</v>
      </c>
      <c r="P236">
        <v>1</v>
      </c>
      <c r="Q236">
        <v>807.14</v>
      </c>
      <c r="R236">
        <v>20</v>
      </c>
      <c r="S236">
        <v>645.71</v>
      </c>
      <c r="T236">
        <v>655.74</v>
      </c>
      <c r="U236">
        <v>121.12</v>
      </c>
      <c r="V236" s="10">
        <f>(raw_data[[#This Row],[Profit]] / (raw_data[[#This Row],[Unit_Price]]* raw_data[[#This Row],[Quantity_Sold]]))</f>
        <v>0.15006070817949799</v>
      </c>
      <c r="W236">
        <v>351</v>
      </c>
      <c r="X236" t="s">
        <v>51</v>
      </c>
      <c r="Y236" t="s">
        <v>52</v>
      </c>
      <c r="Z236">
        <v>21.13</v>
      </c>
      <c r="AA236">
        <v>3</v>
      </c>
    </row>
    <row r="237" spans="1:27" x14ac:dyDescent="0.3">
      <c r="A237" t="s">
        <v>769</v>
      </c>
      <c r="B237" s="1">
        <v>45661</v>
      </c>
      <c r="C237" s="1" t="str">
        <f>TEXT(raw_data[[#This Row],[Order_Date]], "mmm")</f>
        <v>Jan</v>
      </c>
      <c r="D237" s="1">
        <v>45670</v>
      </c>
      <c r="E237" s="6">
        <f>raw_data[[#This Row],[Ship_Date]]-raw_data[[#This Row],[Order_Date]]</f>
        <v>9</v>
      </c>
      <c r="F237" s="6" t="str">
        <f>IF(raw_data[[#This Row],[Delivery_Days]] &lt;= 5, "On Time", "Late")</f>
        <v>Late</v>
      </c>
      <c r="G237" t="s">
        <v>770</v>
      </c>
      <c r="H237" t="s">
        <v>771</v>
      </c>
      <c r="I237" t="s">
        <v>38</v>
      </c>
      <c r="J237" t="s">
        <v>90</v>
      </c>
      <c r="K237" t="s">
        <v>40</v>
      </c>
      <c r="L237" t="s">
        <v>41</v>
      </c>
      <c r="M237" t="s">
        <v>30</v>
      </c>
      <c r="N237" t="s">
        <v>31</v>
      </c>
      <c r="O237" t="s">
        <v>32</v>
      </c>
      <c r="P237">
        <v>3</v>
      </c>
      <c r="Q237">
        <v>240.33</v>
      </c>
      <c r="R237">
        <v>10</v>
      </c>
      <c r="S237">
        <v>648.89</v>
      </c>
      <c r="T237">
        <v>196.48</v>
      </c>
      <c r="U237">
        <v>118.4</v>
      </c>
      <c r="V237" s="10">
        <f>(raw_data[[#This Row],[Profit]] / (raw_data[[#This Row],[Unit_Price]]* raw_data[[#This Row],[Quantity_Sold]]))</f>
        <v>0.16421864380920678</v>
      </c>
      <c r="W237">
        <v>113</v>
      </c>
      <c r="X237" t="s">
        <v>51</v>
      </c>
      <c r="Y237" t="s">
        <v>34</v>
      </c>
      <c r="Z237">
        <v>38.49</v>
      </c>
      <c r="AA237">
        <v>3</v>
      </c>
    </row>
    <row r="238" spans="1:27" x14ac:dyDescent="0.3">
      <c r="A238" t="s">
        <v>772</v>
      </c>
      <c r="B238" s="1">
        <v>45439</v>
      </c>
      <c r="C238" s="1" t="str">
        <f>TEXT(raw_data[[#This Row],[Order_Date]], "mmm")</f>
        <v>May</v>
      </c>
      <c r="D238" s="1">
        <v>45447</v>
      </c>
      <c r="E238" s="6">
        <f>raw_data[[#This Row],[Ship_Date]]-raw_data[[#This Row],[Order_Date]]</f>
        <v>8</v>
      </c>
      <c r="F238" s="6" t="str">
        <f>IF(raw_data[[#This Row],[Delivery_Days]] &lt;= 5, "On Time", "Late")</f>
        <v>Late</v>
      </c>
      <c r="G238" t="s">
        <v>773</v>
      </c>
      <c r="H238" t="s">
        <v>774</v>
      </c>
      <c r="I238" t="s">
        <v>26</v>
      </c>
      <c r="J238" t="s">
        <v>68</v>
      </c>
      <c r="K238" t="s">
        <v>57</v>
      </c>
      <c r="L238" t="s">
        <v>69</v>
      </c>
      <c r="M238" t="s">
        <v>117</v>
      </c>
      <c r="N238" t="s">
        <v>49</v>
      </c>
      <c r="O238" t="s">
        <v>50</v>
      </c>
      <c r="P238">
        <v>5</v>
      </c>
      <c r="Q238">
        <v>558.09</v>
      </c>
      <c r="R238">
        <v>15</v>
      </c>
      <c r="S238">
        <v>2371.88</v>
      </c>
      <c r="T238">
        <v>477.37</v>
      </c>
      <c r="U238">
        <v>343.06</v>
      </c>
      <c r="V238" s="10">
        <f>(raw_data[[#This Row],[Profit]] / (raw_data[[#This Row],[Unit_Price]]* raw_data[[#This Row],[Quantity_Sold]]))</f>
        <v>0.12294074432439211</v>
      </c>
      <c r="W238">
        <v>455</v>
      </c>
      <c r="X238" t="s">
        <v>33</v>
      </c>
      <c r="Y238" t="s">
        <v>52</v>
      </c>
      <c r="Z238">
        <v>10.39</v>
      </c>
      <c r="AA238">
        <v>4</v>
      </c>
    </row>
    <row r="239" spans="1:27" x14ac:dyDescent="0.3">
      <c r="A239" t="s">
        <v>775</v>
      </c>
      <c r="B239" s="1">
        <v>45426</v>
      </c>
      <c r="C239" s="1" t="str">
        <f>TEXT(raw_data[[#This Row],[Order_Date]], "mmm")</f>
        <v>May</v>
      </c>
      <c r="D239" s="1">
        <v>45432</v>
      </c>
      <c r="E239" s="6">
        <f>raw_data[[#This Row],[Ship_Date]]-raw_data[[#This Row],[Order_Date]]</f>
        <v>6</v>
      </c>
      <c r="F239" s="6" t="str">
        <f>IF(raw_data[[#This Row],[Delivery_Days]] &lt;= 5, "On Time", "Late")</f>
        <v>Late</v>
      </c>
      <c r="G239" t="s">
        <v>776</v>
      </c>
      <c r="H239" t="s">
        <v>777</v>
      </c>
      <c r="I239" t="s">
        <v>47</v>
      </c>
      <c r="J239" t="s">
        <v>63</v>
      </c>
      <c r="K239" t="s">
        <v>28</v>
      </c>
      <c r="L239" t="s">
        <v>75</v>
      </c>
      <c r="M239" t="s">
        <v>58</v>
      </c>
      <c r="N239" t="s">
        <v>31</v>
      </c>
      <c r="O239" t="s">
        <v>71</v>
      </c>
      <c r="P239">
        <v>3</v>
      </c>
      <c r="Q239">
        <v>1748.16</v>
      </c>
      <c r="R239">
        <v>5</v>
      </c>
      <c r="S239">
        <v>4982.26</v>
      </c>
      <c r="T239">
        <v>1569.33</v>
      </c>
      <c r="U239">
        <v>509.67</v>
      </c>
      <c r="V239" s="10">
        <f>(raw_data[[#This Row],[Profit]] / (raw_data[[#This Row],[Unit_Price]]* raw_data[[#This Row],[Quantity_Sold]]))</f>
        <v>9.7182180120812728E-2</v>
      </c>
      <c r="W239">
        <v>161</v>
      </c>
      <c r="X239" t="s">
        <v>33</v>
      </c>
      <c r="Y239" t="s">
        <v>34</v>
      </c>
      <c r="Z239">
        <v>26.94</v>
      </c>
      <c r="AA239">
        <v>2</v>
      </c>
    </row>
    <row r="240" spans="1:27" x14ac:dyDescent="0.3">
      <c r="A240" t="s">
        <v>778</v>
      </c>
      <c r="B240" s="1">
        <v>45628</v>
      </c>
      <c r="C240" s="1" t="str">
        <f>TEXT(raw_data[[#This Row],[Order_Date]], "mmm")</f>
        <v>Dec</v>
      </c>
      <c r="D240" s="1">
        <v>45631</v>
      </c>
      <c r="E240" s="6">
        <f>raw_data[[#This Row],[Ship_Date]]-raw_data[[#This Row],[Order_Date]]</f>
        <v>3</v>
      </c>
      <c r="F240" s="6" t="str">
        <f>IF(raw_data[[#This Row],[Delivery_Days]] &lt;= 5, "On Time", "Late")</f>
        <v>On Time</v>
      </c>
      <c r="G240" t="s">
        <v>779</v>
      </c>
      <c r="H240" t="s">
        <v>780</v>
      </c>
      <c r="I240" t="s">
        <v>47</v>
      </c>
      <c r="J240" t="s">
        <v>94</v>
      </c>
      <c r="K240" t="s">
        <v>28</v>
      </c>
      <c r="L240" t="s">
        <v>29</v>
      </c>
      <c r="M240" t="s">
        <v>58</v>
      </c>
      <c r="N240" t="s">
        <v>49</v>
      </c>
      <c r="O240" t="s">
        <v>71</v>
      </c>
      <c r="P240">
        <v>4</v>
      </c>
      <c r="Q240">
        <v>931.5</v>
      </c>
      <c r="R240">
        <v>5</v>
      </c>
      <c r="S240">
        <v>3539.7</v>
      </c>
      <c r="T240">
        <v>719.94</v>
      </c>
      <c r="U240">
        <v>803.93</v>
      </c>
      <c r="V240" s="10">
        <f>(raw_data[[#This Row],[Profit]] / (raw_data[[#This Row],[Unit_Price]]* raw_data[[#This Row],[Quantity_Sold]]))</f>
        <v>0.21576221148684915</v>
      </c>
      <c r="W240">
        <v>314</v>
      </c>
      <c r="X240" t="s">
        <v>51</v>
      </c>
      <c r="Y240" t="s">
        <v>52</v>
      </c>
      <c r="Z240">
        <v>24.32</v>
      </c>
      <c r="AA240">
        <v>4</v>
      </c>
    </row>
    <row r="241" spans="1:27" x14ac:dyDescent="0.3">
      <c r="A241" t="s">
        <v>781</v>
      </c>
      <c r="B241" s="1">
        <v>45643</v>
      </c>
      <c r="C241" s="1" t="str">
        <f>TEXT(raw_data[[#This Row],[Order_Date]], "mmm")</f>
        <v>Dec</v>
      </c>
      <c r="D241" s="1">
        <v>45649</v>
      </c>
      <c r="E241" s="6">
        <f>raw_data[[#This Row],[Ship_Date]]-raw_data[[#This Row],[Order_Date]]</f>
        <v>6</v>
      </c>
      <c r="F241" s="6" t="str">
        <f>IF(raw_data[[#This Row],[Delivery_Days]] &lt;= 5, "On Time", "Late")</f>
        <v>Late</v>
      </c>
      <c r="G241" t="s">
        <v>782</v>
      </c>
      <c r="H241" t="s">
        <v>783</v>
      </c>
      <c r="I241" t="s">
        <v>38</v>
      </c>
      <c r="J241" t="s">
        <v>98</v>
      </c>
      <c r="K241" t="s">
        <v>40</v>
      </c>
      <c r="L241" t="s">
        <v>75</v>
      </c>
      <c r="M241" t="s">
        <v>58</v>
      </c>
      <c r="N241" t="s">
        <v>49</v>
      </c>
      <c r="O241" t="s">
        <v>32</v>
      </c>
      <c r="P241">
        <v>4</v>
      </c>
      <c r="Q241">
        <v>123.56</v>
      </c>
      <c r="R241">
        <v>10</v>
      </c>
      <c r="S241">
        <v>444.82</v>
      </c>
      <c r="T241">
        <v>109.35</v>
      </c>
      <c r="U241">
        <v>51.16</v>
      </c>
      <c r="V241" s="10">
        <f>(raw_data[[#This Row],[Profit]] / (raw_data[[#This Row],[Unit_Price]]* raw_data[[#This Row],[Quantity_Sold]]))</f>
        <v>0.10351246358044673</v>
      </c>
      <c r="W241">
        <v>320</v>
      </c>
      <c r="X241" t="s">
        <v>33</v>
      </c>
      <c r="Y241" t="s">
        <v>34</v>
      </c>
      <c r="Z241">
        <v>36.21</v>
      </c>
      <c r="AA241">
        <v>3</v>
      </c>
    </row>
    <row r="242" spans="1:27" x14ac:dyDescent="0.3">
      <c r="A242" t="s">
        <v>784</v>
      </c>
      <c r="B242" s="1">
        <v>45439</v>
      </c>
      <c r="C242" s="1" t="str">
        <f>TEXT(raw_data[[#This Row],[Order_Date]], "mmm")</f>
        <v>May</v>
      </c>
      <c r="D242" s="1">
        <v>45440</v>
      </c>
      <c r="E242" s="6">
        <f>raw_data[[#This Row],[Ship_Date]]-raw_data[[#This Row],[Order_Date]]</f>
        <v>1</v>
      </c>
      <c r="F242" s="6" t="str">
        <f>IF(raw_data[[#This Row],[Delivery_Days]] &lt;= 5, "On Time", "Late")</f>
        <v>On Time</v>
      </c>
      <c r="G242" t="s">
        <v>785</v>
      </c>
      <c r="H242" t="s">
        <v>786</v>
      </c>
      <c r="I242" t="s">
        <v>62</v>
      </c>
      <c r="J242" t="s">
        <v>63</v>
      </c>
      <c r="K242" t="s">
        <v>28</v>
      </c>
      <c r="L242" t="s">
        <v>41</v>
      </c>
      <c r="M242" t="s">
        <v>70</v>
      </c>
      <c r="N242" t="s">
        <v>31</v>
      </c>
      <c r="O242" t="s">
        <v>50</v>
      </c>
      <c r="P242">
        <v>10</v>
      </c>
      <c r="Q242">
        <v>797.92</v>
      </c>
      <c r="R242">
        <v>10</v>
      </c>
      <c r="S242">
        <v>7181.28</v>
      </c>
      <c r="T242">
        <v>518.73</v>
      </c>
      <c r="U242">
        <v>2512.71</v>
      </c>
      <c r="V242" s="10">
        <f>(raw_data[[#This Row],[Profit]] / (raw_data[[#This Row],[Unit_Price]]* raw_data[[#This Row],[Quantity_Sold]]))</f>
        <v>0.31490750952476437</v>
      </c>
      <c r="W242">
        <v>372</v>
      </c>
      <c r="X242" t="s">
        <v>51</v>
      </c>
      <c r="Y242" t="s">
        <v>79</v>
      </c>
      <c r="Z242">
        <v>44.96</v>
      </c>
      <c r="AA242">
        <v>2</v>
      </c>
    </row>
    <row r="243" spans="1:27" x14ac:dyDescent="0.3">
      <c r="A243" t="s">
        <v>787</v>
      </c>
      <c r="B243" s="1">
        <v>45943</v>
      </c>
      <c r="C243" s="1" t="str">
        <f>TEXT(raw_data[[#This Row],[Order_Date]], "mmm")</f>
        <v>Oct</v>
      </c>
      <c r="D243" s="1">
        <v>45947</v>
      </c>
      <c r="E243" s="6">
        <f>raw_data[[#This Row],[Ship_Date]]-raw_data[[#This Row],[Order_Date]]</f>
        <v>4</v>
      </c>
      <c r="F243" s="6" t="str">
        <f>IF(raw_data[[#This Row],[Delivery_Days]] &lt;= 5, "On Time", "Late")</f>
        <v>On Time</v>
      </c>
      <c r="G243" t="s">
        <v>788</v>
      </c>
      <c r="H243" t="s">
        <v>789</v>
      </c>
      <c r="I243" t="s">
        <v>38</v>
      </c>
      <c r="J243" t="s">
        <v>94</v>
      </c>
      <c r="K243" t="s">
        <v>28</v>
      </c>
      <c r="L243" t="s">
        <v>75</v>
      </c>
      <c r="M243" t="s">
        <v>117</v>
      </c>
      <c r="N243" t="s">
        <v>49</v>
      </c>
      <c r="O243" t="s">
        <v>32</v>
      </c>
      <c r="P243">
        <v>3</v>
      </c>
      <c r="Q243">
        <v>1512.73</v>
      </c>
      <c r="R243">
        <v>15</v>
      </c>
      <c r="S243">
        <v>3857.46</v>
      </c>
      <c r="T243">
        <v>916.32</v>
      </c>
      <c r="U243">
        <v>1520.85</v>
      </c>
      <c r="V243" s="10">
        <f>(raw_data[[#This Row],[Profit]] / (raw_data[[#This Row],[Unit_Price]]* raw_data[[#This Row],[Quantity_Sold]]))</f>
        <v>0.33512259292801749</v>
      </c>
      <c r="W243">
        <v>301</v>
      </c>
      <c r="X243" t="s">
        <v>33</v>
      </c>
      <c r="Y243" t="s">
        <v>34</v>
      </c>
      <c r="Z243">
        <v>21.5</v>
      </c>
      <c r="AA243">
        <v>1</v>
      </c>
    </row>
    <row r="244" spans="1:27" x14ac:dyDescent="0.3">
      <c r="A244" t="s">
        <v>790</v>
      </c>
      <c r="B244" s="1">
        <v>45828</v>
      </c>
      <c r="C244" s="1" t="str">
        <f>TEXT(raw_data[[#This Row],[Order_Date]], "mmm")</f>
        <v>Jun</v>
      </c>
      <c r="D244" s="1">
        <v>45829</v>
      </c>
      <c r="E244" s="6">
        <f>raw_data[[#This Row],[Ship_Date]]-raw_data[[#This Row],[Order_Date]]</f>
        <v>1</v>
      </c>
      <c r="F244" s="6" t="str">
        <f>IF(raw_data[[#This Row],[Delivery_Days]] &lt;= 5, "On Time", "Late")</f>
        <v>On Time</v>
      </c>
      <c r="G244" t="s">
        <v>791</v>
      </c>
      <c r="H244" t="s">
        <v>792</v>
      </c>
      <c r="I244" t="s">
        <v>26</v>
      </c>
      <c r="J244" t="s">
        <v>68</v>
      </c>
      <c r="K244" t="s">
        <v>57</v>
      </c>
      <c r="L244" t="s">
        <v>69</v>
      </c>
      <c r="M244" t="s">
        <v>42</v>
      </c>
      <c r="N244" t="s">
        <v>49</v>
      </c>
      <c r="O244" t="s">
        <v>50</v>
      </c>
      <c r="P244">
        <v>10</v>
      </c>
      <c r="Q244">
        <v>1265.1099999999999</v>
      </c>
      <c r="R244">
        <v>0</v>
      </c>
      <c r="S244">
        <v>12651.1</v>
      </c>
      <c r="T244">
        <v>1010.31</v>
      </c>
      <c r="U244">
        <v>2548</v>
      </c>
      <c r="V244" s="10">
        <f>(raw_data[[#This Row],[Profit]] / (raw_data[[#This Row],[Unit_Price]]* raw_data[[#This Row],[Quantity_Sold]]))</f>
        <v>0.20140541138715212</v>
      </c>
      <c r="W244">
        <v>227</v>
      </c>
      <c r="X244" t="s">
        <v>51</v>
      </c>
      <c r="Y244" t="s">
        <v>34</v>
      </c>
      <c r="Z244">
        <v>29.63</v>
      </c>
      <c r="AA244">
        <v>4</v>
      </c>
    </row>
    <row r="245" spans="1:27" x14ac:dyDescent="0.3">
      <c r="A245" t="s">
        <v>793</v>
      </c>
      <c r="B245" s="1">
        <v>45299</v>
      </c>
      <c r="C245" s="1" t="str">
        <f>TEXT(raw_data[[#This Row],[Order_Date]], "mmm")</f>
        <v>Jan</v>
      </c>
      <c r="D245" s="1">
        <v>45309</v>
      </c>
      <c r="E245" s="6">
        <f>raw_data[[#This Row],[Ship_Date]]-raw_data[[#This Row],[Order_Date]]</f>
        <v>10</v>
      </c>
      <c r="F245" s="6" t="str">
        <f>IF(raw_data[[#This Row],[Delivery_Days]] &lt;= 5, "On Time", "Late")</f>
        <v>Late</v>
      </c>
      <c r="G245" t="s">
        <v>794</v>
      </c>
      <c r="H245" t="s">
        <v>795</v>
      </c>
      <c r="I245" t="s">
        <v>38</v>
      </c>
      <c r="J245" t="s">
        <v>90</v>
      </c>
      <c r="K245" t="s">
        <v>40</v>
      </c>
      <c r="L245" t="s">
        <v>41</v>
      </c>
      <c r="M245" t="s">
        <v>58</v>
      </c>
      <c r="N245" t="s">
        <v>31</v>
      </c>
      <c r="O245" t="s">
        <v>32</v>
      </c>
      <c r="P245">
        <v>2</v>
      </c>
      <c r="Q245">
        <v>637.17999999999995</v>
      </c>
      <c r="R245">
        <v>20</v>
      </c>
      <c r="S245">
        <v>1019.49</v>
      </c>
      <c r="T245">
        <v>433.92</v>
      </c>
      <c r="U245">
        <v>325.22000000000003</v>
      </c>
      <c r="V245" s="10">
        <f>(raw_data[[#This Row],[Profit]] / (raw_data[[#This Row],[Unit_Price]]* raw_data[[#This Row],[Quantity_Sold]]))</f>
        <v>0.25520261150695256</v>
      </c>
      <c r="W245">
        <v>261</v>
      </c>
      <c r="X245" t="s">
        <v>33</v>
      </c>
      <c r="Y245" t="s">
        <v>79</v>
      </c>
      <c r="Z245">
        <v>10.130000000000001</v>
      </c>
      <c r="AA245">
        <v>1</v>
      </c>
    </row>
    <row r="246" spans="1:27" x14ac:dyDescent="0.3">
      <c r="A246" t="s">
        <v>796</v>
      </c>
      <c r="B246" s="1">
        <v>45607</v>
      </c>
      <c r="C246" s="1" t="str">
        <f>TEXT(raw_data[[#This Row],[Order_Date]], "mmm")</f>
        <v>Nov</v>
      </c>
      <c r="D246" s="1">
        <v>45613</v>
      </c>
      <c r="E246" s="6">
        <f>raw_data[[#This Row],[Ship_Date]]-raw_data[[#This Row],[Order_Date]]</f>
        <v>6</v>
      </c>
      <c r="F246" s="6" t="str">
        <f>IF(raw_data[[#This Row],[Delivery_Days]] &lt;= 5, "On Time", "Late")</f>
        <v>Late</v>
      </c>
      <c r="G246" t="s">
        <v>797</v>
      </c>
      <c r="H246" t="s">
        <v>798</v>
      </c>
      <c r="I246" t="s">
        <v>47</v>
      </c>
      <c r="J246" t="s">
        <v>98</v>
      </c>
      <c r="K246" t="s">
        <v>40</v>
      </c>
      <c r="L246" t="s">
        <v>41</v>
      </c>
      <c r="M246" t="s">
        <v>64</v>
      </c>
      <c r="N246" t="s">
        <v>31</v>
      </c>
      <c r="O246" t="s">
        <v>71</v>
      </c>
      <c r="P246">
        <v>5</v>
      </c>
      <c r="Q246">
        <v>439.51</v>
      </c>
      <c r="R246">
        <v>20</v>
      </c>
      <c r="S246">
        <v>1758.04</v>
      </c>
      <c r="T246">
        <v>392.01</v>
      </c>
      <c r="U246">
        <v>190</v>
      </c>
      <c r="V246" s="10">
        <f>(raw_data[[#This Row],[Profit]] / (raw_data[[#This Row],[Unit_Price]]* raw_data[[#This Row],[Quantity_Sold]]))</f>
        <v>8.6459921275966412E-2</v>
      </c>
      <c r="W246">
        <v>20</v>
      </c>
      <c r="X246" t="s">
        <v>51</v>
      </c>
      <c r="Y246" t="s">
        <v>34</v>
      </c>
      <c r="Z246">
        <v>35.97</v>
      </c>
      <c r="AA246">
        <v>4</v>
      </c>
    </row>
    <row r="247" spans="1:27" x14ac:dyDescent="0.3">
      <c r="A247" t="s">
        <v>799</v>
      </c>
      <c r="B247" s="1">
        <v>45788</v>
      </c>
      <c r="C247" s="1" t="str">
        <f>TEXT(raw_data[[#This Row],[Order_Date]], "mmm")</f>
        <v>May</v>
      </c>
      <c r="D247" s="1">
        <v>45796</v>
      </c>
      <c r="E247" s="6">
        <f>raw_data[[#This Row],[Ship_Date]]-raw_data[[#This Row],[Order_Date]]</f>
        <v>8</v>
      </c>
      <c r="F247" s="6" t="str">
        <f>IF(raw_data[[#This Row],[Delivery_Days]] &lt;= 5, "On Time", "Late")</f>
        <v>Late</v>
      </c>
      <c r="G247" t="s">
        <v>800</v>
      </c>
      <c r="H247" t="s">
        <v>801</v>
      </c>
      <c r="I247" t="s">
        <v>38</v>
      </c>
      <c r="J247" t="s">
        <v>94</v>
      </c>
      <c r="K247" t="s">
        <v>28</v>
      </c>
      <c r="L247" t="s">
        <v>41</v>
      </c>
      <c r="M247" t="s">
        <v>58</v>
      </c>
      <c r="N247" t="s">
        <v>49</v>
      </c>
      <c r="O247" t="s">
        <v>83</v>
      </c>
      <c r="P247">
        <v>2</v>
      </c>
      <c r="Q247">
        <v>74.86</v>
      </c>
      <c r="R247">
        <v>0</v>
      </c>
      <c r="S247">
        <v>149.72</v>
      </c>
      <c r="T247">
        <v>63.67</v>
      </c>
      <c r="U247">
        <v>22.38</v>
      </c>
      <c r="V247" s="10">
        <f>(raw_data[[#This Row],[Profit]] / (raw_data[[#This Row],[Unit_Price]]* raw_data[[#This Row],[Quantity_Sold]]))</f>
        <v>0.14947902751803366</v>
      </c>
      <c r="W247">
        <v>38</v>
      </c>
      <c r="X247" t="s">
        <v>33</v>
      </c>
      <c r="Y247" t="s">
        <v>79</v>
      </c>
      <c r="Z247">
        <v>34</v>
      </c>
      <c r="AA247">
        <v>4</v>
      </c>
    </row>
    <row r="248" spans="1:27" x14ac:dyDescent="0.3">
      <c r="A248" t="s">
        <v>802</v>
      </c>
      <c r="B248" s="1">
        <v>45548</v>
      </c>
      <c r="C248" s="1" t="str">
        <f>TEXT(raw_data[[#This Row],[Order_Date]], "mmm")</f>
        <v>Sep</v>
      </c>
      <c r="D248" s="1">
        <v>45554</v>
      </c>
      <c r="E248" s="6">
        <f>raw_data[[#This Row],[Ship_Date]]-raw_data[[#This Row],[Order_Date]]</f>
        <v>6</v>
      </c>
      <c r="F248" s="6" t="str">
        <f>IF(raw_data[[#This Row],[Delivery_Days]] &lt;= 5, "On Time", "Late")</f>
        <v>Late</v>
      </c>
      <c r="G248" t="s">
        <v>803</v>
      </c>
      <c r="H248" t="s">
        <v>804</v>
      </c>
      <c r="I248" t="s">
        <v>62</v>
      </c>
      <c r="J248" t="s">
        <v>63</v>
      </c>
      <c r="K248" t="s">
        <v>28</v>
      </c>
      <c r="L248" t="s">
        <v>69</v>
      </c>
      <c r="M248" t="s">
        <v>150</v>
      </c>
      <c r="N248" t="s">
        <v>31</v>
      </c>
      <c r="O248" t="s">
        <v>32</v>
      </c>
      <c r="P248">
        <v>3</v>
      </c>
      <c r="Q248">
        <v>147.66</v>
      </c>
      <c r="R248">
        <v>0</v>
      </c>
      <c r="S248">
        <v>442.98</v>
      </c>
      <c r="T248">
        <v>126.35</v>
      </c>
      <c r="U248">
        <v>63.93</v>
      </c>
      <c r="V248" s="10">
        <f>(raw_data[[#This Row],[Profit]] / (raw_data[[#This Row],[Unit_Price]]* raw_data[[#This Row],[Quantity_Sold]]))</f>
        <v>0.14431802790193687</v>
      </c>
      <c r="W248">
        <v>48</v>
      </c>
      <c r="X248" t="s">
        <v>33</v>
      </c>
      <c r="Y248" t="s">
        <v>34</v>
      </c>
      <c r="Z248">
        <v>43.34</v>
      </c>
      <c r="AA248">
        <v>2</v>
      </c>
    </row>
    <row r="249" spans="1:27" x14ac:dyDescent="0.3">
      <c r="A249" t="s">
        <v>805</v>
      </c>
      <c r="B249" s="1">
        <v>45418</v>
      </c>
      <c r="C249" s="1" t="str">
        <f>TEXT(raw_data[[#This Row],[Order_Date]], "mmm")</f>
        <v>May</v>
      </c>
      <c r="D249" s="1">
        <v>45424</v>
      </c>
      <c r="E249" s="6">
        <f>raw_data[[#This Row],[Ship_Date]]-raw_data[[#This Row],[Order_Date]]</f>
        <v>6</v>
      </c>
      <c r="F249" s="6" t="str">
        <f>IF(raw_data[[#This Row],[Delivery_Days]] &lt;= 5, "On Time", "Late")</f>
        <v>Late</v>
      </c>
      <c r="G249" t="s">
        <v>806</v>
      </c>
      <c r="H249" t="s">
        <v>807</v>
      </c>
      <c r="I249" t="s">
        <v>38</v>
      </c>
      <c r="J249" t="s">
        <v>94</v>
      </c>
      <c r="K249" t="s">
        <v>28</v>
      </c>
      <c r="L249" t="s">
        <v>69</v>
      </c>
      <c r="M249" t="s">
        <v>150</v>
      </c>
      <c r="N249" t="s">
        <v>49</v>
      </c>
      <c r="O249" t="s">
        <v>50</v>
      </c>
      <c r="P249">
        <v>5</v>
      </c>
      <c r="Q249">
        <v>1912.42</v>
      </c>
      <c r="R249">
        <v>0</v>
      </c>
      <c r="S249">
        <v>9562.1</v>
      </c>
      <c r="T249">
        <v>1361.24</v>
      </c>
      <c r="U249">
        <v>2755.9</v>
      </c>
      <c r="V249" s="10">
        <f>(raw_data[[#This Row],[Profit]] / (raw_data[[#This Row],[Unit_Price]]* raw_data[[#This Row],[Quantity_Sold]]))</f>
        <v>0.28821074868491231</v>
      </c>
      <c r="W249">
        <v>204</v>
      </c>
      <c r="X249" t="s">
        <v>51</v>
      </c>
      <c r="Y249" t="s">
        <v>79</v>
      </c>
      <c r="Z249">
        <v>42.61</v>
      </c>
      <c r="AA249">
        <v>4</v>
      </c>
    </row>
    <row r="250" spans="1:27" x14ac:dyDescent="0.3">
      <c r="A250" t="s">
        <v>808</v>
      </c>
      <c r="B250" s="1">
        <v>45495</v>
      </c>
      <c r="C250" s="1" t="str">
        <f>TEXT(raw_data[[#This Row],[Order_Date]], "mmm")</f>
        <v>Jul</v>
      </c>
      <c r="D250" s="1">
        <v>45505</v>
      </c>
      <c r="E250" s="6">
        <f>raw_data[[#This Row],[Ship_Date]]-raw_data[[#This Row],[Order_Date]]</f>
        <v>10</v>
      </c>
      <c r="F250" s="6" t="str">
        <f>IF(raw_data[[#This Row],[Delivery_Days]] &lt;= 5, "On Time", "Late")</f>
        <v>Late</v>
      </c>
      <c r="G250" t="s">
        <v>809</v>
      </c>
      <c r="H250" t="s">
        <v>810</v>
      </c>
      <c r="I250" t="s">
        <v>47</v>
      </c>
      <c r="J250" t="s">
        <v>68</v>
      </c>
      <c r="K250" t="s">
        <v>57</v>
      </c>
      <c r="L250" t="s">
        <v>41</v>
      </c>
      <c r="M250" t="s">
        <v>70</v>
      </c>
      <c r="N250" t="s">
        <v>31</v>
      </c>
      <c r="O250" t="s">
        <v>71</v>
      </c>
      <c r="P250">
        <v>1</v>
      </c>
      <c r="Q250">
        <v>308.39999999999998</v>
      </c>
      <c r="R250">
        <v>5</v>
      </c>
      <c r="S250">
        <v>292.98</v>
      </c>
      <c r="T250">
        <v>194.64</v>
      </c>
      <c r="U250">
        <v>108.07</v>
      </c>
      <c r="V250" s="10">
        <f>(raw_data[[#This Row],[Profit]] / (raw_data[[#This Row],[Unit_Price]]* raw_data[[#This Row],[Quantity_Sold]]))</f>
        <v>0.35042153047989621</v>
      </c>
      <c r="W250">
        <v>312</v>
      </c>
      <c r="X250" t="s">
        <v>51</v>
      </c>
      <c r="Y250" t="s">
        <v>79</v>
      </c>
      <c r="Z250">
        <v>32.51</v>
      </c>
      <c r="AA250">
        <v>2</v>
      </c>
    </row>
    <row r="251" spans="1:27" x14ac:dyDescent="0.3">
      <c r="A251" t="s">
        <v>811</v>
      </c>
      <c r="B251" s="1">
        <v>45762</v>
      </c>
      <c r="C251" s="1" t="str">
        <f>TEXT(raw_data[[#This Row],[Order_Date]], "mmm")</f>
        <v>Apr</v>
      </c>
      <c r="D251" s="1">
        <v>45768</v>
      </c>
      <c r="E251" s="6">
        <f>raw_data[[#This Row],[Ship_Date]]-raw_data[[#This Row],[Order_Date]]</f>
        <v>6</v>
      </c>
      <c r="F251" s="6" t="str">
        <f>IF(raw_data[[#This Row],[Delivery_Days]] &lt;= 5, "On Time", "Late")</f>
        <v>Late</v>
      </c>
      <c r="G251" t="s">
        <v>812</v>
      </c>
      <c r="H251" t="s">
        <v>813</v>
      </c>
      <c r="I251" t="s">
        <v>26</v>
      </c>
      <c r="J251" t="s">
        <v>98</v>
      </c>
      <c r="K251" t="s">
        <v>40</v>
      </c>
      <c r="L251" t="s">
        <v>75</v>
      </c>
      <c r="M251" t="s">
        <v>70</v>
      </c>
      <c r="N251" t="s">
        <v>49</v>
      </c>
      <c r="O251" t="s">
        <v>43</v>
      </c>
      <c r="P251">
        <v>8</v>
      </c>
      <c r="Q251">
        <v>1780.81</v>
      </c>
      <c r="R251">
        <v>0</v>
      </c>
      <c r="S251">
        <v>14246.48</v>
      </c>
      <c r="T251">
        <v>1102.32</v>
      </c>
      <c r="U251">
        <v>5427.92</v>
      </c>
      <c r="V251" s="10">
        <f>(raw_data[[#This Row],[Profit]] / (raw_data[[#This Row],[Unit_Price]]* raw_data[[#This Row],[Quantity_Sold]]))</f>
        <v>0.38100078054368519</v>
      </c>
      <c r="W251">
        <v>265</v>
      </c>
      <c r="X251" t="s">
        <v>33</v>
      </c>
      <c r="Y251" t="s">
        <v>79</v>
      </c>
      <c r="Z251">
        <v>34.78</v>
      </c>
      <c r="AA251">
        <v>2</v>
      </c>
    </row>
    <row r="252" spans="1:27" x14ac:dyDescent="0.3">
      <c r="A252" t="s">
        <v>814</v>
      </c>
      <c r="B252" s="1">
        <v>45587</v>
      </c>
      <c r="C252" s="1" t="str">
        <f>TEXT(raw_data[[#This Row],[Order_Date]], "mmm")</f>
        <v>Oct</v>
      </c>
      <c r="D252" s="1">
        <v>45590</v>
      </c>
      <c r="E252" s="6">
        <f>raw_data[[#This Row],[Ship_Date]]-raw_data[[#This Row],[Order_Date]]</f>
        <v>3</v>
      </c>
      <c r="F252" s="6" t="str">
        <f>IF(raw_data[[#This Row],[Delivery_Days]] &lt;= 5, "On Time", "Late")</f>
        <v>On Time</v>
      </c>
      <c r="G252" t="s">
        <v>815</v>
      </c>
      <c r="H252" t="s">
        <v>816</v>
      </c>
      <c r="I252" t="s">
        <v>47</v>
      </c>
      <c r="J252" t="s">
        <v>98</v>
      </c>
      <c r="K252" t="s">
        <v>40</v>
      </c>
      <c r="L252" t="s">
        <v>69</v>
      </c>
      <c r="M252" t="s">
        <v>48</v>
      </c>
      <c r="N252" t="s">
        <v>31</v>
      </c>
      <c r="O252" t="s">
        <v>71</v>
      </c>
      <c r="P252">
        <v>9</v>
      </c>
      <c r="Q252">
        <v>339.88</v>
      </c>
      <c r="R252">
        <v>20</v>
      </c>
      <c r="S252">
        <v>2447.14</v>
      </c>
      <c r="T252">
        <v>209.49</v>
      </c>
      <c r="U252">
        <v>938.81</v>
      </c>
      <c r="V252" s="10">
        <f>(raw_data[[#This Row],[Profit]] / (raw_data[[#This Row],[Unit_Price]]* raw_data[[#This Row],[Quantity_Sold]]))</f>
        <v>0.30690897440926862</v>
      </c>
      <c r="W252">
        <v>38</v>
      </c>
      <c r="X252" t="s">
        <v>51</v>
      </c>
      <c r="Y252" t="s">
        <v>79</v>
      </c>
      <c r="Z252">
        <v>15.84</v>
      </c>
      <c r="AA252">
        <v>3</v>
      </c>
    </row>
    <row r="253" spans="1:27" x14ac:dyDescent="0.3">
      <c r="A253" t="s">
        <v>817</v>
      </c>
      <c r="B253" s="1">
        <v>45731</v>
      </c>
      <c r="C253" s="1" t="str">
        <f>TEXT(raw_data[[#This Row],[Order_Date]], "mmm")</f>
        <v>Mar</v>
      </c>
      <c r="D253" s="1">
        <v>45739</v>
      </c>
      <c r="E253" s="6">
        <f>raw_data[[#This Row],[Ship_Date]]-raw_data[[#This Row],[Order_Date]]</f>
        <v>8</v>
      </c>
      <c r="F253" s="6" t="str">
        <f>IF(raw_data[[#This Row],[Delivery_Days]] &lt;= 5, "On Time", "Late")</f>
        <v>Late</v>
      </c>
      <c r="G253" t="s">
        <v>818</v>
      </c>
      <c r="H253" t="s">
        <v>819</v>
      </c>
      <c r="I253" t="s">
        <v>47</v>
      </c>
      <c r="J253" t="s">
        <v>39</v>
      </c>
      <c r="K253" t="s">
        <v>40</v>
      </c>
      <c r="L253" t="s">
        <v>41</v>
      </c>
      <c r="M253" t="s">
        <v>42</v>
      </c>
      <c r="N253" t="s">
        <v>49</v>
      </c>
      <c r="O253" t="s">
        <v>50</v>
      </c>
      <c r="P253">
        <v>7</v>
      </c>
      <c r="Q253">
        <v>1304.47</v>
      </c>
      <c r="R253">
        <v>5</v>
      </c>
      <c r="S253">
        <v>8674.73</v>
      </c>
      <c r="T253">
        <v>813.53</v>
      </c>
      <c r="U253">
        <v>3264.75</v>
      </c>
      <c r="V253" s="10">
        <f>(raw_data[[#This Row],[Profit]] / (raw_data[[#This Row],[Unit_Price]]* raw_data[[#This Row],[Quantity_Sold]]))</f>
        <v>0.35753436809037931</v>
      </c>
      <c r="W253">
        <v>228</v>
      </c>
      <c r="X253" t="s">
        <v>51</v>
      </c>
      <c r="Y253" t="s">
        <v>34</v>
      </c>
      <c r="Z253">
        <v>49.13</v>
      </c>
      <c r="AA253">
        <v>1</v>
      </c>
    </row>
    <row r="254" spans="1:27" x14ac:dyDescent="0.3">
      <c r="A254" t="s">
        <v>820</v>
      </c>
      <c r="B254" s="1">
        <v>45497</v>
      </c>
      <c r="C254" s="1" t="str">
        <f>TEXT(raw_data[[#This Row],[Order_Date]], "mmm")</f>
        <v>Jul</v>
      </c>
      <c r="D254" s="1">
        <v>45507</v>
      </c>
      <c r="E254" s="6">
        <f>raw_data[[#This Row],[Ship_Date]]-raw_data[[#This Row],[Order_Date]]</f>
        <v>10</v>
      </c>
      <c r="F254" s="6" t="str">
        <f>IF(raw_data[[#This Row],[Delivery_Days]] &lt;= 5, "On Time", "Late")</f>
        <v>Late</v>
      </c>
      <c r="G254" t="s">
        <v>821</v>
      </c>
      <c r="H254" t="s">
        <v>822</v>
      </c>
      <c r="I254" t="s">
        <v>62</v>
      </c>
      <c r="J254" t="s">
        <v>27</v>
      </c>
      <c r="K254" t="s">
        <v>28</v>
      </c>
      <c r="L254" t="s">
        <v>75</v>
      </c>
      <c r="M254" t="s">
        <v>48</v>
      </c>
      <c r="N254" t="s">
        <v>49</v>
      </c>
      <c r="O254" t="s">
        <v>50</v>
      </c>
      <c r="P254">
        <v>9</v>
      </c>
      <c r="Q254">
        <v>119.87</v>
      </c>
      <c r="R254">
        <v>0</v>
      </c>
      <c r="S254">
        <v>1078.83</v>
      </c>
      <c r="T254">
        <v>101.62</v>
      </c>
      <c r="U254">
        <v>164.25</v>
      </c>
      <c r="V254" s="10">
        <f>(raw_data[[#This Row],[Profit]] / (raw_data[[#This Row],[Unit_Price]]* raw_data[[#This Row],[Quantity_Sold]]))</f>
        <v>0.15224826895803789</v>
      </c>
      <c r="W254">
        <v>486</v>
      </c>
      <c r="X254" t="s">
        <v>51</v>
      </c>
      <c r="Y254" t="s">
        <v>79</v>
      </c>
      <c r="Z254">
        <v>42.14</v>
      </c>
      <c r="AA254">
        <v>2</v>
      </c>
    </row>
    <row r="255" spans="1:27" x14ac:dyDescent="0.3">
      <c r="A255" t="s">
        <v>823</v>
      </c>
      <c r="B255" s="1">
        <v>45470</v>
      </c>
      <c r="C255" s="1" t="str">
        <f>TEXT(raw_data[[#This Row],[Order_Date]], "mmm")</f>
        <v>Jun</v>
      </c>
      <c r="D255" s="1">
        <v>45476</v>
      </c>
      <c r="E255" s="6">
        <f>raw_data[[#This Row],[Ship_Date]]-raw_data[[#This Row],[Order_Date]]</f>
        <v>6</v>
      </c>
      <c r="F255" s="6" t="str">
        <f>IF(raw_data[[#This Row],[Delivery_Days]] &lt;= 5, "On Time", "Late")</f>
        <v>Late</v>
      </c>
      <c r="G255" t="s">
        <v>824</v>
      </c>
      <c r="H255" t="s">
        <v>825</v>
      </c>
      <c r="I255" t="s">
        <v>47</v>
      </c>
      <c r="J255" t="s">
        <v>98</v>
      </c>
      <c r="K255" t="s">
        <v>40</v>
      </c>
      <c r="L255" t="s">
        <v>69</v>
      </c>
      <c r="M255" t="s">
        <v>42</v>
      </c>
      <c r="N255" t="s">
        <v>49</v>
      </c>
      <c r="O255" t="s">
        <v>32</v>
      </c>
      <c r="P255">
        <v>10</v>
      </c>
      <c r="Q255">
        <v>1546.46</v>
      </c>
      <c r="R255">
        <v>15</v>
      </c>
      <c r="S255">
        <v>13144.91</v>
      </c>
      <c r="T255">
        <v>1260.3599999999999</v>
      </c>
      <c r="U255">
        <v>2431.85</v>
      </c>
      <c r="V255" s="10">
        <f>(raw_data[[#This Row],[Profit]] / (raw_data[[#This Row],[Unit_Price]]* raw_data[[#This Row],[Quantity_Sold]]))</f>
        <v>0.15725269324780466</v>
      </c>
      <c r="W255">
        <v>388</v>
      </c>
      <c r="X255" t="s">
        <v>33</v>
      </c>
      <c r="Y255" t="s">
        <v>34</v>
      </c>
      <c r="Z255">
        <v>20.36</v>
      </c>
      <c r="AA255">
        <v>3</v>
      </c>
    </row>
    <row r="256" spans="1:27" x14ac:dyDescent="0.3">
      <c r="A256" t="s">
        <v>826</v>
      </c>
      <c r="B256" s="1">
        <v>45318</v>
      </c>
      <c r="C256" s="1" t="str">
        <f>TEXT(raw_data[[#This Row],[Order_Date]], "mmm")</f>
        <v>Jan</v>
      </c>
      <c r="D256" s="1">
        <v>45325</v>
      </c>
      <c r="E256" s="6">
        <f>raw_data[[#This Row],[Ship_Date]]-raw_data[[#This Row],[Order_Date]]</f>
        <v>7</v>
      </c>
      <c r="F256" s="6" t="str">
        <f>IF(raw_data[[#This Row],[Delivery_Days]] &lt;= 5, "On Time", "Late")</f>
        <v>Late</v>
      </c>
      <c r="G256" t="s">
        <v>827</v>
      </c>
      <c r="H256" t="s">
        <v>828</v>
      </c>
      <c r="I256" t="s">
        <v>26</v>
      </c>
      <c r="J256" t="s">
        <v>94</v>
      </c>
      <c r="K256" t="s">
        <v>28</v>
      </c>
      <c r="L256" t="s">
        <v>29</v>
      </c>
      <c r="M256" t="s">
        <v>58</v>
      </c>
      <c r="N256" t="s">
        <v>31</v>
      </c>
      <c r="O256" t="s">
        <v>83</v>
      </c>
      <c r="P256">
        <v>8</v>
      </c>
      <c r="Q256">
        <v>1798.91</v>
      </c>
      <c r="R256">
        <v>5</v>
      </c>
      <c r="S256">
        <v>13671.72</v>
      </c>
      <c r="T256">
        <v>1522.87</v>
      </c>
      <c r="U256">
        <v>2097.9</v>
      </c>
      <c r="V256" s="10">
        <f>(raw_data[[#This Row],[Profit]] / (raw_data[[#This Row],[Unit_Price]]* raw_data[[#This Row],[Quantity_Sold]]))</f>
        <v>0.14577577533061686</v>
      </c>
      <c r="W256">
        <v>100</v>
      </c>
      <c r="X256" t="s">
        <v>33</v>
      </c>
      <c r="Y256" t="s">
        <v>34</v>
      </c>
      <c r="Z256">
        <v>46.86</v>
      </c>
      <c r="AA256">
        <v>4</v>
      </c>
    </row>
    <row r="257" spans="1:27" x14ac:dyDescent="0.3">
      <c r="A257" t="s">
        <v>829</v>
      </c>
      <c r="B257" s="1">
        <v>45850</v>
      </c>
      <c r="C257" s="1" t="str">
        <f>TEXT(raw_data[[#This Row],[Order_Date]], "mmm")</f>
        <v>Jul</v>
      </c>
      <c r="D257" s="1">
        <v>45860</v>
      </c>
      <c r="E257" s="6">
        <f>raw_data[[#This Row],[Ship_Date]]-raw_data[[#This Row],[Order_Date]]</f>
        <v>10</v>
      </c>
      <c r="F257" s="6" t="str">
        <f>IF(raw_data[[#This Row],[Delivery_Days]] &lt;= 5, "On Time", "Late")</f>
        <v>Late</v>
      </c>
      <c r="G257" t="s">
        <v>830</v>
      </c>
      <c r="H257" t="s">
        <v>831</v>
      </c>
      <c r="I257" t="s">
        <v>26</v>
      </c>
      <c r="J257" t="s">
        <v>56</v>
      </c>
      <c r="K257" t="s">
        <v>57</v>
      </c>
      <c r="L257" t="s">
        <v>75</v>
      </c>
      <c r="M257" t="s">
        <v>137</v>
      </c>
      <c r="N257" t="s">
        <v>31</v>
      </c>
      <c r="O257" t="s">
        <v>50</v>
      </c>
      <c r="P257">
        <v>2</v>
      </c>
      <c r="Q257">
        <v>1447.74</v>
      </c>
      <c r="R257">
        <v>15</v>
      </c>
      <c r="S257">
        <v>2461.16</v>
      </c>
      <c r="T257">
        <v>888.84</v>
      </c>
      <c r="U257">
        <v>950.13</v>
      </c>
      <c r="V257" s="10">
        <f>(raw_data[[#This Row],[Profit]] / (raw_data[[#This Row],[Unit_Price]]* raw_data[[#This Row],[Quantity_Sold]]))</f>
        <v>0.32814248414770608</v>
      </c>
      <c r="W257">
        <v>337</v>
      </c>
      <c r="X257" t="s">
        <v>33</v>
      </c>
      <c r="Y257" t="s">
        <v>79</v>
      </c>
      <c r="Z257">
        <v>5.2</v>
      </c>
      <c r="AA257">
        <v>1</v>
      </c>
    </row>
    <row r="258" spans="1:27" x14ac:dyDescent="0.3">
      <c r="A258" t="s">
        <v>832</v>
      </c>
      <c r="B258" s="1">
        <v>45910</v>
      </c>
      <c r="C258" s="1" t="str">
        <f>TEXT(raw_data[[#This Row],[Order_Date]], "mmm")</f>
        <v>Sep</v>
      </c>
      <c r="D258" s="1">
        <v>45913</v>
      </c>
      <c r="E258" s="6">
        <f>raw_data[[#This Row],[Ship_Date]]-raw_data[[#This Row],[Order_Date]]</f>
        <v>3</v>
      </c>
      <c r="F258" s="6" t="str">
        <f>IF(raw_data[[#This Row],[Delivery_Days]] &lt;= 5, "On Time", "Late")</f>
        <v>On Time</v>
      </c>
      <c r="G258" t="s">
        <v>833</v>
      </c>
      <c r="H258" t="s">
        <v>834</v>
      </c>
      <c r="I258" t="s">
        <v>26</v>
      </c>
      <c r="J258" t="s">
        <v>68</v>
      </c>
      <c r="K258" t="s">
        <v>57</v>
      </c>
      <c r="L258" t="s">
        <v>75</v>
      </c>
      <c r="M258" t="s">
        <v>42</v>
      </c>
      <c r="N258" t="s">
        <v>31</v>
      </c>
      <c r="O258" t="s">
        <v>83</v>
      </c>
      <c r="P258">
        <v>3</v>
      </c>
      <c r="Q258">
        <v>1573.11</v>
      </c>
      <c r="R258">
        <v>20</v>
      </c>
      <c r="S258">
        <v>3775.46</v>
      </c>
      <c r="T258">
        <v>1025.82</v>
      </c>
      <c r="U258">
        <v>1313.5</v>
      </c>
      <c r="V258" s="10">
        <f>(raw_data[[#This Row],[Profit]] / (raw_data[[#This Row],[Unit_Price]]* raw_data[[#This Row],[Quantity_Sold]]))</f>
        <v>0.27832340607671002</v>
      </c>
      <c r="W258">
        <v>310</v>
      </c>
      <c r="X258" t="s">
        <v>51</v>
      </c>
      <c r="Y258" t="s">
        <v>52</v>
      </c>
      <c r="Z258">
        <v>44.66</v>
      </c>
      <c r="AA258">
        <v>4</v>
      </c>
    </row>
    <row r="259" spans="1:27" x14ac:dyDescent="0.3">
      <c r="A259" t="s">
        <v>835</v>
      </c>
      <c r="B259" s="1">
        <v>45717</v>
      </c>
      <c r="C259" s="1" t="str">
        <f>TEXT(raw_data[[#This Row],[Order_Date]], "mmm")</f>
        <v>Mar</v>
      </c>
      <c r="D259" s="1">
        <v>45720</v>
      </c>
      <c r="E259" s="6">
        <f>raw_data[[#This Row],[Ship_Date]]-raw_data[[#This Row],[Order_Date]]</f>
        <v>3</v>
      </c>
      <c r="F259" s="6" t="str">
        <f>IF(raw_data[[#This Row],[Delivery_Days]] &lt;= 5, "On Time", "Late")</f>
        <v>On Time</v>
      </c>
      <c r="G259" t="s">
        <v>836</v>
      </c>
      <c r="H259" t="s">
        <v>837</v>
      </c>
      <c r="I259" t="s">
        <v>47</v>
      </c>
      <c r="J259" t="s">
        <v>56</v>
      </c>
      <c r="K259" t="s">
        <v>57</v>
      </c>
      <c r="L259" t="s">
        <v>69</v>
      </c>
      <c r="M259" t="s">
        <v>48</v>
      </c>
      <c r="N259" t="s">
        <v>31</v>
      </c>
      <c r="O259" t="s">
        <v>83</v>
      </c>
      <c r="P259">
        <v>5</v>
      </c>
      <c r="Q259">
        <v>1929.01</v>
      </c>
      <c r="R259">
        <v>15</v>
      </c>
      <c r="S259">
        <v>8198.2900000000009</v>
      </c>
      <c r="T259">
        <v>1623.14</v>
      </c>
      <c r="U259">
        <v>1299.95</v>
      </c>
      <c r="V259" s="10">
        <f>(raw_data[[#This Row],[Profit]] / (raw_data[[#This Row],[Unit_Price]]* raw_data[[#This Row],[Quantity_Sold]]))</f>
        <v>0.13477897989123958</v>
      </c>
      <c r="W259">
        <v>440</v>
      </c>
      <c r="X259" t="s">
        <v>51</v>
      </c>
      <c r="Y259" t="s">
        <v>52</v>
      </c>
      <c r="Z259">
        <v>38.159999999999997</v>
      </c>
      <c r="AA259">
        <v>5</v>
      </c>
    </row>
    <row r="260" spans="1:27" x14ac:dyDescent="0.3">
      <c r="A260" t="s">
        <v>838</v>
      </c>
      <c r="B260" s="1">
        <v>45730</v>
      </c>
      <c r="C260" s="1" t="str">
        <f>TEXT(raw_data[[#This Row],[Order_Date]], "mmm")</f>
        <v>Mar</v>
      </c>
      <c r="D260" s="1">
        <v>45733</v>
      </c>
      <c r="E260" s="6">
        <f>raw_data[[#This Row],[Ship_Date]]-raw_data[[#This Row],[Order_Date]]</f>
        <v>3</v>
      </c>
      <c r="F260" s="6" t="str">
        <f>IF(raw_data[[#This Row],[Delivery_Days]] &lt;= 5, "On Time", "Late")</f>
        <v>On Time</v>
      </c>
      <c r="G260" t="s">
        <v>839</v>
      </c>
      <c r="H260" t="s">
        <v>840</v>
      </c>
      <c r="I260" t="s">
        <v>38</v>
      </c>
      <c r="J260" t="s">
        <v>56</v>
      </c>
      <c r="K260" t="s">
        <v>57</v>
      </c>
      <c r="L260" t="s">
        <v>41</v>
      </c>
      <c r="M260" t="s">
        <v>137</v>
      </c>
      <c r="N260" t="s">
        <v>31</v>
      </c>
      <c r="O260" t="s">
        <v>32</v>
      </c>
      <c r="P260">
        <v>5</v>
      </c>
      <c r="Q260">
        <v>1267.1300000000001</v>
      </c>
      <c r="R260">
        <v>10</v>
      </c>
      <c r="S260">
        <v>5702.09</v>
      </c>
      <c r="T260">
        <v>1110.46</v>
      </c>
      <c r="U260">
        <v>705.02</v>
      </c>
      <c r="V260" s="10">
        <f>(raw_data[[#This Row],[Profit]] / (raw_data[[#This Row],[Unit_Price]]* raw_data[[#This Row],[Quantity_Sold]]))</f>
        <v>0.11127824295849675</v>
      </c>
      <c r="W260">
        <v>389</v>
      </c>
      <c r="X260" t="s">
        <v>51</v>
      </c>
      <c r="Y260" t="s">
        <v>52</v>
      </c>
      <c r="Z260">
        <v>26.62</v>
      </c>
      <c r="AA260">
        <v>5</v>
      </c>
    </row>
    <row r="261" spans="1:27" x14ac:dyDescent="0.3">
      <c r="A261" t="s">
        <v>841</v>
      </c>
      <c r="B261" s="1">
        <v>45864</v>
      </c>
      <c r="C261" s="1" t="str">
        <f>TEXT(raw_data[[#This Row],[Order_Date]], "mmm")</f>
        <v>Jul</v>
      </c>
      <c r="D261" s="1">
        <v>45867</v>
      </c>
      <c r="E261" s="6">
        <f>raw_data[[#This Row],[Ship_Date]]-raw_data[[#This Row],[Order_Date]]</f>
        <v>3</v>
      </c>
      <c r="F261" s="6" t="str">
        <f>IF(raw_data[[#This Row],[Delivery_Days]] &lt;= 5, "On Time", "Late")</f>
        <v>On Time</v>
      </c>
      <c r="G261" t="s">
        <v>842</v>
      </c>
      <c r="H261" t="s">
        <v>843</v>
      </c>
      <c r="I261" t="s">
        <v>26</v>
      </c>
      <c r="J261" t="s">
        <v>68</v>
      </c>
      <c r="K261" t="s">
        <v>57</v>
      </c>
      <c r="L261" t="s">
        <v>69</v>
      </c>
      <c r="M261" t="s">
        <v>48</v>
      </c>
      <c r="N261" t="s">
        <v>49</v>
      </c>
      <c r="O261" t="s">
        <v>71</v>
      </c>
      <c r="P261">
        <v>9</v>
      </c>
      <c r="Q261">
        <v>1626.19</v>
      </c>
      <c r="R261">
        <v>0</v>
      </c>
      <c r="S261">
        <v>14635.71</v>
      </c>
      <c r="T261">
        <v>988.04</v>
      </c>
      <c r="U261">
        <v>5743.35</v>
      </c>
      <c r="V261" s="10">
        <f>(raw_data[[#This Row],[Profit]] / (raw_data[[#This Row],[Unit_Price]]* raw_data[[#This Row],[Quantity_Sold]]))</f>
        <v>0.39242031988881987</v>
      </c>
      <c r="W261">
        <v>136</v>
      </c>
      <c r="X261" t="s">
        <v>33</v>
      </c>
      <c r="Y261" t="s">
        <v>79</v>
      </c>
      <c r="Z261">
        <v>35.75</v>
      </c>
      <c r="AA261">
        <v>2</v>
      </c>
    </row>
    <row r="262" spans="1:27" x14ac:dyDescent="0.3">
      <c r="A262" t="s">
        <v>844</v>
      </c>
      <c r="B262" s="1">
        <v>45408</v>
      </c>
      <c r="C262" s="1" t="str">
        <f>TEXT(raw_data[[#This Row],[Order_Date]], "mmm")</f>
        <v>Apr</v>
      </c>
      <c r="D262" s="1">
        <v>45410</v>
      </c>
      <c r="E262" s="6">
        <f>raw_data[[#This Row],[Ship_Date]]-raw_data[[#This Row],[Order_Date]]</f>
        <v>2</v>
      </c>
      <c r="F262" s="6" t="str">
        <f>IF(raw_data[[#This Row],[Delivery_Days]] &lt;= 5, "On Time", "Late")</f>
        <v>On Time</v>
      </c>
      <c r="G262" t="s">
        <v>845</v>
      </c>
      <c r="H262" t="s">
        <v>846</v>
      </c>
      <c r="I262" t="s">
        <v>38</v>
      </c>
      <c r="J262" t="s">
        <v>39</v>
      </c>
      <c r="K262" t="s">
        <v>40</v>
      </c>
      <c r="L262" t="s">
        <v>69</v>
      </c>
      <c r="M262" t="s">
        <v>137</v>
      </c>
      <c r="N262" t="s">
        <v>31</v>
      </c>
      <c r="O262" t="s">
        <v>71</v>
      </c>
      <c r="P262">
        <v>1</v>
      </c>
      <c r="Q262">
        <v>1519.51</v>
      </c>
      <c r="R262">
        <v>10</v>
      </c>
      <c r="S262">
        <v>1367.56</v>
      </c>
      <c r="T262">
        <v>1282.78</v>
      </c>
      <c r="U262">
        <v>213.06</v>
      </c>
      <c r="V262" s="10">
        <f>(raw_data[[#This Row],[Profit]] / (raw_data[[#This Row],[Unit_Price]]* raw_data[[#This Row],[Quantity_Sold]]))</f>
        <v>0.14021625392396234</v>
      </c>
      <c r="W262">
        <v>261</v>
      </c>
      <c r="X262" t="s">
        <v>51</v>
      </c>
      <c r="Y262" t="s">
        <v>52</v>
      </c>
      <c r="Z262">
        <v>34.9</v>
      </c>
      <c r="AA262">
        <v>4</v>
      </c>
    </row>
    <row r="263" spans="1:27" x14ac:dyDescent="0.3">
      <c r="A263" t="s">
        <v>847</v>
      </c>
      <c r="B263" s="1">
        <v>45693</v>
      </c>
      <c r="C263" s="1" t="str">
        <f>TEXT(raw_data[[#This Row],[Order_Date]], "mmm")</f>
        <v>Feb</v>
      </c>
      <c r="D263" s="1">
        <v>45697</v>
      </c>
      <c r="E263" s="6">
        <f>raw_data[[#This Row],[Ship_Date]]-raw_data[[#This Row],[Order_Date]]</f>
        <v>4</v>
      </c>
      <c r="F263" s="6" t="str">
        <f>IF(raw_data[[#This Row],[Delivery_Days]] &lt;= 5, "On Time", "Late")</f>
        <v>On Time</v>
      </c>
      <c r="G263" t="s">
        <v>848</v>
      </c>
      <c r="H263" t="s">
        <v>849</v>
      </c>
      <c r="I263" t="s">
        <v>47</v>
      </c>
      <c r="J263" t="s">
        <v>68</v>
      </c>
      <c r="K263" t="s">
        <v>57</v>
      </c>
      <c r="L263" t="s">
        <v>75</v>
      </c>
      <c r="M263" t="s">
        <v>117</v>
      </c>
      <c r="N263" t="s">
        <v>49</v>
      </c>
      <c r="O263" t="s">
        <v>43</v>
      </c>
      <c r="P263">
        <v>1</v>
      </c>
      <c r="Q263">
        <v>1933.37</v>
      </c>
      <c r="R263">
        <v>0</v>
      </c>
      <c r="S263">
        <v>1933.37</v>
      </c>
      <c r="T263">
        <v>1591.36</v>
      </c>
      <c r="U263">
        <v>342.01</v>
      </c>
      <c r="V263" s="10">
        <f>(raw_data[[#This Row],[Profit]] / (raw_data[[#This Row],[Unit_Price]]* raw_data[[#This Row],[Quantity_Sold]]))</f>
        <v>0.17689836916886059</v>
      </c>
      <c r="W263">
        <v>386</v>
      </c>
      <c r="X263" t="s">
        <v>33</v>
      </c>
      <c r="Y263" t="s">
        <v>52</v>
      </c>
      <c r="Z263">
        <v>48.39</v>
      </c>
      <c r="AA263">
        <v>3</v>
      </c>
    </row>
    <row r="264" spans="1:27" x14ac:dyDescent="0.3">
      <c r="A264" t="s">
        <v>850</v>
      </c>
      <c r="B264" s="1">
        <v>45762</v>
      </c>
      <c r="C264" s="1" t="str">
        <f>TEXT(raw_data[[#This Row],[Order_Date]], "mmm")</f>
        <v>Apr</v>
      </c>
      <c r="D264" s="1">
        <v>45763</v>
      </c>
      <c r="E264" s="6">
        <f>raw_data[[#This Row],[Ship_Date]]-raw_data[[#This Row],[Order_Date]]</f>
        <v>1</v>
      </c>
      <c r="F264" s="6" t="str">
        <f>IF(raw_data[[#This Row],[Delivery_Days]] &lt;= 5, "On Time", "Late")</f>
        <v>On Time</v>
      </c>
      <c r="G264" t="s">
        <v>851</v>
      </c>
      <c r="H264" t="s">
        <v>852</v>
      </c>
      <c r="I264" t="s">
        <v>47</v>
      </c>
      <c r="J264" t="s">
        <v>98</v>
      </c>
      <c r="K264" t="s">
        <v>40</v>
      </c>
      <c r="L264" t="s">
        <v>41</v>
      </c>
      <c r="M264" t="s">
        <v>70</v>
      </c>
      <c r="N264" t="s">
        <v>31</v>
      </c>
      <c r="O264" t="s">
        <v>83</v>
      </c>
      <c r="P264">
        <v>3</v>
      </c>
      <c r="Q264">
        <v>414.6</v>
      </c>
      <c r="R264">
        <v>20</v>
      </c>
      <c r="S264">
        <v>995.04</v>
      </c>
      <c r="T264">
        <v>263.61</v>
      </c>
      <c r="U264">
        <v>362.38</v>
      </c>
      <c r="V264" s="10">
        <f>(raw_data[[#This Row],[Profit]] / (raw_data[[#This Row],[Unit_Price]]* raw_data[[#This Row],[Quantity_Sold]]))</f>
        <v>0.29134909149380922</v>
      </c>
      <c r="W264">
        <v>135</v>
      </c>
      <c r="X264" t="s">
        <v>33</v>
      </c>
      <c r="Y264" t="s">
        <v>34</v>
      </c>
      <c r="Z264">
        <v>31.28</v>
      </c>
      <c r="AA264">
        <v>3</v>
      </c>
    </row>
    <row r="265" spans="1:27" x14ac:dyDescent="0.3">
      <c r="A265" t="s">
        <v>853</v>
      </c>
      <c r="B265" s="1">
        <v>45324</v>
      </c>
      <c r="C265" s="1" t="str">
        <f>TEXT(raw_data[[#This Row],[Order_Date]], "mmm")</f>
        <v>Feb</v>
      </c>
      <c r="D265" s="1">
        <v>45330</v>
      </c>
      <c r="E265" s="6">
        <f>raw_data[[#This Row],[Ship_Date]]-raw_data[[#This Row],[Order_Date]]</f>
        <v>6</v>
      </c>
      <c r="F265" s="6" t="str">
        <f>IF(raw_data[[#This Row],[Delivery_Days]] &lt;= 5, "On Time", "Late")</f>
        <v>Late</v>
      </c>
      <c r="G265" t="s">
        <v>854</v>
      </c>
      <c r="H265" t="s">
        <v>855</v>
      </c>
      <c r="I265" t="s">
        <v>26</v>
      </c>
      <c r="J265" t="s">
        <v>39</v>
      </c>
      <c r="K265" t="s">
        <v>40</v>
      </c>
      <c r="L265" t="s">
        <v>69</v>
      </c>
      <c r="M265" t="s">
        <v>150</v>
      </c>
      <c r="N265" t="s">
        <v>31</v>
      </c>
      <c r="O265" t="s">
        <v>50</v>
      </c>
      <c r="P265">
        <v>3</v>
      </c>
      <c r="Q265">
        <v>1433.89</v>
      </c>
      <c r="R265">
        <v>0</v>
      </c>
      <c r="S265">
        <v>4301.67</v>
      </c>
      <c r="T265">
        <v>926.45</v>
      </c>
      <c r="U265">
        <v>1522.32</v>
      </c>
      <c r="V265" s="10">
        <f>(raw_data[[#This Row],[Profit]] / (raw_data[[#This Row],[Unit_Price]]* raw_data[[#This Row],[Quantity_Sold]]))</f>
        <v>0.35389046579584205</v>
      </c>
      <c r="W265">
        <v>404</v>
      </c>
      <c r="X265" t="s">
        <v>51</v>
      </c>
      <c r="Y265" t="s">
        <v>34</v>
      </c>
      <c r="Z265">
        <v>40.28</v>
      </c>
      <c r="AA265">
        <v>3</v>
      </c>
    </row>
    <row r="266" spans="1:27" x14ac:dyDescent="0.3">
      <c r="A266" t="s">
        <v>856</v>
      </c>
      <c r="B266" s="1">
        <v>45465</v>
      </c>
      <c r="C266" s="1" t="str">
        <f>TEXT(raw_data[[#This Row],[Order_Date]], "mmm")</f>
        <v>Jun</v>
      </c>
      <c r="D266" s="1">
        <v>45474</v>
      </c>
      <c r="E266" s="6">
        <f>raw_data[[#This Row],[Ship_Date]]-raw_data[[#This Row],[Order_Date]]</f>
        <v>9</v>
      </c>
      <c r="F266" s="6" t="str">
        <f>IF(raw_data[[#This Row],[Delivery_Days]] &lt;= 5, "On Time", "Late")</f>
        <v>Late</v>
      </c>
      <c r="G266" t="s">
        <v>857</v>
      </c>
      <c r="H266" t="s">
        <v>858</v>
      </c>
      <c r="I266" t="s">
        <v>47</v>
      </c>
      <c r="J266" t="s">
        <v>56</v>
      </c>
      <c r="K266" t="s">
        <v>57</v>
      </c>
      <c r="L266" t="s">
        <v>41</v>
      </c>
      <c r="M266" t="s">
        <v>42</v>
      </c>
      <c r="N266" t="s">
        <v>49</v>
      </c>
      <c r="O266" t="s">
        <v>43</v>
      </c>
      <c r="P266">
        <v>9</v>
      </c>
      <c r="Q266">
        <v>182.94</v>
      </c>
      <c r="R266">
        <v>5</v>
      </c>
      <c r="S266">
        <v>1564.14</v>
      </c>
      <c r="T266">
        <v>132.59</v>
      </c>
      <c r="U266">
        <v>430.49</v>
      </c>
      <c r="V266" s="10">
        <f>(raw_data[[#This Row],[Profit]] / (raw_data[[#This Row],[Unit_Price]]* raw_data[[#This Row],[Quantity_Sold]]))</f>
        <v>0.26146398940757748</v>
      </c>
      <c r="W266">
        <v>113</v>
      </c>
      <c r="X266" t="s">
        <v>33</v>
      </c>
      <c r="Y266" t="s">
        <v>52</v>
      </c>
      <c r="Z266">
        <v>19.93</v>
      </c>
      <c r="AA266">
        <v>3</v>
      </c>
    </row>
    <row r="267" spans="1:27" x14ac:dyDescent="0.3">
      <c r="A267" t="s">
        <v>859</v>
      </c>
      <c r="B267" s="1">
        <v>45675</v>
      </c>
      <c r="C267" s="1" t="str">
        <f>TEXT(raw_data[[#This Row],[Order_Date]], "mmm")</f>
        <v>Jan</v>
      </c>
      <c r="D267" s="1">
        <v>45681</v>
      </c>
      <c r="E267" s="6">
        <f>raw_data[[#This Row],[Ship_Date]]-raw_data[[#This Row],[Order_Date]]</f>
        <v>6</v>
      </c>
      <c r="F267" s="6" t="str">
        <f>IF(raw_data[[#This Row],[Delivery_Days]] &lt;= 5, "On Time", "Late")</f>
        <v>Late</v>
      </c>
      <c r="G267" t="s">
        <v>860</v>
      </c>
      <c r="H267" t="s">
        <v>861</v>
      </c>
      <c r="I267" t="s">
        <v>47</v>
      </c>
      <c r="J267" t="s">
        <v>63</v>
      </c>
      <c r="K267" t="s">
        <v>28</v>
      </c>
      <c r="L267" t="s">
        <v>41</v>
      </c>
      <c r="M267" t="s">
        <v>64</v>
      </c>
      <c r="N267" t="s">
        <v>49</v>
      </c>
      <c r="O267" t="s">
        <v>83</v>
      </c>
      <c r="P267">
        <v>9</v>
      </c>
      <c r="Q267">
        <v>1084.47</v>
      </c>
      <c r="R267">
        <v>0</v>
      </c>
      <c r="S267">
        <v>9760.23</v>
      </c>
      <c r="T267">
        <v>688.01</v>
      </c>
      <c r="U267">
        <v>3568.14</v>
      </c>
      <c r="V267" s="10">
        <f>(raw_data[[#This Row],[Profit]] / (raw_data[[#This Row],[Unit_Price]]* raw_data[[#This Row],[Quantity_Sold]]))</f>
        <v>0.36557949966343006</v>
      </c>
      <c r="W267">
        <v>470</v>
      </c>
      <c r="X267" t="s">
        <v>33</v>
      </c>
      <c r="Y267" t="s">
        <v>34</v>
      </c>
      <c r="Z267">
        <v>35.71</v>
      </c>
      <c r="AA267">
        <v>3</v>
      </c>
    </row>
    <row r="268" spans="1:27" x14ac:dyDescent="0.3">
      <c r="A268" t="s">
        <v>862</v>
      </c>
      <c r="B268" s="1">
        <v>45826</v>
      </c>
      <c r="C268" s="1" t="str">
        <f>TEXT(raw_data[[#This Row],[Order_Date]], "mmm")</f>
        <v>Jun</v>
      </c>
      <c r="D268" s="1">
        <v>45832</v>
      </c>
      <c r="E268" s="6">
        <f>raw_data[[#This Row],[Ship_Date]]-raw_data[[#This Row],[Order_Date]]</f>
        <v>6</v>
      </c>
      <c r="F268" s="6" t="str">
        <f>IF(raw_data[[#This Row],[Delivery_Days]] &lt;= 5, "On Time", "Late")</f>
        <v>Late</v>
      </c>
      <c r="G268" t="s">
        <v>863</v>
      </c>
      <c r="H268" t="s">
        <v>864</v>
      </c>
      <c r="I268" t="s">
        <v>47</v>
      </c>
      <c r="J268" t="s">
        <v>68</v>
      </c>
      <c r="K268" t="s">
        <v>57</v>
      </c>
      <c r="L268" t="s">
        <v>29</v>
      </c>
      <c r="M268" t="s">
        <v>48</v>
      </c>
      <c r="N268" t="s">
        <v>31</v>
      </c>
      <c r="O268" t="s">
        <v>32</v>
      </c>
      <c r="P268">
        <v>5</v>
      </c>
      <c r="Q268">
        <v>550.35</v>
      </c>
      <c r="R268">
        <v>0</v>
      </c>
      <c r="S268">
        <v>2751.75</v>
      </c>
      <c r="T268">
        <v>480.68</v>
      </c>
      <c r="U268">
        <v>348.35</v>
      </c>
      <c r="V268" s="10">
        <f>(raw_data[[#This Row],[Profit]] / (raw_data[[#This Row],[Unit_Price]]* raw_data[[#This Row],[Quantity_Sold]]))</f>
        <v>0.12659216861996911</v>
      </c>
      <c r="W268">
        <v>151</v>
      </c>
      <c r="X268" t="s">
        <v>33</v>
      </c>
      <c r="Y268" t="s">
        <v>79</v>
      </c>
      <c r="Z268">
        <v>28.13</v>
      </c>
      <c r="AA268">
        <v>1</v>
      </c>
    </row>
    <row r="269" spans="1:27" x14ac:dyDescent="0.3">
      <c r="A269" t="s">
        <v>865</v>
      </c>
      <c r="B269" s="1">
        <v>45391</v>
      </c>
      <c r="C269" s="1" t="str">
        <f>TEXT(raw_data[[#This Row],[Order_Date]], "mmm")</f>
        <v>Apr</v>
      </c>
      <c r="D269" s="1">
        <v>45395</v>
      </c>
      <c r="E269" s="6">
        <f>raw_data[[#This Row],[Ship_Date]]-raw_data[[#This Row],[Order_Date]]</f>
        <v>4</v>
      </c>
      <c r="F269" s="6" t="str">
        <f>IF(raw_data[[#This Row],[Delivery_Days]] &lt;= 5, "On Time", "Late")</f>
        <v>On Time</v>
      </c>
      <c r="G269" t="s">
        <v>866</v>
      </c>
      <c r="H269" t="s">
        <v>867</v>
      </c>
      <c r="I269" t="s">
        <v>47</v>
      </c>
      <c r="J269" t="s">
        <v>90</v>
      </c>
      <c r="K269" t="s">
        <v>40</v>
      </c>
      <c r="L269" t="s">
        <v>29</v>
      </c>
      <c r="M269" t="s">
        <v>70</v>
      </c>
      <c r="N269" t="s">
        <v>49</v>
      </c>
      <c r="O269" t="s">
        <v>71</v>
      </c>
      <c r="P269">
        <v>4</v>
      </c>
      <c r="Q269">
        <v>461.02</v>
      </c>
      <c r="R269">
        <v>15</v>
      </c>
      <c r="S269">
        <v>1567.47</v>
      </c>
      <c r="T269">
        <v>392.19</v>
      </c>
      <c r="U269">
        <v>234.02</v>
      </c>
      <c r="V269" s="10">
        <f>(raw_data[[#This Row],[Profit]] / (raw_data[[#This Row],[Unit_Price]]* raw_data[[#This Row],[Quantity_Sold]]))</f>
        <v>0.12690338813934321</v>
      </c>
      <c r="W269">
        <v>12</v>
      </c>
      <c r="X269" t="s">
        <v>51</v>
      </c>
      <c r="Y269" t="s">
        <v>52</v>
      </c>
      <c r="Z269">
        <v>19.93</v>
      </c>
      <c r="AA269">
        <v>1</v>
      </c>
    </row>
    <row r="270" spans="1:27" x14ac:dyDescent="0.3">
      <c r="A270" t="s">
        <v>868</v>
      </c>
      <c r="B270" s="1">
        <v>45320</v>
      </c>
      <c r="C270" s="1" t="str">
        <f>TEXT(raw_data[[#This Row],[Order_Date]], "mmm")</f>
        <v>Jan</v>
      </c>
      <c r="D270" s="1">
        <v>45324</v>
      </c>
      <c r="E270" s="6">
        <f>raw_data[[#This Row],[Ship_Date]]-raw_data[[#This Row],[Order_Date]]</f>
        <v>4</v>
      </c>
      <c r="F270" s="6" t="str">
        <f>IF(raw_data[[#This Row],[Delivery_Days]] &lt;= 5, "On Time", "Late")</f>
        <v>On Time</v>
      </c>
      <c r="G270" t="s">
        <v>869</v>
      </c>
      <c r="H270" t="s">
        <v>870</v>
      </c>
      <c r="I270" t="s">
        <v>62</v>
      </c>
      <c r="J270" t="s">
        <v>27</v>
      </c>
      <c r="K270" t="s">
        <v>28</v>
      </c>
      <c r="L270" t="s">
        <v>29</v>
      </c>
      <c r="M270" t="s">
        <v>127</v>
      </c>
      <c r="N270" t="s">
        <v>31</v>
      </c>
      <c r="O270" t="s">
        <v>50</v>
      </c>
      <c r="P270">
        <v>9</v>
      </c>
      <c r="Q270">
        <v>1598.72</v>
      </c>
      <c r="R270">
        <v>0</v>
      </c>
      <c r="S270">
        <v>14388.48</v>
      </c>
      <c r="T270">
        <v>1234.99</v>
      </c>
      <c r="U270">
        <v>3273.57</v>
      </c>
      <c r="V270" s="10">
        <f>(raw_data[[#This Row],[Profit]] / (raw_data[[#This Row],[Unit_Price]]* raw_data[[#This Row],[Quantity_Sold]]))</f>
        <v>0.22751326060848681</v>
      </c>
      <c r="W270">
        <v>230</v>
      </c>
      <c r="X270" t="s">
        <v>51</v>
      </c>
      <c r="Y270" t="s">
        <v>79</v>
      </c>
      <c r="Z270">
        <v>19.239999999999998</v>
      </c>
      <c r="AA270">
        <v>4</v>
      </c>
    </row>
    <row r="271" spans="1:27" x14ac:dyDescent="0.3">
      <c r="A271" t="s">
        <v>871</v>
      </c>
      <c r="B271" s="1">
        <v>45860</v>
      </c>
      <c r="C271" s="1" t="str">
        <f>TEXT(raw_data[[#This Row],[Order_Date]], "mmm")</f>
        <v>Jul</v>
      </c>
      <c r="D271" s="1">
        <v>45862</v>
      </c>
      <c r="E271" s="6">
        <f>raw_data[[#This Row],[Ship_Date]]-raw_data[[#This Row],[Order_Date]]</f>
        <v>2</v>
      </c>
      <c r="F271" s="6" t="str">
        <f>IF(raw_data[[#This Row],[Delivery_Days]] &lt;= 5, "On Time", "Late")</f>
        <v>On Time</v>
      </c>
      <c r="G271" t="s">
        <v>872</v>
      </c>
      <c r="H271" t="s">
        <v>873</v>
      </c>
      <c r="I271" t="s">
        <v>62</v>
      </c>
      <c r="J271" t="s">
        <v>27</v>
      </c>
      <c r="K271" t="s">
        <v>28</v>
      </c>
      <c r="L271" t="s">
        <v>29</v>
      </c>
      <c r="M271" t="s">
        <v>64</v>
      </c>
      <c r="N271" t="s">
        <v>49</v>
      </c>
      <c r="O271" t="s">
        <v>43</v>
      </c>
      <c r="P271">
        <v>10</v>
      </c>
      <c r="Q271">
        <v>173.31</v>
      </c>
      <c r="R271">
        <v>0</v>
      </c>
      <c r="S271">
        <v>1733.1</v>
      </c>
      <c r="T271">
        <v>140.43</v>
      </c>
      <c r="U271">
        <v>328.8</v>
      </c>
      <c r="V271" s="10">
        <f>(raw_data[[#This Row],[Profit]] / (raw_data[[#This Row],[Unit_Price]]* raw_data[[#This Row],[Quantity_Sold]]))</f>
        <v>0.18971784663320063</v>
      </c>
      <c r="W271">
        <v>402</v>
      </c>
      <c r="X271" t="s">
        <v>51</v>
      </c>
      <c r="Y271" t="s">
        <v>52</v>
      </c>
      <c r="Z271">
        <v>8.89</v>
      </c>
      <c r="AA271">
        <v>4</v>
      </c>
    </row>
    <row r="272" spans="1:27" x14ac:dyDescent="0.3">
      <c r="A272" t="s">
        <v>874</v>
      </c>
      <c r="B272" s="1">
        <v>45778</v>
      </c>
      <c r="C272" s="1" t="str">
        <f>TEXT(raw_data[[#This Row],[Order_Date]], "mmm")</f>
        <v>May</v>
      </c>
      <c r="D272" s="1">
        <v>45785</v>
      </c>
      <c r="E272" s="6">
        <f>raw_data[[#This Row],[Ship_Date]]-raw_data[[#This Row],[Order_Date]]</f>
        <v>7</v>
      </c>
      <c r="F272" s="6" t="str">
        <f>IF(raw_data[[#This Row],[Delivery_Days]] &lt;= 5, "On Time", "Late")</f>
        <v>Late</v>
      </c>
      <c r="G272" t="s">
        <v>875</v>
      </c>
      <c r="H272" t="s">
        <v>876</v>
      </c>
      <c r="I272" t="s">
        <v>62</v>
      </c>
      <c r="J272" t="s">
        <v>68</v>
      </c>
      <c r="K272" t="s">
        <v>57</v>
      </c>
      <c r="L272" t="s">
        <v>75</v>
      </c>
      <c r="M272" t="s">
        <v>58</v>
      </c>
      <c r="N272" t="s">
        <v>49</v>
      </c>
      <c r="O272" t="s">
        <v>43</v>
      </c>
      <c r="P272">
        <v>9</v>
      </c>
      <c r="Q272">
        <v>974.28</v>
      </c>
      <c r="R272">
        <v>5</v>
      </c>
      <c r="S272">
        <v>8330.09</v>
      </c>
      <c r="T272">
        <v>624.42999999999995</v>
      </c>
      <c r="U272">
        <v>2991.22</v>
      </c>
      <c r="V272" s="10">
        <f>(raw_data[[#This Row],[Profit]] / (raw_data[[#This Row],[Unit_Price]]* raw_data[[#This Row],[Quantity_Sold]]))</f>
        <v>0.34113168470847982</v>
      </c>
      <c r="W272">
        <v>346</v>
      </c>
      <c r="X272" t="s">
        <v>51</v>
      </c>
      <c r="Y272" t="s">
        <v>34</v>
      </c>
      <c r="Z272">
        <v>29.91</v>
      </c>
      <c r="AA272">
        <v>5</v>
      </c>
    </row>
    <row r="273" spans="1:27" x14ac:dyDescent="0.3">
      <c r="A273" t="s">
        <v>877</v>
      </c>
      <c r="B273" s="1">
        <v>45363</v>
      </c>
      <c r="C273" s="1" t="str">
        <f>TEXT(raw_data[[#This Row],[Order_Date]], "mmm")</f>
        <v>Mar</v>
      </c>
      <c r="D273" s="1">
        <v>45365</v>
      </c>
      <c r="E273" s="6">
        <f>raw_data[[#This Row],[Ship_Date]]-raw_data[[#This Row],[Order_Date]]</f>
        <v>2</v>
      </c>
      <c r="F273" s="6" t="str">
        <f>IF(raw_data[[#This Row],[Delivery_Days]] &lt;= 5, "On Time", "Late")</f>
        <v>On Time</v>
      </c>
      <c r="G273" t="s">
        <v>878</v>
      </c>
      <c r="H273" t="s">
        <v>879</v>
      </c>
      <c r="I273" t="s">
        <v>62</v>
      </c>
      <c r="J273" t="s">
        <v>90</v>
      </c>
      <c r="K273" t="s">
        <v>40</v>
      </c>
      <c r="L273" t="s">
        <v>29</v>
      </c>
      <c r="M273" t="s">
        <v>58</v>
      </c>
      <c r="N273" t="s">
        <v>49</v>
      </c>
      <c r="O273" t="s">
        <v>43</v>
      </c>
      <c r="P273">
        <v>10</v>
      </c>
      <c r="Q273">
        <v>59.81</v>
      </c>
      <c r="R273">
        <v>15</v>
      </c>
      <c r="S273">
        <v>508.38</v>
      </c>
      <c r="T273">
        <v>45.52</v>
      </c>
      <c r="U273">
        <v>121.46</v>
      </c>
      <c r="V273" s="10">
        <f>(raw_data[[#This Row],[Profit]] / (raw_data[[#This Row],[Unit_Price]]* raw_data[[#This Row],[Quantity_Sold]]))</f>
        <v>0.20307640862731982</v>
      </c>
      <c r="W273">
        <v>108</v>
      </c>
      <c r="X273" t="s">
        <v>51</v>
      </c>
      <c r="Y273" t="s">
        <v>52</v>
      </c>
      <c r="Z273">
        <v>43.32</v>
      </c>
      <c r="AA273">
        <v>2</v>
      </c>
    </row>
    <row r="274" spans="1:27" x14ac:dyDescent="0.3">
      <c r="A274" t="s">
        <v>880</v>
      </c>
      <c r="B274" s="1">
        <v>45926</v>
      </c>
      <c r="C274" s="1" t="str">
        <f>TEXT(raw_data[[#This Row],[Order_Date]], "mmm")</f>
        <v>Sep</v>
      </c>
      <c r="D274" s="1">
        <v>45936</v>
      </c>
      <c r="E274" s="6">
        <f>raw_data[[#This Row],[Ship_Date]]-raw_data[[#This Row],[Order_Date]]</f>
        <v>10</v>
      </c>
      <c r="F274" s="6" t="str">
        <f>IF(raw_data[[#This Row],[Delivery_Days]] &lt;= 5, "On Time", "Late")</f>
        <v>Late</v>
      </c>
      <c r="G274" t="s">
        <v>881</v>
      </c>
      <c r="H274" t="s">
        <v>882</v>
      </c>
      <c r="I274" t="s">
        <v>26</v>
      </c>
      <c r="J274" t="s">
        <v>90</v>
      </c>
      <c r="K274" t="s">
        <v>40</v>
      </c>
      <c r="L274" t="s">
        <v>41</v>
      </c>
      <c r="M274" t="s">
        <v>137</v>
      </c>
      <c r="N274" t="s">
        <v>31</v>
      </c>
      <c r="O274" t="s">
        <v>83</v>
      </c>
      <c r="P274">
        <v>5</v>
      </c>
      <c r="Q274">
        <v>1252.93</v>
      </c>
      <c r="R274">
        <v>5</v>
      </c>
      <c r="S274">
        <v>5951.42</v>
      </c>
      <c r="T274">
        <v>794.84</v>
      </c>
      <c r="U274">
        <v>2175.9299999999998</v>
      </c>
      <c r="V274" s="10">
        <f>(raw_data[[#This Row],[Profit]] / (raw_data[[#This Row],[Unit_Price]]* raw_data[[#This Row],[Quantity_Sold]]))</f>
        <v>0.3473346475860582</v>
      </c>
      <c r="W274">
        <v>37</v>
      </c>
      <c r="X274" t="s">
        <v>51</v>
      </c>
      <c r="Y274" t="s">
        <v>52</v>
      </c>
      <c r="Z274">
        <v>8.0299999999999994</v>
      </c>
      <c r="AA274">
        <v>1</v>
      </c>
    </row>
    <row r="275" spans="1:27" x14ac:dyDescent="0.3">
      <c r="A275" t="s">
        <v>883</v>
      </c>
      <c r="B275" s="1">
        <v>45901</v>
      </c>
      <c r="C275" s="1" t="str">
        <f>TEXT(raw_data[[#This Row],[Order_Date]], "mmm")</f>
        <v>Sep</v>
      </c>
      <c r="D275" s="1">
        <v>45903</v>
      </c>
      <c r="E275" s="6">
        <f>raw_data[[#This Row],[Ship_Date]]-raw_data[[#This Row],[Order_Date]]</f>
        <v>2</v>
      </c>
      <c r="F275" s="6" t="str">
        <f>IF(raw_data[[#This Row],[Delivery_Days]] &lt;= 5, "On Time", "Late")</f>
        <v>On Time</v>
      </c>
      <c r="G275" t="s">
        <v>884</v>
      </c>
      <c r="H275" t="s">
        <v>885</v>
      </c>
      <c r="I275" t="s">
        <v>38</v>
      </c>
      <c r="J275" t="s">
        <v>56</v>
      </c>
      <c r="K275" t="s">
        <v>57</v>
      </c>
      <c r="L275" t="s">
        <v>75</v>
      </c>
      <c r="M275" t="s">
        <v>117</v>
      </c>
      <c r="N275" t="s">
        <v>31</v>
      </c>
      <c r="O275" t="s">
        <v>50</v>
      </c>
      <c r="P275">
        <v>4</v>
      </c>
      <c r="Q275">
        <v>746.42</v>
      </c>
      <c r="R275">
        <v>0</v>
      </c>
      <c r="S275">
        <v>2985.68</v>
      </c>
      <c r="T275">
        <v>511.7</v>
      </c>
      <c r="U275">
        <v>938.88</v>
      </c>
      <c r="V275" s="10">
        <f>(raw_data[[#This Row],[Profit]] / (raw_data[[#This Row],[Unit_Price]]* raw_data[[#This Row],[Quantity_Sold]]))</f>
        <v>0.31446102730366282</v>
      </c>
      <c r="W275">
        <v>230</v>
      </c>
      <c r="X275" t="s">
        <v>51</v>
      </c>
      <c r="Y275" t="s">
        <v>52</v>
      </c>
      <c r="Z275">
        <v>34.67</v>
      </c>
      <c r="AA275">
        <v>5</v>
      </c>
    </row>
    <row r="276" spans="1:27" x14ac:dyDescent="0.3">
      <c r="A276" t="s">
        <v>886</v>
      </c>
      <c r="B276" s="1">
        <v>45537</v>
      </c>
      <c r="C276" s="1" t="str">
        <f>TEXT(raw_data[[#This Row],[Order_Date]], "mmm")</f>
        <v>Sep</v>
      </c>
      <c r="D276" s="1">
        <v>45541</v>
      </c>
      <c r="E276" s="6">
        <f>raw_data[[#This Row],[Ship_Date]]-raw_data[[#This Row],[Order_Date]]</f>
        <v>4</v>
      </c>
      <c r="F276" s="6" t="str">
        <f>IF(raw_data[[#This Row],[Delivery_Days]] &lt;= 5, "On Time", "Late")</f>
        <v>On Time</v>
      </c>
      <c r="G276" t="s">
        <v>887</v>
      </c>
      <c r="H276" t="s">
        <v>888</v>
      </c>
      <c r="I276" t="s">
        <v>47</v>
      </c>
      <c r="J276" t="s">
        <v>90</v>
      </c>
      <c r="K276" t="s">
        <v>40</v>
      </c>
      <c r="L276" t="s">
        <v>69</v>
      </c>
      <c r="M276" t="s">
        <v>117</v>
      </c>
      <c r="N276" t="s">
        <v>31</v>
      </c>
      <c r="O276" t="s">
        <v>43</v>
      </c>
      <c r="P276">
        <v>3</v>
      </c>
      <c r="Q276">
        <v>1919.38</v>
      </c>
      <c r="R276">
        <v>0</v>
      </c>
      <c r="S276">
        <v>5758.14</v>
      </c>
      <c r="T276">
        <v>1331.98</v>
      </c>
      <c r="U276">
        <v>1762.2</v>
      </c>
      <c r="V276" s="10">
        <f>(raw_data[[#This Row],[Profit]] / (raw_data[[#This Row],[Unit_Price]]* raw_data[[#This Row],[Quantity_Sold]]))</f>
        <v>0.30603632422969917</v>
      </c>
      <c r="W276">
        <v>68</v>
      </c>
      <c r="X276" t="s">
        <v>51</v>
      </c>
      <c r="Y276" t="s">
        <v>79</v>
      </c>
      <c r="Z276">
        <v>25.83</v>
      </c>
      <c r="AA276">
        <v>3</v>
      </c>
    </row>
    <row r="277" spans="1:27" x14ac:dyDescent="0.3">
      <c r="A277" t="s">
        <v>889</v>
      </c>
      <c r="B277" s="1">
        <v>45445</v>
      </c>
      <c r="C277" s="1" t="str">
        <f>TEXT(raw_data[[#This Row],[Order_Date]], "mmm")</f>
        <v>Jun</v>
      </c>
      <c r="D277" s="1">
        <v>45448</v>
      </c>
      <c r="E277" s="6">
        <f>raw_data[[#This Row],[Ship_Date]]-raw_data[[#This Row],[Order_Date]]</f>
        <v>3</v>
      </c>
      <c r="F277" s="6" t="str">
        <f>IF(raw_data[[#This Row],[Delivery_Days]] &lt;= 5, "On Time", "Late")</f>
        <v>On Time</v>
      </c>
      <c r="G277" t="s">
        <v>890</v>
      </c>
      <c r="H277" t="s">
        <v>891</v>
      </c>
      <c r="I277" t="s">
        <v>38</v>
      </c>
      <c r="J277" t="s">
        <v>63</v>
      </c>
      <c r="K277" t="s">
        <v>28</v>
      </c>
      <c r="L277" t="s">
        <v>75</v>
      </c>
      <c r="M277" t="s">
        <v>42</v>
      </c>
      <c r="N277" t="s">
        <v>31</v>
      </c>
      <c r="O277" t="s">
        <v>32</v>
      </c>
      <c r="P277">
        <v>10</v>
      </c>
      <c r="Q277">
        <v>262.22000000000003</v>
      </c>
      <c r="R277">
        <v>0</v>
      </c>
      <c r="S277">
        <v>2622.2</v>
      </c>
      <c r="T277">
        <v>223.55</v>
      </c>
      <c r="U277">
        <v>386.7</v>
      </c>
      <c r="V277" s="10">
        <f>(raw_data[[#This Row],[Profit]] / (raw_data[[#This Row],[Unit_Price]]* raw_data[[#This Row],[Quantity_Sold]]))</f>
        <v>0.14747158874227745</v>
      </c>
      <c r="W277">
        <v>372</v>
      </c>
      <c r="X277" t="s">
        <v>33</v>
      </c>
      <c r="Y277" t="s">
        <v>34</v>
      </c>
      <c r="Z277">
        <v>43.23</v>
      </c>
      <c r="AA277">
        <v>1</v>
      </c>
    </row>
    <row r="278" spans="1:27" x14ac:dyDescent="0.3">
      <c r="A278" t="s">
        <v>892</v>
      </c>
      <c r="B278" s="1">
        <v>45778</v>
      </c>
      <c r="C278" s="1" t="str">
        <f>TEXT(raw_data[[#This Row],[Order_Date]], "mmm")</f>
        <v>May</v>
      </c>
      <c r="D278" s="1">
        <v>45781</v>
      </c>
      <c r="E278" s="6">
        <f>raw_data[[#This Row],[Ship_Date]]-raw_data[[#This Row],[Order_Date]]</f>
        <v>3</v>
      </c>
      <c r="F278" s="6" t="str">
        <f>IF(raw_data[[#This Row],[Delivery_Days]] &lt;= 5, "On Time", "Late")</f>
        <v>On Time</v>
      </c>
      <c r="G278" t="s">
        <v>893</v>
      </c>
      <c r="H278" t="s">
        <v>894</v>
      </c>
      <c r="I278" t="s">
        <v>62</v>
      </c>
      <c r="J278" t="s">
        <v>68</v>
      </c>
      <c r="K278" t="s">
        <v>57</v>
      </c>
      <c r="L278" t="s">
        <v>41</v>
      </c>
      <c r="M278" t="s">
        <v>58</v>
      </c>
      <c r="N278" t="s">
        <v>31</v>
      </c>
      <c r="O278" t="s">
        <v>71</v>
      </c>
      <c r="P278">
        <v>9</v>
      </c>
      <c r="Q278">
        <v>1125.6099999999999</v>
      </c>
      <c r="R278">
        <v>20</v>
      </c>
      <c r="S278">
        <v>8104.39</v>
      </c>
      <c r="T278">
        <v>834.79</v>
      </c>
      <c r="U278">
        <v>2093.9</v>
      </c>
      <c r="V278" s="10">
        <f>(raw_data[[#This Row],[Profit]] / (raw_data[[#This Row],[Unit_Price]]* raw_data[[#This Row],[Quantity_Sold]]))</f>
        <v>0.20669286480713175</v>
      </c>
      <c r="W278">
        <v>456</v>
      </c>
      <c r="X278" t="s">
        <v>51</v>
      </c>
      <c r="Y278" t="s">
        <v>34</v>
      </c>
      <c r="Z278">
        <v>25.91</v>
      </c>
      <c r="AA278">
        <v>5</v>
      </c>
    </row>
    <row r="279" spans="1:27" x14ac:dyDescent="0.3">
      <c r="A279" t="s">
        <v>895</v>
      </c>
      <c r="B279" s="1">
        <v>45928</v>
      </c>
      <c r="C279" s="1" t="str">
        <f>TEXT(raw_data[[#This Row],[Order_Date]], "mmm")</f>
        <v>Sep</v>
      </c>
      <c r="D279" s="1">
        <v>45937</v>
      </c>
      <c r="E279" s="6">
        <f>raw_data[[#This Row],[Ship_Date]]-raw_data[[#This Row],[Order_Date]]</f>
        <v>9</v>
      </c>
      <c r="F279" s="6" t="str">
        <f>IF(raw_data[[#This Row],[Delivery_Days]] &lt;= 5, "On Time", "Late")</f>
        <v>Late</v>
      </c>
      <c r="G279" t="s">
        <v>896</v>
      </c>
      <c r="H279" t="s">
        <v>897</v>
      </c>
      <c r="I279" t="s">
        <v>38</v>
      </c>
      <c r="J279" t="s">
        <v>27</v>
      </c>
      <c r="K279" t="s">
        <v>28</v>
      </c>
      <c r="L279" t="s">
        <v>75</v>
      </c>
      <c r="M279" t="s">
        <v>117</v>
      </c>
      <c r="N279" t="s">
        <v>31</v>
      </c>
      <c r="O279" t="s">
        <v>71</v>
      </c>
      <c r="P279">
        <v>4</v>
      </c>
      <c r="Q279">
        <v>1029.23</v>
      </c>
      <c r="R279">
        <v>20</v>
      </c>
      <c r="S279">
        <v>3293.54</v>
      </c>
      <c r="T279">
        <v>828.79</v>
      </c>
      <c r="U279">
        <v>641.41</v>
      </c>
      <c r="V279" s="10">
        <f>(raw_data[[#This Row],[Profit]] / (raw_data[[#This Row],[Unit_Price]]* raw_data[[#This Row],[Quantity_Sold]]))</f>
        <v>0.15579850956540325</v>
      </c>
      <c r="W279">
        <v>91</v>
      </c>
      <c r="X279" t="s">
        <v>33</v>
      </c>
      <c r="Y279" t="s">
        <v>52</v>
      </c>
      <c r="Z279">
        <v>37.94</v>
      </c>
      <c r="AA279">
        <v>3</v>
      </c>
    </row>
    <row r="280" spans="1:27" x14ac:dyDescent="0.3">
      <c r="A280" t="s">
        <v>898</v>
      </c>
      <c r="B280" s="1">
        <v>45253</v>
      </c>
      <c r="C280" s="1" t="str">
        <f>TEXT(raw_data[[#This Row],[Order_Date]], "mmm")</f>
        <v>Nov</v>
      </c>
      <c r="D280" s="1">
        <v>45257</v>
      </c>
      <c r="E280" s="6">
        <f>raw_data[[#This Row],[Ship_Date]]-raw_data[[#This Row],[Order_Date]]</f>
        <v>4</v>
      </c>
      <c r="F280" s="6" t="str">
        <f>IF(raw_data[[#This Row],[Delivery_Days]] &lt;= 5, "On Time", "Late")</f>
        <v>On Time</v>
      </c>
      <c r="G280" t="s">
        <v>899</v>
      </c>
      <c r="H280" t="s">
        <v>900</v>
      </c>
      <c r="I280" t="s">
        <v>62</v>
      </c>
      <c r="J280" t="s">
        <v>39</v>
      </c>
      <c r="K280" t="s">
        <v>40</v>
      </c>
      <c r="L280" t="s">
        <v>41</v>
      </c>
      <c r="M280" t="s">
        <v>150</v>
      </c>
      <c r="N280" t="s">
        <v>31</v>
      </c>
      <c r="O280" t="s">
        <v>50</v>
      </c>
      <c r="P280">
        <v>5</v>
      </c>
      <c r="Q280">
        <v>501.91</v>
      </c>
      <c r="R280">
        <v>10</v>
      </c>
      <c r="S280">
        <v>2258.6</v>
      </c>
      <c r="T280">
        <v>336.38</v>
      </c>
      <c r="U280">
        <v>744.89</v>
      </c>
      <c r="V280" s="10">
        <f>(raw_data[[#This Row],[Profit]] / (raw_data[[#This Row],[Unit_Price]]* raw_data[[#This Row],[Quantity_Sold]]))</f>
        <v>0.29682213942738733</v>
      </c>
      <c r="W280">
        <v>469</v>
      </c>
      <c r="X280" t="s">
        <v>51</v>
      </c>
      <c r="Y280" t="s">
        <v>34</v>
      </c>
      <c r="Z280">
        <v>6.8</v>
      </c>
      <c r="AA280">
        <v>3</v>
      </c>
    </row>
    <row r="281" spans="1:27" x14ac:dyDescent="0.3">
      <c r="A281" t="s">
        <v>901</v>
      </c>
      <c r="B281" s="1">
        <v>45505</v>
      </c>
      <c r="C281" s="1" t="str">
        <f>TEXT(raw_data[[#This Row],[Order_Date]], "mmm")</f>
        <v>Aug</v>
      </c>
      <c r="D281" s="1">
        <v>45512</v>
      </c>
      <c r="E281" s="6">
        <f>raw_data[[#This Row],[Ship_Date]]-raw_data[[#This Row],[Order_Date]]</f>
        <v>7</v>
      </c>
      <c r="F281" s="6" t="str">
        <f>IF(raw_data[[#This Row],[Delivery_Days]] &lt;= 5, "On Time", "Late")</f>
        <v>Late</v>
      </c>
      <c r="G281" t="s">
        <v>902</v>
      </c>
      <c r="H281" t="s">
        <v>903</v>
      </c>
      <c r="I281" t="s">
        <v>62</v>
      </c>
      <c r="J281" t="s">
        <v>27</v>
      </c>
      <c r="K281" t="s">
        <v>28</v>
      </c>
      <c r="L281" t="s">
        <v>69</v>
      </c>
      <c r="M281" t="s">
        <v>30</v>
      </c>
      <c r="N281" t="s">
        <v>49</v>
      </c>
      <c r="O281" t="s">
        <v>83</v>
      </c>
      <c r="P281">
        <v>10</v>
      </c>
      <c r="Q281">
        <v>1178.33</v>
      </c>
      <c r="R281">
        <v>5</v>
      </c>
      <c r="S281">
        <v>11194.13</v>
      </c>
      <c r="T281">
        <v>840.15</v>
      </c>
      <c r="U281">
        <v>3212.71</v>
      </c>
      <c r="V281" s="10">
        <f>(raw_data[[#This Row],[Profit]] / (raw_data[[#This Row],[Unit_Price]]* raw_data[[#This Row],[Quantity_Sold]]))</f>
        <v>0.27264942757971028</v>
      </c>
      <c r="W281">
        <v>128</v>
      </c>
      <c r="X281" t="s">
        <v>51</v>
      </c>
      <c r="Y281" t="s">
        <v>34</v>
      </c>
      <c r="Z281">
        <v>28.24</v>
      </c>
      <c r="AA281">
        <v>3</v>
      </c>
    </row>
    <row r="282" spans="1:27" x14ac:dyDescent="0.3">
      <c r="A282" t="s">
        <v>904</v>
      </c>
      <c r="B282" s="1">
        <v>45535</v>
      </c>
      <c r="C282" s="1" t="str">
        <f>TEXT(raw_data[[#This Row],[Order_Date]], "mmm")</f>
        <v>Aug</v>
      </c>
      <c r="D282" s="1">
        <v>45543</v>
      </c>
      <c r="E282" s="6">
        <f>raw_data[[#This Row],[Ship_Date]]-raw_data[[#This Row],[Order_Date]]</f>
        <v>8</v>
      </c>
      <c r="F282" s="6" t="str">
        <f>IF(raw_data[[#This Row],[Delivery_Days]] &lt;= 5, "On Time", "Late")</f>
        <v>Late</v>
      </c>
      <c r="G282" t="s">
        <v>905</v>
      </c>
      <c r="H282" t="s">
        <v>906</v>
      </c>
      <c r="I282" t="s">
        <v>38</v>
      </c>
      <c r="J282" t="s">
        <v>94</v>
      </c>
      <c r="K282" t="s">
        <v>28</v>
      </c>
      <c r="L282" t="s">
        <v>75</v>
      </c>
      <c r="M282" t="s">
        <v>150</v>
      </c>
      <c r="N282" t="s">
        <v>49</v>
      </c>
      <c r="O282" t="s">
        <v>32</v>
      </c>
      <c r="P282">
        <v>1</v>
      </c>
      <c r="Q282">
        <v>1779.99</v>
      </c>
      <c r="R282">
        <v>20</v>
      </c>
      <c r="S282">
        <v>1423.99</v>
      </c>
      <c r="T282">
        <v>1539</v>
      </c>
      <c r="U282">
        <v>192.79</v>
      </c>
      <c r="V282" s="10">
        <f>(raw_data[[#This Row],[Profit]] / (raw_data[[#This Row],[Unit_Price]]* raw_data[[#This Row],[Quantity_Sold]]))</f>
        <v>0.10830959724492834</v>
      </c>
      <c r="W282">
        <v>263</v>
      </c>
      <c r="X282" t="s">
        <v>51</v>
      </c>
      <c r="Y282" t="s">
        <v>34</v>
      </c>
      <c r="Z282">
        <v>11.76</v>
      </c>
      <c r="AA282">
        <v>2</v>
      </c>
    </row>
    <row r="283" spans="1:27" x14ac:dyDescent="0.3">
      <c r="A283" t="s">
        <v>907</v>
      </c>
      <c r="B283" s="1">
        <v>45842</v>
      </c>
      <c r="C283" s="1" t="str">
        <f>TEXT(raw_data[[#This Row],[Order_Date]], "mmm")</f>
        <v>Jul</v>
      </c>
      <c r="D283" s="1">
        <v>45850</v>
      </c>
      <c r="E283" s="6">
        <f>raw_data[[#This Row],[Ship_Date]]-raw_data[[#This Row],[Order_Date]]</f>
        <v>8</v>
      </c>
      <c r="F283" s="6" t="str">
        <f>IF(raw_data[[#This Row],[Delivery_Days]] &lt;= 5, "On Time", "Late")</f>
        <v>Late</v>
      </c>
      <c r="G283" t="s">
        <v>908</v>
      </c>
      <c r="H283" t="s">
        <v>909</v>
      </c>
      <c r="I283" t="s">
        <v>47</v>
      </c>
      <c r="J283" t="s">
        <v>94</v>
      </c>
      <c r="K283" t="s">
        <v>28</v>
      </c>
      <c r="L283" t="s">
        <v>29</v>
      </c>
      <c r="M283" t="s">
        <v>137</v>
      </c>
      <c r="N283" t="s">
        <v>49</v>
      </c>
      <c r="O283" t="s">
        <v>83</v>
      </c>
      <c r="P283">
        <v>6</v>
      </c>
      <c r="Q283">
        <v>858.5</v>
      </c>
      <c r="R283">
        <v>0</v>
      </c>
      <c r="S283">
        <v>5151</v>
      </c>
      <c r="T283">
        <v>639.11</v>
      </c>
      <c r="U283">
        <v>1316.34</v>
      </c>
      <c r="V283" s="10">
        <f>(raw_data[[#This Row],[Profit]] / (raw_data[[#This Row],[Unit_Price]]* raw_data[[#This Row],[Quantity_Sold]]))</f>
        <v>0.25555037856726848</v>
      </c>
      <c r="W283">
        <v>82</v>
      </c>
      <c r="X283" t="s">
        <v>51</v>
      </c>
      <c r="Y283" t="s">
        <v>34</v>
      </c>
      <c r="Z283">
        <v>15.97</v>
      </c>
      <c r="AA283">
        <v>2</v>
      </c>
    </row>
    <row r="284" spans="1:27" x14ac:dyDescent="0.3">
      <c r="A284" t="s">
        <v>910</v>
      </c>
      <c r="B284" s="1">
        <v>45491</v>
      </c>
      <c r="C284" s="1" t="str">
        <f>TEXT(raw_data[[#This Row],[Order_Date]], "mmm")</f>
        <v>Jul</v>
      </c>
      <c r="D284" s="1">
        <v>45496</v>
      </c>
      <c r="E284" s="6">
        <f>raw_data[[#This Row],[Ship_Date]]-raw_data[[#This Row],[Order_Date]]</f>
        <v>5</v>
      </c>
      <c r="F284" s="6" t="str">
        <f>IF(raw_data[[#This Row],[Delivery_Days]] &lt;= 5, "On Time", "Late")</f>
        <v>On Time</v>
      </c>
      <c r="G284" t="s">
        <v>911</v>
      </c>
      <c r="H284" t="s">
        <v>912</v>
      </c>
      <c r="I284" t="s">
        <v>38</v>
      </c>
      <c r="J284" t="s">
        <v>90</v>
      </c>
      <c r="K284" t="s">
        <v>40</v>
      </c>
      <c r="L284" t="s">
        <v>41</v>
      </c>
      <c r="M284" t="s">
        <v>42</v>
      </c>
      <c r="N284" t="s">
        <v>31</v>
      </c>
      <c r="O284" t="s">
        <v>83</v>
      </c>
      <c r="P284">
        <v>10</v>
      </c>
      <c r="Q284">
        <v>126.42</v>
      </c>
      <c r="R284">
        <v>5</v>
      </c>
      <c r="S284">
        <v>1200.99</v>
      </c>
      <c r="T284">
        <v>77.97</v>
      </c>
      <c r="U284">
        <v>460.27</v>
      </c>
      <c r="V284" s="10">
        <f>(raw_data[[#This Row],[Profit]] / (raw_data[[#This Row],[Unit_Price]]* raw_data[[#This Row],[Quantity_Sold]]))</f>
        <v>0.36408005062490112</v>
      </c>
      <c r="W284">
        <v>496</v>
      </c>
      <c r="X284" t="s">
        <v>33</v>
      </c>
      <c r="Y284" t="s">
        <v>52</v>
      </c>
      <c r="Z284">
        <v>37.76</v>
      </c>
      <c r="AA284">
        <v>3</v>
      </c>
    </row>
    <row r="285" spans="1:27" x14ac:dyDescent="0.3">
      <c r="A285" t="s">
        <v>913</v>
      </c>
      <c r="B285" s="1">
        <v>45747</v>
      </c>
      <c r="C285" s="1" t="str">
        <f>TEXT(raw_data[[#This Row],[Order_Date]], "mmm")</f>
        <v>Mar</v>
      </c>
      <c r="D285" s="1">
        <v>45754</v>
      </c>
      <c r="E285" s="6">
        <f>raw_data[[#This Row],[Ship_Date]]-raw_data[[#This Row],[Order_Date]]</f>
        <v>7</v>
      </c>
      <c r="F285" s="6" t="str">
        <f>IF(raw_data[[#This Row],[Delivery_Days]] &lt;= 5, "On Time", "Late")</f>
        <v>Late</v>
      </c>
      <c r="G285" t="s">
        <v>914</v>
      </c>
      <c r="H285" t="s">
        <v>915</v>
      </c>
      <c r="I285" t="s">
        <v>38</v>
      </c>
      <c r="J285" t="s">
        <v>27</v>
      </c>
      <c r="K285" t="s">
        <v>28</v>
      </c>
      <c r="L285" t="s">
        <v>41</v>
      </c>
      <c r="M285" t="s">
        <v>150</v>
      </c>
      <c r="N285" t="s">
        <v>49</v>
      </c>
      <c r="O285" t="s">
        <v>83</v>
      </c>
      <c r="P285">
        <v>8</v>
      </c>
      <c r="Q285">
        <v>1232.73</v>
      </c>
      <c r="R285">
        <v>15</v>
      </c>
      <c r="S285">
        <v>8382.56</v>
      </c>
      <c r="T285">
        <v>802.72</v>
      </c>
      <c r="U285">
        <v>2924.07</v>
      </c>
      <c r="V285" s="10">
        <f>(raw_data[[#This Row],[Profit]] / (raw_data[[#This Row],[Unit_Price]]* raw_data[[#This Row],[Quantity_Sold]]))</f>
        <v>0.29650349224891098</v>
      </c>
      <c r="W285">
        <v>337</v>
      </c>
      <c r="X285" t="s">
        <v>51</v>
      </c>
      <c r="Y285" t="s">
        <v>34</v>
      </c>
      <c r="Z285">
        <v>37.590000000000003</v>
      </c>
      <c r="AA285">
        <v>3</v>
      </c>
    </row>
    <row r="286" spans="1:27" x14ac:dyDescent="0.3">
      <c r="A286" t="s">
        <v>916</v>
      </c>
      <c r="B286" s="1">
        <v>45585</v>
      </c>
      <c r="C286" s="1" t="str">
        <f>TEXT(raw_data[[#This Row],[Order_Date]], "mmm")</f>
        <v>Oct</v>
      </c>
      <c r="D286" s="1">
        <v>45594</v>
      </c>
      <c r="E286" s="6">
        <f>raw_data[[#This Row],[Ship_Date]]-raw_data[[#This Row],[Order_Date]]</f>
        <v>9</v>
      </c>
      <c r="F286" s="6" t="str">
        <f>IF(raw_data[[#This Row],[Delivery_Days]] &lt;= 5, "On Time", "Late")</f>
        <v>Late</v>
      </c>
      <c r="G286" t="s">
        <v>917</v>
      </c>
      <c r="H286" t="s">
        <v>918</v>
      </c>
      <c r="I286" t="s">
        <v>47</v>
      </c>
      <c r="J286" t="s">
        <v>98</v>
      </c>
      <c r="K286" t="s">
        <v>40</v>
      </c>
      <c r="L286" t="s">
        <v>29</v>
      </c>
      <c r="M286" t="s">
        <v>137</v>
      </c>
      <c r="N286" t="s">
        <v>49</v>
      </c>
      <c r="O286" t="s">
        <v>83</v>
      </c>
      <c r="P286">
        <v>3</v>
      </c>
      <c r="Q286">
        <v>787.51</v>
      </c>
      <c r="R286">
        <v>0</v>
      </c>
      <c r="S286">
        <v>2362.5300000000002</v>
      </c>
      <c r="T286">
        <v>476.42</v>
      </c>
      <c r="U286">
        <v>933.27</v>
      </c>
      <c r="V286" s="10">
        <f>(raw_data[[#This Row],[Profit]] / (raw_data[[#This Row],[Unit_Price]]* raw_data[[#This Row],[Quantity_Sold]]))</f>
        <v>0.39502990438216662</v>
      </c>
      <c r="W286">
        <v>49</v>
      </c>
      <c r="X286" t="s">
        <v>33</v>
      </c>
      <c r="Y286" t="s">
        <v>79</v>
      </c>
      <c r="Z286">
        <v>45.57</v>
      </c>
      <c r="AA286">
        <v>5</v>
      </c>
    </row>
    <row r="287" spans="1:27" x14ac:dyDescent="0.3">
      <c r="A287" t="s">
        <v>919</v>
      </c>
      <c r="B287" s="1">
        <v>45882</v>
      </c>
      <c r="C287" s="1" t="str">
        <f>TEXT(raw_data[[#This Row],[Order_Date]], "mmm")</f>
        <v>Aug</v>
      </c>
      <c r="D287" s="1">
        <v>45883</v>
      </c>
      <c r="E287" s="6">
        <f>raw_data[[#This Row],[Ship_Date]]-raw_data[[#This Row],[Order_Date]]</f>
        <v>1</v>
      </c>
      <c r="F287" s="6" t="str">
        <f>IF(raw_data[[#This Row],[Delivery_Days]] &lt;= 5, "On Time", "Late")</f>
        <v>On Time</v>
      </c>
      <c r="G287" t="s">
        <v>920</v>
      </c>
      <c r="H287" t="s">
        <v>921</v>
      </c>
      <c r="I287" t="s">
        <v>47</v>
      </c>
      <c r="J287" t="s">
        <v>39</v>
      </c>
      <c r="K287" t="s">
        <v>40</v>
      </c>
      <c r="L287" t="s">
        <v>29</v>
      </c>
      <c r="M287" t="s">
        <v>70</v>
      </c>
      <c r="N287" t="s">
        <v>31</v>
      </c>
      <c r="O287" t="s">
        <v>43</v>
      </c>
      <c r="P287">
        <v>3</v>
      </c>
      <c r="Q287">
        <v>990.37</v>
      </c>
      <c r="R287">
        <v>20</v>
      </c>
      <c r="S287">
        <v>2376.89</v>
      </c>
      <c r="T287">
        <v>754.45</v>
      </c>
      <c r="U287">
        <v>566.21</v>
      </c>
      <c r="V287" s="10">
        <f>(raw_data[[#This Row],[Profit]] / (raw_data[[#This Row],[Unit_Price]]* raw_data[[#This Row],[Quantity_Sold]]))</f>
        <v>0.19057187381147114</v>
      </c>
      <c r="W287">
        <v>447</v>
      </c>
      <c r="X287" t="s">
        <v>33</v>
      </c>
      <c r="Y287" t="s">
        <v>52</v>
      </c>
      <c r="Z287">
        <v>28.84</v>
      </c>
      <c r="AA287">
        <v>2</v>
      </c>
    </row>
    <row r="288" spans="1:27" x14ac:dyDescent="0.3">
      <c r="A288" t="s">
        <v>922</v>
      </c>
      <c r="B288" s="1">
        <v>45426</v>
      </c>
      <c r="C288" s="1" t="str">
        <f>TEXT(raw_data[[#This Row],[Order_Date]], "mmm")</f>
        <v>May</v>
      </c>
      <c r="D288" s="1">
        <v>45431</v>
      </c>
      <c r="E288" s="6">
        <f>raw_data[[#This Row],[Ship_Date]]-raw_data[[#This Row],[Order_Date]]</f>
        <v>5</v>
      </c>
      <c r="F288" s="6" t="str">
        <f>IF(raw_data[[#This Row],[Delivery_Days]] &lt;= 5, "On Time", "Late")</f>
        <v>On Time</v>
      </c>
      <c r="G288" t="s">
        <v>923</v>
      </c>
      <c r="H288" t="s">
        <v>924</v>
      </c>
      <c r="I288" t="s">
        <v>47</v>
      </c>
      <c r="J288" t="s">
        <v>98</v>
      </c>
      <c r="K288" t="s">
        <v>40</v>
      </c>
      <c r="L288" t="s">
        <v>75</v>
      </c>
      <c r="M288" t="s">
        <v>117</v>
      </c>
      <c r="N288" t="s">
        <v>49</v>
      </c>
      <c r="O288" t="s">
        <v>32</v>
      </c>
      <c r="P288">
        <v>10</v>
      </c>
      <c r="Q288">
        <v>1198.6400000000001</v>
      </c>
      <c r="R288">
        <v>0</v>
      </c>
      <c r="S288">
        <v>11986.4</v>
      </c>
      <c r="T288">
        <v>872.19</v>
      </c>
      <c r="U288">
        <v>3264.5</v>
      </c>
      <c r="V288" s="10">
        <f>(raw_data[[#This Row],[Profit]] / (raw_data[[#This Row],[Unit_Price]]* raw_data[[#This Row],[Quantity_Sold]]))</f>
        <v>0.2723503303744243</v>
      </c>
      <c r="W288">
        <v>145</v>
      </c>
      <c r="X288" t="s">
        <v>51</v>
      </c>
      <c r="Y288" t="s">
        <v>79</v>
      </c>
      <c r="Z288">
        <v>13.51</v>
      </c>
      <c r="AA288">
        <v>1</v>
      </c>
    </row>
    <row r="289" spans="1:27" x14ac:dyDescent="0.3">
      <c r="A289" t="s">
        <v>925</v>
      </c>
      <c r="B289" s="1">
        <v>45460</v>
      </c>
      <c r="C289" s="1" t="str">
        <f>TEXT(raw_data[[#This Row],[Order_Date]], "mmm")</f>
        <v>Jun</v>
      </c>
      <c r="D289" s="1">
        <v>45463</v>
      </c>
      <c r="E289" s="6">
        <f>raw_data[[#This Row],[Ship_Date]]-raw_data[[#This Row],[Order_Date]]</f>
        <v>3</v>
      </c>
      <c r="F289" s="6" t="str">
        <f>IF(raw_data[[#This Row],[Delivery_Days]] &lt;= 5, "On Time", "Late")</f>
        <v>On Time</v>
      </c>
      <c r="G289" t="s">
        <v>926</v>
      </c>
      <c r="H289" t="s">
        <v>927</v>
      </c>
      <c r="I289" t="s">
        <v>47</v>
      </c>
      <c r="J289" t="s">
        <v>27</v>
      </c>
      <c r="K289" t="s">
        <v>28</v>
      </c>
      <c r="L289" t="s">
        <v>29</v>
      </c>
      <c r="M289" t="s">
        <v>48</v>
      </c>
      <c r="N289" t="s">
        <v>31</v>
      </c>
      <c r="O289" t="s">
        <v>43</v>
      </c>
      <c r="P289">
        <v>6</v>
      </c>
      <c r="Q289">
        <v>1326.36</v>
      </c>
      <c r="R289">
        <v>15</v>
      </c>
      <c r="S289">
        <v>6764.44</v>
      </c>
      <c r="T289">
        <v>939.97</v>
      </c>
      <c r="U289">
        <v>1970.59</v>
      </c>
      <c r="V289" s="10">
        <f>(raw_data[[#This Row],[Profit]] / (raw_data[[#This Row],[Unit_Price]]* raw_data[[#This Row],[Quantity_Sold]]))</f>
        <v>0.24761879630467343</v>
      </c>
      <c r="W289">
        <v>437</v>
      </c>
      <c r="X289" t="s">
        <v>51</v>
      </c>
      <c r="Y289" t="s">
        <v>52</v>
      </c>
      <c r="Z289">
        <v>21.45</v>
      </c>
      <c r="AA289">
        <v>3</v>
      </c>
    </row>
    <row r="290" spans="1:27" x14ac:dyDescent="0.3">
      <c r="A290" t="s">
        <v>928</v>
      </c>
      <c r="B290" s="1">
        <v>45654</v>
      </c>
      <c r="C290" s="1" t="str">
        <f>TEXT(raw_data[[#This Row],[Order_Date]], "mmm")</f>
        <v>Dec</v>
      </c>
      <c r="D290" s="1">
        <v>45663</v>
      </c>
      <c r="E290" s="6">
        <f>raw_data[[#This Row],[Ship_Date]]-raw_data[[#This Row],[Order_Date]]</f>
        <v>9</v>
      </c>
      <c r="F290" s="6" t="str">
        <f>IF(raw_data[[#This Row],[Delivery_Days]] &lt;= 5, "On Time", "Late")</f>
        <v>Late</v>
      </c>
      <c r="G290" t="s">
        <v>929</v>
      </c>
      <c r="H290" t="s">
        <v>930</v>
      </c>
      <c r="I290" t="s">
        <v>47</v>
      </c>
      <c r="J290" t="s">
        <v>68</v>
      </c>
      <c r="K290" t="s">
        <v>57</v>
      </c>
      <c r="L290" t="s">
        <v>41</v>
      </c>
      <c r="M290" t="s">
        <v>48</v>
      </c>
      <c r="N290" t="s">
        <v>31</v>
      </c>
      <c r="O290" t="s">
        <v>43</v>
      </c>
      <c r="P290">
        <v>9</v>
      </c>
      <c r="Q290">
        <v>1126.5999999999999</v>
      </c>
      <c r="R290">
        <v>15</v>
      </c>
      <c r="S290">
        <v>8618.49</v>
      </c>
      <c r="T290">
        <v>736.36</v>
      </c>
      <c r="U290">
        <v>2985.34</v>
      </c>
      <c r="V290" s="10">
        <f>(raw_data[[#This Row],[Profit]] / (raw_data[[#This Row],[Unit_Price]]* raw_data[[#This Row],[Quantity_Sold]]))</f>
        <v>0.29442965066966492</v>
      </c>
      <c r="W290">
        <v>295</v>
      </c>
      <c r="X290" t="s">
        <v>51</v>
      </c>
      <c r="Y290" t="s">
        <v>52</v>
      </c>
      <c r="Z290">
        <v>22.92</v>
      </c>
      <c r="AA290">
        <v>2</v>
      </c>
    </row>
    <row r="291" spans="1:27" x14ac:dyDescent="0.3">
      <c r="A291" t="s">
        <v>931</v>
      </c>
      <c r="B291" s="1">
        <v>45751</v>
      </c>
      <c r="C291" s="1" t="str">
        <f>TEXT(raw_data[[#This Row],[Order_Date]], "mmm")</f>
        <v>Apr</v>
      </c>
      <c r="D291" s="1">
        <v>45758</v>
      </c>
      <c r="E291" s="6">
        <f>raw_data[[#This Row],[Ship_Date]]-raw_data[[#This Row],[Order_Date]]</f>
        <v>7</v>
      </c>
      <c r="F291" s="6" t="str">
        <f>IF(raw_data[[#This Row],[Delivery_Days]] &lt;= 5, "On Time", "Late")</f>
        <v>Late</v>
      </c>
      <c r="G291" t="s">
        <v>932</v>
      </c>
      <c r="H291" t="s">
        <v>933</v>
      </c>
      <c r="I291" t="s">
        <v>62</v>
      </c>
      <c r="J291" t="s">
        <v>27</v>
      </c>
      <c r="K291" t="s">
        <v>28</v>
      </c>
      <c r="L291" t="s">
        <v>41</v>
      </c>
      <c r="M291" t="s">
        <v>150</v>
      </c>
      <c r="N291" t="s">
        <v>49</v>
      </c>
      <c r="O291" t="s">
        <v>71</v>
      </c>
      <c r="P291">
        <v>3</v>
      </c>
      <c r="Q291">
        <v>1577.06</v>
      </c>
      <c r="R291">
        <v>0</v>
      </c>
      <c r="S291">
        <v>4731.18</v>
      </c>
      <c r="T291">
        <v>1047.7</v>
      </c>
      <c r="U291">
        <v>1588.08</v>
      </c>
      <c r="V291" s="10">
        <f>(raw_data[[#This Row],[Profit]] / (raw_data[[#This Row],[Unit_Price]]* raw_data[[#This Row],[Quantity_Sold]]))</f>
        <v>0.33566256198242295</v>
      </c>
      <c r="W291">
        <v>199</v>
      </c>
      <c r="X291" t="s">
        <v>33</v>
      </c>
      <c r="Y291" t="s">
        <v>34</v>
      </c>
      <c r="Z291">
        <v>42.05</v>
      </c>
      <c r="AA291">
        <v>4</v>
      </c>
    </row>
    <row r="292" spans="1:27" x14ac:dyDescent="0.3">
      <c r="A292" t="s">
        <v>934</v>
      </c>
      <c r="B292" s="1">
        <v>45813</v>
      </c>
      <c r="C292" s="1" t="str">
        <f>TEXT(raw_data[[#This Row],[Order_Date]], "mmm")</f>
        <v>Jun</v>
      </c>
      <c r="D292" s="1">
        <v>45820</v>
      </c>
      <c r="E292" s="6">
        <f>raw_data[[#This Row],[Ship_Date]]-raw_data[[#This Row],[Order_Date]]</f>
        <v>7</v>
      </c>
      <c r="F292" s="6" t="str">
        <f>IF(raw_data[[#This Row],[Delivery_Days]] &lt;= 5, "On Time", "Late")</f>
        <v>Late</v>
      </c>
      <c r="G292" t="s">
        <v>935</v>
      </c>
      <c r="H292" t="s">
        <v>936</v>
      </c>
      <c r="I292" t="s">
        <v>47</v>
      </c>
      <c r="J292" t="s">
        <v>68</v>
      </c>
      <c r="K292" t="s">
        <v>57</v>
      </c>
      <c r="L292" t="s">
        <v>29</v>
      </c>
      <c r="M292" t="s">
        <v>70</v>
      </c>
      <c r="N292" t="s">
        <v>31</v>
      </c>
      <c r="O292" t="s">
        <v>83</v>
      </c>
      <c r="P292">
        <v>6</v>
      </c>
      <c r="Q292">
        <v>563.03</v>
      </c>
      <c r="R292">
        <v>0</v>
      </c>
      <c r="S292">
        <v>3378.18</v>
      </c>
      <c r="T292">
        <v>440.69</v>
      </c>
      <c r="U292">
        <v>734.04</v>
      </c>
      <c r="V292" s="10">
        <f>(raw_data[[#This Row],[Profit]] / (raw_data[[#This Row],[Unit_Price]]* raw_data[[#This Row],[Quantity_Sold]]))</f>
        <v>0.21728859918654422</v>
      </c>
      <c r="W292">
        <v>29</v>
      </c>
      <c r="X292" t="s">
        <v>33</v>
      </c>
      <c r="Y292" t="s">
        <v>52</v>
      </c>
      <c r="Z292">
        <v>27.25</v>
      </c>
      <c r="AA292">
        <v>1</v>
      </c>
    </row>
    <row r="293" spans="1:27" x14ac:dyDescent="0.3">
      <c r="A293" t="s">
        <v>937</v>
      </c>
      <c r="B293" s="1">
        <v>45393</v>
      </c>
      <c r="C293" s="1" t="str">
        <f>TEXT(raw_data[[#This Row],[Order_Date]], "mmm")</f>
        <v>Apr</v>
      </c>
      <c r="D293" s="1">
        <v>45397</v>
      </c>
      <c r="E293" s="6">
        <f>raw_data[[#This Row],[Ship_Date]]-raw_data[[#This Row],[Order_Date]]</f>
        <v>4</v>
      </c>
      <c r="F293" s="6" t="str">
        <f>IF(raw_data[[#This Row],[Delivery_Days]] &lt;= 5, "On Time", "Late")</f>
        <v>On Time</v>
      </c>
      <c r="G293" t="s">
        <v>938</v>
      </c>
      <c r="H293" t="s">
        <v>939</v>
      </c>
      <c r="I293" t="s">
        <v>38</v>
      </c>
      <c r="J293" t="s">
        <v>56</v>
      </c>
      <c r="K293" t="s">
        <v>57</v>
      </c>
      <c r="L293" t="s">
        <v>69</v>
      </c>
      <c r="M293" t="s">
        <v>137</v>
      </c>
      <c r="N293" t="s">
        <v>49</v>
      </c>
      <c r="O293" t="s">
        <v>43</v>
      </c>
      <c r="P293">
        <v>10</v>
      </c>
      <c r="Q293">
        <v>115.54</v>
      </c>
      <c r="R293">
        <v>20</v>
      </c>
      <c r="S293">
        <v>924.32</v>
      </c>
      <c r="T293">
        <v>87.2</v>
      </c>
      <c r="U293">
        <v>226.72</v>
      </c>
      <c r="V293" s="10">
        <f>(raw_data[[#This Row],[Profit]] / (raw_data[[#This Row],[Unit_Price]]* raw_data[[#This Row],[Quantity_Sold]]))</f>
        <v>0.19622641509433961</v>
      </c>
      <c r="W293">
        <v>122</v>
      </c>
      <c r="X293" t="s">
        <v>33</v>
      </c>
      <c r="Y293" t="s">
        <v>34</v>
      </c>
      <c r="Z293">
        <v>8.91</v>
      </c>
      <c r="AA293">
        <v>3</v>
      </c>
    </row>
    <row r="294" spans="1:27" x14ac:dyDescent="0.3">
      <c r="A294" t="s">
        <v>940</v>
      </c>
      <c r="B294" s="1">
        <v>45835</v>
      </c>
      <c r="C294" s="1" t="str">
        <f>TEXT(raw_data[[#This Row],[Order_Date]], "mmm")</f>
        <v>Jun</v>
      </c>
      <c r="D294" s="1">
        <v>45837</v>
      </c>
      <c r="E294" s="6">
        <f>raw_data[[#This Row],[Ship_Date]]-raw_data[[#This Row],[Order_Date]]</f>
        <v>2</v>
      </c>
      <c r="F294" s="6" t="str">
        <f>IF(raw_data[[#This Row],[Delivery_Days]] &lt;= 5, "On Time", "Late")</f>
        <v>On Time</v>
      </c>
      <c r="G294" t="s">
        <v>941</v>
      </c>
      <c r="H294" t="s">
        <v>942</v>
      </c>
      <c r="I294" t="s">
        <v>26</v>
      </c>
      <c r="J294" t="s">
        <v>68</v>
      </c>
      <c r="K294" t="s">
        <v>57</v>
      </c>
      <c r="L294" t="s">
        <v>69</v>
      </c>
      <c r="M294" t="s">
        <v>48</v>
      </c>
      <c r="N294" t="s">
        <v>31</v>
      </c>
      <c r="O294" t="s">
        <v>83</v>
      </c>
      <c r="P294">
        <v>4</v>
      </c>
      <c r="Q294">
        <v>840.63</v>
      </c>
      <c r="R294">
        <v>20</v>
      </c>
      <c r="S294">
        <v>2690.02</v>
      </c>
      <c r="T294">
        <v>508.25</v>
      </c>
      <c r="U294">
        <v>1063.6199999999999</v>
      </c>
      <c r="V294" s="10">
        <f>(raw_data[[#This Row],[Profit]] / (raw_data[[#This Row],[Unit_Price]]* raw_data[[#This Row],[Quantity_Sold]]))</f>
        <v>0.31631633417793792</v>
      </c>
      <c r="W294">
        <v>468</v>
      </c>
      <c r="X294" t="s">
        <v>51</v>
      </c>
      <c r="Y294" t="s">
        <v>79</v>
      </c>
      <c r="Z294">
        <v>48.35</v>
      </c>
      <c r="AA294">
        <v>3</v>
      </c>
    </row>
    <row r="295" spans="1:27" x14ac:dyDescent="0.3">
      <c r="A295" t="s">
        <v>943</v>
      </c>
      <c r="B295" s="1">
        <v>45496</v>
      </c>
      <c r="C295" s="1" t="str">
        <f>TEXT(raw_data[[#This Row],[Order_Date]], "mmm")</f>
        <v>Jul</v>
      </c>
      <c r="D295" s="1">
        <v>45503</v>
      </c>
      <c r="E295" s="6">
        <f>raw_data[[#This Row],[Ship_Date]]-raw_data[[#This Row],[Order_Date]]</f>
        <v>7</v>
      </c>
      <c r="F295" s="6" t="str">
        <f>IF(raw_data[[#This Row],[Delivery_Days]] &lt;= 5, "On Time", "Late")</f>
        <v>Late</v>
      </c>
      <c r="G295" t="s">
        <v>944</v>
      </c>
      <c r="H295" t="s">
        <v>945</v>
      </c>
      <c r="I295" t="s">
        <v>26</v>
      </c>
      <c r="J295" t="s">
        <v>56</v>
      </c>
      <c r="K295" t="s">
        <v>57</v>
      </c>
      <c r="L295" t="s">
        <v>41</v>
      </c>
      <c r="M295" t="s">
        <v>150</v>
      </c>
      <c r="N295" t="s">
        <v>49</v>
      </c>
      <c r="O295" t="s">
        <v>83</v>
      </c>
      <c r="P295">
        <v>10</v>
      </c>
      <c r="Q295">
        <v>1862.94</v>
      </c>
      <c r="R295">
        <v>0</v>
      </c>
      <c r="S295">
        <v>18629.400000000001</v>
      </c>
      <c r="T295">
        <v>1263.69</v>
      </c>
      <c r="U295">
        <v>5992.5</v>
      </c>
      <c r="V295" s="10">
        <f>(raw_data[[#This Row],[Profit]] / (raw_data[[#This Row],[Unit_Price]]* raw_data[[#This Row],[Quantity_Sold]]))</f>
        <v>0.32166897484621082</v>
      </c>
      <c r="W295">
        <v>150</v>
      </c>
      <c r="X295" t="s">
        <v>51</v>
      </c>
      <c r="Y295" t="s">
        <v>34</v>
      </c>
      <c r="Z295">
        <v>41.13</v>
      </c>
      <c r="AA295">
        <v>3</v>
      </c>
    </row>
    <row r="296" spans="1:27" x14ac:dyDescent="0.3">
      <c r="A296" t="s">
        <v>946</v>
      </c>
      <c r="B296" s="1">
        <v>45564</v>
      </c>
      <c r="C296" s="1" t="str">
        <f>TEXT(raw_data[[#This Row],[Order_Date]], "mmm")</f>
        <v>Sep</v>
      </c>
      <c r="D296" s="1">
        <v>45572</v>
      </c>
      <c r="E296" s="6">
        <f>raw_data[[#This Row],[Ship_Date]]-raw_data[[#This Row],[Order_Date]]</f>
        <v>8</v>
      </c>
      <c r="F296" s="6" t="str">
        <f>IF(raw_data[[#This Row],[Delivery_Days]] &lt;= 5, "On Time", "Late")</f>
        <v>Late</v>
      </c>
      <c r="G296" t="s">
        <v>947</v>
      </c>
      <c r="H296" t="s">
        <v>948</v>
      </c>
      <c r="I296" t="s">
        <v>47</v>
      </c>
      <c r="J296" t="s">
        <v>63</v>
      </c>
      <c r="K296" t="s">
        <v>28</v>
      </c>
      <c r="L296" t="s">
        <v>75</v>
      </c>
      <c r="M296" t="s">
        <v>48</v>
      </c>
      <c r="N296" t="s">
        <v>49</v>
      </c>
      <c r="O296" t="s">
        <v>50</v>
      </c>
      <c r="P296">
        <v>4</v>
      </c>
      <c r="Q296">
        <v>1148.18</v>
      </c>
      <c r="R296">
        <v>10</v>
      </c>
      <c r="S296">
        <v>4133.45</v>
      </c>
      <c r="T296">
        <v>1020.01</v>
      </c>
      <c r="U296">
        <v>461.41</v>
      </c>
      <c r="V296" s="10">
        <f>(raw_data[[#This Row],[Profit]] / (raw_data[[#This Row],[Unit_Price]]* raw_data[[#This Row],[Quantity_Sold]]))</f>
        <v>0.10046551934365691</v>
      </c>
      <c r="W296">
        <v>59</v>
      </c>
      <c r="X296" t="s">
        <v>51</v>
      </c>
      <c r="Y296" t="s">
        <v>34</v>
      </c>
      <c r="Z296">
        <v>22.22</v>
      </c>
      <c r="AA296">
        <v>2</v>
      </c>
    </row>
    <row r="297" spans="1:27" x14ac:dyDescent="0.3">
      <c r="A297" t="s">
        <v>949</v>
      </c>
      <c r="B297" s="1">
        <v>45886</v>
      </c>
      <c r="C297" s="1" t="str">
        <f>TEXT(raw_data[[#This Row],[Order_Date]], "mmm")</f>
        <v>Aug</v>
      </c>
      <c r="D297" s="1">
        <v>45891</v>
      </c>
      <c r="E297" s="6">
        <f>raw_data[[#This Row],[Ship_Date]]-raw_data[[#This Row],[Order_Date]]</f>
        <v>5</v>
      </c>
      <c r="F297" s="6" t="str">
        <f>IF(raw_data[[#This Row],[Delivery_Days]] &lt;= 5, "On Time", "Late")</f>
        <v>On Time</v>
      </c>
      <c r="G297" t="s">
        <v>950</v>
      </c>
      <c r="H297" t="s">
        <v>951</v>
      </c>
      <c r="I297" t="s">
        <v>38</v>
      </c>
      <c r="J297" t="s">
        <v>56</v>
      </c>
      <c r="K297" t="s">
        <v>57</v>
      </c>
      <c r="L297" t="s">
        <v>69</v>
      </c>
      <c r="M297" t="s">
        <v>48</v>
      </c>
      <c r="N297" t="s">
        <v>31</v>
      </c>
      <c r="O297" t="s">
        <v>32</v>
      </c>
      <c r="P297">
        <v>9</v>
      </c>
      <c r="Q297">
        <v>1913.12</v>
      </c>
      <c r="R297">
        <v>20</v>
      </c>
      <c r="S297">
        <v>13774.46</v>
      </c>
      <c r="T297">
        <v>1153.45</v>
      </c>
      <c r="U297">
        <v>5469.62</v>
      </c>
      <c r="V297" s="10">
        <f>(raw_data[[#This Row],[Profit]] / (raw_data[[#This Row],[Unit_Price]]* raw_data[[#This Row],[Quantity_Sold]]))</f>
        <v>0.31766724280523734</v>
      </c>
      <c r="W297">
        <v>204</v>
      </c>
      <c r="X297" t="s">
        <v>51</v>
      </c>
      <c r="Y297" t="s">
        <v>34</v>
      </c>
      <c r="Z297">
        <v>29.95</v>
      </c>
      <c r="AA297">
        <v>2</v>
      </c>
    </row>
    <row r="298" spans="1:27" x14ac:dyDescent="0.3">
      <c r="A298" t="s">
        <v>952</v>
      </c>
      <c r="B298" s="1">
        <v>45660</v>
      </c>
      <c r="C298" s="1" t="str">
        <f>TEXT(raw_data[[#This Row],[Order_Date]], "mmm")</f>
        <v>Jan</v>
      </c>
      <c r="D298" s="1">
        <v>45664</v>
      </c>
      <c r="E298" s="6">
        <f>raw_data[[#This Row],[Ship_Date]]-raw_data[[#This Row],[Order_Date]]</f>
        <v>4</v>
      </c>
      <c r="F298" s="6" t="str">
        <f>IF(raw_data[[#This Row],[Delivery_Days]] &lt;= 5, "On Time", "Late")</f>
        <v>On Time</v>
      </c>
      <c r="G298" t="s">
        <v>953</v>
      </c>
      <c r="H298" t="s">
        <v>954</v>
      </c>
      <c r="I298" t="s">
        <v>47</v>
      </c>
      <c r="J298" t="s">
        <v>98</v>
      </c>
      <c r="K298" t="s">
        <v>40</v>
      </c>
      <c r="L298" t="s">
        <v>69</v>
      </c>
      <c r="M298" t="s">
        <v>117</v>
      </c>
      <c r="N298" t="s">
        <v>49</v>
      </c>
      <c r="O298" t="s">
        <v>71</v>
      </c>
      <c r="P298">
        <v>10</v>
      </c>
      <c r="Q298">
        <v>476.2</v>
      </c>
      <c r="R298">
        <v>10</v>
      </c>
      <c r="S298">
        <v>4285.8</v>
      </c>
      <c r="T298">
        <v>311.83</v>
      </c>
      <c r="U298">
        <v>1479.33</v>
      </c>
      <c r="V298" s="10">
        <f>(raw_data[[#This Row],[Profit]] / (raw_data[[#This Row],[Unit_Price]]* raw_data[[#This Row],[Quantity_Sold]]))</f>
        <v>0.31065308693826121</v>
      </c>
      <c r="W298">
        <v>376</v>
      </c>
      <c r="X298" t="s">
        <v>33</v>
      </c>
      <c r="Y298" t="s">
        <v>79</v>
      </c>
      <c r="Z298">
        <v>14.31</v>
      </c>
      <c r="AA298">
        <v>2</v>
      </c>
    </row>
    <row r="299" spans="1:27" x14ac:dyDescent="0.3">
      <c r="A299" t="s">
        <v>955</v>
      </c>
      <c r="B299" s="1">
        <v>45430</v>
      </c>
      <c r="C299" s="1" t="str">
        <f>TEXT(raw_data[[#This Row],[Order_Date]], "mmm")</f>
        <v>May</v>
      </c>
      <c r="D299" s="1">
        <v>45438</v>
      </c>
      <c r="E299" s="6">
        <f>raw_data[[#This Row],[Ship_Date]]-raw_data[[#This Row],[Order_Date]]</f>
        <v>8</v>
      </c>
      <c r="F299" s="6" t="str">
        <f>IF(raw_data[[#This Row],[Delivery_Days]] &lt;= 5, "On Time", "Late")</f>
        <v>Late</v>
      </c>
      <c r="G299" t="s">
        <v>956</v>
      </c>
      <c r="H299" t="s">
        <v>957</v>
      </c>
      <c r="I299" t="s">
        <v>26</v>
      </c>
      <c r="J299" t="s">
        <v>56</v>
      </c>
      <c r="K299" t="s">
        <v>57</v>
      </c>
      <c r="L299" t="s">
        <v>69</v>
      </c>
      <c r="M299" t="s">
        <v>127</v>
      </c>
      <c r="N299" t="s">
        <v>49</v>
      </c>
      <c r="O299" t="s">
        <v>50</v>
      </c>
      <c r="P299">
        <v>2</v>
      </c>
      <c r="Q299">
        <v>1568.93</v>
      </c>
      <c r="R299">
        <v>0</v>
      </c>
      <c r="S299">
        <v>3137.86</v>
      </c>
      <c r="T299">
        <v>1259.45</v>
      </c>
      <c r="U299">
        <v>618.96</v>
      </c>
      <c r="V299" s="10">
        <f>(raw_data[[#This Row],[Profit]] / (raw_data[[#This Row],[Unit_Price]]* raw_data[[#This Row],[Quantity_Sold]]))</f>
        <v>0.19725545435424144</v>
      </c>
      <c r="W299">
        <v>190</v>
      </c>
      <c r="X299" t="s">
        <v>51</v>
      </c>
      <c r="Y299" t="s">
        <v>79</v>
      </c>
      <c r="Z299">
        <v>45.42</v>
      </c>
      <c r="AA299">
        <v>5</v>
      </c>
    </row>
    <row r="300" spans="1:27" x14ac:dyDescent="0.3">
      <c r="A300" t="s">
        <v>958</v>
      </c>
      <c r="B300" s="1">
        <v>45367</v>
      </c>
      <c r="C300" s="1" t="str">
        <f>TEXT(raw_data[[#This Row],[Order_Date]], "mmm")</f>
        <v>Mar</v>
      </c>
      <c r="D300" s="1">
        <v>45377</v>
      </c>
      <c r="E300" s="6">
        <f>raw_data[[#This Row],[Ship_Date]]-raw_data[[#This Row],[Order_Date]]</f>
        <v>10</v>
      </c>
      <c r="F300" s="6" t="str">
        <f>IF(raw_data[[#This Row],[Delivery_Days]] &lt;= 5, "On Time", "Late")</f>
        <v>Late</v>
      </c>
      <c r="G300" t="s">
        <v>959</v>
      </c>
      <c r="H300" t="s">
        <v>960</v>
      </c>
      <c r="I300" t="s">
        <v>38</v>
      </c>
      <c r="J300" t="s">
        <v>63</v>
      </c>
      <c r="K300" t="s">
        <v>28</v>
      </c>
      <c r="L300" t="s">
        <v>75</v>
      </c>
      <c r="M300" t="s">
        <v>127</v>
      </c>
      <c r="N300" t="s">
        <v>49</v>
      </c>
      <c r="O300" t="s">
        <v>83</v>
      </c>
      <c r="P300">
        <v>9</v>
      </c>
      <c r="Q300">
        <v>1969.57</v>
      </c>
      <c r="R300">
        <v>10</v>
      </c>
      <c r="S300">
        <v>15953.52</v>
      </c>
      <c r="T300">
        <v>1416.84</v>
      </c>
      <c r="U300">
        <v>4477.1099999999997</v>
      </c>
      <c r="V300" s="10">
        <f>(raw_data[[#This Row],[Profit]] / (raw_data[[#This Row],[Unit_Price]]* raw_data[[#This Row],[Quantity_Sold]]))</f>
        <v>0.2525712042053172</v>
      </c>
      <c r="W300">
        <v>409</v>
      </c>
      <c r="X300" t="s">
        <v>51</v>
      </c>
      <c r="Y300" t="s">
        <v>79</v>
      </c>
      <c r="Z300">
        <v>47.28</v>
      </c>
      <c r="AA300">
        <v>1</v>
      </c>
    </row>
    <row r="301" spans="1:27" x14ac:dyDescent="0.3">
      <c r="A301" t="s">
        <v>961</v>
      </c>
      <c r="B301" s="1">
        <v>45557</v>
      </c>
      <c r="C301" s="1" t="str">
        <f>TEXT(raw_data[[#This Row],[Order_Date]], "mmm")</f>
        <v>Sep</v>
      </c>
      <c r="D301" s="1">
        <v>45558</v>
      </c>
      <c r="E301" s="6">
        <f>raw_data[[#This Row],[Ship_Date]]-raw_data[[#This Row],[Order_Date]]</f>
        <v>1</v>
      </c>
      <c r="F301" s="6" t="str">
        <f>IF(raw_data[[#This Row],[Delivery_Days]] &lt;= 5, "On Time", "Late")</f>
        <v>On Time</v>
      </c>
      <c r="G301" t="s">
        <v>962</v>
      </c>
      <c r="H301" t="s">
        <v>963</v>
      </c>
      <c r="I301" t="s">
        <v>26</v>
      </c>
      <c r="J301" t="s">
        <v>94</v>
      </c>
      <c r="K301" t="s">
        <v>28</v>
      </c>
      <c r="L301" t="s">
        <v>75</v>
      </c>
      <c r="M301" t="s">
        <v>127</v>
      </c>
      <c r="N301" t="s">
        <v>49</v>
      </c>
      <c r="O301" t="s">
        <v>50</v>
      </c>
      <c r="P301">
        <v>2</v>
      </c>
      <c r="Q301">
        <v>941.53</v>
      </c>
      <c r="R301">
        <v>20</v>
      </c>
      <c r="S301">
        <v>1506.45</v>
      </c>
      <c r="T301">
        <v>694.87</v>
      </c>
      <c r="U301">
        <v>394.66</v>
      </c>
      <c r="V301" s="10">
        <f>(raw_data[[#This Row],[Profit]] / (raw_data[[#This Row],[Unit_Price]]* raw_data[[#This Row],[Quantity_Sold]]))</f>
        <v>0.20958439985980268</v>
      </c>
      <c r="W301">
        <v>297</v>
      </c>
      <c r="X301" t="s">
        <v>33</v>
      </c>
      <c r="Y301" t="s">
        <v>79</v>
      </c>
      <c r="Z301">
        <v>21.27</v>
      </c>
      <c r="AA301">
        <v>3</v>
      </c>
    </row>
    <row r="302" spans="1:27" x14ac:dyDescent="0.3">
      <c r="A302" t="s">
        <v>964</v>
      </c>
      <c r="B302" s="1">
        <v>45372</v>
      </c>
      <c r="C302" s="1" t="str">
        <f>TEXT(raw_data[[#This Row],[Order_Date]], "mmm")</f>
        <v>Mar</v>
      </c>
      <c r="D302" s="1">
        <v>45380</v>
      </c>
      <c r="E302" s="6">
        <f>raw_data[[#This Row],[Ship_Date]]-raw_data[[#This Row],[Order_Date]]</f>
        <v>8</v>
      </c>
      <c r="F302" s="6" t="str">
        <f>IF(raw_data[[#This Row],[Delivery_Days]] &lt;= 5, "On Time", "Late")</f>
        <v>Late</v>
      </c>
      <c r="G302" t="s">
        <v>965</v>
      </c>
      <c r="H302" t="s">
        <v>966</v>
      </c>
      <c r="I302" t="s">
        <v>47</v>
      </c>
      <c r="J302" t="s">
        <v>90</v>
      </c>
      <c r="K302" t="s">
        <v>40</v>
      </c>
      <c r="L302" t="s">
        <v>69</v>
      </c>
      <c r="M302" t="s">
        <v>137</v>
      </c>
      <c r="N302" t="s">
        <v>49</v>
      </c>
      <c r="O302" t="s">
        <v>50</v>
      </c>
      <c r="P302">
        <v>10</v>
      </c>
      <c r="Q302">
        <v>575.35</v>
      </c>
      <c r="R302">
        <v>10</v>
      </c>
      <c r="S302">
        <v>5178.1499999999996</v>
      </c>
      <c r="T302">
        <v>408.37</v>
      </c>
      <c r="U302">
        <v>1502.82</v>
      </c>
      <c r="V302" s="10">
        <f>(raw_data[[#This Row],[Profit]] / (raw_data[[#This Row],[Unit_Price]]* raw_data[[#This Row],[Quantity_Sold]]))</f>
        <v>0.261201008082037</v>
      </c>
      <c r="W302">
        <v>358</v>
      </c>
      <c r="X302" t="s">
        <v>51</v>
      </c>
      <c r="Y302" t="s">
        <v>79</v>
      </c>
      <c r="Z302">
        <v>43.44</v>
      </c>
      <c r="AA302">
        <v>3</v>
      </c>
    </row>
    <row r="303" spans="1:27" x14ac:dyDescent="0.3">
      <c r="A303" t="s">
        <v>967</v>
      </c>
      <c r="B303" s="1">
        <v>45823</v>
      </c>
      <c r="C303" s="1" t="str">
        <f>TEXT(raw_data[[#This Row],[Order_Date]], "mmm")</f>
        <v>Jun</v>
      </c>
      <c r="D303" s="1">
        <v>45828</v>
      </c>
      <c r="E303" s="6">
        <f>raw_data[[#This Row],[Ship_Date]]-raw_data[[#This Row],[Order_Date]]</f>
        <v>5</v>
      </c>
      <c r="F303" s="6" t="str">
        <f>IF(raw_data[[#This Row],[Delivery_Days]] &lt;= 5, "On Time", "Late")</f>
        <v>On Time</v>
      </c>
      <c r="G303" t="s">
        <v>968</v>
      </c>
      <c r="H303" t="s">
        <v>969</v>
      </c>
      <c r="I303" t="s">
        <v>38</v>
      </c>
      <c r="J303" t="s">
        <v>98</v>
      </c>
      <c r="K303" t="s">
        <v>40</v>
      </c>
      <c r="L303" t="s">
        <v>41</v>
      </c>
      <c r="M303" t="s">
        <v>64</v>
      </c>
      <c r="N303" t="s">
        <v>31</v>
      </c>
      <c r="O303" t="s">
        <v>50</v>
      </c>
      <c r="P303">
        <v>10</v>
      </c>
      <c r="Q303">
        <v>305.72000000000003</v>
      </c>
      <c r="R303">
        <v>5</v>
      </c>
      <c r="S303">
        <v>2904.34</v>
      </c>
      <c r="T303">
        <v>258.11</v>
      </c>
      <c r="U303">
        <v>452.3</v>
      </c>
      <c r="V303" s="10">
        <f>(raw_data[[#This Row],[Profit]] / (raw_data[[#This Row],[Unit_Price]]* raw_data[[#This Row],[Quantity_Sold]]))</f>
        <v>0.14794583278817217</v>
      </c>
      <c r="W303">
        <v>100</v>
      </c>
      <c r="X303" t="s">
        <v>33</v>
      </c>
      <c r="Y303" t="s">
        <v>52</v>
      </c>
      <c r="Z303">
        <v>11.73</v>
      </c>
      <c r="AA303">
        <v>1</v>
      </c>
    </row>
    <row r="304" spans="1:27" x14ac:dyDescent="0.3">
      <c r="A304" t="s">
        <v>970</v>
      </c>
      <c r="B304" s="1">
        <v>45639</v>
      </c>
      <c r="C304" s="1" t="str">
        <f>TEXT(raw_data[[#This Row],[Order_Date]], "mmm")</f>
        <v>Dec</v>
      </c>
      <c r="D304" s="1">
        <v>45647</v>
      </c>
      <c r="E304" s="6">
        <f>raw_data[[#This Row],[Ship_Date]]-raw_data[[#This Row],[Order_Date]]</f>
        <v>8</v>
      </c>
      <c r="F304" s="6" t="str">
        <f>IF(raw_data[[#This Row],[Delivery_Days]] &lt;= 5, "On Time", "Late")</f>
        <v>Late</v>
      </c>
      <c r="G304" t="s">
        <v>971</v>
      </c>
      <c r="H304" t="s">
        <v>972</v>
      </c>
      <c r="I304" t="s">
        <v>62</v>
      </c>
      <c r="J304" t="s">
        <v>90</v>
      </c>
      <c r="K304" t="s">
        <v>40</v>
      </c>
      <c r="L304" t="s">
        <v>75</v>
      </c>
      <c r="M304" t="s">
        <v>150</v>
      </c>
      <c r="N304" t="s">
        <v>31</v>
      </c>
      <c r="O304" t="s">
        <v>83</v>
      </c>
      <c r="P304">
        <v>9</v>
      </c>
      <c r="Q304">
        <v>312.22000000000003</v>
      </c>
      <c r="R304">
        <v>20</v>
      </c>
      <c r="S304">
        <v>2247.98</v>
      </c>
      <c r="T304">
        <v>254.82</v>
      </c>
      <c r="U304">
        <v>413.28</v>
      </c>
      <c r="V304" s="10">
        <f>(raw_data[[#This Row],[Profit]] / (raw_data[[#This Row],[Unit_Price]]* raw_data[[#This Row],[Quantity_Sold]]))</f>
        <v>0.14707577989878928</v>
      </c>
      <c r="W304">
        <v>439</v>
      </c>
      <c r="X304" t="s">
        <v>33</v>
      </c>
      <c r="Y304" t="s">
        <v>79</v>
      </c>
      <c r="Z304">
        <v>9.4499999999999993</v>
      </c>
      <c r="AA304">
        <v>2</v>
      </c>
    </row>
    <row r="305" spans="1:27" x14ac:dyDescent="0.3">
      <c r="A305" t="s">
        <v>973</v>
      </c>
      <c r="B305" s="1">
        <v>45861</v>
      </c>
      <c r="C305" s="1" t="str">
        <f>TEXT(raw_data[[#This Row],[Order_Date]], "mmm")</f>
        <v>Jul</v>
      </c>
      <c r="D305" s="1">
        <v>45866</v>
      </c>
      <c r="E305" s="6">
        <f>raw_data[[#This Row],[Ship_Date]]-raw_data[[#This Row],[Order_Date]]</f>
        <v>5</v>
      </c>
      <c r="F305" s="6" t="str">
        <f>IF(raw_data[[#This Row],[Delivery_Days]] &lt;= 5, "On Time", "Late")</f>
        <v>On Time</v>
      </c>
      <c r="G305" t="s">
        <v>974</v>
      </c>
      <c r="H305" t="s">
        <v>975</v>
      </c>
      <c r="I305" t="s">
        <v>62</v>
      </c>
      <c r="J305" t="s">
        <v>39</v>
      </c>
      <c r="K305" t="s">
        <v>40</v>
      </c>
      <c r="L305" t="s">
        <v>41</v>
      </c>
      <c r="M305" t="s">
        <v>30</v>
      </c>
      <c r="N305" t="s">
        <v>31</v>
      </c>
      <c r="O305" t="s">
        <v>83</v>
      </c>
      <c r="P305">
        <v>2</v>
      </c>
      <c r="Q305">
        <v>979.25</v>
      </c>
      <c r="R305">
        <v>15</v>
      </c>
      <c r="S305">
        <v>1664.72</v>
      </c>
      <c r="T305">
        <v>806.29</v>
      </c>
      <c r="U305">
        <v>294.02999999999997</v>
      </c>
      <c r="V305" s="10">
        <f>(raw_data[[#This Row],[Profit]] / (raw_data[[#This Row],[Unit_Price]]* raw_data[[#This Row],[Quantity_Sold]]))</f>
        <v>0.15013020168496297</v>
      </c>
      <c r="W305">
        <v>285</v>
      </c>
      <c r="X305" t="s">
        <v>51</v>
      </c>
      <c r="Y305" t="s">
        <v>79</v>
      </c>
      <c r="Z305">
        <v>5.89</v>
      </c>
      <c r="AA305">
        <v>1</v>
      </c>
    </row>
    <row r="306" spans="1:27" x14ac:dyDescent="0.3">
      <c r="A306" t="s">
        <v>976</v>
      </c>
      <c r="B306" s="1">
        <v>45828</v>
      </c>
      <c r="C306" s="1" t="str">
        <f>TEXT(raw_data[[#This Row],[Order_Date]], "mmm")</f>
        <v>Jun</v>
      </c>
      <c r="D306" s="1">
        <v>45833</v>
      </c>
      <c r="E306" s="6">
        <f>raw_data[[#This Row],[Ship_Date]]-raw_data[[#This Row],[Order_Date]]</f>
        <v>5</v>
      </c>
      <c r="F306" s="6" t="str">
        <f>IF(raw_data[[#This Row],[Delivery_Days]] &lt;= 5, "On Time", "Late")</f>
        <v>On Time</v>
      </c>
      <c r="G306" t="s">
        <v>977</v>
      </c>
      <c r="H306" t="s">
        <v>978</v>
      </c>
      <c r="I306" t="s">
        <v>62</v>
      </c>
      <c r="J306" t="s">
        <v>94</v>
      </c>
      <c r="K306" t="s">
        <v>28</v>
      </c>
      <c r="L306" t="s">
        <v>41</v>
      </c>
      <c r="M306" t="s">
        <v>64</v>
      </c>
      <c r="N306" t="s">
        <v>31</v>
      </c>
      <c r="O306" t="s">
        <v>83</v>
      </c>
      <c r="P306">
        <v>9</v>
      </c>
      <c r="Q306">
        <v>1172.99</v>
      </c>
      <c r="R306">
        <v>5</v>
      </c>
      <c r="S306">
        <v>10029.06</v>
      </c>
      <c r="T306">
        <v>1048.43</v>
      </c>
      <c r="U306">
        <v>1064.99</v>
      </c>
      <c r="V306" s="10">
        <f>(raw_data[[#This Row],[Profit]] / (raw_data[[#This Row],[Unit_Price]]* raw_data[[#This Row],[Quantity_Sold]]))</f>
        <v>0.10088084486843214</v>
      </c>
      <c r="W306">
        <v>249</v>
      </c>
      <c r="X306" t="s">
        <v>51</v>
      </c>
      <c r="Y306" t="s">
        <v>34</v>
      </c>
      <c r="Z306">
        <v>22.15</v>
      </c>
      <c r="AA306">
        <v>3</v>
      </c>
    </row>
    <row r="307" spans="1:27" x14ac:dyDescent="0.3">
      <c r="A307" t="s">
        <v>979</v>
      </c>
      <c r="B307" s="1">
        <v>45540</v>
      </c>
      <c r="C307" s="1" t="str">
        <f>TEXT(raw_data[[#This Row],[Order_Date]], "mmm")</f>
        <v>Sep</v>
      </c>
      <c r="D307" s="1">
        <v>45550</v>
      </c>
      <c r="E307" s="6">
        <f>raw_data[[#This Row],[Ship_Date]]-raw_data[[#This Row],[Order_Date]]</f>
        <v>10</v>
      </c>
      <c r="F307" s="6" t="str">
        <f>IF(raw_data[[#This Row],[Delivery_Days]] &lt;= 5, "On Time", "Late")</f>
        <v>Late</v>
      </c>
      <c r="G307" t="s">
        <v>980</v>
      </c>
      <c r="H307" t="s">
        <v>981</v>
      </c>
      <c r="I307" t="s">
        <v>47</v>
      </c>
      <c r="J307" t="s">
        <v>98</v>
      </c>
      <c r="K307" t="s">
        <v>40</v>
      </c>
      <c r="L307" t="s">
        <v>41</v>
      </c>
      <c r="M307" t="s">
        <v>127</v>
      </c>
      <c r="N307" t="s">
        <v>49</v>
      </c>
      <c r="O307" t="s">
        <v>32</v>
      </c>
      <c r="P307">
        <v>6</v>
      </c>
      <c r="Q307">
        <v>1299.1300000000001</v>
      </c>
      <c r="R307">
        <v>15</v>
      </c>
      <c r="S307">
        <v>6625.56</v>
      </c>
      <c r="T307">
        <v>1025.51</v>
      </c>
      <c r="U307">
        <v>1395.46</v>
      </c>
      <c r="V307" s="10">
        <f>(raw_data[[#This Row],[Profit]] / (raw_data[[#This Row],[Unit_Price]]* raw_data[[#This Row],[Quantity_Sold]]))</f>
        <v>0.17902493720156309</v>
      </c>
      <c r="W307">
        <v>82</v>
      </c>
      <c r="X307" t="s">
        <v>51</v>
      </c>
      <c r="Y307" t="s">
        <v>34</v>
      </c>
      <c r="Z307">
        <v>19.11</v>
      </c>
      <c r="AA307">
        <v>3</v>
      </c>
    </row>
    <row r="308" spans="1:27" x14ac:dyDescent="0.3">
      <c r="A308" t="s">
        <v>982</v>
      </c>
      <c r="B308" s="1">
        <v>45813</v>
      </c>
      <c r="C308" s="1" t="str">
        <f>TEXT(raw_data[[#This Row],[Order_Date]], "mmm")</f>
        <v>Jun</v>
      </c>
      <c r="D308" s="1">
        <v>45821</v>
      </c>
      <c r="E308" s="6">
        <f>raw_data[[#This Row],[Ship_Date]]-raw_data[[#This Row],[Order_Date]]</f>
        <v>8</v>
      </c>
      <c r="F308" s="6" t="str">
        <f>IF(raw_data[[#This Row],[Delivery_Days]] &lt;= 5, "On Time", "Late")</f>
        <v>Late</v>
      </c>
      <c r="G308" t="s">
        <v>983</v>
      </c>
      <c r="H308" t="s">
        <v>984</v>
      </c>
      <c r="I308" t="s">
        <v>47</v>
      </c>
      <c r="J308" t="s">
        <v>63</v>
      </c>
      <c r="K308" t="s">
        <v>28</v>
      </c>
      <c r="L308" t="s">
        <v>75</v>
      </c>
      <c r="M308" t="s">
        <v>30</v>
      </c>
      <c r="N308" t="s">
        <v>49</v>
      </c>
      <c r="O308" t="s">
        <v>71</v>
      </c>
      <c r="P308">
        <v>6</v>
      </c>
      <c r="Q308">
        <v>1781</v>
      </c>
      <c r="R308">
        <v>20</v>
      </c>
      <c r="S308">
        <v>8548.7999999999993</v>
      </c>
      <c r="T308">
        <v>1346.94</v>
      </c>
      <c r="U308">
        <v>2083.4899999999998</v>
      </c>
      <c r="V308" s="10">
        <f>(raw_data[[#This Row],[Profit]] / (raw_data[[#This Row],[Unit_Price]]* raw_data[[#This Row],[Quantity_Sold]]))</f>
        <v>0.19497379749204566</v>
      </c>
      <c r="W308">
        <v>437</v>
      </c>
      <c r="X308" t="s">
        <v>33</v>
      </c>
      <c r="Y308" t="s">
        <v>34</v>
      </c>
      <c r="Z308">
        <v>37.75</v>
      </c>
      <c r="AA308">
        <v>3</v>
      </c>
    </row>
    <row r="309" spans="1:27" x14ac:dyDescent="0.3">
      <c r="A309" t="s">
        <v>985</v>
      </c>
      <c r="B309" s="1">
        <v>45800</v>
      </c>
      <c r="C309" s="1" t="str">
        <f>TEXT(raw_data[[#This Row],[Order_Date]], "mmm")</f>
        <v>May</v>
      </c>
      <c r="D309" s="1">
        <v>45808</v>
      </c>
      <c r="E309" s="6">
        <f>raw_data[[#This Row],[Ship_Date]]-raw_data[[#This Row],[Order_Date]]</f>
        <v>8</v>
      </c>
      <c r="F309" s="6" t="str">
        <f>IF(raw_data[[#This Row],[Delivery_Days]] &lt;= 5, "On Time", "Late")</f>
        <v>Late</v>
      </c>
      <c r="G309" t="s">
        <v>986</v>
      </c>
      <c r="H309" t="s">
        <v>987</v>
      </c>
      <c r="I309" t="s">
        <v>26</v>
      </c>
      <c r="J309" t="s">
        <v>27</v>
      </c>
      <c r="K309" t="s">
        <v>28</v>
      </c>
      <c r="L309" t="s">
        <v>41</v>
      </c>
      <c r="M309" t="s">
        <v>127</v>
      </c>
      <c r="N309" t="s">
        <v>49</v>
      </c>
      <c r="O309" t="s">
        <v>50</v>
      </c>
      <c r="P309">
        <v>2</v>
      </c>
      <c r="Q309">
        <v>824.24</v>
      </c>
      <c r="R309">
        <v>0</v>
      </c>
      <c r="S309">
        <v>1648.48</v>
      </c>
      <c r="T309">
        <v>726.19</v>
      </c>
      <c r="U309">
        <v>196.1</v>
      </c>
      <c r="V309" s="10">
        <f>(raw_data[[#This Row],[Profit]] / (raw_data[[#This Row],[Unit_Price]]* raw_data[[#This Row],[Quantity_Sold]]))</f>
        <v>0.11895807046491312</v>
      </c>
      <c r="W309">
        <v>268</v>
      </c>
      <c r="X309" t="s">
        <v>33</v>
      </c>
      <c r="Y309" t="s">
        <v>34</v>
      </c>
      <c r="Z309">
        <v>16.809999999999999</v>
      </c>
      <c r="AA309">
        <v>2</v>
      </c>
    </row>
    <row r="310" spans="1:27" x14ac:dyDescent="0.3">
      <c r="A310" t="s">
        <v>988</v>
      </c>
      <c r="B310" s="1">
        <v>45750</v>
      </c>
      <c r="C310" s="1" t="str">
        <f>TEXT(raw_data[[#This Row],[Order_Date]], "mmm")</f>
        <v>Apr</v>
      </c>
      <c r="D310" s="1">
        <v>45753</v>
      </c>
      <c r="E310" s="6">
        <f>raw_data[[#This Row],[Ship_Date]]-raw_data[[#This Row],[Order_Date]]</f>
        <v>3</v>
      </c>
      <c r="F310" s="6" t="str">
        <f>IF(raw_data[[#This Row],[Delivery_Days]] &lt;= 5, "On Time", "Late")</f>
        <v>On Time</v>
      </c>
      <c r="G310" t="s">
        <v>989</v>
      </c>
      <c r="H310" t="s">
        <v>990</v>
      </c>
      <c r="I310" t="s">
        <v>38</v>
      </c>
      <c r="J310" t="s">
        <v>27</v>
      </c>
      <c r="K310" t="s">
        <v>28</v>
      </c>
      <c r="L310" t="s">
        <v>75</v>
      </c>
      <c r="M310" t="s">
        <v>30</v>
      </c>
      <c r="N310" t="s">
        <v>49</v>
      </c>
      <c r="O310" t="s">
        <v>32</v>
      </c>
      <c r="P310">
        <v>5</v>
      </c>
      <c r="Q310">
        <v>497.24</v>
      </c>
      <c r="R310">
        <v>15</v>
      </c>
      <c r="S310">
        <v>2113.27</v>
      </c>
      <c r="T310">
        <v>391.8</v>
      </c>
      <c r="U310">
        <v>448.12</v>
      </c>
      <c r="V310" s="10">
        <f>(raw_data[[#This Row],[Profit]] / (raw_data[[#This Row],[Unit_Price]]* raw_data[[#This Row],[Quantity_Sold]]))</f>
        <v>0.18024294103451052</v>
      </c>
      <c r="W310">
        <v>339</v>
      </c>
      <c r="X310" t="s">
        <v>51</v>
      </c>
      <c r="Y310" t="s">
        <v>79</v>
      </c>
      <c r="Z310">
        <v>43.89</v>
      </c>
      <c r="AA310">
        <v>4</v>
      </c>
    </row>
    <row r="311" spans="1:27" x14ac:dyDescent="0.3">
      <c r="A311" t="s">
        <v>991</v>
      </c>
      <c r="B311" s="1">
        <v>45235</v>
      </c>
      <c r="C311" s="1" t="str">
        <f>TEXT(raw_data[[#This Row],[Order_Date]], "mmm")</f>
        <v>Nov</v>
      </c>
      <c r="D311" s="1">
        <v>45243</v>
      </c>
      <c r="E311" s="6">
        <f>raw_data[[#This Row],[Ship_Date]]-raw_data[[#This Row],[Order_Date]]</f>
        <v>8</v>
      </c>
      <c r="F311" s="6" t="str">
        <f>IF(raw_data[[#This Row],[Delivery_Days]] &lt;= 5, "On Time", "Late")</f>
        <v>Late</v>
      </c>
      <c r="G311" t="s">
        <v>992</v>
      </c>
      <c r="H311" t="s">
        <v>993</v>
      </c>
      <c r="I311" t="s">
        <v>47</v>
      </c>
      <c r="J311" t="s">
        <v>63</v>
      </c>
      <c r="K311" t="s">
        <v>28</v>
      </c>
      <c r="L311" t="s">
        <v>75</v>
      </c>
      <c r="M311" t="s">
        <v>127</v>
      </c>
      <c r="N311" t="s">
        <v>31</v>
      </c>
      <c r="O311" t="s">
        <v>43</v>
      </c>
      <c r="P311">
        <v>9</v>
      </c>
      <c r="Q311">
        <v>1940.61</v>
      </c>
      <c r="R311">
        <v>5</v>
      </c>
      <c r="S311">
        <v>16592.22</v>
      </c>
      <c r="T311">
        <v>1508.34</v>
      </c>
      <c r="U311">
        <v>3695.91</v>
      </c>
      <c r="V311" s="10">
        <f>(raw_data[[#This Row],[Profit]] / (raw_data[[#This Row],[Unit_Price]]* raw_data[[#This Row],[Quantity_Sold]]))</f>
        <v>0.21161215631511054</v>
      </c>
      <c r="W311">
        <v>246</v>
      </c>
      <c r="X311" t="s">
        <v>33</v>
      </c>
      <c r="Y311" t="s">
        <v>34</v>
      </c>
      <c r="Z311">
        <v>24.88</v>
      </c>
      <c r="AA311">
        <v>3</v>
      </c>
    </row>
    <row r="312" spans="1:27" x14ac:dyDescent="0.3">
      <c r="A312" t="s">
        <v>994</v>
      </c>
      <c r="B312" s="1">
        <v>45482</v>
      </c>
      <c r="C312" s="1" t="str">
        <f>TEXT(raw_data[[#This Row],[Order_Date]], "mmm")</f>
        <v>Jul</v>
      </c>
      <c r="D312" s="1">
        <v>45485</v>
      </c>
      <c r="E312" s="6">
        <f>raw_data[[#This Row],[Ship_Date]]-raw_data[[#This Row],[Order_Date]]</f>
        <v>3</v>
      </c>
      <c r="F312" s="6" t="str">
        <f>IF(raw_data[[#This Row],[Delivery_Days]] &lt;= 5, "On Time", "Late")</f>
        <v>On Time</v>
      </c>
      <c r="G312" t="s">
        <v>995</v>
      </c>
      <c r="H312" t="s">
        <v>996</v>
      </c>
      <c r="I312" t="s">
        <v>62</v>
      </c>
      <c r="J312" t="s">
        <v>68</v>
      </c>
      <c r="K312" t="s">
        <v>57</v>
      </c>
      <c r="L312" t="s">
        <v>69</v>
      </c>
      <c r="M312" t="s">
        <v>127</v>
      </c>
      <c r="N312" t="s">
        <v>31</v>
      </c>
      <c r="O312" t="s">
        <v>50</v>
      </c>
      <c r="P312">
        <v>1</v>
      </c>
      <c r="Q312">
        <v>641.97</v>
      </c>
      <c r="R312">
        <v>20</v>
      </c>
      <c r="S312">
        <v>513.58000000000004</v>
      </c>
      <c r="T312">
        <v>542.22</v>
      </c>
      <c r="U312">
        <v>79.8</v>
      </c>
      <c r="V312" s="10">
        <f>(raw_data[[#This Row],[Profit]] / (raw_data[[#This Row],[Unit_Price]]* raw_data[[#This Row],[Quantity_Sold]]))</f>
        <v>0.12430487405953548</v>
      </c>
      <c r="W312">
        <v>273</v>
      </c>
      <c r="X312" t="s">
        <v>33</v>
      </c>
      <c r="Y312" t="s">
        <v>52</v>
      </c>
      <c r="Z312">
        <v>46.49</v>
      </c>
      <c r="AA312">
        <v>4</v>
      </c>
    </row>
    <row r="313" spans="1:27" x14ac:dyDescent="0.3">
      <c r="A313" t="s">
        <v>997</v>
      </c>
      <c r="B313" s="1">
        <v>45449</v>
      </c>
      <c r="C313" s="1" t="str">
        <f>TEXT(raw_data[[#This Row],[Order_Date]], "mmm")</f>
        <v>Jun</v>
      </c>
      <c r="D313" s="1">
        <v>45458</v>
      </c>
      <c r="E313" s="6">
        <f>raw_data[[#This Row],[Ship_Date]]-raw_data[[#This Row],[Order_Date]]</f>
        <v>9</v>
      </c>
      <c r="F313" s="6" t="str">
        <f>IF(raw_data[[#This Row],[Delivery_Days]] &lt;= 5, "On Time", "Late")</f>
        <v>Late</v>
      </c>
      <c r="G313" t="s">
        <v>998</v>
      </c>
      <c r="H313" t="s">
        <v>999</v>
      </c>
      <c r="I313" t="s">
        <v>62</v>
      </c>
      <c r="J313" t="s">
        <v>63</v>
      </c>
      <c r="K313" t="s">
        <v>28</v>
      </c>
      <c r="L313" t="s">
        <v>29</v>
      </c>
      <c r="M313" t="s">
        <v>48</v>
      </c>
      <c r="N313" t="s">
        <v>49</v>
      </c>
      <c r="O313" t="s">
        <v>50</v>
      </c>
      <c r="P313">
        <v>10</v>
      </c>
      <c r="Q313">
        <v>1606.03</v>
      </c>
      <c r="R313">
        <v>5</v>
      </c>
      <c r="S313">
        <v>15257.28</v>
      </c>
      <c r="T313">
        <v>1347.51</v>
      </c>
      <c r="U313">
        <v>2455.94</v>
      </c>
      <c r="V313" s="10">
        <f>(raw_data[[#This Row],[Profit]] / (raw_data[[#This Row],[Unit_Price]]* raw_data[[#This Row],[Quantity_Sold]]))</f>
        <v>0.15291993300249684</v>
      </c>
      <c r="W313">
        <v>451</v>
      </c>
      <c r="X313" t="s">
        <v>51</v>
      </c>
      <c r="Y313" t="s">
        <v>79</v>
      </c>
      <c r="Z313">
        <v>16.25</v>
      </c>
      <c r="AA313">
        <v>4</v>
      </c>
    </row>
    <row r="314" spans="1:27" x14ac:dyDescent="0.3">
      <c r="A314" t="s">
        <v>1000</v>
      </c>
      <c r="B314" s="1">
        <v>45791</v>
      </c>
      <c r="C314" s="1" t="str">
        <f>TEXT(raw_data[[#This Row],[Order_Date]], "mmm")</f>
        <v>May</v>
      </c>
      <c r="D314" s="1">
        <v>45801</v>
      </c>
      <c r="E314" s="6">
        <f>raw_data[[#This Row],[Ship_Date]]-raw_data[[#This Row],[Order_Date]]</f>
        <v>10</v>
      </c>
      <c r="F314" s="6" t="str">
        <f>IF(raw_data[[#This Row],[Delivery_Days]] &lt;= 5, "On Time", "Late")</f>
        <v>Late</v>
      </c>
      <c r="G314" t="s">
        <v>1001</v>
      </c>
      <c r="H314" t="s">
        <v>1002</v>
      </c>
      <c r="I314" t="s">
        <v>62</v>
      </c>
      <c r="J314" t="s">
        <v>68</v>
      </c>
      <c r="K314" t="s">
        <v>57</v>
      </c>
      <c r="L314" t="s">
        <v>41</v>
      </c>
      <c r="M314" t="s">
        <v>30</v>
      </c>
      <c r="N314" t="s">
        <v>31</v>
      </c>
      <c r="O314" t="s">
        <v>83</v>
      </c>
      <c r="P314">
        <v>4</v>
      </c>
      <c r="Q314">
        <v>204.46</v>
      </c>
      <c r="R314">
        <v>20</v>
      </c>
      <c r="S314">
        <v>654.27</v>
      </c>
      <c r="T314">
        <v>169.57</v>
      </c>
      <c r="U314">
        <v>111.65</v>
      </c>
      <c r="V314" s="10">
        <f>(raw_data[[#This Row],[Profit]] / (raw_data[[#This Row],[Unit_Price]]* raw_data[[#This Row],[Quantity_Sold]]))</f>
        <v>0.13651814535850534</v>
      </c>
      <c r="W314">
        <v>414</v>
      </c>
      <c r="X314" t="s">
        <v>51</v>
      </c>
      <c r="Y314" t="s">
        <v>79</v>
      </c>
      <c r="Z314">
        <v>13.46</v>
      </c>
      <c r="AA314">
        <v>1</v>
      </c>
    </row>
    <row r="315" spans="1:27" x14ac:dyDescent="0.3">
      <c r="A315" t="s">
        <v>1003</v>
      </c>
      <c r="B315" s="1">
        <v>45359</v>
      </c>
      <c r="C315" s="1" t="str">
        <f>TEXT(raw_data[[#This Row],[Order_Date]], "mmm")</f>
        <v>Mar</v>
      </c>
      <c r="D315" s="1">
        <v>45369</v>
      </c>
      <c r="E315" s="6">
        <f>raw_data[[#This Row],[Ship_Date]]-raw_data[[#This Row],[Order_Date]]</f>
        <v>10</v>
      </c>
      <c r="F315" s="6" t="str">
        <f>IF(raw_data[[#This Row],[Delivery_Days]] &lt;= 5, "On Time", "Late")</f>
        <v>Late</v>
      </c>
      <c r="G315" t="s">
        <v>1004</v>
      </c>
      <c r="H315" t="s">
        <v>1005</v>
      </c>
      <c r="I315" t="s">
        <v>47</v>
      </c>
      <c r="J315" t="s">
        <v>90</v>
      </c>
      <c r="K315" t="s">
        <v>40</v>
      </c>
      <c r="L315" t="s">
        <v>41</v>
      </c>
      <c r="M315" t="s">
        <v>30</v>
      </c>
      <c r="N315" t="s">
        <v>49</v>
      </c>
      <c r="O315" t="s">
        <v>43</v>
      </c>
      <c r="P315">
        <v>8</v>
      </c>
      <c r="Q315">
        <v>265.19</v>
      </c>
      <c r="R315">
        <v>20</v>
      </c>
      <c r="S315">
        <v>1697.22</v>
      </c>
      <c r="T315">
        <v>195.13</v>
      </c>
      <c r="U315">
        <v>448.38</v>
      </c>
      <c r="V315" s="10">
        <f>(raw_data[[#This Row],[Profit]] / (raw_data[[#This Row],[Unit_Price]]* raw_data[[#This Row],[Quantity_Sold]]))</f>
        <v>0.21134846713676986</v>
      </c>
      <c r="W315">
        <v>9</v>
      </c>
      <c r="X315" t="s">
        <v>33</v>
      </c>
      <c r="Y315" t="s">
        <v>34</v>
      </c>
      <c r="Z315">
        <v>48.64</v>
      </c>
      <c r="AA315">
        <v>1</v>
      </c>
    </row>
    <row r="316" spans="1:27" x14ac:dyDescent="0.3">
      <c r="A316" t="s">
        <v>1006</v>
      </c>
      <c r="B316" s="1">
        <v>45219</v>
      </c>
      <c r="C316" s="1" t="str">
        <f>TEXT(raw_data[[#This Row],[Order_Date]], "mmm")</f>
        <v>Oct</v>
      </c>
      <c r="D316" s="1">
        <v>45222</v>
      </c>
      <c r="E316" s="6">
        <f>raw_data[[#This Row],[Ship_Date]]-raw_data[[#This Row],[Order_Date]]</f>
        <v>3</v>
      </c>
      <c r="F316" s="6" t="str">
        <f>IF(raw_data[[#This Row],[Delivery_Days]] &lt;= 5, "On Time", "Late")</f>
        <v>On Time</v>
      </c>
      <c r="G316" t="s">
        <v>1007</v>
      </c>
      <c r="H316" t="s">
        <v>1008</v>
      </c>
      <c r="I316" t="s">
        <v>26</v>
      </c>
      <c r="J316" t="s">
        <v>90</v>
      </c>
      <c r="K316" t="s">
        <v>40</v>
      </c>
      <c r="L316" t="s">
        <v>29</v>
      </c>
      <c r="M316" t="s">
        <v>30</v>
      </c>
      <c r="N316" t="s">
        <v>31</v>
      </c>
      <c r="O316" t="s">
        <v>71</v>
      </c>
      <c r="P316">
        <v>8</v>
      </c>
      <c r="Q316">
        <v>574.92999999999995</v>
      </c>
      <c r="R316">
        <v>0</v>
      </c>
      <c r="S316">
        <v>4599.4399999999996</v>
      </c>
      <c r="T316">
        <v>385.11</v>
      </c>
      <c r="U316">
        <v>1518.56</v>
      </c>
      <c r="V316" s="10">
        <f>(raw_data[[#This Row],[Profit]] / (raw_data[[#This Row],[Unit_Price]]* raw_data[[#This Row],[Quantity_Sold]]))</f>
        <v>0.33016193275703132</v>
      </c>
      <c r="W316">
        <v>175</v>
      </c>
      <c r="X316" t="s">
        <v>51</v>
      </c>
      <c r="Y316" t="s">
        <v>79</v>
      </c>
      <c r="Z316">
        <v>40.36</v>
      </c>
      <c r="AA316">
        <v>4</v>
      </c>
    </row>
    <row r="317" spans="1:27" x14ac:dyDescent="0.3">
      <c r="A317" t="s">
        <v>1009</v>
      </c>
      <c r="B317" s="1">
        <v>45361</v>
      </c>
      <c r="C317" s="1" t="str">
        <f>TEXT(raw_data[[#This Row],[Order_Date]], "mmm")</f>
        <v>Mar</v>
      </c>
      <c r="D317" s="1">
        <v>45368</v>
      </c>
      <c r="E317" s="6">
        <f>raw_data[[#This Row],[Ship_Date]]-raw_data[[#This Row],[Order_Date]]</f>
        <v>7</v>
      </c>
      <c r="F317" s="6" t="str">
        <f>IF(raw_data[[#This Row],[Delivery_Days]] &lt;= 5, "On Time", "Late")</f>
        <v>Late</v>
      </c>
      <c r="G317" t="s">
        <v>1010</v>
      </c>
      <c r="H317" t="s">
        <v>1011</v>
      </c>
      <c r="I317" t="s">
        <v>26</v>
      </c>
      <c r="J317" t="s">
        <v>94</v>
      </c>
      <c r="K317" t="s">
        <v>28</v>
      </c>
      <c r="L317" t="s">
        <v>75</v>
      </c>
      <c r="M317" t="s">
        <v>58</v>
      </c>
      <c r="N317" t="s">
        <v>31</v>
      </c>
      <c r="O317" t="s">
        <v>71</v>
      </c>
      <c r="P317">
        <v>3</v>
      </c>
      <c r="Q317">
        <v>693.98</v>
      </c>
      <c r="R317">
        <v>0</v>
      </c>
      <c r="S317">
        <v>2081.94</v>
      </c>
      <c r="T317">
        <v>471.87</v>
      </c>
      <c r="U317">
        <v>666.33</v>
      </c>
      <c r="V317" s="10">
        <f>(raw_data[[#This Row],[Profit]] / (raw_data[[#This Row],[Unit_Price]]* raw_data[[#This Row],[Quantity_Sold]]))</f>
        <v>0.32005245107928182</v>
      </c>
      <c r="W317">
        <v>98</v>
      </c>
      <c r="X317" t="s">
        <v>51</v>
      </c>
      <c r="Y317" t="s">
        <v>79</v>
      </c>
      <c r="Z317">
        <v>42.27</v>
      </c>
      <c r="AA317">
        <v>1</v>
      </c>
    </row>
    <row r="318" spans="1:27" x14ac:dyDescent="0.3">
      <c r="A318" t="s">
        <v>1012</v>
      </c>
      <c r="B318" s="1">
        <v>45520</v>
      </c>
      <c r="C318" s="1" t="str">
        <f>TEXT(raw_data[[#This Row],[Order_Date]], "mmm")</f>
        <v>Aug</v>
      </c>
      <c r="D318" s="1">
        <v>45522</v>
      </c>
      <c r="E318" s="6">
        <f>raw_data[[#This Row],[Ship_Date]]-raw_data[[#This Row],[Order_Date]]</f>
        <v>2</v>
      </c>
      <c r="F318" s="6" t="str">
        <f>IF(raw_data[[#This Row],[Delivery_Days]] &lt;= 5, "On Time", "Late")</f>
        <v>On Time</v>
      </c>
      <c r="G318" t="s">
        <v>1013</v>
      </c>
      <c r="H318" t="s">
        <v>1014</v>
      </c>
      <c r="I318" t="s">
        <v>38</v>
      </c>
      <c r="J318" t="s">
        <v>56</v>
      </c>
      <c r="K318" t="s">
        <v>57</v>
      </c>
      <c r="L318" t="s">
        <v>75</v>
      </c>
      <c r="M318" t="s">
        <v>150</v>
      </c>
      <c r="N318" t="s">
        <v>31</v>
      </c>
      <c r="O318" t="s">
        <v>50</v>
      </c>
      <c r="P318">
        <v>1</v>
      </c>
      <c r="Q318">
        <v>531.97</v>
      </c>
      <c r="R318">
        <v>5</v>
      </c>
      <c r="S318">
        <v>505.37</v>
      </c>
      <c r="T318">
        <v>392.73</v>
      </c>
      <c r="U318">
        <v>132.28</v>
      </c>
      <c r="V318" s="10">
        <f>(raw_data[[#This Row],[Profit]] / (raw_data[[#This Row],[Unit_Price]]* raw_data[[#This Row],[Quantity_Sold]]))</f>
        <v>0.24866063875782468</v>
      </c>
      <c r="W318">
        <v>348</v>
      </c>
      <c r="X318" t="s">
        <v>51</v>
      </c>
      <c r="Y318" t="s">
        <v>79</v>
      </c>
      <c r="Z318">
        <v>12.14</v>
      </c>
      <c r="AA318">
        <v>1</v>
      </c>
    </row>
    <row r="319" spans="1:27" x14ac:dyDescent="0.3">
      <c r="A319" t="s">
        <v>1015</v>
      </c>
      <c r="B319" s="1">
        <v>45693</v>
      </c>
      <c r="C319" s="1" t="str">
        <f>TEXT(raw_data[[#This Row],[Order_Date]], "mmm")</f>
        <v>Feb</v>
      </c>
      <c r="D319" s="1">
        <v>45697</v>
      </c>
      <c r="E319" s="6">
        <f>raw_data[[#This Row],[Ship_Date]]-raw_data[[#This Row],[Order_Date]]</f>
        <v>4</v>
      </c>
      <c r="F319" s="6" t="str">
        <f>IF(raw_data[[#This Row],[Delivery_Days]] &lt;= 5, "On Time", "Late")</f>
        <v>On Time</v>
      </c>
      <c r="G319" t="s">
        <v>1016</v>
      </c>
      <c r="H319" t="s">
        <v>1017</v>
      </c>
      <c r="I319" t="s">
        <v>26</v>
      </c>
      <c r="J319" t="s">
        <v>27</v>
      </c>
      <c r="K319" t="s">
        <v>28</v>
      </c>
      <c r="L319" t="s">
        <v>69</v>
      </c>
      <c r="M319" t="s">
        <v>150</v>
      </c>
      <c r="N319" t="s">
        <v>49</v>
      </c>
      <c r="O319" t="s">
        <v>50</v>
      </c>
      <c r="P319">
        <v>4</v>
      </c>
      <c r="Q319">
        <v>1295.1099999999999</v>
      </c>
      <c r="R319">
        <v>10</v>
      </c>
      <c r="S319">
        <v>4662.3999999999996</v>
      </c>
      <c r="T319">
        <v>1121.9000000000001</v>
      </c>
      <c r="U319">
        <v>623.55999999999995</v>
      </c>
      <c r="V319" s="10">
        <f>(raw_data[[#This Row],[Profit]] / (raw_data[[#This Row],[Unit_Price]]* raw_data[[#This Row],[Quantity_Sold]]))</f>
        <v>0.1203681540564122</v>
      </c>
      <c r="W319">
        <v>166</v>
      </c>
      <c r="X319" t="s">
        <v>33</v>
      </c>
      <c r="Y319" t="s">
        <v>34</v>
      </c>
      <c r="Z319">
        <v>40.75</v>
      </c>
      <c r="AA319">
        <v>5</v>
      </c>
    </row>
    <row r="320" spans="1:27" x14ac:dyDescent="0.3">
      <c r="A320" t="s">
        <v>1018</v>
      </c>
      <c r="B320" s="1">
        <v>45517</v>
      </c>
      <c r="C320" s="1" t="str">
        <f>TEXT(raw_data[[#This Row],[Order_Date]], "mmm")</f>
        <v>Aug</v>
      </c>
      <c r="D320" s="1">
        <v>45525</v>
      </c>
      <c r="E320" s="6">
        <f>raw_data[[#This Row],[Ship_Date]]-raw_data[[#This Row],[Order_Date]]</f>
        <v>8</v>
      </c>
      <c r="F320" s="6" t="str">
        <f>IF(raw_data[[#This Row],[Delivery_Days]] &lt;= 5, "On Time", "Late")</f>
        <v>Late</v>
      </c>
      <c r="G320" t="s">
        <v>1019</v>
      </c>
      <c r="H320" t="s">
        <v>1020</v>
      </c>
      <c r="I320" t="s">
        <v>38</v>
      </c>
      <c r="J320" t="s">
        <v>27</v>
      </c>
      <c r="K320" t="s">
        <v>28</v>
      </c>
      <c r="L320" t="s">
        <v>75</v>
      </c>
      <c r="M320" t="s">
        <v>137</v>
      </c>
      <c r="N320" t="s">
        <v>31</v>
      </c>
      <c r="O320" t="s">
        <v>32</v>
      </c>
      <c r="P320">
        <v>1</v>
      </c>
      <c r="Q320">
        <v>67.41</v>
      </c>
      <c r="R320">
        <v>20</v>
      </c>
      <c r="S320">
        <v>53.93</v>
      </c>
      <c r="T320">
        <v>56.29</v>
      </c>
      <c r="U320">
        <v>8.9</v>
      </c>
      <c r="V320" s="10">
        <f>(raw_data[[#This Row],[Profit]] / (raw_data[[#This Row],[Unit_Price]]* raw_data[[#This Row],[Quantity_Sold]]))</f>
        <v>0.13202788903723484</v>
      </c>
      <c r="W320">
        <v>127</v>
      </c>
      <c r="X320" t="s">
        <v>33</v>
      </c>
      <c r="Y320" t="s">
        <v>79</v>
      </c>
      <c r="Z320">
        <v>9.11</v>
      </c>
      <c r="AA320">
        <v>5</v>
      </c>
    </row>
    <row r="321" spans="1:27" x14ac:dyDescent="0.3">
      <c r="A321" t="s">
        <v>1021</v>
      </c>
      <c r="B321" s="1">
        <v>45350</v>
      </c>
      <c r="C321" s="1" t="str">
        <f>TEXT(raw_data[[#This Row],[Order_Date]], "mmm")</f>
        <v>Feb</v>
      </c>
      <c r="D321" s="1">
        <v>45353</v>
      </c>
      <c r="E321" s="6">
        <f>raw_data[[#This Row],[Ship_Date]]-raw_data[[#This Row],[Order_Date]]</f>
        <v>3</v>
      </c>
      <c r="F321" s="6" t="str">
        <f>IF(raw_data[[#This Row],[Delivery_Days]] &lt;= 5, "On Time", "Late")</f>
        <v>On Time</v>
      </c>
      <c r="G321" t="s">
        <v>1022</v>
      </c>
      <c r="H321" t="s">
        <v>1023</v>
      </c>
      <c r="I321" t="s">
        <v>47</v>
      </c>
      <c r="J321" t="s">
        <v>94</v>
      </c>
      <c r="K321" t="s">
        <v>28</v>
      </c>
      <c r="L321" t="s">
        <v>29</v>
      </c>
      <c r="M321" t="s">
        <v>58</v>
      </c>
      <c r="N321" t="s">
        <v>49</v>
      </c>
      <c r="O321" t="s">
        <v>43</v>
      </c>
      <c r="P321">
        <v>3</v>
      </c>
      <c r="Q321">
        <v>743.26</v>
      </c>
      <c r="R321">
        <v>20</v>
      </c>
      <c r="S321">
        <v>1783.82</v>
      </c>
      <c r="T321">
        <v>622.44000000000005</v>
      </c>
      <c r="U321">
        <v>289.97000000000003</v>
      </c>
      <c r="V321" s="10">
        <f>(raw_data[[#This Row],[Profit]] / (raw_data[[#This Row],[Unit_Price]]* raw_data[[#This Row],[Quantity_Sold]]))</f>
        <v>0.13004421960910945</v>
      </c>
      <c r="W321">
        <v>285</v>
      </c>
      <c r="X321" t="s">
        <v>51</v>
      </c>
      <c r="Y321" t="s">
        <v>79</v>
      </c>
      <c r="Z321">
        <v>37.99</v>
      </c>
      <c r="AA321">
        <v>1</v>
      </c>
    </row>
    <row r="322" spans="1:27" x14ac:dyDescent="0.3">
      <c r="A322" t="s">
        <v>1024</v>
      </c>
      <c r="B322" s="1">
        <v>45223</v>
      </c>
      <c r="C322" s="1" t="str">
        <f>TEXT(raw_data[[#This Row],[Order_Date]], "mmm")</f>
        <v>Oct</v>
      </c>
      <c r="D322" s="1">
        <v>45232</v>
      </c>
      <c r="E322" s="6">
        <f>raw_data[[#This Row],[Ship_Date]]-raw_data[[#This Row],[Order_Date]]</f>
        <v>9</v>
      </c>
      <c r="F322" s="6" t="str">
        <f>IF(raw_data[[#This Row],[Delivery_Days]] &lt;= 5, "On Time", "Late")</f>
        <v>Late</v>
      </c>
      <c r="G322" t="s">
        <v>1025</v>
      </c>
      <c r="H322" t="s">
        <v>1026</v>
      </c>
      <c r="I322" t="s">
        <v>62</v>
      </c>
      <c r="J322" t="s">
        <v>68</v>
      </c>
      <c r="K322" t="s">
        <v>57</v>
      </c>
      <c r="L322" t="s">
        <v>69</v>
      </c>
      <c r="M322" t="s">
        <v>127</v>
      </c>
      <c r="N322" t="s">
        <v>31</v>
      </c>
      <c r="O322" t="s">
        <v>71</v>
      </c>
      <c r="P322">
        <v>1</v>
      </c>
      <c r="Q322">
        <v>538.86</v>
      </c>
      <c r="R322">
        <v>15</v>
      </c>
      <c r="S322">
        <v>458.03</v>
      </c>
      <c r="T322">
        <v>437.55</v>
      </c>
      <c r="U322">
        <v>86.11</v>
      </c>
      <c r="V322" s="10">
        <f>(raw_data[[#This Row],[Profit]] / (raw_data[[#This Row],[Unit_Price]]* raw_data[[#This Row],[Quantity_Sold]]))</f>
        <v>0.15980031919236906</v>
      </c>
      <c r="W322">
        <v>290</v>
      </c>
      <c r="X322" t="s">
        <v>33</v>
      </c>
      <c r="Y322" t="s">
        <v>52</v>
      </c>
      <c r="Z322">
        <v>20.64</v>
      </c>
      <c r="AA322">
        <v>4</v>
      </c>
    </row>
    <row r="323" spans="1:27" x14ac:dyDescent="0.3">
      <c r="A323" t="s">
        <v>1027</v>
      </c>
      <c r="B323" s="1">
        <v>45767</v>
      </c>
      <c r="C323" s="1" t="str">
        <f>TEXT(raw_data[[#This Row],[Order_Date]], "mmm")</f>
        <v>Apr</v>
      </c>
      <c r="D323" s="1">
        <v>45776</v>
      </c>
      <c r="E323" s="6">
        <f>raw_data[[#This Row],[Ship_Date]]-raw_data[[#This Row],[Order_Date]]</f>
        <v>9</v>
      </c>
      <c r="F323" s="6" t="str">
        <f>IF(raw_data[[#This Row],[Delivery_Days]] &lt;= 5, "On Time", "Late")</f>
        <v>Late</v>
      </c>
      <c r="G323" t="s">
        <v>1028</v>
      </c>
      <c r="H323" t="s">
        <v>1029</v>
      </c>
      <c r="I323" t="s">
        <v>62</v>
      </c>
      <c r="J323" t="s">
        <v>63</v>
      </c>
      <c r="K323" t="s">
        <v>28</v>
      </c>
      <c r="L323" t="s">
        <v>41</v>
      </c>
      <c r="M323" t="s">
        <v>70</v>
      </c>
      <c r="N323" t="s">
        <v>31</v>
      </c>
      <c r="O323" t="s">
        <v>32</v>
      </c>
      <c r="P323">
        <v>8</v>
      </c>
      <c r="Q323">
        <v>1085.72</v>
      </c>
      <c r="R323">
        <v>10</v>
      </c>
      <c r="S323">
        <v>7817.18</v>
      </c>
      <c r="T323">
        <v>918.33</v>
      </c>
      <c r="U323">
        <v>1205.21</v>
      </c>
      <c r="V323" s="10">
        <f>(raw_data[[#This Row],[Profit]] / (raw_data[[#This Row],[Unit_Price]]* raw_data[[#This Row],[Quantity_Sold]]))</f>
        <v>0.1387569999631581</v>
      </c>
      <c r="W323">
        <v>397</v>
      </c>
      <c r="X323" t="s">
        <v>51</v>
      </c>
      <c r="Y323" t="s">
        <v>52</v>
      </c>
      <c r="Z323">
        <v>13.35</v>
      </c>
      <c r="AA323">
        <v>1</v>
      </c>
    </row>
    <row r="324" spans="1:27" x14ac:dyDescent="0.3">
      <c r="A324" t="s">
        <v>1030</v>
      </c>
      <c r="B324" s="1">
        <v>45633</v>
      </c>
      <c r="C324" s="1" t="str">
        <f>TEXT(raw_data[[#This Row],[Order_Date]], "mmm")</f>
        <v>Dec</v>
      </c>
      <c r="D324" s="1">
        <v>45641</v>
      </c>
      <c r="E324" s="6">
        <f>raw_data[[#This Row],[Ship_Date]]-raw_data[[#This Row],[Order_Date]]</f>
        <v>8</v>
      </c>
      <c r="F324" s="6" t="str">
        <f>IF(raw_data[[#This Row],[Delivery_Days]] &lt;= 5, "On Time", "Late")</f>
        <v>Late</v>
      </c>
      <c r="G324" t="s">
        <v>1031</v>
      </c>
      <c r="H324" t="s">
        <v>1032</v>
      </c>
      <c r="I324" t="s">
        <v>38</v>
      </c>
      <c r="J324" t="s">
        <v>94</v>
      </c>
      <c r="K324" t="s">
        <v>28</v>
      </c>
      <c r="L324" t="s">
        <v>41</v>
      </c>
      <c r="M324" t="s">
        <v>117</v>
      </c>
      <c r="N324" t="s">
        <v>31</v>
      </c>
      <c r="O324" t="s">
        <v>43</v>
      </c>
      <c r="P324">
        <v>9</v>
      </c>
      <c r="Q324">
        <v>1455.96</v>
      </c>
      <c r="R324">
        <v>15</v>
      </c>
      <c r="S324">
        <v>11138.09</v>
      </c>
      <c r="T324">
        <v>956.51</v>
      </c>
      <c r="U324">
        <v>3820.79</v>
      </c>
      <c r="V324" s="10">
        <f>(raw_data[[#This Row],[Profit]] / (raw_data[[#This Row],[Unit_Price]]* raw_data[[#This Row],[Quantity_Sold]]))</f>
        <v>0.29158233895314584</v>
      </c>
      <c r="W324">
        <v>209</v>
      </c>
      <c r="X324" t="s">
        <v>51</v>
      </c>
      <c r="Y324" t="s">
        <v>34</v>
      </c>
      <c r="Z324">
        <v>9.33</v>
      </c>
      <c r="AA324">
        <v>1</v>
      </c>
    </row>
    <row r="325" spans="1:27" x14ac:dyDescent="0.3">
      <c r="A325" t="s">
        <v>1033</v>
      </c>
      <c r="B325" s="1">
        <v>45637</v>
      </c>
      <c r="C325" s="1" t="str">
        <f>TEXT(raw_data[[#This Row],[Order_Date]], "mmm")</f>
        <v>Dec</v>
      </c>
      <c r="D325" s="1">
        <v>45639</v>
      </c>
      <c r="E325" s="6">
        <f>raw_data[[#This Row],[Ship_Date]]-raw_data[[#This Row],[Order_Date]]</f>
        <v>2</v>
      </c>
      <c r="F325" s="6" t="str">
        <f>IF(raw_data[[#This Row],[Delivery_Days]] &lt;= 5, "On Time", "Late")</f>
        <v>On Time</v>
      </c>
      <c r="G325" t="s">
        <v>1034</v>
      </c>
      <c r="H325" t="s">
        <v>1035</v>
      </c>
      <c r="I325" t="s">
        <v>26</v>
      </c>
      <c r="J325" t="s">
        <v>39</v>
      </c>
      <c r="K325" t="s">
        <v>40</v>
      </c>
      <c r="L325" t="s">
        <v>41</v>
      </c>
      <c r="M325" t="s">
        <v>127</v>
      </c>
      <c r="N325" t="s">
        <v>31</v>
      </c>
      <c r="O325" t="s">
        <v>50</v>
      </c>
      <c r="P325">
        <v>4</v>
      </c>
      <c r="Q325">
        <v>1753.31</v>
      </c>
      <c r="R325">
        <v>0</v>
      </c>
      <c r="S325">
        <v>7013.24</v>
      </c>
      <c r="T325">
        <v>1307.29</v>
      </c>
      <c r="U325">
        <v>1784.08</v>
      </c>
      <c r="V325" s="10">
        <f>(raw_data[[#This Row],[Profit]] / (raw_data[[#This Row],[Unit_Price]]* raw_data[[#This Row],[Quantity_Sold]]))</f>
        <v>0.25438741580211144</v>
      </c>
      <c r="W325">
        <v>269</v>
      </c>
      <c r="X325" t="s">
        <v>51</v>
      </c>
      <c r="Y325" t="s">
        <v>34</v>
      </c>
      <c r="Z325">
        <v>21.49</v>
      </c>
      <c r="AA325">
        <v>5</v>
      </c>
    </row>
    <row r="326" spans="1:27" x14ac:dyDescent="0.3">
      <c r="A326" t="s">
        <v>1036</v>
      </c>
      <c r="B326" s="1">
        <v>45295</v>
      </c>
      <c r="C326" s="1" t="str">
        <f>TEXT(raw_data[[#This Row],[Order_Date]], "mmm")</f>
        <v>Jan</v>
      </c>
      <c r="D326" s="1">
        <v>45296</v>
      </c>
      <c r="E326" s="6">
        <f>raw_data[[#This Row],[Ship_Date]]-raw_data[[#This Row],[Order_Date]]</f>
        <v>1</v>
      </c>
      <c r="F326" s="6" t="str">
        <f>IF(raw_data[[#This Row],[Delivery_Days]] &lt;= 5, "On Time", "Late")</f>
        <v>On Time</v>
      </c>
      <c r="G326" t="s">
        <v>1037</v>
      </c>
      <c r="H326" t="s">
        <v>1038</v>
      </c>
      <c r="I326" t="s">
        <v>62</v>
      </c>
      <c r="J326" t="s">
        <v>27</v>
      </c>
      <c r="K326" t="s">
        <v>28</v>
      </c>
      <c r="L326" t="s">
        <v>29</v>
      </c>
      <c r="M326" t="s">
        <v>137</v>
      </c>
      <c r="N326" t="s">
        <v>31</v>
      </c>
      <c r="O326" t="s">
        <v>43</v>
      </c>
      <c r="P326">
        <v>2</v>
      </c>
      <c r="Q326">
        <v>1328.71</v>
      </c>
      <c r="R326">
        <v>15</v>
      </c>
      <c r="S326">
        <v>2258.81</v>
      </c>
      <c r="T326">
        <v>1116.52</v>
      </c>
      <c r="U326">
        <v>360.72</v>
      </c>
      <c r="V326" s="10">
        <f>(raw_data[[#This Row],[Profit]] / (raw_data[[#This Row],[Unit_Price]]* raw_data[[#This Row],[Quantity_Sold]]))</f>
        <v>0.13574068081071114</v>
      </c>
      <c r="W326">
        <v>406</v>
      </c>
      <c r="X326" t="s">
        <v>33</v>
      </c>
      <c r="Y326" t="s">
        <v>52</v>
      </c>
      <c r="Z326">
        <v>16.96</v>
      </c>
      <c r="AA326">
        <v>1</v>
      </c>
    </row>
    <row r="327" spans="1:27" x14ac:dyDescent="0.3">
      <c r="A327" t="s">
        <v>1039</v>
      </c>
      <c r="B327" s="1">
        <v>45283</v>
      </c>
      <c r="C327" s="1" t="str">
        <f>TEXT(raw_data[[#This Row],[Order_Date]], "mmm")</f>
        <v>Dec</v>
      </c>
      <c r="D327" s="1">
        <v>45287</v>
      </c>
      <c r="E327" s="6">
        <f>raw_data[[#This Row],[Ship_Date]]-raw_data[[#This Row],[Order_Date]]</f>
        <v>4</v>
      </c>
      <c r="F327" s="6" t="str">
        <f>IF(raw_data[[#This Row],[Delivery_Days]] &lt;= 5, "On Time", "Late")</f>
        <v>On Time</v>
      </c>
      <c r="G327" t="s">
        <v>1040</v>
      </c>
      <c r="H327" t="s">
        <v>1041</v>
      </c>
      <c r="I327" t="s">
        <v>47</v>
      </c>
      <c r="J327" t="s">
        <v>27</v>
      </c>
      <c r="K327" t="s">
        <v>28</v>
      </c>
      <c r="L327" t="s">
        <v>69</v>
      </c>
      <c r="M327" t="s">
        <v>70</v>
      </c>
      <c r="N327" t="s">
        <v>49</v>
      </c>
      <c r="O327" t="s">
        <v>71</v>
      </c>
      <c r="P327">
        <v>9</v>
      </c>
      <c r="Q327">
        <v>1891.98</v>
      </c>
      <c r="R327">
        <v>0</v>
      </c>
      <c r="S327">
        <v>17027.82</v>
      </c>
      <c r="T327">
        <v>1192.6400000000001</v>
      </c>
      <c r="U327">
        <v>6294.06</v>
      </c>
      <c r="V327" s="10">
        <f>(raw_data[[#This Row],[Profit]] / (raw_data[[#This Row],[Unit_Price]]* raw_data[[#This Row],[Quantity_Sold]]))</f>
        <v>0.36963392847704524</v>
      </c>
      <c r="W327">
        <v>269</v>
      </c>
      <c r="X327" t="s">
        <v>33</v>
      </c>
      <c r="Y327" t="s">
        <v>52</v>
      </c>
      <c r="Z327">
        <v>33.14</v>
      </c>
      <c r="AA327">
        <v>2</v>
      </c>
    </row>
    <row r="328" spans="1:27" x14ac:dyDescent="0.3">
      <c r="A328" t="s">
        <v>1042</v>
      </c>
      <c r="B328" s="1">
        <v>45768</v>
      </c>
      <c r="C328" s="1" t="str">
        <f>TEXT(raw_data[[#This Row],[Order_Date]], "mmm")</f>
        <v>Apr</v>
      </c>
      <c r="D328" s="1">
        <v>45771</v>
      </c>
      <c r="E328" s="6">
        <f>raw_data[[#This Row],[Ship_Date]]-raw_data[[#This Row],[Order_Date]]</f>
        <v>3</v>
      </c>
      <c r="F328" s="6" t="str">
        <f>IF(raw_data[[#This Row],[Delivery_Days]] &lt;= 5, "On Time", "Late")</f>
        <v>On Time</v>
      </c>
      <c r="G328" t="s">
        <v>1043</v>
      </c>
      <c r="H328" t="s">
        <v>1044</v>
      </c>
      <c r="I328" t="s">
        <v>38</v>
      </c>
      <c r="J328" t="s">
        <v>68</v>
      </c>
      <c r="K328" t="s">
        <v>57</v>
      </c>
      <c r="L328" t="s">
        <v>29</v>
      </c>
      <c r="M328" t="s">
        <v>64</v>
      </c>
      <c r="N328" t="s">
        <v>31</v>
      </c>
      <c r="O328" t="s">
        <v>83</v>
      </c>
      <c r="P328">
        <v>8</v>
      </c>
      <c r="Q328">
        <v>748.03</v>
      </c>
      <c r="R328">
        <v>15</v>
      </c>
      <c r="S328">
        <v>5086.6000000000004</v>
      </c>
      <c r="T328">
        <v>646.92999999999995</v>
      </c>
      <c r="U328">
        <v>687.48</v>
      </c>
      <c r="V328" s="10">
        <f>(raw_data[[#This Row],[Profit]] / (raw_data[[#This Row],[Unit_Price]]* raw_data[[#This Row],[Quantity_Sold]]))</f>
        <v>0.11488175607930164</v>
      </c>
      <c r="W328">
        <v>172</v>
      </c>
      <c r="X328" t="s">
        <v>33</v>
      </c>
      <c r="Y328" t="s">
        <v>52</v>
      </c>
      <c r="Z328">
        <v>49.93</v>
      </c>
      <c r="AA328">
        <v>4</v>
      </c>
    </row>
    <row r="329" spans="1:27" x14ac:dyDescent="0.3">
      <c r="A329" t="s">
        <v>1045</v>
      </c>
      <c r="B329" s="1">
        <v>45629</v>
      </c>
      <c r="C329" s="1" t="str">
        <f>TEXT(raw_data[[#This Row],[Order_Date]], "mmm")</f>
        <v>Dec</v>
      </c>
      <c r="D329" s="1">
        <v>45636</v>
      </c>
      <c r="E329" s="6">
        <f>raw_data[[#This Row],[Ship_Date]]-raw_data[[#This Row],[Order_Date]]</f>
        <v>7</v>
      </c>
      <c r="F329" s="6" t="str">
        <f>IF(raw_data[[#This Row],[Delivery_Days]] &lt;= 5, "On Time", "Late")</f>
        <v>Late</v>
      </c>
      <c r="G329" t="s">
        <v>1046</v>
      </c>
      <c r="H329" t="s">
        <v>1047</v>
      </c>
      <c r="I329" t="s">
        <v>62</v>
      </c>
      <c r="J329" t="s">
        <v>94</v>
      </c>
      <c r="K329" t="s">
        <v>28</v>
      </c>
      <c r="L329" t="s">
        <v>69</v>
      </c>
      <c r="M329" t="s">
        <v>42</v>
      </c>
      <c r="N329" t="s">
        <v>49</v>
      </c>
      <c r="O329" t="s">
        <v>83</v>
      </c>
      <c r="P329">
        <v>6</v>
      </c>
      <c r="Q329">
        <v>1983.35</v>
      </c>
      <c r="R329">
        <v>10</v>
      </c>
      <c r="S329">
        <v>10710.09</v>
      </c>
      <c r="T329">
        <v>1435.36</v>
      </c>
      <c r="U329">
        <v>2959.15</v>
      </c>
      <c r="V329" s="10">
        <f>(raw_data[[#This Row],[Profit]] / (raw_data[[#This Row],[Unit_Price]]* raw_data[[#This Row],[Quantity_Sold]]))</f>
        <v>0.24866597759682696</v>
      </c>
      <c r="W329">
        <v>279</v>
      </c>
      <c r="X329" t="s">
        <v>33</v>
      </c>
      <c r="Y329" t="s">
        <v>79</v>
      </c>
      <c r="Z329">
        <v>39.46</v>
      </c>
      <c r="AA329">
        <v>3</v>
      </c>
    </row>
    <row r="330" spans="1:27" x14ac:dyDescent="0.3">
      <c r="A330" t="s">
        <v>1048</v>
      </c>
      <c r="B330" s="1">
        <v>45915</v>
      </c>
      <c r="C330" s="1" t="str">
        <f>TEXT(raw_data[[#This Row],[Order_Date]], "mmm")</f>
        <v>Sep</v>
      </c>
      <c r="D330" s="1">
        <v>45925</v>
      </c>
      <c r="E330" s="6">
        <f>raw_data[[#This Row],[Ship_Date]]-raw_data[[#This Row],[Order_Date]]</f>
        <v>10</v>
      </c>
      <c r="F330" s="6" t="str">
        <f>IF(raw_data[[#This Row],[Delivery_Days]] &lt;= 5, "On Time", "Late")</f>
        <v>Late</v>
      </c>
      <c r="G330" t="s">
        <v>1049</v>
      </c>
      <c r="H330" t="s">
        <v>1050</v>
      </c>
      <c r="I330" t="s">
        <v>26</v>
      </c>
      <c r="J330" t="s">
        <v>94</v>
      </c>
      <c r="K330" t="s">
        <v>28</v>
      </c>
      <c r="L330" t="s">
        <v>75</v>
      </c>
      <c r="M330" t="s">
        <v>150</v>
      </c>
      <c r="N330" t="s">
        <v>49</v>
      </c>
      <c r="O330" t="s">
        <v>43</v>
      </c>
      <c r="P330">
        <v>1</v>
      </c>
      <c r="Q330">
        <v>1921.66</v>
      </c>
      <c r="R330">
        <v>0</v>
      </c>
      <c r="S330">
        <v>1921.66</v>
      </c>
      <c r="T330">
        <v>1719.67</v>
      </c>
      <c r="U330">
        <v>201.99</v>
      </c>
      <c r="V330" s="10">
        <f>(raw_data[[#This Row],[Profit]] / (raw_data[[#This Row],[Unit_Price]]* raw_data[[#This Row],[Quantity_Sold]]))</f>
        <v>0.10511224670337105</v>
      </c>
      <c r="W330">
        <v>3</v>
      </c>
      <c r="X330" t="s">
        <v>51</v>
      </c>
      <c r="Y330" t="s">
        <v>34</v>
      </c>
      <c r="Z330">
        <v>14.67</v>
      </c>
      <c r="AA330">
        <v>3</v>
      </c>
    </row>
    <row r="331" spans="1:27" x14ac:dyDescent="0.3">
      <c r="A331" t="s">
        <v>1051</v>
      </c>
      <c r="B331" s="1">
        <v>45314</v>
      </c>
      <c r="C331" s="1" t="str">
        <f>TEXT(raw_data[[#This Row],[Order_Date]], "mmm")</f>
        <v>Jan</v>
      </c>
      <c r="D331" s="1">
        <v>45315</v>
      </c>
      <c r="E331" s="6">
        <f>raw_data[[#This Row],[Ship_Date]]-raw_data[[#This Row],[Order_Date]]</f>
        <v>1</v>
      </c>
      <c r="F331" s="6" t="str">
        <f>IF(raw_data[[#This Row],[Delivery_Days]] &lt;= 5, "On Time", "Late")</f>
        <v>On Time</v>
      </c>
      <c r="G331" t="s">
        <v>1052</v>
      </c>
      <c r="H331" t="s">
        <v>1053</v>
      </c>
      <c r="I331" t="s">
        <v>47</v>
      </c>
      <c r="J331" t="s">
        <v>39</v>
      </c>
      <c r="K331" t="s">
        <v>40</v>
      </c>
      <c r="L331" t="s">
        <v>69</v>
      </c>
      <c r="M331" t="s">
        <v>42</v>
      </c>
      <c r="N331" t="s">
        <v>31</v>
      </c>
      <c r="O331" t="s">
        <v>71</v>
      </c>
      <c r="P331">
        <v>10</v>
      </c>
      <c r="Q331">
        <v>1046.98</v>
      </c>
      <c r="R331">
        <v>20</v>
      </c>
      <c r="S331">
        <v>8375.84</v>
      </c>
      <c r="T331">
        <v>676.78</v>
      </c>
      <c r="U331">
        <v>2961.6</v>
      </c>
      <c r="V331" s="10">
        <f>(raw_data[[#This Row],[Profit]] / (raw_data[[#This Row],[Unit_Price]]* raw_data[[#This Row],[Quantity_Sold]]))</f>
        <v>0.28287073296529064</v>
      </c>
      <c r="W331">
        <v>70</v>
      </c>
      <c r="X331" t="s">
        <v>51</v>
      </c>
      <c r="Y331" t="s">
        <v>79</v>
      </c>
      <c r="Z331">
        <v>45.03</v>
      </c>
      <c r="AA331">
        <v>2</v>
      </c>
    </row>
    <row r="332" spans="1:27" x14ac:dyDescent="0.3">
      <c r="A332" t="s">
        <v>1054</v>
      </c>
      <c r="B332" s="1">
        <v>45326</v>
      </c>
      <c r="C332" s="1" t="str">
        <f>TEXT(raw_data[[#This Row],[Order_Date]], "mmm")</f>
        <v>Feb</v>
      </c>
      <c r="D332" s="1">
        <v>45328</v>
      </c>
      <c r="E332" s="6">
        <f>raw_data[[#This Row],[Ship_Date]]-raw_data[[#This Row],[Order_Date]]</f>
        <v>2</v>
      </c>
      <c r="F332" s="6" t="str">
        <f>IF(raw_data[[#This Row],[Delivery_Days]] &lt;= 5, "On Time", "Late")</f>
        <v>On Time</v>
      </c>
      <c r="G332" t="s">
        <v>1055</v>
      </c>
      <c r="H332" t="s">
        <v>1056</v>
      </c>
      <c r="I332" t="s">
        <v>62</v>
      </c>
      <c r="J332" t="s">
        <v>56</v>
      </c>
      <c r="K332" t="s">
        <v>57</v>
      </c>
      <c r="L332" t="s">
        <v>69</v>
      </c>
      <c r="M332" t="s">
        <v>30</v>
      </c>
      <c r="N332" t="s">
        <v>31</v>
      </c>
      <c r="O332" t="s">
        <v>71</v>
      </c>
      <c r="P332">
        <v>7</v>
      </c>
      <c r="Q332">
        <v>229.21</v>
      </c>
      <c r="R332">
        <v>20</v>
      </c>
      <c r="S332">
        <v>1283.58</v>
      </c>
      <c r="T332">
        <v>200.64</v>
      </c>
      <c r="U332">
        <v>159.99</v>
      </c>
      <c r="V332" s="10">
        <f>(raw_data[[#This Row],[Profit]] / (raw_data[[#This Row],[Unit_Price]]* raw_data[[#This Row],[Quantity_Sold]]))</f>
        <v>9.9715170741740272E-2</v>
      </c>
      <c r="W332">
        <v>249</v>
      </c>
      <c r="X332" t="s">
        <v>33</v>
      </c>
      <c r="Y332" t="s">
        <v>52</v>
      </c>
      <c r="Z332">
        <v>33.9</v>
      </c>
      <c r="AA332">
        <v>1</v>
      </c>
    </row>
    <row r="333" spans="1:27" x14ac:dyDescent="0.3">
      <c r="A333" t="s">
        <v>1057</v>
      </c>
      <c r="B333" s="1">
        <v>45616</v>
      </c>
      <c r="C333" s="1" t="str">
        <f>TEXT(raw_data[[#This Row],[Order_Date]], "mmm")</f>
        <v>Nov</v>
      </c>
      <c r="D333" s="1">
        <v>45623</v>
      </c>
      <c r="E333" s="6">
        <f>raw_data[[#This Row],[Ship_Date]]-raw_data[[#This Row],[Order_Date]]</f>
        <v>7</v>
      </c>
      <c r="F333" s="6" t="str">
        <f>IF(raw_data[[#This Row],[Delivery_Days]] &lt;= 5, "On Time", "Late")</f>
        <v>Late</v>
      </c>
      <c r="G333" t="s">
        <v>1058</v>
      </c>
      <c r="H333" t="s">
        <v>1059</v>
      </c>
      <c r="I333" t="s">
        <v>47</v>
      </c>
      <c r="J333" t="s">
        <v>68</v>
      </c>
      <c r="K333" t="s">
        <v>57</v>
      </c>
      <c r="L333" t="s">
        <v>29</v>
      </c>
      <c r="M333" t="s">
        <v>58</v>
      </c>
      <c r="N333" t="s">
        <v>49</v>
      </c>
      <c r="O333" t="s">
        <v>71</v>
      </c>
      <c r="P333">
        <v>6</v>
      </c>
      <c r="Q333">
        <v>1847.65</v>
      </c>
      <c r="R333">
        <v>10</v>
      </c>
      <c r="S333">
        <v>9977.31</v>
      </c>
      <c r="T333">
        <v>1596.25</v>
      </c>
      <c r="U333">
        <v>1357.56</v>
      </c>
      <c r="V333" s="10">
        <f>(raw_data[[#This Row],[Profit]] / (raw_data[[#This Row],[Unit_Price]]* raw_data[[#This Row],[Quantity_Sold]]))</f>
        <v>0.1224582577869185</v>
      </c>
      <c r="W333">
        <v>382</v>
      </c>
      <c r="X333" t="s">
        <v>33</v>
      </c>
      <c r="Y333" t="s">
        <v>52</v>
      </c>
      <c r="Z333">
        <v>39.979999999999997</v>
      </c>
      <c r="AA333">
        <v>4</v>
      </c>
    </row>
    <row r="334" spans="1:27" x14ac:dyDescent="0.3">
      <c r="A334" t="s">
        <v>1060</v>
      </c>
      <c r="B334" s="1">
        <v>45288</v>
      </c>
      <c r="C334" s="1" t="str">
        <f>TEXT(raw_data[[#This Row],[Order_Date]], "mmm")</f>
        <v>Dec</v>
      </c>
      <c r="D334" s="1">
        <v>45297</v>
      </c>
      <c r="E334" s="6">
        <f>raw_data[[#This Row],[Ship_Date]]-raw_data[[#This Row],[Order_Date]]</f>
        <v>9</v>
      </c>
      <c r="F334" s="6" t="str">
        <f>IF(raw_data[[#This Row],[Delivery_Days]] &lt;= 5, "On Time", "Late")</f>
        <v>Late</v>
      </c>
      <c r="G334" t="s">
        <v>1061</v>
      </c>
      <c r="H334" t="s">
        <v>1062</v>
      </c>
      <c r="I334" t="s">
        <v>38</v>
      </c>
      <c r="J334" t="s">
        <v>39</v>
      </c>
      <c r="K334" t="s">
        <v>40</v>
      </c>
      <c r="L334" t="s">
        <v>69</v>
      </c>
      <c r="M334" t="s">
        <v>42</v>
      </c>
      <c r="N334" t="s">
        <v>49</v>
      </c>
      <c r="O334" t="s">
        <v>32</v>
      </c>
      <c r="P334">
        <v>9</v>
      </c>
      <c r="Q334">
        <v>130.31</v>
      </c>
      <c r="R334">
        <v>20</v>
      </c>
      <c r="S334">
        <v>938.23</v>
      </c>
      <c r="T334">
        <v>84.03</v>
      </c>
      <c r="U334">
        <v>333.22</v>
      </c>
      <c r="V334" s="10">
        <f>(raw_data[[#This Row],[Profit]] / (raw_data[[#This Row],[Unit_Price]]* raw_data[[#This Row],[Quantity_Sold]]))</f>
        <v>0.28412588784010778</v>
      </c>
      <c r="W334">
        <v>344</v>
      </c>
      <c r="X334" t="s">
        <v>51</v>
      </c>
      <c r="Y334" t="s">
        <v>79</v>
      </c>
      <c r="Z334">
        <v>38.880000000000003</v>
      </c>
      <c r="AA334">
        <v>5</v>
      </c>
    </row>
    <row r="335" spans="1:27" x14ac:dyDescent="0.3">
      <c r="A335" t="s">
        <v>1063</v>
      </c>
      <c r="B335" s="1">
        <v>45549</v>
      </c>
      <c r="C335" s="1" t="str">
        <f>TEXT(raw_data[[#This Row],[Order_Date]], "mmm")</f>
        <v>Sep</v>
      </c>
      <c r="D335" s="1">
        <v>45551</v>
      </c>
      <c r="E335" s="6">
        <f>raw_data[[#This Row],[Ship_Date]]-raw_data[[#This Row],[Order_Date]]</f>
        <v>2</v>
      </c>
      <c r="F335" s="6" t="str">
        <f>IF(raw_data[[#This Row],[Delivery_Days]] &lt;= 5, "On Time", "Late")</f>
        <v>On Time</v>
      </c>
      <c r="G335" t="s">
        <v>1064</v>
      </c>
      <c r="H335" t="s">
        <v>1065</v>
      </c>
      <c r="I335" t="s">
        <v>47</v>
      </c>
      <c r="J335" t="s">
        <v>27</v>
      </c>
      <c r="K335" t="s">
        <v>28</v>
      </c>
      <c r="L335" t="s">
        <v>41</v>
      </c>
      <c r="M335" t="s">
        <v>48</v>
      </c>
      <c r="N335" t="s">
        <v>49</v>
      </c>
      <c r="O335" t="s">
        <v>83</v>
      </c>
      <c r="P335">
        <v>7</v>
      </c>
      <c r="Q335">
        <v>615.08000000000004</v>
      </c>
      <c r="R335">
        <v>5</v>
      </c>
      <c r="S335">
        <v>4090.28</v>
      </c>
      <c r="T335">
        <v>393.44</v>
      </c>
      <c r="U335">
        <v>1473.91</v>
      </c>
      <c r="V335" s="10">
        <f>(raw_data[[#This Row],[Profit]] / (raw_data[[#This Row],[Unit_Price]]* raw_data[[#This Row],[Quantity_Sold]]))</f>
        <v>0.34232713050102659</v>
      </c>
      <c r="W335">
        <v>204</v>
      </c>
      <c r="X335" t="s">
        <v>51</v>
      </c>
      <c r="Y335" t="s">
        <v>34</v>
      </c>
      <c r="Z335">
        <v>22.93</v>
      </c>
      <c r="AA335">
        <v>4</v>
      </c>
    </row>
    <row r="336" spans="1:27" x14ac:dyDescent="0.3">
      <c r="A336" t="s">
        <v>1066</v>
      </c>
      <c r="B336" s="1">
        <v>45828</v>
      </c>
      <c r="C336" s="1" t="str">
        <f>TEXT(raw_data[[#This Row],[Order_Date]], "mmm")</f>
        <v>Jun</v>
      </c>
      <c r="D336" s="1">
        <v>45832</v>
      </c>
      <c r="E336" s="6">
        <f>raw_data[[#This Row],[Ship_Date]]-raw_data[[#This Row],[Order_Date]]</f>
        <v>4</v>
      </c>
      <c r="F336" s="6" t="str">
        <f>IF(raw_data[[#This Row],[Delivery_Days]] &lt;= 5, "On Time", "Late")</f>
        <v>On Time</v>
      </c>
      <c r="G336" t="s">
        <v>1067</v>
      </c>
      <c r="H336" t="s">
        <v>1068</v>
      </c>
      <c r="I336" t="s">
        <v>38</v>
      </c>
      <c r="J336" t="s">
        <v>90</v>
      </c>
      <c r="K336" t="s">
        <v>40</v>
      </c>
      <c r="L336" t="s">
        <v>41</v>
      </c>
      <c r="M336" t="s">
        <v>150</v>
      </c>
      <c r="N336" t="s">
        <v>49</v>
      </c>
      <c r="O336" t="s">
        <v>32</v>
      </c>
      <c r="P336">
        <v>8</v>
      </c>
      <c r="Q336">
        <v>1140.6300000000001</v>
      </c>
      <c r="R336">
        <v>15</v>
      </c>
      <c r="S336">
        <v>7756.28</v>
      </c>
      <c r="T336">
        <v>907.57</v>
      </c>
      <c r="U336">
        <v>1584.81</v>
      </c>
      <c r="V336" s="10">
        <f>(raw_data[[#This Row],[Profit]] / (raw_data[[#This Row],[Unit_Price]]* raw_data[[#This Row],[Quantity_Sold]]))</f>
        <v>0.17367704689513688</v>
      </c>
      <c r="W336">
        <v>136</v>
      </c>
      <c r="X336" t="s">
        <v>51</v>
      </c>
      <c r="Y336" t="s">
        <v>79</v>
      </c>
      <c r="Z336">
        <v>35.81</v>
      </c>
      <c r="AA336">
        <v>5</v>
      </c>
    </row>
    <row r="337" spans="1:27" x14ac:dyDescent="0.3">
      <c r="A337" t="s">
        <v>1069</v>
      </c>
      <c r="B337" s="1">
        <v>45882</v>
      </c>
      <c r="C337" s="1" t="str">
        <f>TEXT(raw_data[[#This Row],[Order_Date]], "mmm")</f>
        <v>Aug</v>
      </c>
      <c r="D337" s="1">
        <v>45892</v>
      </c>
      <c r="E337" s="6">
        <f>raw_data[[#This Row],[Ship_Date]]-raw_data[[#This Row],[Order_Date]]</f>
        <v>10</v>
      </c>
      <c r="F337" s="6" t="str">
        <f>IF(raw_data[[#This Row],[Delivery_Days]] &lt;= 5, "On Time", "Late")</f>
        <v>Late</v>
      </c>
      <c r="G337" t="s">
        <v>1070</v>
      </c>
      <c r="H337" t="s">
        <v>1071</v>
      </c>
      <c r="I337" t="s">
        <v>26</v>
      </c>
      <c r="J337" t="s">
        <v>27</v>
      </c>
      <c r="K337" t="s">
        <v>28</v>
      </c>
      <c r="L337" t="s">
        <v>29</v>
      </c>
      <c r="M337" t="s">
        <v>48</v>
      </c>
      <c r="N337" t="s">
        <v>31</v>
      </c>
      <c r="O337" t="s">
        <v>71</v>
      </c>
      <c r="P337">
        <v>6</v>
      </c>
      <c r="Q337">
        <v>875.9</v>
      </c>
      <c r="R337">
        <v>5</v>
      </c>
      <c r="S337">
        <v>4992.63</v>
      </c>
      <c r="T337">
        <v>609.82000000000005</v>
      </c>
      <c r="U337">
        <v>1516.66</v>
      </c>
      <c r="V337" s="10">
        <f>(raw_data[[#This Row],[Profit]] / (raw_data[[#This Row],[Unit_Price]]* raw_data[[#This Row],[Quantity_Sold]]))</f>
        <v>0.28859078281386769</v>
      </c>
      <c r="W337">
        <v>179</v>
      </c>
      <c r="X337" t="s">
        <v>51</v>
      </c>
      <c r="Y337" t="s">
        <v>52</v>
      </c>
      <c r="Z337">
        <v>11.56</v>
      </c>
      <c r="AA337">
        <v>1</v>
      </c>
    </row>
    <row r="338" spans="1:27" x14ac:dyDescent="0.3">
      <c r="A338" t="s">
        <v>1072</v>
      </c>
      <c r="B338" s="1">
        <v>45895</v>
      </c>
      <c r="C338" s="1" t="str">
        <f>TEXT(raw_data[[#This Row],[Order_Date]], "mmm")</f>
        <v>Aug</v>
      </c>
      <c r="D338" s="1">
        <v>45899</v>
      </c>
      <c r="E338" s="6">
        <f>raw_data[[#This Row],[Ship_Date]]-raw_data[[#This Row],[Order_Date]]</f>
        <v>4</v>
      </c>
      <c r="F338" s="6" t="str">
        <f>IF(raw_data[[#This Row],[Delivery_Days]] &lt;= 5, "On Time", "Late")</f>
        <v>On Time</v>
      </c>
      <c r="G338" t="s">
        <v>1073</v>
      </c>
      <c r="H338" t="s">
        <v>1074</v>
      </c>
      <c r="I338" t="s">
        <v>38</v>
      </c>
      <c r="J338" t="s">
        <v>56</v>
      </c>
      <c r="K338" t="s">
        <v>57</v>
      </c>
      <c r="L338" t="s">
        <v>41</v>
      </c>
      <c r="M338" t="s">
        <v>117</v>
      </c>
      <c r="N338" t="s">
        <v>31</v>
      </c>
      <c r="O338" t="s">
        <v>32</v>
      </c>
      <c r="P338">
        <v>2</v>
      </c>
      <c r="Q338">
        <v>354.18</v>
      </c>
      <c r="R338">
        <v>0</v>
      </c>
      <c r="S338">
        <v>708.36</v>
      </c>
      <c r="T338">
        <v>291.08999999999997</v>
      </c>
      <c r="U338">
        <v>126.18</v>
      </c>
      <c r="V338" s="10">
        <f>(raw_data[[#This Row],[Profit]] / (raw_data[[#This Row],[Unit_Price]]* raw_data[[#This Row],[Quantity_Sold]]))</f>
        <v>0.17812976452651194</v>
      </c>
      <c r="W338">
        <v>175</v>
      </c>
      <c r="X338" t="s">
        <v>33</v>
      </c>
      <c r="Y338" t="s">
        <v>79</v>
      </c>
      <c r="Z338">
        <v>25.25</v>
      </c>
      <c r="AA338">
        <v>1</v>
      </c>
    </row>
    <row r="339" spans="1:27" x14ac:dyDescent="0.3">
      <c r="A339" t="s">
        <v>1075</v>
      </c>
      <c r="B339" s="1">
        <v>45523</v>
      </c>
      <c r="C339" s="1" t="str">
        <f>TEXT(raw_data[[#This Row],[Order_Date]], "mmm")</f>
        <v>Aug</v>
      </c>
      <c r="D339" s="1">
        <v>45532</v>
      </c>
      <c r="E339" s="6">
        <f>raw_data[[#This Row],[Ship_Date]]-raw_data[[#This Row],[Order_Date]]</f>
        <v>9</v>
      </c>
      <c r="F339" s="6" t="str">
        <f>IF(raw_data[[#This Row],[Delivery_Days]] &lt;= 5, "On Time", "Late")</f>
        <v>Late</v>
      </c>
      <c r="G339" t="s">
        <v>1076</v>
      </c>
      <c r="H339" t="s">
        <v>1077</v>
      </c>
      <c r="I339" t="s">
        <v>47</v>
      </c>
      <c r="J339" t="s">
        <v>94</v>
      </c>
      <c r="K339" t="s">
        <v>28</v>
      </c>
      <c r="L339" t="s">
        <v>41</v>
      </c>
      <c r="M339" t="s">
        <v>42</v>
      </c>
      <c r="N339" t="s">
        <v>49</v>
      </c>
      <c r="O339" t="s">
        <v>32</v>
      </c>
      <c r="P339">
        <v>9</v>
      </c>
      <c r="Q339">
        <v>463.16</v>
      </c>
      <c r="R339">
        <v>20</v>
      </c>
      <c r="S339">
        <v>3334.75</v>
      </c>
      <c r="T339">
        <v>382.16</v>
      </c>
      <c r="U339">
        <v>583.20000000000005</v>
      </c>
      <c r="V339" s="10">
        <f>(raw_data[[#This Row],[Profit]] / (raw_data[[#This Row],[Unit_Price]]* raw_data[[#This Row],[Quantity_Sold]]))</f>
        <v>0.13990845496156834</v>
      </c>
      <c r="W339">
        <v>192</v>
      </c>
      <c r="X339" t="s">
        <v>33</v>
      </c>
      <c r="Y339" t="s">
        <v>79</v>
      </c>
      <c r="Z339">
        <v>12.66</v>
      </c>
      <c r="AA339">
        <v>3</v>
      </c>
    </row>
    <row r="340" spans="1:27" x14ac:dyDescent="0.3">
      <c r="A340" t="s">
        <v>1078</v>
      </c>
      <c r="B340" s="1">
        <v>45276</v>
      </c>
      <c r="C340" s="1" t="str">
        <f>TEXT(raw_data[[#This Row],[Order_Date]], "mmm")</f>
        <v>Dec</v>
      </c>
      <c r="D340" s="1">
        <v>45281</v>
      </c>
      <c r="E340" s="6">
        <f>raw_data[[#This Row],[Ship_Date]]-raw_data[[#This Row],[Order_Date]]</f>
        <v>5</v>
      </c>
      <c r="F340" s="6" t="str">
        <f>IF(raw_data[[#This Row],[Delivery_Days]] &lt;= 5, "On Time", "Late")</f>
        <v>On Time</v>
      </c>
      <c r="G340" t="s">
        <v>1079</v>
      </c>
      <c r="H340" t="s">
        <v>1080</v>
      </c>
      <c r="I340" t="s">
        <v>62</v>
      </c>
      <c r="J340" t="s">
        <v>56</v>
      </c>
      <c r="K340" t="s">
        <v>57</v>
      </c>
      <c r="L340" t="s">
        <v>69</v>
      </c>
      <c r="M340" t="s">
        <v>58</v>
      </c>
      <c r="N340" t="s">
        <v>49</v>
      </c>
      <c r="O340" t="s">
        <v>32</v>
      </c>
      <c r="P340">
        <v>1</v>
      </c>
      <c r="Q340">
        <v>956.67</v>
      </c>
      <c r="R340">
        <v>0</v>
      </c>
      <c r="S340">
        <v>956.67</v>
      </c>
      <c r="T340">
        <v>685.54</v>
      </c>
      <c r="U340">
        <v>271.13</v>
      </c>
      <c r="V340" s="10">
        <f>(raw_data[[#This Row],[Profit]] / (raw_data[[#This Row],[Unit_Price]]* raw_data[[#This Row],[Quantity_Sold]]))</f>
        <v>0.28341016233392918</v>
      </c>
      <c r="W340">
        <v>149</v>
      </c>
      <c r="X340" t="s">
        <v>51</v>
      </c>
      <c r="Y340" t="s">
        <v>34</v>
      </c>
      <c r="Z340">
        <v>49.09</v>
      </c>
      <c r="AA340">
        <v>5</v>
      </c>
    </row>
    <row r="341" spans="1:27" x14ac:dyDescent="0.3">
      <c r="A341" t="s">
        <v>1081</v>
      </c>
      <c r="B341" s="1">
        <v>45544</v>
      </c>
      <c r="C341" s="1" t="str">
        <f>TEXT(raw_data[[#This Row],[Order_Date]], "mmm")</f>
        <v>Sep</v>
      </c>
      <c r="D341" s="1">
        <v>45553</v>
      </c>
      <c r="E341" s="6">
        <f>raw_data[[#This Row],[Ship_Date]]-raw_data[[#This Row],[Order_Date]]</f>
        <v>9</v>
      </c>
      <c r="F341" s="6" t="str">
        <f>IF(raw_data[[#This Row],[Delivery_Days]] &lt;= 5, "On Time", "Late")</f>
        <v>Late</v>
      </c>
      <c r="G341" t="s">
        <v>1082</v>
      </c>
      <c r="H341" t="s">
        <v>1083</v>
      </c>
      <c r="I341" t="s">
        <v>47</v>
      </c>
      <c r="J341" t="s">
        <v>27</v>
      </c>
      <c r="K341" t="s">
        <v>28</v>
      </c>
      <c r="L341" t="s">
        <v>69</v>
      </c>
      <c r="M341" t="s">
        <v>150</v>
      </c>
      <c r="N341" t="s">
        <v>49</v>
      </c>
      <c r="O341" t="s">
        <v>32</v>
      </c>
      <c r="P341">
        <v>9</v>
      </c>
      <c r="Q341">
        <v>1740.21</v>
      </c>
      <c r="R341">
        <v>0</v>
      </c>
      <c r="S341">
        <v>15661.89</v>
      </c>
      <c r="T341">
        <v>1141.45</v>
      </c>
      <c r="U341">
        <v>5388.84</v>
      </c>
      <c r="V341" s="10">
        <f>(raw_data[[#This Row],[Profit]] / (raw_data[[#This Row],[Unit_Price]]* raw_data[[#This Row],[Quantity_Sold]]))</f>
        <v>0.3440734164267531</v>
      </c>
      <c r="W341">
        <v>126</v>
      </c>
      <c r="X341" t="s">
        <v>51</v>
      </c>
      <c r="Y341" t="s">
        <v>79</v>
      </c>
      <c r="Z341">
        <v>27.05</v>
      </c>
      <c r="AA341">
        <v>2</v>
      </c>
    </row>
    <row r="342" spans="1:27" x14ac:dyDescent="0.3">
      <c r="A342" t="s">
        <v>1084</v>
      </c>
      <c r="B342" s="1">
        <v>45448</v>
      </c>
      <c r="C342" s="1" t="str">
        <f>TEXT(raw_data[[#This Row],[Order_Date]], "mmm")</f>
        <v>Jun</v>
      </c>
      <c r="D342" s="1">
        <v>45457</v>
      </c>
      <c r="E342" s="6">
        <f>raw_data[[#This Row],[Ship_Date]]-raw_data[[#This Row],[Order_Date]]</f>
        <v>9</v>
      </c>
      <c r="F342" s="6" t="str">
        <f>IF(raw_data[[#This Row],[Delivery_Days]] &lt;= 5, "On Time", "Late")</f>
        <v>Late</v>
      </c>
      <c r="G342" t="s">
        <v>1085</v>
      </c>
      <c r="H342" t="s">
        <v>1086</v>
      </c>
      <c r="I342" t="s">
        <v>62</v>
      </c>
      <c r="J342" t="s">
        <v>39</v>
      </c>
      <c r="K342" t="s">
        <v>40</v>
      </c>
      <c r="L342" t="s">
        <v>69</v>
      </c>
      <c r="M342" t="s">
        <v>117</v>
      </c>
      <c r="N342" t="s">
        <v>49</v>
      </c>
      <c r="O342" t="s">
        <v>43</v>
      </c>
      <c r="P342">
        <v>5</v>
      </c>
      <c r="Q342">
        <v>742.99</v>
      </c>
      <c r="R342">
        <v>5</v>
      </c>
      <c r="S342">
        <v>3529.2</v>
      </c>
      <c r="T342">
        <v>667.8</v>
      </c>
      <c r="U342">
        <v>357.15</v>
      </c>
      <c r="V342" s="10">
        <f>(raw_data[[#This Row],[Profit]] / (raw_data[[#This Row],[Unit_Price]]* raw_data[[#This Row],[Quantity_Sold]]))</f>
        <v>9.6138575216355535E-2</v>
      </c>
      <c r="W342">
        <v>449</v>
      </c>
      <c r="X342" t="s">
        <v>51</v>
      </c>
      <c r="Y342" t="s">
        <v>34</v>
      </c>
      <c r="Z342">
        <v>47.49</v>
      </c>
      <c r="AA342">
        <v>3</v>
      </c>
    </row>
    <row r="343" spans="1:27" x14ac:dyDescent="0.3">
      <c r="A343" t="s">
        <v>1087</v>
      </c>
      <c r="B343" s="1">
        <v>45720</v>
      </c>
      <c r="C343" s="1" t="str">
        <f>TEXT(raw_data[[#This Row],[Order_Date]], "mmm")</f>
        <v>Mar</v>
      </c>
      <c r="D343" s="1">
        <v>45729</v>
      </c>
      <c r="E343" s="6">
        <f>raw_data[[#This Row],[Ship_Date]]-raw_data[[#This Row],[Order_Date]]</f>
        <v>9</v>
      </c>
      <c r="F343" s="6" t="str">
        <f>IF(raw_data[[#This Row],[Delivery_Days]] &lt;= 5, "On Time", "Late")</f>
        <v>Late</v>
      </c>
      <c r="G343" t="s">
        <v>1088</v>
      </c>
      <c r="H343" t="s">
        <v>1089</v>
      </c>
      <c r="I343" t="s">
        <v>38</v>
      </c>
      <c r="J343" t="s">
        <v>56</v>
      </c>
      <c r="K343" t="s">
        <v>57</v>
      </c>
      <c r="L343" t="s">
        <v>41</v>
      </c>
      <c r="M343" t="s">
        <v>117</v>
      </c>
      <c r="N343" t="s">
        <v>31</v>
      </c>
      <c r="O343" t="s">
        <v>71</v>
      </c>
      <c r="P343">
        <v>3</v>
      </c>
      <c r="Q343">
        <v>1799.49</v>
      </c>
      <c r="R343">
        <v>0</v>
      </c>
      <c r="S343">
        <v>5398.47</v>
      </c>
      <c r="T343">
        <v>1473.72</v>
      </c>
      <c r="U343">
        <v>977.31</v>
      </c>
      <c r="V343" s="10">
        <f>(raw_data[[#This Row],[Profit]] / (raw_data[[#This Row],[Unit_Price]]* raw_data[[#This Row],[Quantity_Sold]]))</f>
        <v>0.18103462647750193</v>
      </c>
      <c r="W343">
        <v>293</v>
      </c>
      <c r="X343" t="s">
        <v>33</v>
      </c>
      <c r="Y343" t="s">
        <v>79</v>
      </c>
      <c r="Z343">
        <v>48.67</v>
      </c>
      <c r="AA343">
        <v>5</v>
      </c>
    </row>
    <row r="344" spans="1:27" x14ac:dyDescent="0.3">
      <c r="A344" t="s">
        <v>1090</v>
      </c>
      <c r="B344" s="1">
        <v>45384</v>
      </c>
      <c r="C344" s="1" t="str">
        <f>TEXT(raw_data[[#This Row],[Order_Date]], "mmm")</f>
        <v>Apr</v>
      </c>
      <c r="D344" s="1">
        <v>45388</v>
      </c>
      <c r="E344" s="6">
        <f>raw_data[[#This Row],[Ship_Date]]-raw_data[[#This Row],[Order_Date]]</f>
        <v>4</v>
      </c>
      <c r="F344" s="6" t="str">
        <f>IF(raw_data[[#This Row],[Delivery_Days]] &lt;= 5, "On Time", "Late")</f>
        <v>On Time</v>
      </c>
      <c r="G344" t="s">
        <v>1091</v>
      </c>
      <c r="H344" t="s">
        <v>1092</v>
      </c>
      <c r="I344" t="s">
        <v>38</v>
      </c>
      <c r="J344" t="s">
        <v>94</v>
      </c>
      <c r="K344" t="s">
        <v>28</v>
      </c>
      <c r="L344" t="s">
        <v>75</v>
      </c>
      <c r="M344" t="s">
        <v>42</v>
      </c>
      <c r="N344" t="s">
        <v>31</v>
      </c>
      <c r="O344" t="s">
        <v>83</v>
      </c>
      <c r="P344">
        <v>3</v>
      </c>
      <c r="Q344">
        <v>306.95999999999998</v>
      </c>
      <c r="R344">
        <v>20</v>
      </c>
      <c r="S344">
        <v>736.7</v>
      </c>
      <c r="T344">
        <v>234.03</v>
      </c>
      <c r="U344">
        <v>175.03</v>
      </c>
      <c r="V344" s="10">
        <f>(raw_data[[#This Row],[Profit]] / (raw_data[[#This Row],[Unit_Price]]* raw_data[[#This Row],[Quantity_Sold]]))</f>
        <v>0.19006819563895408</v>
      </c>
      <c r="W344">
        <v>465</v>
      </c>
      <c r="X344" t="s">
        <v>33</v>
      </c>
      <c r="Y344" t="s">
        <v>79</v>
      </c>
      <c r="Z344">
        <v>49.81</v>
      </c>
      <c r="AA344">
        <v>2</v>
      </c>
    </row>
    <row r="345" spans="1:27" x14ac:dyDescent="0.3">
      <c r="A345" t="s">
        <v>1093</v>
      </c>
      <c r="B345" s="1">
        <v>45324</v>
      </c>
      <c r="C345" s="1" t="str">
        <f>TEXT(raw_data[[#This Row],[Order_Date]], "mmm")</f>
        <v>Feb</v>
      </c>
      <c r="D345" s="1">
        <v>45327</v>
      </c>
      <c r="E345" s="6">
        <f>raw_data[[#This Row],[Ship_Date]]-raw_data[[#This Row],[Order_Date]]</f>
        <v>3</v>
      </c>
      <c r="F345" s="6" t="str">
        <f>IF(raw_data[[#This Row],[Delivery_Days]] &lt;= 5, "On Time", "Late")</f>
        <v>On Time</v>
      </c>
      <c r="G345" t="s">
        <v>1094</v>
      </c>
      <c r="H345" t="s">
        <v>1095</v>
      </c>
      <c r="I345" t="s">
        <v>26</v>
      </c>
      <c r="J345" t="s">
        <v>90</v>
      </c>
      <c r="K345" t="s">
        <v>40</v>
      </c>
      <c r="L345" t="s">
        <v>69</v>
      </c>
      <c r="M345" t="s">
        <v>70</v>
      </c>
      <c r="N345" t="s">
        <v>31</v>
      </c>
      <c r="O345" t="s">
        <v>50</v>
      </c>
      <c r="P345">
        <v>2</v>
      </c>
      <c r="Q345">
        <v>1136.81</v>
      </c>
      <c r="R345">
        <v>5</v>
      </c>
      <c r="S345">
        <v>2159.94</v>
      </c>
      <c r="T345">
        <v>790.4</v>
      </c>
      <c r="U345">
        <v>658.18</v>
      </c>
      <c r="V345" s="10">
        <f>(raw_data[[#This Row],[Profit]] / (raw_data[[#This Row],[Unit_Price]]* raw_data[[#This Row],[Quantity_Sold]]))</f>
        <v>0.28948549009948893</v>
      </c>
      <c r="W345">
        <v>492</v>
      </c>
      <c r="X345" t="s">
        <v>51</v>
      </c>
      <c r="Y345" t="s">
        <v>79</v>
      </c>
      <c r="Z345">
        <v>24.94</v>
      </c>
      <c r="AA345">
        <v>3</v>
      </c>
    </row>
    <row r="346" spans="1:27" x14ac:dyDescent="0.3">
      <c r="A346" t="s">
        <v>1096</v>
      </c>
      <c r="B346" s="1">
        <v>45236</v>
      </c>
      <c r="C346" s="1" t="str">
        <f>TEXT(raw_data[[#This Row],[Order_Date]], "mmm")</f>
        <v>Nov</v>
      </c>
      <c r="D346" s="1">
        <v>45246</v>
      </c>
      <c r="E346" s="6">
        <f>raw_data[[#This Row],[Ship_Date]]-raw_data[[#This Row],[Order_Date]]</f>
        <v>10</v>
      </c>
      <c r="F346" s="6" t="str">
        <f>IF(raw_data[[#This Row],[Delivery_Days]] &lt;= 5, "On Time", "Late")</f>
        <v>Late</v>
      </c>
      <c r="G346" t="s">
        <v>1097</v>
      </c>
      <c r="H346" t="s">
        <v>1098</v>
      </c>
      <c r="I346" t="s">
        <v>38</v>
      </c>
      <c r="J346" t="s">
        <v>90</v>
      </c>
      <c r="K346" t="s">
        <v>40</v>
      </c>
      <c r="L346" t="s">
        <v>41</v>
      </c>
      <c r="M346" t="s">
        <v>70</v>
      </c>
      <c r="N346" t="s">
        <v>49</v>
      </c>
      <c r="O346" t="s">
        <v>71</v>
      </c>
      <c r="P346">
        <v>1</v>
      </c>
      <c r="Q346">
        <v>306.51</v>
      </c>
      <c r="R346">
        <v>20</v>
      </c>
      <c r="S346">
        <v>245.21</v>
      </c>
      <c r="T346">
        <v>240.64</v>
      </c>
      <c r="U346">
        <v>52.7</v>
      </c>
      <c r="V346" s="10">
        <f>(raw_data[[#This Row],[Profit]] / (raw_data[[#This Row],[Unit_Price]]* raw_data[[#This Row],[Quantity_Sold]]))</f>
        <v>0.17193566278424849</v>
      </c>
      <c r="W346">
        <v>351</v>
      </c>
      <c r="X346" t="s">
        <v>33</v>
      </c>
      <c r="Y346" t="s">
        <v>79</v>
      </c>
      <c r="Z346">
        <v>8.58</v>
      </c>
      <c r="AA346">
        <v>4</v>
      </c>
    </row>
    <row r="347" spans="1:27" x14ac:dyDescent="0.3">
      <c r="A347" t="s">
        <v>1099</v>
      </c>
      <c r="B347" s="1">
        <v>45258</v>
      </c>
      <c r="C347" s="1" t="str">
        <f>TEXT(raw_data[[#This Row],[Order_Date]], "mmm")</f>
        <v>Nov</v>
      </c>
      <c r="D347" s="1">
        <v>45261</v>
      </c>
      <c r="E347" s="6">
        <f>raw_data[[#This Row],[Ship_Date]]-raw_data[[#This Row],[Order_Date]]</f>
        <v>3</v>
      </c>
      <c r="F347" s="6" t="str">
        <f>IF(raw_data[[#This Row],[Delivery_Days]] &lt;= 5, "On Time", "Late")</f>
        <v>On Time</v>
      </c>
      <c r="G347" t="s">
        <v>1100</v>
      </c>
      <c r="H347" t="s">
        <v>1101</v>
      </c>
      <c r="I347" t="s">
        <v>38</v>
      </c>
      <c r="J347" t="s">
        <v>90</v>
      </c>
      <c r="K347" t="s">
        <v>40</v>
      </c>
      <c r="L347" t="s">
        <v>75</v>
      </c>
      <c r="M347" t="s">
        <v>117</v>
      </c>
      <c r="N347" t="s">
        <v>49</v>
      </c>
      <c r="O347" t="s">
        <v>32</v>
      </c>
      <c r="P347">
        <v>7</v>
      </c>
      <c r="Q347">
        <v>408.75</v>
      </c>
      <c r="R347">
        <v>15</v>
      </c>
      <c r="S347">
        <v>2432.06</v>
      </c>
      <c r="T347">
        <v>303.36</v>
      </c>
      <c r="U347">
        <v>627.07000000000005</v>
      </c>
      <c r="V347" s="10">
        <f>(raw_data[[#This Row],[Profit]] / (raw_data[[#This Row],[Unit_Price]]* raw_data[[#This Row],[Quantity_Sold]]))</f>
        <v>0.21915945827872435</v>
      </c>
      <c r="W347">
        <v>209</v>
      </c>
      <c r="X347" t="s">
        <v>33</v>
      </c>
      <c r="Y347" t="s">
        <v>79</v>
      </c>
      <c r="Z347">
        <v>47.76</v>
      </c>
      <c r="AA347">
        <v>2</v>
      </c>
    </row>
    <row r="348" spans="1:27" x14ac:dyDescent="0.3">
      <c r="A348" t="s">
        <v>1102</v>
      </c>
      <c r="B348" s="1">
        <v>45906</v>
      </c>
      <c r="C348" s="1" t="str">
        <f>TEXT(raw_data[[#This Row],[Order_Date]], "mmm")</f>
        <v>Sep</v>
      </c>
      <c r="D348" s="1">
        <v>45912</v>
      </c>
      <c r="E348" s="6">
        <f>raw_data[[#This Row],[Ship_Date]]-raw_data[[#This Row],[Order_Date]]</f>
        <v>6</v>
      </c>
      <c r="F348" s="6" t="str">
        <f>IF(raw_data[[#This Row],[Delivery_Days]] &lt;= 5, "On Time", "Late")</f>
        <v>Late</v>
      </c>
      <c r="G348" t="s">
        <v>1103</v>
      </c>
      <c r="H348" t="s">
        <v>1104</v>
      </c>
      <c r="I348" t="s">
        <v>47</v>
      </c>
      <c r="J348" t="s">
        <v>56</v>
      </c>
      <c r="K348" t="s">
        <v>57</v>
      </c>
      <c r="L348" t="s">
        <v>41</v>
      </c>
      <c r="M348" t="s">
        <v>70</v>
      </c>
      <c r="N348" t="s">
        <v>49</v>
      </c>
      <c r="O348" t="s">
        <v>50</v>
      </c>
      <c r="P348">
        <v>8</v>
      </c>
      <c r="Q348">
        <v>395.3</v>
      </c>
      <c r="R348">
        <v>20</v>
      </c>
      <c r="S348">
        <v>2529.92</v>
      </c>
      <c r="T348">
        <v>295.27999999999997</v>
      </c>
      <c r="U348">
        <v>640.13</v>
      </c>
      <c r="V348" s="10">
        <f>(raw_data[[#This Row],[Profit]] / (raw_data[[#This Row],[Unit_Price]]* raw_data[[#This Row],[Quantity_Sold]]))</f>
        <v>0.2024190488236782</v>
      </c>
      <c r="W348">
        <v>207</v>
      </c>
      <c r="X348" t="s">
        <v>33</v>
      </c>
      <c r="Y348" t="s">
        <v>52</v>
      </c>
      <c r="Z348">
        <v>38.090000000000003</v>
      </c>
      <c r="AA348">
        <v>4</v>
      </c>
    </row>
    <row r="349" spans="1:27" x14ac:dyDescent="0.3">
      <c r="A349" t="s">
        <v>1105</v>
      </c>
      <c r="B349" s="1">
        <v>45746</v>
      </c>
      <c r="C349" s="1" t="str">
        <f>TEXT(raw_data[[#This Row],[Order_Date]], "mmm")</f>
        <v>Mar</v>
      </c>
      <c r="D349" s="1">
        <v>45747</v>
      </c>
      <c r="E349" s="6">
        <f>raw_data[[#This Row],[Ship_Date]]-raw_data[[#This Row],[Order_Date]]</f>
        <v>1</v>
      </c>
      <c r="F349" s="6" t="str">
        <f>IF(raw_data[[#This Row],[Delivery_Days]] &lt;= 5, "On Time", "Late")</f>
        <v>On Time</v>
      </c>
      <c r="G349" t="s">
        <v>1106</v>
      </c>
      <c r="H349" t="s">
        <v>1107</v>
      </c>
      <c r="I349" t="s">
        <v>26</v>
      </c>
      <c r="J349" t="s">
        <v>94</v>
      </c>
      <c r="K349" t="s">
        <v>28</v>
      </c>
      <c r="L349" t="s">
        <v>75</v>
      </c>
      <c r="M349" t="s">
        <v>64</v>
      </c>
      <c r="N349" t="s">
        <v>31</v>
      </c>
      <c r="O349" t="s">
        <v>50</v>
      </c>
      <c r="P349">
        <v>10</v>
      </c>
      <c r="Q349">
        <v>1881.32</v>
      </c>
      <c r="R349">
        <v>20</v>
      </c>
      <c r="S349">
        <v>15050.56</v>
      </c>
      <c r="T349">
        <v>1431.4</v>
      </c>
      <c r="U349">
        <v>3599.36</v>
      </c>
      <c r="V349" s="10">
        <f>(raw_data[[#This Row],[Profit]] / (raw_data[[#This Row],[Unit_Price]]* raw_data[[#This Row],[Quantity_Sold]]))</f>
        <v>0.19132098739183126</v>
      </c>
      <c r="W349">
        <v>423</v>
      </c>
      <c r="X349" t="s">
        <v>33</v>
      </c>
      <c r="Y349" t="s">
        <v>34</v>
      </c>
      <c r="Z349">
        <v>28.34</v>
      </c>
      <c r="AA349">
        <v>4</v>
      </c>
    </row>
    <row r="350" spans="1:27" x14ac:dyDescent="0.3">
      <c r="A350" t="s">
        <v>1108</v>
      </c>
      <c r="B350" s="1">
        <v>45932</v>
      </c>
      <c r="C350" s="1" t="str">
        <f>TEXT(raw_data[[#This Row],[Order_Date]], "mmm")</f>
        <v>Oct</v>
      </c>
      <c r="D350" s="1">
        <v>45939</v>
      </c>
      <c r="E350" s="6">
        <f>raw_data[[#This Row],[Ship_Date]]-raw_data[[#This Row],[Order_Date]]</f>
        <v>7</v>
      </c>
      <c r="F350" s="6" t="str">
        <f>IF(raw_data[[#This Row],[Delivery_Days]] &lt;= 5, "On Time", "Late")</f>
        <v>Late</v>
      </c>
      <c r="G350" t="s">
        <v>1109</v>
      </c>
      <c r="H350" t="s">
        <v>1110</v>
      </c>
      <c r="I350" t="s">
        <v>62</v>
      </c>
      <c r="J350" t="s">
        <v>39</v>
      </c>
      <c r="K350" t="s">
        <v>40</v>
      </c>
      <c r="L350" t="s">
        <v>75</v>
      </c>
      <c r="M350" t="s">
        <v>42</v>
      </c>
      <c r="N350" t="s">
        <v>31</v>
      </c>
      <c r="O350" t="s">
        <v>50</v>
      </c>
      <c r="P350">
        <v>1</v>
      </c>
      <c r="Q350">
        <v>1542.06</v>
      </c>
      <c r="R350">
        <v>5</v>
      </c>
      <c r="S350">
        <v>1464.96</v>
      </c>
      <c r="T350">
        <v>1059.94</v>
      </c>
      <c r="U350">
        <v>458.01</v>
      </c>
      <c r="V350" s="10">
        <f>(raw_data[[#This Row],[Profit]] / (raw_data[[#This Row],[Unit_Price]]* raw_data[[#This Row],[Quantity_Sold]]))</f>
        <v>0.29701178942453599</v>
      </c>
      <c r="W350">
        <v>85</v>
      </c>
      <c r="X350" t="s">
        <v>51</v>
      </c>
      <c r="Y350" t="s">
        <v>79</v>
      </c>
      <c r="Z350">
        <v>32.590000000000003</v>
      </c>
      <c r="AA350">
        <v>1</v>
      </c>
    </row>
    <row r="351" spans="1:27" x14ac:dyDescent="0.3">
      <c r="A351" t="s">
        <v>1111</v>
      </c>
      <c r="B351" s="1">
        <v>45280</v>
      </c>
      <c r="C351" s="1" t="str">
        <f>TEXT(raw_data[[#This Row],[Order_Date]], "mmm")</f>
        <v>Dec</v>
      </c>
      <c r="D351" s="1">
        <v>45290</v>
      </c>
      <c r="E351" s="6">
        <f>raw_data[[#This Row],[Ship_Date]]-raw_data[[#This Row],[Order_Date]]</f>
        <v>10</v>
      </c>
      <c r="F351" s="6" t="str">
        <f>IF(raw_data[[#This Row],[Delivery_Days]] &lt;= 5, "On Time", "Late")</f>
        <v>Late</v>
      </c>
      <c r="G351" t="s">
        <v>1112</v>
      </c>
      <c r="H351" t="s">
        <v>1113</v>
      </c>
      <c r="I351" t="s">
        <v>38</v>
      </c>
      <c r="J351" t="s">
        <v>90</v>
      </c>
      <c r="K351" t="s">
        <v>40</v>
      </c>
      <c r="L351" t="s">
        <v>75</v>
      </c>
      <c r="M351" t="s">
        <v>150</v>
      </c>
      <c r="N351" t="s">
        <v>31</v>
      </c>
      <c r="O351" t="s">
        <v>50</v>
      </c>
      <c r="P351">
        <v>9</v>
      </c>
      <c r="Q351">
        <v>226.36</v>
      </c>
      <c r="R351">
        <v>0</v>
      </c>
      <c r="S351">
        <v>2037.24</v>
      </c>
      <c r="T351">
        <v>148.02000000000001</v>
      </c>
      <c r="U351">
        <v>705.06</v>
      </c>
      <c r="V351" s="10">
        <f>(raw_data[[#This Row],[Profit]] / (raw_data[[#This Row],[Unit_Price]]* raw_data[[#This Row],[Quantity_Sold]]))</f>
        <v>0.34608588089768505</v>
      </c>
      <c r="W351">
        <v>165</v>
      </c>
      <c r="X351" t="s">
        <v>51</v>
      </c>
      <c r="Y351" t="s">
        <v>34</v>
      </c>
      <c r="Z351">
        <v>13.05</v>
      </c>
      <c r="AA351">
        <v>5</v>
      </c>
    </row>
    <row r="352" spans="1:27" x14ac:dyDescent="0.3">
      <c r="A352" t="s">
        <v>1114</v>
      </c>
      <c r="B352" s="1">
        <v>45336</v>
      </c>
      <c r="C352" s="1" t="str">
        <f>TEXT(raw_data[[#This Row],[Order_Date]], "mmm")</f>
        <v>Feb</v>
      </c>
      <c r="D352" s="1">
        <v>45344</v>
      </c>
      <c r="E352" s="6">
        <f>raw_data[[#This Row],[Ship_Date]]-raw_data[[#This Row],[Order_Date]]</f>
        <v>8</v>
      </c>
      <c r="F352" s="6" t="str">
        <f>IF(raw_data[[#This Row],[Delivery_Days]] &lt;= 5, "On Time", "Late")</f>
        <v>Late</v>
      </c>
      <c r="G352" t="s">
        <v>1115</v>
      </c>
      <c r="H352" t="s">
        <v>1116</v>
      </c>
      <c r="I352" t="s">
        <v>62</v>
      </c>
      <c r="J352" t="s">
        <v>56</v>
      </c>
      <c r="K352" t="s">
        <v>57</v>
      </c>
      <c r="L352" t="s">
        <v>75</v>
      </c>
      <c r="M352" t="s">
        <v>70</v>
      </c>
      <c r="N352" t="s">
        <v>49</v>
      </c>
      <c r="O352" t="s">
        <v>83</v>
      </c>
      <c r="P352">
        <v>3</v>
      </c>
      <c r="Q352">
        <v>537.66</v>
      </c>
      <c r="R352">
        <v>0</v>
      </c>
      <c r="S352">
        <v>1612.98</v>
      </c>
      <c r="T352">
        <v>337.3</v>
      </c>
      <c r="U352">
        <v>601.08000000000004</v>
      </c>
      <c r="V352" s="10">
        <f>(raw_data[[#This Row],[Profit]] / (raw_data[[#This Row],[Unit_Price]]* raw_data[[#This Row],[Quantity_Sold]]))</f>
        <v>0.37265186177137971</v>
      </c>
      <c r="W352">
        <v>362</v>
      </c>
      <c r="X352" t="s">
        <v>51</v>
      </c>
      <c r="Y352" t="s">
        <v>52</v>
      </c>
      <c r="Z352">
        <v>40.6</v>
      </c>
      <c r="AA352">
        <v>5</v>
      </c>
    </row>
    <row r="353" spans="1:27" x14ac:dyDescent="0.3">
      <c r="A353" t="s">
        <v>1117</v>
      </c>
      <c r="B353" s="1">
        <v>45782</v>
      </c>
      <c r="C353" s="1" t="str">
        <f>TEXT(raw_data[[#This Row],[Order_Date]], "mmm")</f>
        <v>May</v>
      </c>
      <c r="D353" s="1">
        <v>45785</v>
      </c>
      <c r="E353" s="6">
        <f>raw_data[[#This Row],[Ship_Date]]-raw_data[[#This Row],[Order_Date]]</f>
        <v>3</v>
      </c>
      <c r="F353" s="6" t="str">
        <f>IF(raw_data[[#This Row],[Delivery_Days]] &lt;= 5, "On Time", "Late")</f>
        <v>On Time</v>
      </c>
      <c r="G353" t="s">
        <v>1118</v>
      </c>
      <c r="H353" t="s">
        <v>1119</v>
      </c>
      <c r="I353" t="s">
        <v>38</v>
      </c>
      <c r="J353" t="s">
        <v>90</v>
      </c>
      <c r="K353" t="s">
        <v>40</v>
      </c>
      <c r="L353" t="s">
        <v>75</v>
      </c>
      <c r="M353" t="s">
        <v>42</v>
      </c>
      <c r="N353" t="s">
        <v>49</v>
      </c>
      <c r="O353" t="s">
        <v>71</v>
      </c>
      <c r="P353">
        <v>3</v>
      </c>
      <c r="Q353">
        <v>792.18</v>
      </c>
      <c r="R353">
        <v>10</v>
      </c>
      <c r="S353">
        <v>2138.89</v>
      </c>
      <c r="T353">
        <v>609.70000000000005</v>
      </c>
      <c r="U353">
        <v>492.7</v>
      </c>
      <c r="V353" s="10">
        <f>(raw_data[[#This Row],[Profit]] / (raw_data[[#This Row],[Unit_Price]]* raw_data[[#This Row],[Quantity_Sold]]))</f>
        <v>0.2073182020921171</v>
      </c>
      <c r="W353">
        <v>393</v>
      </c>
      <c r="X353" t="s">
        <v>33</v>
      </c>
      <c r="Y353" t="s">
        <v>79</v>
      </c>
      <c r="Z353">
        <v>18.86</v>
      </c>
      <c r="AA353">
        <v>4</v>
      </c>
    </row>
    <row r="354" spans="1:27" x14ac:dyDescent="0.3">
      <c r="A354" t="s">
        <v>1120</v>
      </c>
      <c r="B354" s="1">
        <v>45733</v>
      </c>
      <c r="C354" s="1" t="str">
        <f>TEXT(raw_data[[#This Row],[Order_Date]], "mmm")</f>
        <v>Mar</v>
      </c>
      <c r="D354" s="1">
        <v>45738</v>
      </c>
      <c r="E354" s="6">
        <f>raw_data[[#This Row],[Ship_Date]]-raw_data[[#This Row],[Order_Date]]</f>
        <v>5</v>
      </c>
      <c r="F354" s="6" t="str">
        <f>IF(raw_data[[#This Row],[Delivery_Days]] &lt;= 5, "On Time", "Late")</f>
        <v>On Time</v>
      </c>
      <c r="G354" t="s">
        <v>1121</v>
      </c>
      <c r="H354" t="s">
        <v>1122</v>
      </c>
      <c r="I354" t="s">
        <v>26</v>
      </c>
      <c r="J354" t="s">
        <v>63</v>
      </c>
      <c r="K354" t="s">
        <v>28</v>
      </c>
      <c r="L354" t="s">
        <v>41</v>
      </c>
      <c r="M354" t="s">
        <v>70</v>
      </c>
      <c r="N354" t="s">
        <v>31</v>
      </c>
      <c r="O354" t="s">
        <v>50</v>
      </c>
      <c r="P354">
        <v>4</v>
      </c>
      <c r="Q354">
        <v>1802.16</v>
      </c>
      <c r="R354">
        <v>0</v>
      </c>
      <c r="S354">
        <v>7208.64</v>
      </c>
      <c r="T354">
        <v>1417.88</v>
      </c>
      <c r="U354">
        <v>1537.12</v>
      </c>
      <c r="V354" s="10">
        <f>(raw_data[[#This Row],[Profit]] / (raw_data[[#This Row],[Unit_Price]]* raw_data[[#This Row],[Quantity_Sold]]))</f>
        <v>0.21323300927775557</v>
      </c>
      <c r="W354">
        <v>437</v>
      </c>
      <c r="X354" t="s">
        <v>51</v>
      </c>
      <c r="Y354" t="s">
        <v>52</v>
      </c>
      <c r="Z354">
        <v>41.34</v>
      </c>
      <c r="AA354">
        <v>5</v>
      </c>
    </row>
    <row r="355" spans="1:27" x14ac:dyDescent="0.3">
      <c r="A355" t="s">
        <v>1123</v>
      </c>
      <c r="B355" s="1">
        <v>45622</v>
      </c>
      <c r="C355" s="1" t="str">
        <f>TEXT(raw_data[[#This Row],[Order_Date]], "mmm")</f>
        <v>Nov</v>
      </c>
      <c r="D355" s="1">
        <v>45624</v>
      </c>
      <c r="E355" s="6">
        <f>raw_data[[#This Row],[Ship_Date]]-raw_data[[#This Row],[Order_Date]]</f>
        <v>2</v>
      </c>
      <c r="F355" s="6" t="str">
        <f>IF(raw_data[[#This Row],[Delivery_Days]] &lt;= 5, "On Time", "Late")</f>
        <v>On Time</v>
      </c>
      <c r="G355" t="s">
        <v>1124</v>
      </c>
      <c r="H355" t="s">
        <v>1125</v>
      </c>
      <c r="I355" t="s">
        <v>26</v>
      </c>
      <c r="J355" t="s">
        <v>98</v>
      </c>
      <c r="K355" t="s">
        <v>40</v>
      </c>
      <c r="L355" t="s">
        <v>41</v>
      </c>
      <c r="M355" t="s">
        <v>137</v>
      </c>
      <c r="N355" t="s">
        <v>49</v>
      </c>
      <c r="O355" t="s">
        <v>83</v>
      </c>
      <c r="P355">
        <v>8</v>
      </c>
      <c r="Q355">
        <v>1198.28</v>
      </c>
      <c r="R355">
        <v>15</v>
      </c>
      <c r="S355">
        <v>8148.3</v>
      </c>
      <c r="T355">
        <v>866.41</v>
      </c>
      <c r="U355">
        <v>2256.7199999999998</v>
      </c>
      <c r="V355" s="10">
        <f>(raw_data[[#This Row],[Profit]] / (raw_data[[#This Row],[Unit_Price]]* raw_data[[#This Row],[Quantity_Sold]]))</f>
        <v>0.23541242447508093</v>
      </c>
      <c r="W355">
        <v>142</v>
      </c>
      <c r="X355" t="s">
        <v>33</v>
      </c>
      <c r="Y355" t="s">
        <v>34</v>
      </c>
      <c r="Z355">
        <v>13.32</v>
      </c>
      <c r="AA355">
        <v>1</v>
      </c>
    </row>
    <row r="356" spans="1:27" x14ac:dyDescent="0.3">
      <c r="A356" t="s">
        <v>1126</v>
      </c>
      <c r="B356" s="1">
        <v>45307</v>
      </c>
      <c r="C356" s="1" t="str">
        <f>TEXT(raw_data[[#This Row],[Order_Date]], "mmm")</f>
        <v>Jan</v>
      </c>
      <c r="D356" s="1">
        <v>45309</v>
      </c>
      <c r="E356" s="6">
        <f>raw_data[[#This Row],[Ship_Date]]-raw_data[[#This Row],[Order_Date]]</f>
        <v>2</v>
      </c>
      <c r="F356" s="6" t="str">
        <f>IF(raw_data[[#This Row],[Delivery_Days]] &lt;= 5, "On Time", "Late")</f>
        <v>On Time</v>
      </c>
      <c r="G356" t="s">
        <v>1127</v>
      </c>
      <c r="H356" t="s">
        <v>1128</v>
      </c>
      <c r="I356" t="s">
        <v>26</v>
      </c>
      <c r="J356" t="s">
        <v>94</v>
      </c>
      <c r="K356" t="s">
        <v>28</v>
      </c>
      <c r="L356" t="s">
        <v>29</v>
      </c>
      <c r="M356" t="s">
        <v>127</v>
      </c>
      <c r="N356" t="s">
        <v>49</v>
      </c>
      <c r="O356" t="s">
        <v>50</v>
      </c>
      <c r="P356">
        <v>10</v>
      </c>
      <c r="Q356">
        <v>1714.97</v>
      </c>
      <c r="R356">
        <v>20</v>
      </c>
      <c r="S356">
        <v>13719.76</v>
      </c>
      <c r="T356">
        <v>1182.53</v>
      </c>
      <c r="U356">
        <v>4259.5200000000004</v>
      </c>
      <c r="V356" s="10">
        <f>(raw_data[[#This Row],[Profit]] / (raw_data[[#This Row],[Unit_Price]]* raw_data[[#This Row],[Quantity_Sold]]))</f>
        <v>0.24837285783424784</v>
      </c>
      <c r="W356">
        <v>91</v>
      </c>
      <c r="X356" t="s">
        <v>33</v>
      </c>
      <c r="Y356" t="s">
        <v>52</v>
      </c>
      <c r="Z356">
        <v>17.8</v>
      </c>
      <c r="AA356">
        <v>5</v>
      </c>
    </row>
    <row r="357" spans="1:27" x14ac:dyDescent="0.3">
      <c r="A357" t="s">
        <v>1129</v>
      </c>
      <c r="B357" s="1">
        <v>45275</v>
      </c>
      <c r="C357" s="1" t="str">
        <f>TEXT(raw_data[[#This Row],[Order_Date]], "mmm")</f>
        <v>Dec</v>
      </c>
      <c r="D357" s="1">
        <v>45281</v>
      </c>
      <c r="E357" s="6">
        <f>raw_data[[#This Row],[Ship_Date]]-raw_data[[#This Row],[Order_Date]]</f>
        <v>6</v>
      </c>
      <c r="F357" s="6" t="str">
        <f>IF(raw_data[[#This Row],[Delivery_Days]] &lt;= 5, "On Time", "Late")</f>
        <v>Late</v>
      </c>
      <c r="G357" t="s">
        <v>1130</v>
      </c>
      <c r="H357" t="s">
        <v>1131</v>
      </c>
      <c r="I357" t="s">
        <v>62</v>
      </c>
      <c r="J357" t="s">
        <v>90</v>
      </c>
      <c r="K357" t="s">
        <v>40</v>
      </c>
      <c r="L357" t="s">
        <v>75</v>
      </c>
      <c r="M357" t="s">
        <v>64</v>
      </c>
      <c r="N357" t="s">
        <v>31</v>
      </c>
      <c r="O357" t="s">
        <v>32</v>
      </c>
      <c r="P357">
        <v>1</v>
      </c>
      <c r="Q357">
        <v>752.37</v>
      </c>
      <c r="R357">
        <v>0</v>
      </c>
      <c r="S357">
        <v>752.37</v>
      </c>
      <c r="T357">
        <v>624.88</v>
      </c>
      <c r="U357">
        <v>127.49</v>
      </c>
      <c r="V357" s="10">
        <f>(raw_data[[#This Row],[Profit]] / (raw_data[[#This Row],[Unit_Price]]* raw_data[[#This Row],[Quantity_Sold]]))</f>
        <v>0.16945120087191143</v>
      </c>
      <c r="W357">
        <v>388</v>
      </c>
      <c r="X357" t="s">
        <v>51</v>
      </c>
      <c r="Y357" t="s">
        <v>52</v>
      </c>
      <c r="Z357">
        <v>7.92</v>
      </c>
      <c r="AA357">
        <v>4</v>
      </c>
    </row>
    <row r="358" spans="1:27" x14ac:dyDescent="0.3">
      <c r="A358" t="s">
        <v>1132</v>
      </c>
      <c r="B358" s="1">
        <v>45910</v>
      </c>
      <c r="C358" s="1" t="str">
        <f>TEXT(raw_data[[#This Row],[Order_Date]], "mmm")</f>
        <v>Sep</v>
      </c>
      <c r="D358" s="1">
        <v>45914</v>
      </c>
      <c r="E358" s="6">
        <f>raw_data[[#This Row],[Ship_Date]]-raw_data[[#This Row],[Order_Date]]</f>
        <v>4</v>
      </c>
      <c r="F358" s="6" t="str">
        <f>IF(raw_data[[#This Row],[Delivery_Days]] &lt;= 5, "On Time", "Late")</f>
        <v>On Time</v>
      </c>
      <c r="G358" t="s">
        <v>1133</v>
      </c>
      <c r="H358" t="s">
        <v>1134</v>
      </c>
      <c r="I358" t="s">
        <v>26</v>
      </c>
      <c r="J358" t="s">
        <v>90</v>
      </c>
      <c r="K358" t="s">
        <v>40</v>
      </c>
      <c r="L358" t="s">
        <v>29</v>
      </c>
      <c r="M358" t="s">
        <v>30</v>
      </c>
      <c r="N358" t="s">
        <v>49</v>
      </c>
      <c r="O358" t="s">
        <v>83</v>
      </c>
      <c r="P358">
        <v>7</v>
      </c>
      <c r="Q358">
        <v>691.96</v>
      </c>
      <c r="R358">
        <v>20</v>
      </c>
      <c r="S358">
        <v>3874.98</v>
      </c>
      <c r="T358">
        <v>458.74</v>
      </c>
      <c r="U358">
        <v>1306.03</v>
      </c>
      <c r="V358" s="10">
        <f>(raw_data[[#This Row],[Profit]] / (raw_data[[#This Row],[Unit_Price]]* raw_data[[#This Row],[Quantity_Sold]]))</f>
        <v>0.26963366998918187</v>
      </c>
      <c r="W358">
        <v>373</v>
      </c>
      <c r="X358" t="s">
        <v>33</v>
      </c>
      <c r="Y358" t="s">
        <v>79</v>
      </c>
      <c r="Z358">
        <v>37.58</v>
      </c>
      <c r="AA358">
        <v>5</v>
      </c>
    </row>
    <row r="359" spans="1:27" x14ac:dyDescent="0.3">
      <c r="A359" t="s">
        <v>1135</v>
      </c>
      <c r="B359" s="1">
        <v>45582</v>
      </c>
      <c r="C359" s="1" t="str">
        <f>TEXT(raw_data[[#This Row],[Order_Date]], "mmm")</f>
        <v>Oct</v>
      </c>
      <c r="D359" s="1">
        <v>45592</v>
      </c>
      <c r="E359" s="6">
        <f>raw_data[[#This Row],[Ship_Date]]-raw_data[[#This Row],[Order_Date]]</f>
        <v>10</v>
      </c>
      <c r="F359" s="6" t="str">
        <f>IF(raw_data[[#This Row],[Delivery_Days]] &lt;= 5, "On Time", "Late")</f>
        <v>Late</v>
      </c>
      <c r="G359" t="s">
        <v>1136</v>
      </c>
      <c r="H359" t="s">
        <v>1137</v>
      </c>
      <c r="I359" t="s">
        <v>62</v>
      </c>
      <c r="J359" t="s">
        <v>63</v>
      </c>
      <c r="K359" t="s">
        <v>28</v>
      </c>
      <c r="L359" t="s">
        <v>75</v>
      </c>
      <c r="M359" t="s">
        <v>64</v>
      </c>
      <c r="N359" t="s">
        <v>49</v>
      </c>
      <c r="O359" t="s">
        <v>83</v>
      </c>
      <c r="P359">
        <v>5</v>
      </c>
      <c r="Q359">
        <v>1703.21</v>
      </c>
      <c r="R359">
        <v>20</v>
      </c>
      <c r="S359">
        <v>6812.84</v>
      </c>
      <c r="T359">
        <v>1315.8</v>
      </c>
      <c r="U359">
        <v>1549.64</v>
      </c>
      <c r="V359" s="10">
        <f>(raw_data[[#This Row],[Profit]] / (raw_data[[#This Row],[Unit_Price]]* raw_data[[#This Row],[Quantity_Sold]]))</f>
        <v>0.18196699173912792</v>
      </c>
      <c r="W359">
        <v>288</v>
      </c>
      <c r="X359" t="s">
        <v>51</v>
      </c>
      <c r="Y359" t="s">
        <v>52</v>
      </c>
      <c r="Z359">
        <v>37.81</v>
      </c>
      <c r="AA359">
        <v>4</v>
      </c>
    </row>
    <row r="360" spans="1:27" x14ac:dyDescent="0.3">
      <c r="A360" t="s">
        <v>1138</v>
      </c>
      <c r="B360" s="1">
        <v>45725</v>
      </c>
      <c r="C360" s="1" t="str">
        <f>TEXT(raw_data[[#This Row],[Order_Date]], "mmm")</f>
        <v>Mar</v>
      </c>
      <c r="D360" s="1">
        <v>45726</v>
      </c>
      <c r="E360" s="6">
        <f>raw_data[[#This Row],[Ship_Date]]-raw_data[[#This Row],[Order_Date]]</f>
        <v>1</v>
      </c>
      <c r="F360" s="6" t="str">
        <f>IF(raw_data[[#This Row],[Delivery_Days]] &lt;= 5, "On Time", "Late")</f>
        <v>On Time</v>
      </c>
      <c r="G360" t="s">
        <v>1139</v>
      </c>
      <c r="H360" t="s">
        <v>1140</v>
      </c>
      <c r="I360" t="s">
        <v>47</v>
      </c>
      <c r="J360" t="s">
        <v>98</v>
      </c>
      <c r="K360" t="s">
        <v>40</v>
      </c>
      <c r="L360" t="s">
        <v>41</v>
      </c>
      <c r="M360" t="s">
        <v>64</v>
      </c>
      <c r="N360" t="s">
        <v>49</v>
      </c>
      <c r="O360" t="s">
        <v>71</v>
      </c>
      <c r="P360">
        <v>5</v>
      </c>
      <c r="Q360">
        <v>503.81</v>
      </c>
      <c r="R360">
        <v>5</v>
      </c>
      <c r="S360">
        <v>2393.1</v>
      </c>
      <c r="T360">
        <v>302.52</v>
      </c>
      <c r="U360">
        <v>956.13</v>
      </c>
      <c r="V360" s="10">
        <f>(raw_data[[#This Row],[Profit]] / (raw_data[[#This Row],[Unit_Price]]* raw_data[[#This Row],[Quantity_Sold]]))</f>
        <v>0.37955975466941899</v>
      </c>
      <c r="W360">
        <v>409</v>
      </c>
      <c r="X360" t="s">
        <v>51</v>
      </c>
      <c r="Y360" t="s">
        <v>79</v>
      </c>
      <c r="Z360">
        <v>7.05</v>
      </c>
      <c r="AA360">
        <v>3</v>
      </c>
    </row>
    <row r="361" spans="1:27" x14ac:dyDescent="0.3">
      <c r="A361" t="s">
        <v>1141</v>
      </c>
      <c r="B361" s="1">
        <v>45605</v>
      </c>
      <c r="C361" s="1" t="str">
        <f>TEXT(raw_data[[#This Row],[Order_Date]], "mmm")</f>
        <v>Nov</v>
      </c>
      <c r="D361" s="1">
        <v>45614</v>
      </c>
      <c r="E361" s="6">
        <f>raw_data[[#This Row],[Ship_Date]]-raw_data[[#This Row],[Order_Date]]</f>
        <v>9</v>
      </c>
      <c r="F361" s="6" t="str">
        <f>IF(raw_data[[#This Row],[Delivery_Days]] &lt;= 5, "On Time", "Late")</f>
        <v>Late</v>
      </c>
      <c r="G361" t="s">
        <v>1142</v>
      </c>
      <c r="H361" t="s">
        <v>1143</v>
      </c>
      <c r="I361" t="s">
        <v>62</v>
      </c>
      <c r="J361" t="s">
        <v>56</v>
      </c>
      <c r="K361" t="s">
        <v>57</v>
      </c>
      <c r="L361" t="s">
        <v>29</v>
      </c>
      <c r="M361" t="s">
        <v>137</v>
      </c>
      <c r="N361" t="s">
        <v>49</v>
      </c>
      <c r="O361" t="s">
        <v>32</v>
      </c>
      <c r="P361">
        <v>5</v>
      </c>
      <c r="Q361">
        <v>1395.53</v>
      </c>
      <c r="R361">
        <v>0</v>
      </c>
      <c r="S361">
        <v>6977.65</v>
      </c>
      <c r="T361">
        <v>966.17</v>
      </c>
      <c r="U361">
        <v>2146.8000000000002</v>
      </c>
      <c r="V361" s="10">
        <f>(raw_data[[#This Row],[Profit]] / (raw_data[[#This Row],[Unit_Price]]* raw_data[[#This Row],[Quantity_Sold]]))</f>
        <v>0.30766805443093309</v>
      </c>
      <c r="W361">
        <v>351</v>
      </c>
      <c r="X361" t="s">
        <v>51</v>
      </c>
      <c r="Y361" t="s">
        <v>79</v>
      </c>
      <c r="Z361">
        <v>22.82</v>
      </c>
      <c r="AA361">
        <v>5</v>
      </c>
    </row>
    <row r="362" spans="1:27" x14ac:dyDescent="0.3">
      <c r="A362" t="s">
        <v>1144</v>
      </c>
      <c r="B362" s="1">
        <v>45888</v>
      </c>
      <c r="C362" s="1" t="str">
        <f>TEXT(raw_data[[#This Row],[Order_Date]], "mmm")</f>
        <v>Aug</v>
      </c>
      <c r="D362" s="1">
        <v>45889</v>
      </c>
      <c r="E362" s="6">
        <f>raw_data[[#This Row],[Ship_Date]]-raw_data[[#This Row],[Order_Date]]</f>
        <v>1</v>
      </c>
      <c r="F362" s="6" t="str">
        <f>IF(raw_data[[#This Row],[Delivery_Days]] &lt;= 5, "On Time", "Late")</f>
        <v>On Time</v>
      </c>
      <c r="G362" t="s">
        <v>1145</v>
      </c>
      <c r="H362" t="s">
        <v>1146</v>
      </c>
      <c r="I362" t="s">
        <v>38</v>
      </c>
      <c r="J362" t="s">
        <v>39</v>
      </c>
      <c r="K362" t="s">
        <v>40</v>
      </c>
      <c r="L362" t="s">
        <v>41</v>
      </c>
      <c r="M362" t="s">
        <v>137</v>
      </c>
      <c r="N362" t="s">
        <v>31</v>
      </c>
      <c r="O362" t="s">
        <v>71</v>
      </c>
      <c r="P362">
        <v>6</v>
      </c>
      <c r="Q362">
        <v>694.5</v>
      </c>
      <c r="R362">
        <v>15</v>
      </c>
      <c r="S362">
        <v>3541.95</v>
      </c>
      <c r="T362">
        <v>607.58000000000004</v>
      </c>
      <c r="U362">
        <v>443.29</v>
      </c>
      <c r="V362" s="10">
        <f>(raw_data[[#This Row],[Profit]] / (raw_data[[#This Row],[Unit_Price]]* raw_data[[#This Row],[Quantity_Sold]]))</f>
        <v>0.10638108951283898</v>
      </c>
      <c r="W362">
        <v>321</v>
      </c>
      <c r="X362" t="s">
        <v>51</v>
      </c>
      <c r="Y362" t="s">
        <v>52</v>
      </c>
      <c r="Z362">
        <v>45.32</v>
      </c>
      <c r="AA362">
        <v>4</v>
      </c>
    </row>
    <row r="363" spans="1:27" x14ac:dyDescent="0.3">
      <c r="A363" t="s">
        <v>1147</v>
      </c>
      <c r="B363" s="1">
        <v>45452</v>
      </c>
      <c r="C363" s="1" t="str">
        <f>TEXT(raw_data[[#This Row],[Order_Date]], "mmm")</f>
        <v>Jun</v>
      </c>
      <c r="D363" s="1">
        <v>45456</v>
      </c>
      <c r="E363" s="6">
        <f>raw_data[[#This Row],[Ship_Date]]-raw_data[[#This Row],[Order_Date]]</f>
        <v>4</v>
      </c>
      <c r="F363" s="6" t="str">
        <f>IF(raw_data[[#This Row],[Delivery_Days]] &lt;= 5, "On Time", "Late")</f>
        <v>On Time</v>
      </c>
      <c r="G363" t="s">
        <v>1148</v>
      </c>
      <c r="H363" t="s">
        <v>1149</v>
      </c>
      <c r="I363" t="s">
        <v>62</v>
      </c>
      <c r="J363" t="s">
        <v>68</v>
      </c>
      <c r="K363" t="s">
        <v>57</v>
      </c>
      <c r="L363" t="s">
        <v>29</v>
      </c>
      <c r="M363" t="s">
        <v>42</v>
      </c>
      <c r="N363" t="s">
        <v>31</v>
      </c>
      <c r="O363" t="s">
        <v>32</v>
      </c>
      <c r="P363">
        <v>6</v>
      </c>
      <c r="Q363">
        <v>633.72</v>
      </c>
      <c r="R363">
        <v>20</v>
      </c>
      <c r="S363">
        <v>3041.86</v>
      </c>
      <c r="T363">
        <v>482.11</v>
      </c>
      <c r="U363">
        <v>727.73</v>
      </c>
      <c r="V363" s="10">
        <f>(raw_data[[#This Row],[Profit]] / (raw_data[[#This Row],[Unit_Price]]* raw_data[[#This Row],[Quantity_Sold]]))</f>
        <v>0.19139104546697805</v>
      </c>
      <c r="W363">
        <v>496</v>
      </c>
      <c r="X363" t="s">
        <v>33</v>
      </c>
      <c r="Y363" t="s">
        <v>79</v>
      </c>
      <c r="Z363">
        <v>42.83</v>
      </c>
      <c r="AA363">
        <v>3</v>
      </c>
    </row>
    <row r="364" spans="1:27" x14ac:dyDescent="0.3">
      <c r="A364" t="s">
        <v>1150</v>
      </c>
      <c r="B364" s="1">
        <v>45332</v>
      </c>
      <c r="C364" s="1" t="str">
        <f>TEXT(raw_data[[#This Row],[Order_Date]], "mmm")</f>
        <v>Feb</v>
      </c>
      <c r="D364" s="1">
        <v>45337</v>
      </c>
      <c r="E364" s="6">
        <f>raw_data[[#This Row],[Ship_Date]]-raw_data[[#This Row],[Order_Date]]</f>
        <v>5</v>
      </c>
      <c r="F364" s="6" t="str">
        <f>IF(raw_data[[#This Row],[Delivery_Days]] &lt;= 5, "On Time", "Late")</f>
        <v>On Time</v>
      </c>
      <c r="G364" t="s">
        <v>1151</v>
      </c>
      <c r="H364" t="s">
        <v>1152</v>
      </c>
      <c r="I364" t="s">
        <v>62</v>
      </c>
      <c r="J364" t="s">
        <v>68</v>
      </c>
      <c r="K364" t="s">
        <v>57</v>
      </c>
      <c r="L364" t="s">
        <v>41</v>
      </c>
      <c r="M364" t="s">
        <v>64</v>
      </c>
      <c r="N364" t="s">
        <v>49</v>
      </c>
      <c r="O364" t="s">
        <v>43</v>
      </c>
      <c r="P364">
        <v>3</v>
      </c>
      <c r="Q364">
        <v>1231.0899999999999</v>
      </c>
      <c r="R364">
        <v>20</v>
      </c>
      <c r="S364">
        <v>2954.62</v>
      </c>
      <c r="T364">
        <v>781.81</v>
      </c>
      <c r="U364">
        <v>1078.27</v>
      </c>
      <c r="V364" s="10">
        <f>(raw_data[[#This Row],[Profit]] / (raw_data[[#This Row],[Unit_Price]]* raw_data[[#This Row],[Quantity_Sold]]))</f>
        <v>0.29195536746568762</v>
      </c>
      <c r="W364">
        <v>211</v>
      </c>
      <c r="X364" t="s">
        <v>33</v>
      </c>
      <c r="Y364" t="s">
        <v>79</v>
      </c>
      <c r="Z364">
        <v>44.47</v>
      </c>
      <c r="AA364">
        <v>3</v>
      </c>
    </row>
    <row r="365" spans="1:27" x14ac:dyDescent="0.3">
      <c r="A365" t="s">
        <v>1153</v>
      </c>
      <c r="B365" s="1">
        <v>45217</v>
      </c>
      <c r="C365" s="1" t="str">
        <f>TEXT(raw_data[[#This Row],[Order_Date]], "mmm")</f>
        <v>Oct</v>
      </c>
      <c r="D365" s="1">
        <v>45218</v>
      </c>
      <c r="E365" s="6">
        <f>raw_data[[#This Row],[Ship_Date]]-raw_data[[#This Row],[Order_Date]]</f>
        <v>1</v>
      </c>
      <c r="F365" s="6" t="str">
        <f>IF(raw_data[[#This Row],[Delivery_Days]] &lt;= 5, "On Time", "Late")</f>
        <v>On Time</v>
      </c>
      <c r="G365" t="s">
        <v>1154</v>
      </c>
      <c r="H365" t="s">
        <v>1155</v>
      </c>
      <c r="I365" t="s">
        <v>38</v>
      </c>
      <c r="J365" t="s">
        <v>98</v>
      </c>
      <c r="K365" t="s">
        <v>40</v>
      </c>
      <c r="L365" t="s">
        <v>69</v>
      </c>
      <c r="M365" t="s">
        <v>137</v>
      </c>
      <c r="N365" t="s">
        <v>49</v>
      </c>
      <c r="O365" t="s">
        <v>50</v>
      </c>
      <c r="P365">
        <v>3</v>
      </c>
      <c r="Q365">
        <v>1073.95</v>
      </c>
      <c r="R365">
        <v>0</v>
      </c>
      <c r="S365">
        <v>3221.85</v>
      </c>
      <c r="T365">
        <v>764.94</v>
      </c>
      <c r="U365">
        <v>927.03</v>
      </c>
      <c r="V365" s="10">
        <f>(raw_data[[#This Row],[Profit]] / (raw_data[[#This Row],[Unit_Price]]* raw_data[[#This Row],[Quantity_Sold]]))</f>
        <v>0.28773220354765117</v>
      </c>
      <c r="W365">
        <v>259</v>
      </c>
      <c r="X365" t="s">
        <v>33</v>
      </c>
      <c r="Y365" t="s">
        <v>79</v>
      </c>
      <c r="Z365">
        <v>45.72</v>
      </c>
      <c r="AA365">
        <v>2</v>
      </c>
    </row>
    <row r="366" spans="1:27" x14ac:dyDescent="0.3">
      <c r="A366" t="s">
        <v>1156</v>
      </c>
      <c r="B366" s="1">
        <v>45262</v>
      </c>
      <c r="C366" s="1" t="str">
        <f>TEXT(raw_data[[#This Row],[Order_Date]], "mmm")</f>
        <v>Dec</v>
      </c>
      <c r="D366" s="1">
        <v>45265</v>
      </c>
      <c r="E366" s="6">
        <f>raw_data[[#This Row],[Ship_Date]]-raw_data[[#This Row],[Order_Date]]</f>
        <v>3</v>
      </c>
      <c r="F366" s="6" t="str">
        <f>IF(raw_data[[#This Row],[Delivery_Days]] &lt;= 5, "On Time", "Late")</f>
        <v>On Time</v>
      </c>
      <c r="G366" t="s">
        <v>1157</v>
      </c>
      <c r="H366" t="s">
        <v>1158</v>
      </c>
      <c r="I366" t="s">
        <v>26</v>
      </c>
      <c r="J366" t="s">
        <v>56</v>
      </c>
      <c r="K366" t="s">
        <v>57</v>
      </c>
      <c r="L366" t="s">
        <v>69</v>
      </c>
      <c r="M366" t="s">
        <v>150</v>
      </c>
      <c r="N366" t="s">
        <v>49</v>
      </c>
      <c r="O366" t="s">
        <v>71</v>
      </c>
      <c r="P366">
        <v>9</v>
      </c>
      <c r="Q366">
        <v>1478.26</v>
      </c>
      <c r="R366">
        <v>10</v>
      </c>
      <c r="S366">
        <v>11973.91</v>
      </c>
      <c r="T366">
        <v>1230.8900000000001</v>
      </c>
      <c r="U366">
        <v>2003.7</v>
      </c>
      <c r="V366" s="10">
        <f>(raw_data[[#This Row],[Profit]] / (raw_data[[#This Row],[Unit_Price]]* raw_data[[#This Row],[Quantity_Sold]]))</f>
        <v>0.15060499055195523</v>
      </c>
      <c r="W366">
        <v>370</v>
      </c>
      <c r="X366" t="s">
        <v>33</v>
      </c>
      <c r="Y366" t="s">
        <v>79</v>
      </c>
      <c r="Z366">
        <v>22.44</v>
      </c>
      <c r="AA366">
        <v>5</v>
      </c>
    </row>
    <row r="367" spans="1:27" x14ac:dyDescent="0.3">
      <c r="A367" t="s">
        <v>1159</v>
      </c>
      <c r="B367" s="1">
        <v>45911</v>
      </c>
      <c r="C367" s="1" t="str">
        <f>TEXT(raw_data[[#This Row],[Order_Date]], "mmm")</f>
        <v>Sep</v>
      </c>
      <c r="D367" s="1">
        <v>45912</v>
      </c>
      <c r="E367" s="6">
        <f>raw_data[[#This Row],[Ship_Date]]-raw_data[[#This Row],[Order_Date]]</f>
        <v>1</v>
      </c>
      <c r="F367" s="6" t="str">
        <f>IF(raw_data[[#This Row],[Delivery_Days]] &lt;= 5, "On Time", "Late")</f>
        <v>On Time</v>
      </c>
      <c r="G367" t="s">
        <v>1160</v>
      </c>
      <c r="H367" t="s">
        <v>1161</v>
      </c>
      <c r="I367" t="s">
        <v>26</v>
      </c>
      <c r="J367" t="s">
        <v>27</v>
      </c>
      <c r="K367" t="s">
        <v>28</v>
      </c>
      <c r="L367" t="s">
        <v>29</v>
      </c>
      <c r="M367" t="s">
        <v>30</v>
      </c>
      <c r="N367" t="s">
        <v>31</v>
      </c>
      <c r="O367" t="s">
        <v>32</v>
      </c>
      <c r="P367">
        <v>10</v>
      </c>
      <c r="Q367">
        <v>1868.06</v>
      </c>
      <c r="R367">
        <v>0</v>
      </c>
      <c r="S367">
        <v>18680.599999999999</v>
      </c>
      <c r="T367">
        <v>1307.6199999999999</v>
      </c>
      <c r="U367">
        <v>5604.4</v>
      </c>
      <c r="V367" s="10">
        <f>(raw_data[[#This Row],[Profit]] / (raw_data[[#This Row],[Unit_Price]]* raw_data[[#This Row],[Quantity_Sold]]))</f>
        <v>0.30001177692365344</v>
      </c>
      <c r="W367">
        <v>295</v>
      </c>
      <c r="X367" t="s">
        <v>51</v>
      </c>
      <c r="Y367" t="s">
        <v>52</v>
      </c>
      <c r="Z367">
        <v>45.15</v>
      </c>
      <c r="AA367">
        <v>3</v>
      </c>
    </row>
    <row r="368" spans="1:27" x14ac:dyDescent="0.3">
      <c r="A368" t="s">
        <v>1162</v>
      </c>
      <c r="B368" s="1">
        <v>45657</v>
      </c>
      <c r="C368" s="1" t="str">
        <f>TEXT(raw_data[[#This Row],[Order_Date]], "mmm")</f>
        <v>Dec</v>
      </c>
      <c r="D368" s="1">
        <v>45662</v>
      </c>
      <c r="E368" s="6">
        <f>raw_data[[#This Row],[Ship_Date]]-raw_data[[#This Row],[Order_Date]]</f>
        <v>5</v>
      </c>
      <c r="F368" s="6" t="str">
        <f>IF(raw_data[[#This Row],[Delivery_Days]] &lt;= 5, "On Time", "Late")</f>
        <v>On Time</v>
      </c>
      <c r="G368" t="s">
        <v>1163</v>
      </c>
      <c r="H368" t="s">
        <v>1164</v>
      </c>
      <c r="I368" t="s">
        <v>38</v>
      </c>
      <c r="J368" t="s">
        <v>56</v>
      </c>
      <c r="K368" t="s">
        <v>57</v>
      </c>
      <c r="L368" t="s">
        <v>41</v>
      </c>
      <c r="M368" t="s">
        <v>30</v>
      </c>
      <c r="N368" t="s">
        <v>49</v>
      </c>
      <c r="O368" t="s">
        <v>43</v>
      </c>
      <c r="P368">
        <v>6</v>
      </c>
      <c r="Q368">
        <v>589.47</v>
      </c>
      <c r="R368">
        <v>15</v>
      </c>
      <c r="S368">
        <v>3006.3</v>
      </c>
      <c r="T368">
        <v>472.36</v>
      </c>
      <c r="U368">
        <v>597.26</v>
      </c>
      <c r="V368" s="10">
        <f>(raw_data[[#This Row],[Profit]] / (raw_data[[#This Row],[Unit_Price]]* raw_data[[#This Row],[Quantity_Sold]]))</f>
        <v>0.16886921019446846</v>
      </c>
      <c r="W368">
        <v>58</v>
      </c>
      <c r="X368" t="s">
        <v>33</v>
      </c>
      <c r="Y368" t="s">
        <v>52</v>
      </c>
      <c r="Z368">
        <v>30.18</v>
      </c>
      <c r="AA368">
        <v>1</v>
      </c>
    </row>
    <row r="369" spans="1:27" x14ac:dyDescent="0.3">
      <c r="A369" t="s">
        <v>1165</v>
      </c>
      <c r="B369" s="1">
        <v>45862</v>
      </c>
      <c r="C369" s="1" t="str">
        <f>TEXT(raw_data[[#This Row],[Order_Date]], "mmm")</f>
        <v>Jul</v>
      </c>
      <c r="D369" s="1">
        <v>45865</v>
      </c>
      <c r="E369" s="6">
        <f>raw_data[[#This Row],[Ship_Date]]-raw_data[[#This Row],[Order_Date]]</f>
        <v>3</v>
      </c>
      <c r="F369" s="6" t="str">
        <f>IF(raw_data[[#This Row],[Delivery_Days]] &lt;= 5, "On Time", "Late")</f>
        <v>On Time</v>
      </c>
      <c r="G369" t="s">
        <v>1166</v>
      </c>
      <c r="H369" t="s">
        <v>1167</v>
      </c>
      <c r="I369" t="s">
        <v>26</v>
      </c>
      <c r="J369" t="s">
        <v>56</v>
      </c>
      <c r="K369" t="s">
        <v>57</v>
      </c>
      <c r="L369" t="s">
        <v>69</v>
      </c>
      <c r="M369" t="s">
        <v>42</v>
      </c>
      <c r="N369" t="s">
        <v>31</v>
      </c>
      <c r="O369" t="s">
        <v>83</v>
      </c>
      <c r="P369">
        <v>3</v>
      </c>
      <c r="Q369">
        <v>671.05</v>
      </c>
      <c r="R369">
        <v>10</v>
      </c>
      <c r="S369">
        <v>1811.83</v>
      </c>
      <c r="T369">
        <v>518.20000000000005</v>
      </c>
      <c r="U369">
        <v>412.69</v>
      </c>
      <c r="V369" s="10">
        <f>(raw_data[[#This Row],[Profit]] / (raw_data[[#This Row],[Unit_Price]]* raw_data[[#This Row],[Quantity_Sold]]))</f>
        <v>0.20499714377964881</v>
      </c>
      <c r="W369">
        <v>456</v>
      </c>
      <c r="X369" t="s">
        <v>51</v>
      </c>
      <c r="Y369" t="s">
        <v>52</v>
      </c>
      <c r="Z369">
        <v>24.96</v>
      </c>
      <c r="AA369">
        <v>2</v>
      </c>
    </row>
    <row r="370" spans="1:27" x14ac:dyDescent="0.3">
      <c r="A370" t="s">
        <v>1168</v>
      </c>
      <c r="B370" s="1">
        <v>45336</v>
      </c>
      <c r="C370" s="1" t="str">
        <f>TEXT(raw_data[[#This Row],[Order_Date]], "mmm")</f>
        <v>Feb</v>
      </c>
      <c r="D370" s="1">
        <v>45339</v>
      </c>
      <c r="E370" s="6">
        <f>raw_data[[#This Row],[Ship_Date]]-raw_data[[#This Row],[Order_Date]]</f>
        <v>3</v>
      </c>
      <c r="F370" s="6" t="str">
        <f>IF(raw_data[[#This Row],[Delivery_Days]] &lt;= 5, "On Time", "Late")</f>
        <v>On Time</v>
      </c>
      <c r="G370" t="s">
        <v>1169</v>
      </c>
      <c r="H370" t="s">
        <v>1170</v>
      </c>
      <c r="I370" t="s">
        <v>47</v>
      </c>
      <c r="J370" t="s">
        <v>39</v>
      </c>
      <c r="K370" t="s">
        <v>40</v>
      </c>
      <c r="L370" t="s">
        <v>75</v>
      </c>
      <c r="M370" t="s">
        <v>58</v>
      </c>
      <c r="N370" t="s">
        <v>31</v>
      </c>
      <c r="O370" t="s">
        <v>43</v>
      </c>
      <c r="P370">
        <v>1</v>
      </c>
      <c r="Q370">
        <v>256.56</v>
      </c>
      <c r="R370">
        <v>0</v>
      </c>
      <c r="S370">
        <v>256.56</v>
      </c>
      <c r="T370">
        <v>186.76</v>
      </c>
      <c r="U370">
        <v>69.8</v>
      </c>
      <c r="V370" s="10">
        <f>(raw_data[[#This Row],[Profit]] / (raw_data[[#This Row],[Unit_Price]]* raw_data[[#This Row],[Quantity_Sold]]))</f>
        <v>0.27206111630807606</v>
      </c>
      <c r="W370">
        <v>170</v>
      </c>
      <c r="X370" t="s">
        <v>33</v>
      </c>
      <c r="Y370" t="s">
        <v>52</v>
      </c>
      <c r="Z370">
        <v>39.130000000000003</v>
      </c>
      <c r="AA370">
        <v>5</v>
      </c>
    </row>
    <row r="371" spans="1:27" x14ac:dyDescent="0.3">
      <c r="A371" t="s">
        <v>1171</v>
      </c>
      <c r="B371" s="1">
        <v>45575</v>
      </c>
      <c r="C371" s="1" t="str">
        <f>TEXT(raw_data[[#This Row],[Order_Date]], "mmm")</f>
        <v>Oct</v>
      </c>
      <c r="D371" s="1">
        <v>45583</v>
      </c>
      <c r="E371" s="6">
        <f>raw_data[[#This Row],[Ship_Date]]-raw_data[[#This Row],[Order_Date]]</f>
        <v>8</v>
      </c>
      <c r="F371" s="6" t="str">
        <f>IF(raw_data[[#This Row],[Delivery_Days]] &lt;= 5, "On Time", "Late")</f>
        <v>Late</v>
      </c>
      <c r="G371" t="s">
        <v>1172</v>
      </c>
      <c r="H371" t="s">
        <v>1173</v>
      </c>
      <c r="I371" t="s">
        <v>47</v>
      </c>
      <c r="J371" t="s">
        <v>27</v>
      </c>
      <c r="K371" t="s">
        <v>28</v>
      </c>
      <c r="L371" t="s">
        <v>75</v>
      </c>
      <c r="M371" t="s">
        <v>64</v>
      </c>
      <c r="N371" t="s">
        <v>49</v>
      </c>
      <c r="O371" t="s">
        <v>71</v>
      </c>
      <c r="P371">
        <v>8</v>
      </c>
      <c r="Q371">
        <v>307</v>
      </c>
      <c r="R371">
        <v>0</v>
      </c>
      <c r="S371">
        <v>2456</v>
      </c>
      <c r="T371">
        <v>226.16</v>
      </c>
      <c r="U371">
        <v>646.72</v>
      </c>
      <c r="V371" s="10">
        <f>(raw_data[[#This Row],[Profit]] / (raw_data[[#This Row],[Unit_Price]]* raw_data[[#This Row],[Quantity_Sold]]))</f>
        <v>0.26332247557003258</v>
      </c>
      <c r="W371">
        <v>73</v>
      </c>
      <c r="X371" t="s">
        <v>51</v>
      </c>
      <c r="Y371" t="s">
        <v>79</v>
      </c>
      <c r="Z371">
        <v>22.64</v>
      </c>
      <c r="AA371">
        <v>3</v>
      </c>
    </row>
    <row r="372" spans="1:27" x14ac:dyDescent="0.3">
      <c r="A372" t="s">
        <v>1174</v>
      </c>
      <c r="B372" s="1">
        <v>45865</v>
      </c>
      <c r="C372" s="1" t="str">
        <f>TEXT(raw_data[[#This Row],[Order_Date]], "mmm")</f>
        <v>Jul</v>
      </c>
      <c r="D372" s="1">
        <v>45873</v>
      </c>
      <c r="E372" s="6">
        <f>raw_data[[#This Row],[Ship_Date]]-raw_data[[#This Row],[Order_Date]]</f>
        <v>8</v>
      </c>
      <c r="F372" s="6" t="str">
        <f>IF(raw_data[[#This Row],[Delivery_Days]] &lt;= 5, "On Time", "Late")</f>
        <v>Late</v>
      </c>
      <c r="G372" t="s">
        <v>1175</v>
      </c>
      <c r="H372" t="s">
        <v>1176</v>
      </c>
      <c r="I372" t="s">
        <v>38</v>
      </c>
      <c r="J372" t="s">
        <v>94</v>
      </c>
      <c r="K372" t="s">
        <v>28</v>
      </c>
      <c r="L372" t="s">
        <v>75</v>
      </c>
      <c r="M372" t="s">
        <v>150</v>
      </c>
      <c r="N372" t="s">
        <v>31</v>
      </c>
      <c r="O372" t="s">
        <v>43</v>
      </c>
      <c r="P372">
        <v>8</v>
      </c>
      <c r="Q372">
        <v>109.02</v>
      </c>
      <c r="R372">
        <v>0</v>
      </c>
      <c r="S372">
        <v>872.16</v>
      </c>
      <c r="T372">
        <v>76.91</v>
      </c>
      <c r="U372">
        <v>256.88</v>
      </c>
      <c r="V372" s="10">
        <f>(raw_data[[#This Row],[Profit]] / (raw_data[[#This Row],[Unit_Price]]* raw_data[[#This Row],[Quantity_Sold]]))</f>
        <v>0.29453311319024034</v>
      </c>
      <c r="W372">
        <v>309</v>
      </c>
      <c r="X372" t="s">
        <v>33</v>
      </c>
      <c r="Y372" t="s">
        <v>52</v>
      </c>
      <c r="Z372">
        <v>9.6300000000000008</v>
      </c>
      <c r="AA372">
        <v>1</v>
      </c>
    </row>
    <row r="373" spans="1:27" x14ac:dyDescent="0.3">
      <c r="A373" t="s">
        <v>1177</v>
      </c>
      <c r="B373" s="1">
        <v>45852</v>
      </c>
      <c r="C373" s="1" t="str">
        <f>TEXT(raw_data[[#This Row],[Order_Date]], "mmm")</f>
        <v>Jul</v>
      </c>
      <c r="D373" s="1">
        <v>45862</v>
      </c>
      <c r="E373" s="6">
        <f>raw_data[[#This Row],[Ship_Date]]-raw_data[[#This Row],[Order_Date]]</f>
        <v>10</v>
      </c>
      <c r="F373" s="6" t="str">
        <f>IF(raw_data[[#This Row],[Delivery_Days]] &lt;= 5, "On Time", "Late")</f>
        <v>Late</v>
      </c>
      <c r="G373" t="s">
        <v>1178</v>
      </c>
      <c r="H373" t="s">
        <v>1179</v>
      </c>
      <c r="I373" t="s">
        <v>38</v>
      </c>
      <c r="J373" t="s">
        <v>94</v>
      </c>
      <c r="K373" t="s">
        <v>28</v>
      </c>
      <c r="L373" t="s">
        <v>29</v>
      </c>
      <c r="M373" t="s">
        <v>30</v>
      </c>
      <c r="N373" t="s">
        <v>49</v>
      </c>
      <c r="O373" t="s">
        <v>50</v>
      </c>
      <c r="P373">
        <v>7</v>
      </c>
      <c r="Q373">
        <v>1088.8499999999999</v>
      </c>
      <c r="R373">
        <v>20</v>
      </c>
      <c r="S373">
        <v>6097.56</v>
      </c>
      <c r="T373">
        <v>788.36</v>
      </c>
      <c r="U373">
        <v>1682.74</v>
      </c>
      <c r="V373" s="10">
        <f>(raw_data[[#This Row],[Profit]] / (raw_data[[#This Row],[Unit_Price]]* raw_data[[#This Row],[Quantity_Sold]]))</f>
        <v>0.22077552332408376</v>
      </c>
      <c r="W373">
        <v>196</v>
      </c>
      <c r="X373" t="s">
        <v>33</v>
      </c>
      <c r="Y373" t="s">
        <v>79</v>
      </c>
      <c r="Z373">
        <v>14.37</v>
      </c>
      <c r="AA373">
        <v>5</v>
      </c>
    </row>
    <row r="374" spans="1:27" x14ac:dyDescent="0.3">
      <c r="A374" t="s">
        <v>1180</v>
      </c>
      <c r="B374" s="1">
        <v>45840</v>
      </c>
      <c r="C374" s="1" t="str">
        <f>TEXT(raw_data[[#This Row],[Order_Date]], "mmm")</f>
        <v>Jul</v>
      </c>
      <c r="D374" s="1">
        <v>45842</v>
      </c>
      <c r="E374" s="6">
        <f>raw_data[[#This Row],[Ship_Date]]-raw_data[[#This Row],[Order_Date]]</f>
        <v>2</v>
      </c>
      <c r="F374" s="6" t="str">
        <f>IF(raw_data[[#This Row],[Delivery_Days]] &lt;= 5, "On Time", "Late")</f>
        <v>On Time</v>
      </c>
      <c r="G374" t="s">
        <v>1181</v>
      </c>
      <c r="H374" t="s">
        <v>1182</v>
      </c>
      <c r="I374" t="s">
        <v>47</v>
      </c>
      <c r="J374" t="s">
        <v>68</v>
      </c>
      <c r="K374" t="s">
        <v>57</v>
      </c>
      <c r="L374" t="s">
        <v>75</v>
      </c>
      <c r="M374" t="s">
        <v>64</v>
      </c>
      <c r="N374" t="s">
        <v>49</v>
      </c>
      <c r="O374" t="s">
        <v>83</v>
      </c>
      <c r="P374">
        <v>9</v>
      </c>
      <c r="Q374">
        <v>1585.29</v>
      </c>
      <c r="R374">
        <v>5</v>
      </c>
      <c r="S374">
        <v>13554.23</v>
      </c>
      <c r="T374">
        <v>1033.49</v>
      </c>
      <c r="U374">
        <v>4717.8900000000003</v>
      </c>
      <c r="V374" s="10">
        <f>(raw_data[[#This Row],[Profit]] / (raw_data[[#This Row],[Unit_Price]]* raw_data[[#This Row],[Quantity_Sold]]))</f>
        <v>0.33067135981429269</v>
      </c>
      <c r="W374">
        <v>305</v>
      </c>
      <c r="X374" t="s">
        <v>51</v>
      </c>
      <c r="Y374" t="s">
        <v>79</v>
      </c>
      <c r="Z374">
        <v>29.98</v>
      </c>
      <c r="AA374">
        <v>4</v>
      </c>
    </row>
    <row r="375" spans="1:27" x14ac:dyDescent="0.3">
      <c r="A375" t="s">
        <v>1183</v>
      </c>
      <c r="B375" s="1">
        <v>45749</v>
      </c>
      <c r="C375" s="1" t="str">
        <f>TEXT(raw_data[[#This Row],[Order_Date]], "mmm")</f>
        <v>Apr</v>
      </c>
      <c r="D375" s="1">
        <v>45756</v>
      </c>
      <c r="E375" s="6">
        <f>raw_data[[#This Row],[Ship_Date]]-raw_data[[#This Row],[Order_Date]]</f>
        <v>7</v>
      </c>
      <c r="F375" s="6" t="str">
        <f>IF(raw_data[[#This Row],[Delivery_Days]] &lt;= 5, "On Time", "Late")</f>
        <v>Late</v>
      </c>
      <c r="G375" t="s">
        <v>1184</v>
      </c>
      <c r="H375" t="s">
        <v>1185</v>
      </c>
      <c r="I375" t="s">
        <v>62</v>
      </c>
      <c r="J375" t="s">
        <v>90</v>
      </c>
      <c r="K375" t="s">
        <v>40</v>
      </c>
      <c r="L375" t="s">
        <v>69</v>
      </c>
      <c r="M375" t="s">
        <v>48</v>
      </c>
      <c r="N375" t="s">
        <v>31</v>
      </c>
      <c r="O375" t="s">
        <v>32</v>
      </c>
      <c r="P375">
        <v>2</v>
      </c>
      <c r="Q375">
        <v>185.73</v>
      </c>
      <c r="R375">
        <v>20</v>
      </c>
      <c r="S375">
        <v>297.17</v>
      </c>
      <c r="T375">
        <v>154.41999999999999</v>
      </c>
      <c r="U375">
        <v>50.1</v>
      </c>
      <c r="V375" s="10">
        <f>(raw_data[[#This Row],[Profit]] / (raw_data[[#This Row],[Unit_Price]]* raw_data[[#This Row],[Quantity_Sold]]))</f>
        <v>0.13487320303666614</v>
      </c>
      <c r="W375">
        <v>46</v>
      </c>
      <c r="X375" t="s">
        <v>33</v>
      </c>
      <c r="Y375" t="s">
        <v>34</v>
      </c>
      <c r="Z375">
        <v>44.93</v>
      </c>
      <c r="AA375">
        <v>1</v>
      </c>
    </row>
    <row r="376" spans="1:27" x14ac:dyDescent="0.3">
      <c r="A376" t="s">
        <v>1186</v>
      </c>
      <c r="B376" s="1">
        <v>45916</v>
      </c>
      <c r="C376" s="1" t="str">
        <f>TEXT(raw_data[[#This Row],[Order_Date]], "mmm")</f>
        <v>Sep</v>
      </c>
      <c r="D376" s="1">
        <v>45920</v>
      </c>
      <c r="E376" s="6">
        <f>raw_data[[#This Row],[Ship_Date]]-raw_data[[#This Row],[Order_Date]]</f>
        <v>4</v>
      </c>
      <c r="F376" s="6" t="str">
        <f>IF(raw_data[[#This Row],[Delivery_Days]] &lt;= 5, "On Time", "Late")</f>
        <v>On Time</v>
      </c>
      <c r="G376" t="s">
        <v>1187</v>
      </c>
      <c r="H376" t="s">
        <v>1188</v>
      </c>
      <c r="I376" t="s">
        <v>38</v>
      </c>
      <c r="J376" t="s">
        <v>90</v>
      </c>
      <c r="K376" t="s">
        <v>40</v>
      </c>
      <c r="L376" t="s">
        <v>41</v>
      </c>
      <c r="M376" t="s">
        <v>150</v>
      </c>
      <c r="N376" t="s">
        <v>31</v>
      </c>
      <c r="O376" t="s">
        <v>43</v>
      </c>
      <c r="P376">
        <v>7</v>
      </c>
      <c r="Q376">
        <v>1085.95</v>
      </c>
      <c r="R376">
        <v>20</v>
      </c>
      <c r="S376">
        <v>6081.32</v>
      </c>
      <c r="T376">
        <v>839.85</v>
      </c>
      <c r="U376">
        <v>1378.16</v>
      </c>
      <c r="V376" s="10">
        <f>(raw_data[[#This Row],[Profit]] / (raw_data[[#This Row],[Unit_Price]]* raw_data[[#This Row],[Quantity_Sold]]))</f>
        <v>0.18129748146783922</v>
      </c>
      <c r="W376">
        <v>291</v>
      </c>
      <c r="X376" t="s">
        <v>51</v>
      </c>
      <c r="Y376" t="s">
        <v>79</v>
      </c>
      <c r="Z376">
        <v>37.299999999999997</v>
      </c>
      <c r="AA376">
        <v>3</v>
      </c>
    </row>
    <row r="377" spans="1:27" x14ac:dyDescent="0.3">
      <c r="A377" t="s">
        <v>1189</v>
      </c>
      <c r="B377" s="1">
        <v>45255</v>
      </c>
      <c r="C377" s="1" t="str">
        <f>TEXT(raw_data[[#This Row],[Order_Date]], "mmm")</f>
        <v>Nov</v>
      </c>
      <c r="D377" s="1">
        <v>45256</v>
      </c>
      <c r="E377" s="6">
        <f>raw_data[[#This Row],[Ship_Date]]-raw_data[[#This Row],[Order_Date]]</f>
        <v>1</v>
      </c>
      <c r="F377" s="6" t="str">
        <f>IF(raw_data[[#This Row],[Delivery_Days]] &lt;= 5, "On Time", "Late")</f>
        <v>On Time</v>
      </c>
      <c r="G377" t="s">
        <v>1190</v>
      </c>
      <c r="H377" t="s">
        <v>1191</v>
      </c>
      <c r="I377" t="s">
        <v>62</v>
      </c>
      <c r="J377" t="s">
        <v>27</v>
      </c>
      <c r="K377" t="s">
        <v>28</v>
      </c>
      <c r="L377" t="s">
        <v>29</v>
      </c>
      <c r="M377" t="s">
        <v>64</v>
      </c>
      <c r="N377" t="s">
        <v>49</v>
      </c>
      <c r="O377" t="s">
        <v>32</v>
      </c>
      <c r="P377">
        <v>7</v>
      </c>
      <c r="Q377">
        <v>1973.52</v>
      </c>
      <c r="R377">
        <v>5</v>
      </c>
      <c r="S377">
        <v>13123.91</v>
      </c>
      <c r="T377">
        <v>1688.84</v>
      </c>
      <c r="U377">
        <v>1893.12</v>
      </c>
      <c r="V377" s="10">
        <f>(raw_data[[#This Row],[Profit]] / (raw_data[[#This Row],[Unit_Price]]* raw_data[[#This Row],[Quantity_Sold]]))</f>
        <v>0.13703723006897031</v>
      </c>
      <c r="W377">
        <v>360</v>
      </c>
      <c r="X377" t="s">
        <v>51</v>
      </c>
      <c r="Y377" t="s">
        <v>34</v>
      </c>
      <c r="Z377">
        <v>43.76</v>
      </c>
      <c r="AA377">
        <v>1</v>
      </c>
    </row>
    <row r="378" spans="1:27" x14ac:dyDescent="0.3">
      <c r="A378" t="s">
        <v>1192</v>
      </c>
      <c r="B378" s="1">
        <v>45382</v>
      </c>
      <c r="C378" s="1" t="str">
        <f>TEXT(raw_data[[#This Row],[Order_Date]], "mmm")</f>
        <v>Mar</v>
      </c>
      <c r="D378" s="1">
        <v>45389</v>
      </c>
      <c r="E378" s="6">
        <f>raw_data[[#This Row],[Ship_Date]]-raw_data[[#This Row],[Order_Date]]</f>
        <v>7</v>
      </c>
      <c r="F378" s="6" t="str">
        <f>IF(raw_data[[#This Row],[Delivery_Days]] &lt;= 5, "On Time", "Late")</f>
        <v>Late</v>
      </c>
      <c r="G378" t="s">
        <v>1193</v>
      </c>
      <c r="H378" t="s">
        <v>1194</v>
      </c>
      <c r="I378" t="s">
        <v>38</v>
      </c>
      <c r="J378" t="s">
        <v>56</v>
      </c>
      <c r="K378" t="s">
        <v>57</v>
      </c>
      <c r="L378" t="s">
        <v>75</v>
      </c>
      <c r="M378" t="s">
        <v>64</v>
      </c>
      <c r="N378" t="s">
        <v>49</v>
      </c>
      <c r="O378" t="s">
        <v>50</v>
      </c>
      <c r="P378">
        <v>6</v>
      </c>
      <c r="Q378">
        <v>818.82</v>
      </c>
      <c r="R378">
        <v>15</v>
      </c>
      <c r="S378">
        <v>4175.9799999999996</v>
      </c>
      <c r="T378">
        <v>591.03</v>
      </c>
      <c r="U378">
        <v>1161.73</v>
      </c>
      <c r="V378" s="10">
        <f>(raw_data[[#This Row],[Profit]] / (raw_data[[#This Row],[Unit_Price]]* raw_data[[#This Row],[Quantity_Sold]]))</f>
        <v>0.23646426157967157</v>
      </c>
      <c r="W378">
        <v>71</v>
      </c>
      <c r="X378" t="s">
        <v>33</v>
      </c>
      <c r="Y378" t="s">
        <v>52</v>
      </c>
      <c r="Z378">
        <v>22.31</v>
      </c>
      <c r="AA378">
        <v>3</v>
      </c>
    </row>
    <row r="379" spans="1:27" x14ac:dyDescent="0.3">
      <c r="A379" t="s">
        <v>1195</v>
      </c>
      <c r="B379" s="1">
        <v>45603</v>
      </c>
      <c r="C379" s="1" t="str">
        <f>TEXT(raw_data[[#This Row],[Order_Date]], "mmm")</f>
        <v>Nov</v>
      </c>
      <c r="D379" s="1">
        <v>45604</v>
      </c>
      <c r="E379" s="6">
        <f>raw_data[[#This Row],[Ship_Date]]-raw_data[[#This Row],[Order_Date]]</f>
        <v>1</v>
      </c>
      <c r="F379" s="6" t="str">
        <f>IF(raw_data[[#This Row],[Delivery_Days]] &lt;= 5, "On Time", "Late")</f>
        <v>On Time</v>
      </c>
      <c r="G379" t="s">
        <v>1196</v>
      </c>
      <c r="H379" t="s">
        <v>1197</v>
      </c>
      <c r="I379" t="s">
        <v>38</v>
      </c>
      <c r="J379" t="s">
        <v>68</v>
      </c>
      <c r="K379" t="s">
        <v>57</v>
      </c>
      <c r="L379" t="s">
        <v>41</v>
      </c>
      <c r="M379" t="s">
        <v>30</v>
      </c>
      <c r="N379" t="s">
        <v>31</v>
      </c>
      <c r="O379" t="s">
        <v>50</v>
      </c>
      <c r="P379">
        <v>3</v>
      </c>
      <c r="Q379">
        <v>1995.04</v>
      </c>
      <c r="R379">
        <v>5</v>
      </c>
      <c r="S379">
        <v>5685.86</v>
      </c>
      <c r="T379">
        <v>1203.97</v>
      </c>
      <c r="U379">
        <v>2254.5500000000002</v>
      </c>
      <c r="V379" s="10">
        <f>(raw_data[[#This Row],[Profit]] / (raw_data[[#This Row],[Unit_Price]]* raw_data[[#This Row],[Quantity_Sold]]))</f>
        <v>0.37669253080974152</v>
      </c>
      <c r="W379">
        <v>499</v>
      </c>
      <c r="X379" t="s">
        <v>33</v>
      </c>
      <c r="Y379" t="s">
        <v>34</v>
      </c>
      <c r="Z379">
        <v>11.17</v>
      </c>
      <c r="AA379">
        <v>4</v>
      </c>
    </row>
    <row r="380" spans="1:27" x14ac:dyDescent="0.3">
      <c r="A380" t="s">
        <v>1198</v>
      </c>
      <c r="B380" s="1">
        <v>45624</v>
      </c>
      <c r="C380" s="1" t="str">
        <f>TEXT(raw_data[[#This Row],[Order_Date]], "mmm")</f>
        <v>Nov</v>
      </c>
      <c r="D380" s="1">
        <v>45632</v>
      </c>
      <c r="E380" s="6">
        <f>raw_data[[#This Row],[Ship_Date]]-raw_data[[#This Row],[Order_Date]]</f>
        <v>8</v>
      </c>
      <c r="F380" s="6" t="str">
        <f>IF(raw_data[[#This Row],[Delivery_Days]] &lt;= 5, "On Time", "Late")</f>
        <v>Late</v>
      </c>
      <c r="G380" t="s">
        <v>1199</v>
      </c>
      <c r="H380" t="s">
        <v>1200</v>
      </c>
      <c r="I380" t="s">
        <v>47</v>
      </c>
      <c r="J380" t="s">
        <v>98</v>
      </c>
      <c r="K380" t="s">
        <v>40</v>
      </c>
      <c r="L380" t="s">
        <v>75</v>
      </c>
      <c r="M380" t="s">
        <v>64</v>
      </c>
      <c r="N380" t="s">
        <v>31</v>
      </c>
      <c r="O380" t="s">
        <v>71</v>
      </c>
      <c r="P380">
        <v>9</v>
      </c>
      <c r="Q380">
        <v>400.6</v>
      </c>
      <c r="R380">
        <v>15</v>
      </c>
      <c r="S380">
        <v>3064.59</v>
      </c>
      <c r="T380">
        <v>306.70999999999998</v>
      </c>
      <c r="U380">
        <v>718.26</v>
      </c>
      <c r="V380" s="10">
        <f>(raw_data[[#This Row],[Profit]] / (raw_data[[#This Row],[Unit_Price]]* raw_data[[#This Row],[Quantity_Sold]]))</f>
        <v>0.19921783990680644</v>
      </c>
      <c r="W380">
        <v>95</v>
      </c>
      <c r="X380" t="s">
        <v>51</v>
      </c>
      <c r="Y380" t="s">
        <v>52</v>
      </c>
      <c r="Z380">
        <v>5.33</v>
      </c>
      <c r="AA380">
        <v>4</v>
      </c>
    </row>
    <row r="381" spans="1:27" x14ac:dyDescent="0.3">
      <c r="A381" t="s">
        <v>1201</v>
      </c>
      <c r="B381" s="1">
        <v>45822</v>
      </c>
      <c r="C381" s="1" t="str">
        <f>TEXT(raw_data[[#This Row],[Order_Date]], "mmm")</f>
        <v>Jun</v>
      </c>
      <c r="D381" s="1">
        <v>45823</v>
      </c>
      <c r="E381" s="6">
        <f>raw_data[[#This Row],[Ship_Date]]-raw_data[[#This Row],[Order_Date]]</f>
        <v>1</v>
      </c>
      <c r="F381" s="6" t="str">
        <f>IF(raw_data[[#This Row],[Delivery_Days]] &lt;= 5, "On Time", "Late")</f>
        <v>On Time</v>
      </c>
      <c r="G381" t="s">
        <v>1202</v>
      </c>
      <c r="H381" t="s">
        <v>1203</v>
      </c>
      <c r="I381" t="s">
        <v>47</v>
      </c>
      <c r="J381" t="s">
        <v>56</v>
      </c>
      <c r="K381" t="s">
        <v>57</v>
      </c>
      <c r="L381" t="s">
        <v>69</v>
      </c>
      <c r="M381" t="s">
        <v>48</v>
      </c>
      <c r="N381" t="s">
        <v>31</v>
      </c>
      <c r="O381" t="s">
        <v>32</v>
      </c>
      <c r="P381">
        <v>10</v>
      </c>
      <c r="Q381">
        <v>1856.8</v>
      </c>
      <c r="R381">
        <v>10</v>
      </c>
      <c r="S381">
        <v>16711.2</v>
      </c>
      <c r="T381">
        <v>1132.72</v>
      </c>
      <c r="U381">
        <v>6516.72</v>
      </c>
      <c r="V381" s="10">
        <f>(raw_data[[#This Row],[Profit]] / (raw_data[[#This Row],[Unit_Price]]* raw_data[[#This Row],[Quantity_Sold]]))</f>
        <v>0.35096510124946145</v>
      </c>
      <c r="W381">
        <v>297</v>
      </c>
      <c r="X381" t="s">
        <v>51</v>
      </c>
      <c r="Y381" t="s">
        <v>52</v>
      </c>
      <c r="Z381">
        <v>8.6</v>
      </c>
      <c r="AA381">
        <v>5</v>
      </c>
    </row>
    <row r="382" spans="1:27" x14ac:dyDescent="0.3">
      <c r="A382" t="s">
        <v>1204</v>
      </c>
      <c r="B382" s="1">
        <v>45911</v>
      </c>
      <c r="C382" s="1" t="str">
        <f>TEXT(raw_data[[#This Row],[Order_Date]], "mmm")</f>
        <v>Sep</v>
      </c>
      <c r="D382" s="1">
        <v>45913</v>
      </c>
      <c r="E382" s="6">
        <f>raw_data[[#This Row],[Ship_Date]]-raw_data[[#This Row],[Order_Date]]</f>
        <v>2</v>
      </c>
      <c r="F382" s="6" t="str">
        <f>IF(raw_data[[#This Row],[Delivery_Days]] &lt;= 5, "On Time", "Late")</f>
        <v>On Time</v>
      </c>
      <c r="G382" t="s">
        <v>1205</v>
      </c>
      <c r="H382" t="s">
        <v>1206</v>
      </c>
      <c r="I382" t="s">
        <v>62</v>
      </c>
      <c r="J382" t="s">
        <v>63</v>
      </c>
      <c r="K382" t="s">
        <v>28</v>
      </c>
      <c r="L382" t="s">
        <v>75</v>
      </c>
      <c r="M382" t="s">
        <v>42</v>
      </c>
      <c r="N382" t="s">
        <v>49</v>
      </c>
      <c r="O382" t="s">
        <v>43</v>
      </c>
      <c r="P382">
        <v>10</v>
      </c>
      <c r="Q382">
        <v>202.56</v>
      </c>
      <c r="R382">
        <v>0</v>
      </c>
      <c r="S382">
        <v>2025.6</v>
      </c>
      <c r="T382">
        <v>136.44</v>
      </c>
      <c r="U382">
        <v>661.2</v>
      </c>
      <c r="V382" s="10">
        <f>(raw_data[[#This Row],[Profit]] / (raw_data[[#This Row],[Unit_Price]]* raw_data[[#This Row],[Quantity_Sold]]))</f>
        <v>0.32642180094786732</v>
      </c>
      <c r="W382">
        <v>273</v>
      </c>
      <c r="X382" t="s">
        <v>33</v>
      </c>
      <c r="Y382" t="s">
        <v>79</v>
      </c>
      <c r="Z382">
        <v>25.43</v>
      </c>
      <c r="AA382">
        <v>4</v>
      </c>
    </row>
    <row r="383" spans="1:27" x14ac:dyDescent="0.3">
      <c r="A383" t="s">
        <v>1207</v>
      </c>
      <c r="B383" s="1">
        <v>45339</v>
      </c>
      <c r="C383" s="1" t="str">
        <f>TEXT(raw_data[[#This Row],[Order_Date]], "mmm")</f>
        <v>Feb</v>
      </c>
      <c r="D383" s="1">
        <v>45349</v>
      </c>
      <c r="E383" s="6">
        <f>raw_data[[#This Row],[Ship_Date]]-raw_data[[#This Row],[Order_Date]]</f>
        <v>10</v>
      </c>
      <c r="F383" s="6" t="str">
        <f>IF(raw_data[[#This Row],[Delivery_Days]] &lt;= 5, "On Time", "Late")</f>
        <v>Late</v>
      </c>
      <c r="G383" t="s">
        <v>1208</v>
      </c>
      <c r="H383" t="s">
        <v>1209</v>
      </c>
      <c r="I383" t="s">
        <v>62</v>
      </c>
      <c r="J383" t="s">
        <v>94</v>
      </c>
      <c r="K383" t="s">
        <v>28</v>
      </c>
      <c r="L383" t="s">
        <v>75</v>
      </c>
      <c r="M383" t="s">
        <v>117</v>
      </c>
      <c r="N383" t="s">
        <v>31</v>
      </c>
      <c r="O383" t="s">
        <v>32</v>
      </c>
      <c r="P383">
        <v>5</v>
      </c>
      <c r="Q383">
        <v>1923.13</v>
      </c>
      <c r="R383">
        <v>10</v>
      </c>
      <c r="S383">
        <v>8654.09</v>
      </c>
      <c r="T383">
        <v>1250.52</v>
      </c>
      <c r="U383">
        <v>3026.75</v>
      </c>
      <c r="V383" s="10">
        <f>(raw_data[[#This Row],[Profit]] / (raw_data[[#This Row],[Unit_Price]]* raw_data[[#This Row],[Quantity_Sold]]))</f>
        <v>0.31477331225658167</v>
      </c>
      <c r="W383">
        <v>322</v>
      </c>
      <c r="X383" t="s">
        <v>51</v>
      </c>
      <c r="Y383" t="s">
        <v>52</v>
      </c>
      <c r="Z383">
        <v>12.61</v>
      </c>
      <c r="AA383">
        <v>1</v>
      </c>
    </row>
    <row r="384" spans="1:27" x14ac:dyDescent="0.3">
      <c r="A384" t="s">
        <v>1210</v>
      </c>
      <c r="B384" s="1">
        <v>45386</v>
      </c>
      <c r="C384" s="1" t="str">
        <f>TEXT(raw_data[[#This Row],[Order_Date]], "mmm")</f>
        <v>Apr</v>
      </c>
      <c r="D384" s="1">
        <v>45391</v>
      </c>
      <c r="E384" s="6">
        <f>raw_data[[#This Row],[Ship_Date]]-raw_data[[#This Row],[Order_Date]]</f>
        <v>5</v>
      </c>
      <c r="F384" s="6" t="str">
        <f>IF(raw_data[[#This Row],[Delivery_Days]] &lt;= 5, "On Time", "Late")</f>
        <v>On Time</v>
      </c>
      <c r="G384" t="s">
        <v>1211</v>
      </c>
      <c r="H384" t="s">
        <v>1212</v>
      </c>
      <c r="I384" t="s">
        <v>62</v>
      </c>
      <c r="J384" t="s">
        <v>63</v>
      </c>
      <c r="K384" t="s">
        <v>28</v>
      </c>
      <c r="L384" t="s">
        <v>29</v>
      </c>
      <c r="M384" t="s">
        <v>30</v>
      </c>
      <c r="N384" t="s">
        <v>49</v>
      </c>
      <c r="O384" t="s">
        <v>83</v>
      </c>
      <c r="P384">
        <v>3</v>
      </c>
      <c r="Q384">
        <v>995.28</v>
      </c>
      <c r="R384">
        <v>20</v>
      </c>
      <c r="S384">
        <v>2388.67</v>
      </c>
      <c r="T384">
        <v>620.12</v>
      </c>
      <c r="U384">
        <v>900.38</v>
      </c>
      <c r="V384" s="10">
        <f>(raw_data[[#This Row],[Profit]] / (raw_data[[#This Row],[Unit_Price]]* raw_data[[#This Row],[Quantity_Sold]]))</f>
        <v>0.3015499825844653</v>
      </c>
      <c r="W384">
        <v>143</v>
      </c>
      <c r="X384" t="s">
        <v>51</v>
      </c>
      <c r="Y384" t="s">
        <v>79</v>
      </c>
      <c r="Z384">
        <v>5.64</v>
      </c>
      <c r="AA384">
        <v>1</v>
      </c>
    </row>
    <row r="385" spans="1:27" x14ac:dyDescent="0.3">
      <c r="A385" t="s">
        <v>1213</v>
      </c>
      <c r="B385" s="1">
        <v>45789</v>
      </c>
      <c r="C385" s="1" t="str">
        <f>TEXT(raw_data[[#This Row],[Order_Date]], "mmm")</f>
        <v>May</v>
      </c>
      <c r="D385" s="1">
        <v>45793</v>
      </c>
      <c r="E385" s="6">
        <f>raw_data[[#This Row],[Ship_Date]]-raw_data[[#This Row],[Order_Date]]</f>
        <v>4</v>
      </c>
      <c r="F385" s="6" t="str">
        <f>IF(raw_data[[#This Row],[Delivery_Days]] &lt;= 5, "On Time", "Late")</f>
        <v>On Time</v>
      </c>
      <c r="G385" t="s">
        <v>1214</v>
      </c>
      <c r="H385" t="s">
        <v>1215</v>
      </c>
      <c r="I385" t="s">
        <v>47</v>
      </c>
      <c r="J385" t="s">
        <v>90</v>
      </c>
      <c r="K385" t="s">
        <v>40</v>
      </c>
      <c r="L385" t="s">
        <v>41</v>
      </c>
      <c r="M385" t="s">
        <v>150</v>
      </c>
      <c r="N385" t="s">
        <v>49</v>
      </c>
      <c r="O385" t="s">
        <v>83</v>
      </c>
      <c r="P385">
        <v>3</v>
      </c>
      <c r="Q385">
        <v>771.05</v>
      </c>
      <c r="R385">
        <v>10</v>
      </c>
      <c r="S385">
        <v>2081.83</v>
      </c>
      <c r="T385">
        <v>643.64</v>
      </c>
      <c r="U385">
        <v>344.01</v>
      </c>
      <c r="V385" s="10">
        <f>(raw_data[[#This Row],[Profit]] / (raw_data[[#This Row],[Unit_Price]]* raw_data[[#This Row],[Quantity_Sold]]))</f>
        <v>0.14871927890538877</v>
      </c>
      <c r="W385">
        <v>441</v>
      </c>
      <c r="X385" t="s">
        <v>33</v>
      </c>
      <c r="Y385" t="s">
        <v>79</v>
      </c>
      <c r="Z385">
        <v>49.28</v>
      </c>
      <c r="AA385">
        <v>2</v>
      </c>
    </row>
    <row r="386" spans="1:27" x14ac:dyDescent="0.3">
      <c r="A386" t="s">
        <v>1216</v>
      </c>
      <c r="B386" s="1">
        <v>45362</v>
      </c>
      <c r="C386" s="1" t="str">
        <f>TEXT(raw_data[[#This Row],[Order_Date]], "mmm")</f>
        <v>Mar</v>
      </c>
      <c r="D386" s="1">
        <v>45365</v>
      </c>
      <c r="E386" s="6">
        <f>raw_data[[#This Row],[Ship_Date]]-raw_data[[#This Row],[Order_Date]]</f>
        <v>3</v>
      </c>
      <c r="F386" s="6" t="str">
        <f>IF(raw_data[[#This Row],[Delivery_Days]] &lt;= 5, "On Time", "Late")</f>
        <v>On Time</v>
      </c>
      <c r="G386" t="s">
        <v>1217</v>
      </c>
      <c r="H386" t="s">
        <v>1218</v>
      </c>
      <c r="I386" t="s">
        <v>38</v>
      </c>
      <c r="J386" t="s">
        <v>90</v>
      </c>
      <c r="K386" t="s">
        <v>40</v>
      </c>
      <c r="L386" t="s">
        <v>75</v>
      </c>
      <c r="M386" t="s">
        <v>48</v>
      </c>
      <c r="N386" t="s">
        <v>31</v>
      </c>
      <c r="O386" t="s">
        <v>32</v>
      </c>
      <c r="P386">
        <v>4</v>
      </c>
      <c r="Q386">
        <v>1552.22</v>
      </c>
      <c r="R386">
        <v>15</v>
      </c>
      <c r="S386">
        <v>5277.55</v>
      </c>
      <c r="T386">
        <v>1269.4100000000001</v>
      </c>
      <c r="U386">
        <v>961.55</v>
      </c>
      <c r="V386" s="10">
        <f>(raw_data[[#This Row],[Profit]] / (raw_data[[#This Row],[Unit_Price]]* raw_data[[#This Row],[Quantity_Sold]]))</f>
        <v>0.15486690031052297</v>
      </c>
      <c r="W386">
        <v>328</v>
      </c>
      <c r="X386" t="s">
        <v>51</v>
      </c>
      <c r="Y386" t="s">
        <v>34</v>
      </c>
      <c r="Z386">
        <v>7.36</v>
      </c>
      <c r="AA386">
        <v>4</v>
      </c>
    </row>
    <row r="387" spans="1:27" x14ac:dyDescent="0.3">
      <c r="A387" t="s">
        <v>1219</v>
      </c>
      <c r="B387" s="1">
        <v>45683</v>
      </c>
      <c r="C387" s="1" t="str">
        <f>TEXT(raw_data[[#This Row],[Order_Date]], "mmm")</f>
        <v>Jan</v>
      </c>
      <c r="D387" s="1">
        <v>45690</v>
      </c>
      <c r="E387" s="6">
        <f>raw_data[[#This Row],[Ship_Date]]-raw_data[[#This Row],[Order_Date]]</f>
        <v>7</v>
      </c>
      <c r="F387" s="6" t="str">
        <f>IF(raw_data[[#This Row],[Delivery_Days]] &lt;= 5, "On Time", "Late")</f>
        <v>Late</v>
      </c>
      <c r="G387" t="s">
        <v>1220</v>
      </c>
      <c r="H387" t="s">
        <v>1221</v>
      </c>
      <c r="I387" t="s">
        <v>47</v>
      </c>
      <c r="J387" t="s">
        <v>68</v>
      </c>
      <c r="K387" t="s">
        <v>57</v>
      </c>
      <c r="L387" t="s">
        <v>75</v>
      </c>
      <c r="M387" t="s">
        <v>30</v>
      </c>
      <c r="N387" t="s">
        <v>31</v>
      </c>
      <c r="O387" t="s">
        <v>71</v>
      </c>
      <c r="P387">
        <v>9</v>
      </c>
      <c r="Q387">
        <v>978.72</v>
      </c>
      <c r="R387">
        <v>5</v>
      </c>
      <c r="S387">
        <v>8368.06</v>
      </c>
      <c r="T387">
        <v>698.75</v>
      </c>
      <c r="U387">
        <v>2393.7399999999998</v>
      </c>
      <c r="V387" s="10">
        <f>(raw_data[[#This Row],[Profit]] / (raw_data[[#This Row],[Unit_Price]]* raw_data[[#This Row],[Quantity_Sold]]))</f>
        <v>0.27175403701887269</v>
      </c>
      <c r="W387">
        <v>271</v>
      </c>
      <c r="X387" t="s">
        <v>51</v>
      </c>
      <c r="Y387" t="s">
        <v>34</v>
      </c>
      <c r="Z387">
        <v>18</v>
      </c>
      <c r="AA387">
        <v>4</v>
      </c>
    </row>
    <row r="388" spans="1:27" x14ac:dyDescent="0.3">
      <c r="A388" t="s">
        <v>1222</v>
      </c>
      <c r="B388" s="1">
        <v>45929</v>
      </c>
      <c r="C388" s="1" t="str">
        <f>TEXT(raw_data[[#This Row],[Order_Date]], "mmm")</f>
        <v>Sep</v>
      </c>
      <c r="D388" s="1">
        <v>45935</v>
      </c>
      <c r="E388" s="6">
        <f>raw_data[[#This Row],[Ship_Date]]-raw_data[[#This Row],[Order_Date]]</f>
        <v>6</v>
      </c>
      <c r="F388" s="6" t="str">
        <f>IF(raw_data[[#This Row],[Delivery_Days]] &lt;= 5, "On Time", "Late")</f>
        <v>Late</v>
      </c>
      <c r="G388" t="s">
        <v>1223</v>
      </c>
      <c r="H388" t="s">
        <v>1224</v>
      </c>
      <c r="I388" t="s">
        <v>47</v>
      </c>
      <c r="J388" t="s">
        <v>68</v>
      </c>
      <c r="K388" t="s">
        <v>57</v>
      </c>
      <c r="L388" t="s">
        <v>69</v>
      </c>
      <c r="M388" t="s">
        <v>42</v>
      </c>
      <c r="N388" t="s">
        <v>31</v>
      </c>
      <c r="O388" t="s">
        <v>43</v>
      </c>
      <c r="P388">
        <v>1</v>
      </c>
      <c r="Q388">
        <v>1381.61</v>
      </c>
      <c r="R388">
        <v>0</v>
      </c>
      <c r="S388">
        <v>1381.61</v>
      </c>
      <c r="T388">
        <v>1209.3399999999999</v>
      </c>
      <c r="U388">
        <v>172.27</v>
      </c>
      <c r="V388" s="10">
        <f>(raw_data[[#This Row],[Profit]] / (raw_data[[#This Row],[Unit_Price]]* raw_data[[#This Row],[Quantity_Sold]]))</f>
        <v>0.12468786415848179</v>
      </c>
      <c r="W388">
        <v>138</v>
      </c>
      <c r="X388" t="s">
        <v>51</v>
      </c>
      <c r="Y388" t="s">
        <v>34</v>
      </c>
      <c r="Z388">
        <v>16.489999999999998</v>
      </c>
      <c r="AA388">
        <v>5</v>
      </c>
    </row>
    <row r="389" spans="1:27" x14ac:dyDescent="0.3">
      <c r="A389" t="s">
        <v>1225</v>
      </c>
      <c r="B389" s="1">
        <v>45624</v>
      </c>
      <c r="C389" s="1" t="str">
        <f>TEXT(raw_data[[#This Row],[Order_Date]], "mmm")</f>
        <v>Nov</v>
      </c>
      <c r="D389" s="1">
        <v>45627</v>
      </c>
      <c r="E389" s="6">
        <f>raw_data[[#This Row],[Ship_Date]]-raw_data[[#This Row],[Order_Date]]</f>
        <v>3</v>
      </c>
      <c r="F389" s="6" t="str">
        <f>IF(raw_data[[#This Row],[Delivery_Days]] &lt;= 5, "On Time", "Late")</f>
        <v>On Time</v>
      </c>
      <c r="G389" t="s">
        <v>1226</v>
      </c>
      <c r="H389" t="s">
        <v>1227</v>
      </c>
      <c r="I389" t="s">
        <v>62</v>
      </c>
      <c r="J389" t="s">
        <v>68</v>
      </c>
      <c r="K389" t="s">
        <v>57</v>
      </c>
      <c r="L389" t="s">
        <v>75</v>
      </c>
      <c r="M389" t="s">
        <v>137</v>
      </c>
      <c r="N389" t="s">
        <v>49</v>
      </c>
      <c r="O389" t="s">
        <v>32</v>
      </c>
      <c r="P389">
        <v>10</v>
      </c>
      <c r="Q389">
        <v>1481.91</v>
      </c>
      <c r="R389">
        <v>5</v>
      </c>
      <c r="S389">
        <v>14078.15</v>
      </c>
      <c r="T389">
        <v>1120.3</v>
      </c>
      <c r="U389">
        <v>3435.3</v>
      </c>
      <c r="V389" s="10">
        <f>(raw_data[[#This Row],[Profit]] / (raw_data[[#This Row],[Unit_Price]]* raw_data[[#This Row],[Quantity_Sold]]))</f>
        <v>0.23181569730955323</v>
      </c>
      <c r="W389">
        <v>425</v>
      </c>
      <c r="X389" t="s">
        <v>33</v>
      </c>
      <c r="Y389" t="s">
        <v>34</v>
      </c>
      <c r="Z389">
        <v>23.51</v>
      </c>
      <c r="AA389">
        <v>5</v>
      </c>
    </row>
    <row r="390" spans="1:27" x14ac:dyDescent="0.3">
      <c r="A390" t="s">
        <v>1228</v>
      </c>
      <c r="B390" s="1">
        <v>45321</v>
      </c>
      <c r="C390" s="1" t="str">
        <f>TEXT(raw_data[[#This Row],[Order_Date]], "mmm")</f>
        <v>Jan</v>
      </c>
      <c r="D390" s="1">
        <v>45322</v>
      </c>
      <c r="E390" s="6">
        <f>raw_data[[#This Row],[Ship_Date]]-raw_data[[#This Row],[Order_Date]]</f>
        <v>1</v>
      </c>
      <c r="F390" s="6" t="str">
        <f>IF(raw_data[[#This Row],[Delivery_Days]] &lt;= 5, "On Time", "Late")</f>
        <v>On Time</v>
      </c>
      <c r="G390" t="s">
        <v>1229</v>
      </c>
      <c r="H390" t="s">
        <v>1230</v>
      </c>
      <c r="I390" t="s">
        <v>26</v>
      </c>
      <c r="J390" t="s">
        <v>27</v>
      </c>
      <c r="K390" t="s">
        <v>28</v>
      </c>
      <c r="L390" t="s">
        <v>75</v>
      </c>
      <c r="M390" t="s">
        <v>117</v>
      </c>
      <c r="N390" t="s">
        <v>49</v>
      </c>
      <c r="O390" t="s">
        <v>83</v>
      </c>
      <c r="P390">
        <v>5</v>
      </c>
      <c r="Q390">
        <v>477.86</v>
      </c>
      <c r="R390">
        <v>10</v>
      </c>
      <c r="S390">
        <v>2150.37</v>
      </c>
      <c r="T390">
        <v>314.39999999999998</v>
      </c>
      <c r="U390">
        <v>735.57</v>
      </c>
      <c r="V390" s="10">
        <f>(raw_data[[#This Row],[Profit]] / (raw_data[[#This Row],[Unit_Price]]* raw_data[[#This Row],[Quantity_Sold]]))</f>
        <v>0.30786004269032768</v>
      </c>
      <c r="W390">
        <v>336</v>
      </c>
      <c r="X390" t="s">
        <v>33</v>
      </c>
      <c r="Y390" t="s">
        <v>52</v>
      </c>
      <c r="Z390">
        <v>33.71</v>
      </c>
      <c r="AA390">
        <v>1</v>
      </c>
    </row>
    <row r="391" spans="1:27" x14ac:dyDescent="0.3">
      <c r="A391" t="s">
        <v>1231</v>
      </c>
      <c r="B391" s="1">
        <v>45906</v>
      </c>
      <c r="C391" s="1" t="str">
        <f>TEXT(raw_data[[#This Row],[Order_Date]], "mmm")</f>
        <v>Sep</v>
      </c>
      <c r="D391" s="1">
        <v>45909</v>
      </c>
      <c r="E391" s="6">
        <f>raw_data[[#This Row],[Ship_Date]]-raw_data[[#This Row],[Order_Date]]</f>
        <v>3</v>
      </c>
      <c r="F391" s="6" t="str">
        <f>IF(raw_data[[#This Row],[Delivery_Days]] &lt;= 5, "On Time", "Late")</f>
        <v>On Time</v>
      </c>
      <c r="G391" t="s">
        <v>1232</v>
      </c>
      <c r="H391" t="s">
        <v>1233</v>
      </c>
      <c r="I391" t="s">
        <v>62</v>
      </c>
      <c r="J391" t="s">
        <v>27</v>
      </c>
      <c r="K391" t="s">
        <v>28</v>
      </c>
      <c r="L391" t="s">
        <v>41</v>
      </c>
      <c r="M391" t="s">
        <v>48</v>
      </c>
      <c r="N391" t="s">
        <v>31</v>
      </c>
      <c r="O391" t="s">
        <v>50</v>
      </c>
      <c r="P391">
        <v>10</v>
      </c>
      <c r="Q391">
        <v>1329.97</v>
      </c>
      <c r="R391">
        <v>5</v>
      </c>
      <c r="S391">
        <v>12634.72</v>
      </c>
      <c r="T391">
        <v>1155.48</v>
      </c>
      <c r="U391">
        <v>1657.65</v>
      </c>
      <c r="V391" s="10">
        <f>(raw_data[[#This Row],[Profit]] / (raw_data[[#This Row],[Unit_Price]]* raw_data[[#This Row],[Quantity_Sold]]))</f>
        <v>0.12463814973270074</v>
      </c>
      <c r="W391">
        <v>338</v>
      </c>
      <c r="X391" t="s">
        <v>33</v>
      </c>
      <c r="Y391" t="s">
        <v>52</v>
      </c>
      <c r="Z391">
        <v>25.4</v>
      </c>
      <c r="AA391">
        <v>3</v>
      </c>
    </row>
    <row r="392" spans="1:27" x14ac:dyDescent="0.3">
      <c r="A392" t="s">
        <v>1234</v>
      </c>
      <c r="B392" s="1">
        <v>45314</v>
      </c>
      <c r="C392" s="1" t="str">
        <f>TEXT(raw_data[[#This Row],[Order_Date]], "mmm")</f>
        <v>Jan</v>
      </c>
      <c r="D392" s="1">
        <v>45321</v>
      </c>
      <c r="E392" s="6">
        <f>raw_data[[#This Row],[Ship_Date]]-raw_data[[#This Row],[Order_Date]]</f>
        <v>7</v>
      </c>
      <c r="F392" s="6" t="str">
        <f>IF(raw_data[[#This Row],[Delivery_Days]] &lt;= 5, "On Time", "Late")</f>
        <v>Late</v>
      </c>
      <c r="G392" t="s">
        <v>1235</v>
      </c>
      <c r="H392" t="s">
        <v>1236</v>
      </c>
      <c r="I392" t="s">
        <v>47</v>
      </c>
      <c r="J392" t="s">
        <v>68</v>
      </c>
      <c r="K392" t="s">
        <v>57</v>
      </c>
      <c r="L392" t="s">
        <v>69</v>
      </c>
      <c r="M392" t="s">
        <v>30</v>
      </c>
      <c r="N392" t="s">
        <v>31</v>
      </c>
      <c r="O392" t="s">
        <v>32</v>
      </c>
      <c r="P392">
        <v>2</v>
      </c>
      <c r="Q392">
        <v>365.83</v>
      </c>
      <c r="R392">
        <v>10</v>
      </c>
      <c r="S392">
        <v>658.49</v>
      </c>
      <c r="T392">
        <v>304.77999999999997</v>
      </c>
      <c r="U392">
        <v>109.89</v>
      </c>
      <c r="V392" s="10">
        <f>(raw_data[[#This Row],[Profit]] / (raw_data[[#This Row],[Unit_Price]]* raw_data[[#This Row],[Quantity_Sold]]))</f>
        <v>0.15019271246207255</v>
      </c>
      <c r="W392">
        <v>132</v>
      </c>
      <c r="X392" t="s">
        <v>51</v>
      </c>
      <c r="Y392" t="s">
        <v>34</v>
      </c>
      <c r="Z392">
        <v>24.83</v>
      </c>
      <c r="AA392">
        <v>4</v>
      </c>
    </row>
    <row r="393" spans="1:27" x14ac:dyDescent="0.3">
      <c r="A393" t="s">
        <v>1237</v>
      </c>
      <c r="B393" s="1">
        <v>45357</v>
      </c>
      <c r="C393" s="1" t="str">
        <f>TEXT(raw_data[[#This Row],[Order_Date]], "mmm")</f>
        <v>Mar</v>
      </c>
      <c r="D393" s="1">
        <v>45364</v>
      </c>
      <c r="E393" s="6">
        <f>raw_data[[#This Row],[Ship_Date]]-raw_data[[#This Row],[Order_Date]]</f>
        <v>7</v>
      </c>
      <c r="F393" s="6" t="str">
        <f>IF(raw_data[[#This Row],[Delivery_Days]] &lt;= 5, "On Time", "Late")</f>
        <v>Late</v>
      </c>
      <c r="G393" t="s">
        <v>1238</v>
      </c>
      <c r="H393" t="s">
        <v>1239</v>
      </c>
      <c r="I393" t="s">
        <v>38</v>
      </c>
      <c r="J393" t="s">
        <v>56</v>
      </c>
      <c r="K393" t="s">
        <v>57</v>
      </c>
      <c r="L393" t="s">
        <v>75</v>
      </c>
      <c r="M393" t="s">
        <v>127</v>
      </c>
      <c r="N393" t="s">
        <v>49</v>
      </c>
      <c r="O393" t="s">
        <v>50</v>
      </c>
      <c r="P393">
        <v>2</v>
      </c>
      <c r="Q393">
        <v>1308.69</v>
      </c>
      <c r="R393">
        <v>5</v>
      </c>
      <c r="S393">
        <v>2486.5100000000002</v>
      </c>
      <c r="T393">
        <v>997.47</v>
      </c>
      <c r="U393">
        <v>591.32000000000005</v>
      </c>
      <c r="V393" s="10">
        <f>(raw_data[[#This Row],[Profit]] / (raw_data[[#This Row],[Unit_Price]]* raw_data[[#This Row],[Quantity_Sold]]))</f>
        <v>0.22592057706561525</v>
      </c>
      <c r="W393">
        <v>366</v>
      </c>
      <c r="X393" t="s">
        <v>51</v>
      </c>
      <c r="Y393" t="s">
        <v>34</v>
      </c>
      <c r="Z393">
        <v>6.57</v>
      </c>
      <c r="AA393">
        <v>1</v>
      </c>
    </row>
    <row r="394" spans="1:27" x14ac:dyDescent="0.3">
      <c r="A394" t="s">
        <v>1240</v>
      </c>
      <c r="B394" s="1">
        <v>45794</v>
      </c>
      <c r="C394" s="1" t="str">
        <f>TEXT(raw_data[[#This Row],[Order_Date]], "mmm")</f>
        <v>May</v>
      </c>
      <c r="D394" s="1">
        <v>45801</v>
      </c>
      <c r="E394" s="6">
        <f>raw_data[[#This Row],[Ship_Date]]-raw_data[[#This Row],[Order_Date]]</f>
        <v>7</v>
      </c>
      <c r="F394" s="6" t="str">
        <f>IF(raw_data[[#This Row],[Delivery_Days]] &lt;= 5, "On Time", "Late")</f>
        <v>Late</v>
      </c>
      <c r="G394" t="s">
        <v>1241</v>
      </c>
      <c r="H394" t="s">
        <v>1242</v>
      </c>
      <c r="I394" t="s">
        <v>62</v>
      </c>
      <c r="J394" t="s">
        <v>63</v>
      </c>
      <c r="K394" t="s">
        <v>28</v>
      </c>
      <c r="L394" t="s">
        <v>75</v>
      </c>
      <c r="M394" t="s">
        <v>58</v>
      </c>
      <c r="N394" t="s">
        <v>49</v>
      </c>
      <c r="O394" t="s">
        <v>43</v>
      </c>
      <c r="P394">
        <v>3</v>
      </c>
      <c r="Q394">
        <v>1798.2</v>
      </c>
      <c r="R394">
        <v>0</v>
      </c>
      <c r="S394">
        <v>5394.6</v>
      </c>
      <c r="T394">
        <v>1582.18</v>
      </c>
      <c r="U394">
        <v>648.05999999999995</v>
      </c>
      <c r="V394" s="10">
        <f>(raw_data[[#This Row],[Profit]] / (raw_data[[#This Row],[Unit_Price]]* raw_data[[#This Row],[Quantity_Sold]]))</f>
        <v>0.12013124235346456</v>
      </c>
      <c r="W394">
        <v>463</v>
      </c>
      <c r="X394" t="s">
        <v>51</v>
      </c>
      <c r="Y394" t="s">
        <v>52</v>
      </c>
      <c r="Z394">
        <v>5.17</v>
      </c>
      <c r="AA394">
        <v>4</v>
      </c>
    </row>
    <row r="395" spans="1:27" x14ac:dyDescent="0.3">
      <c r="A395" t="s">
        <v>1243</v>
      </c>
      <c r="B395" s="1">
        <v>45782</v>
      </c>
      <c r="C395" s="1" t="str">
        <f>TEXT(raw_data[[#This Row],[Order_Date]], "mmm")</f>
        <v>May</v>
      </c>
      <c r="D395" s="1">
        <v>45789</v>
      </c>
      <c r="E395" s="6">
        <f>raw_data[[#This Row],[Ship_Date]]-raw_data[[#This Row],[Order_Date]]</f>
        <v>7</v>
      </c>
      <c r="F395" s="6" t="str">
        <f>IF(raw_data[[#This Row],[Delivery_Days]] &lt;= 5, "On Time", "Late")</f>
        <v>Late</v>
      </c>
      <c r="G395" t="s">
        <v>1244</v>
      </c>
      <c r="H395" t="s">
        <v>1245</v>
      </c>
      <c r="I395" t="s">
        <v>47</v>
      </c>
      <c r="J395" t="s">
        <v>98</v>
      </c>
      <c r="K395" t="s">
        <v>40</v>
      </c>
      <c r="L395" t="s">
        <v>75</v>
      </c>
      <c r="M395" t="s">
        <v>48</v>
      </c>
      <c r="N395" t="s">
        <v>49</v>
      </c>
      <c r="O395" t="s">
        <v>83</v>
      </c>
      <c r="P395">
        <v>2</v>
      </c>
      <c r="Q395">
        <v>1695.9</v>
      </c>
      <c r="R395">
        <v>20</v>
      </c>
      <c r="S395">
        <v>2713.44</v>
      </c>
      <c r="T395">
        <v>1132.44</v>
      </c>
      <c r="U395">
        <v>901.54</v>
      </c>
      <c r="V395" s="10">
        <f>(raw_data[[#This Row],[Profit]] / (raw_data[[#This Row],[Unit_Price]]* raw_data[[#This Row],[Quantity_Sold]]))</f>
        <v>0.26579987027537</v>
      </c>
      <c r="W395">
        <v>274</v>
      </c>
      <c r="X395" t="s">
        <v>51</v>
      </c>
      <c r="Y395" t="s">
        <v>79</v>
      </c>
      <c r="Z395">
        <v>35.68</v>
      </c>
      <c r="AA395">
        <v>4</v>
      </c>
    </row>
    <row r="396" spans="1:27" x14ac:dyDescent="0.3">
      <c r="A396" t="s">
        <v>1246</v>
      </c>
      <c r="B396" s="1">
        <v>45216</v>
      </c>
      <c r="C396" s="1" t="str">
        <f>TEXT(raw_data[[#This Row],[Order_Date]], "mmm")</f>
        <v>Oct</v>
      </c>
      <c r="D396" s="1">
        <v>45221</v>
      </c>
      <c r="E396" s="6">
        <f>raw_data[[#This Row],[Ship_Date]]-raw_data[[#This Row],[Order_Date]]</f>
        <v>5</v>
      </c>
      <c r="F396" s="6" t="str">
        <f>IF(raw_data[[#This Row],[Delivery_Days]] &lt;= 5, "On Time", "Late")</f>
        <v>On Time</v>
      </c>
      <c r="G396" t="s">
        <v>1247</v>
      </c>
      <c r="H396" t="s">
        <v>1248</v>
      </c>
      <c r="I396" t="s">
        <v>38</v>
      </c>
      <c r="J396" t="s">
        <v>39</v>
      </c>
      <c r="K396" t="s">
        <v>40</v>
      </c>
      <c r="L396" t="s">
        <v>29</v>
      </c>
      <c r="M396" t="s">
        <v>117</v>
      </c>
      <c r="N396" t="s">
        <v>49</v>
      </c>
      <c r="O396" t="s">
        <v>83</v>
      </c>
      <c r="P396">
        <v>6</v>
      </c>
      <c r="Q396">
        <v>1092.52</v>
      </c>
      <c r="R396">
        <v>0</v>
      </c>
      <c r="S396">
        <v>6555.12</v>
      </c>
      <c r="T396">
        <v>931.21</v>
      </c>
      <c r="U396">
        <v>967.86</v>
      </c>
      <c r="V396" s="10">
        <f>(raw_data[[#This Row],[Profit]] / (raw_data[[#This Row],[Unit_Price]]* raw_data[[#This Row],[Quantity_Sold]]))</f>
        <v>0.14764947094790026</v>
      </c>
      <c r="W396">
        <v>20</v>
      </c>
      <c r="X396" t="s">
        <v>51</v>
      </c>
      <c r="Y396" t="s">
        <v>52</v>
      </c>
      <c r="Z396">
        <v>13.6</v>
      </c>
      <c r="AA396">
        <v>4</v>
      </c>
    </row>
    <row r="397" spans="1:27" x14ac:dyDescent="0.3">
      <c r="A397" t="s">
        <v>1249</v>
      </c>
      <c r="B397" s="1">
        <v>45507</v>
      </c>
      <c r="C397" s="1" t="str">
        <f>TEXT(raw_data[[#This Row],[Order_Date]], "mmm")</f>
        <v>Aug</v>
      </c>
      <c r="D397" s="1">
        <v>45511</v>
      </c>
      <c r="E397" s="6">
        <f>raw_data[[#This Row],[Ship_Date]]-raw_data[[#This Row],[Order_Date]]</f>
        <v>4</v>
      </c>
      <c r="F397" s="6" t="str">
        <f>IF(raw_data[[#This Row],[Delivery_Days]] &lt;= 5, "On Time", "Late")</f>
        <v>On Time</v>
      </c>
      <c r="G397" t="s">
        <v>1250</v>
      </c>
      <c r="H397" t="s">
        <v>1251</v>
      </c>
      <c r="I397" t="s">
        <v>26</v>
      </c>
      <c r="J397" t="s">
        <v>27</v>
      </c>
      <c r="K397" t="s">
        <v>28</v>
      </c>
      <c r="L397" t="s">
        <v>69</v>
      </c>
      <c r="M397" t="s">
        <v>150</v>
      </c>
      <c r="N397" t="s">
        <v>49</v>
      </c>
      <c r="O397" t="s">
        <v>50</v>
      </c>
      <c r="P397">
        <v>8</v>
      </c>
      <c r="Q397">
        <v>215.48</v>
      </c>
      <c r="R397">
        <v>5</v>
      </c>
      <c r="S397">
        <v>1637.65</v>
      </c>
      <c r="T397">
        <v>138.33000000000001</v>
      </c>
      <c r="U397">
        <v>586.34</v>
      </c>
      <c r="V397" s="10">
        <f>(raw_data[[#This Row],[Profit]] / (raw_data[[#This Row],[Unit_Price]]* raw_data[[#This Row],[Quantity_Sold]]))</f>
        <v>0.34013597549656582</v>
      </c>
      <c r="W397">
        <v>199</v>
      </c>
      <c r="X397" t="s">
        <v>33</v>
      </c>
      <c r="Y397" t="s">
        <v>52</v>
      </c>
      <c r="Z397">
        <v>33.950000000000003</v>
      </c>
      <c r="AA397">
        <v>4</v>
      </c>
    </row>
    <row r="398" spans="1:27" x14ac:dyDescent="0.3">
      <c r="A398" t="s">
        <v>1252</v>
      </c>
      <c r="B398" s="1">
        <v>45872</v>
      </c>
      <c r="C398" s="1" t="str">
        <f>TEXT(raw_data[[#This Row],[Order_Date]], "mmm")</f>
        <v>Aug</v>
      </c>
      <c r="D398" s="1">
        <v>45876</v>
      </c>
      <c r="E398" s="6">
        <f>raw_data[[#This Row],[Ship_Date]]-raw_data[[#This Row],[Order_Date]]</f>
        <v>4</v>
      </c>
      <c r="F398" s="6" t="str">
        <f>IF(raw_data[[#This Row],[Delivery_Days]] &lt;= 5, "On Time", "Late")</f>
        <v>On Time</v>
      </c>
      <c r="G398" t="s">
        <v>1253</v>
      </c>
      <c r="H398" t="s">
        <v>1254</v>
      </c>
      <c r="I398" t="s">
        <v>47</v>
      </c>
      <c r="J398" t="s">
        <v>98</v>
      </c>
      <c r="K398" t="s">
        <v>40</v>
      </c>
      <c r="L398" t="s">
        <v>29</v>
      </c>
      <c r="M398" t="s">
        <v>58</v>
      </c>
      <c r="N398" t="s">
        <v>49</v>
      </c>
      <c r="O398" t="s">
        <v>83</v>
      </c>
      <c r="P398">
        <v>6</v>
      </c>
      <c r="Q398">
        <v>711.61</v>
      </c>
      <c r="R398">
        <v>0</v>
      </c>
      <c r="S398">
        <v>4269.66</v>
      </c>
      <c r="T398">
        <v>513.54</v>
      </c>
      <c r="U398">
        <v>1188.42</v>
      </c>
      <c r="V398" s="10">
        <f>(raw_data[[#This Row],[Profit]] / (raw_data[[#This Row],[Unit_Price]]* raw_data[[#This Row],[Quantity_Sold]]))</f>
        <v>0.27834066412782282</v>
      </c>
      <c r="W398">
        <v>119</v>
      </c>
      <c r="X398" t="s">
        <v>33</v>
      </c>
      <c r="Y398" t="s">
        <v>34</v>
      </c>
      <c r="Z398">
        <v>38.1</v>
      </c>
      <c r="AA398">
        <v>4</v>
      </c>
    </row>
    <row r="399" spans="1:27" x14ac:dyDescent="0.3">
      <c r="A399" t="s">
        <v>1255</v>
      </c>
      <c r="B399" s="1">
        <v>45274</v>
      </c>
      <c r="C399" s="1" t="str">
        <f>TEXT(raw_data[[#This Row],[Order_Date]], "mmm")</f>
        <v>Dec</v>
      </c>
      <c r="D399" s="1">
        <v>45275</v>
      </c>
      <c r="E399" s="6">
        <f>raw_data[[#This Row],[Ship_Date]]-raw_data[[#This Row],[Order_Date]]</f>
        <v>1</v>
      </c>
      <c r="F399" s="6" t="str">
        <f>IF(raw_data[[#This Row],[Delivery_Days]] &lt;= 5, "On Time", "Late")</f>
        <v>On Time</v>
      </c>
      <c r="G399" t="s">
        <v>1256</v>
      </c>
      <c r="H399" t="s">
        <v>1257</v>
      </c>
      <c r="I399" t="s">
        <v>62</v>
      </c>
      <c r="J399" t="s">
        <v>39</v>
      </c>
      <c r="K399" t="s">
        <v>40</v>
      </c>
      <c r="L399" t="s">
        <v>75</v>
      </c>
      <c r="M399" t="s">
        <v>64</v>
      </c>
      <c r="N399" t="s">
        <v>49</v>
      </c>
      <c r="O399" t="s">
        <v>50</v>
      </c>
      <c r="P399">
        <v>3</v>
      </c>
      <c r="Q399">
        <v>139.31</v>
      </c>
      <c r="R399">
        <v>0</v>
      </c>
      <c r="S399">
        <v>417.93</v>
      </c>
      <c r="T399">
        <v>90.78</v>
      </c>
      <c r="U399">
        <v>145.59</v>
      </c>
      <c r="V399" s="10">
        <f>(raw_data[[#This Row],[Profit]] / (raw_data[[#This Row],[Unit_Price]]* raw_data[[#This Row],[Quantity_Sold]]))</f>
        <v>0.34835977316775535</v>
      </c>
      <c r="W399">
        <v>312</v>
      </c>
      <c r="X399" t="s">
        <v>33</v>
      </c>
      <c r="Y399" t="s">
        <v>52</v>
      </c>
      <c r="Z399">
        <v>7.88</v>
      </c>
      <c r="AA399">
        <v>1</v>
      </c>
    </row>
    <row r="400" spans="1:27" x14ac:dyDescent="0.3">
      <c r="A400" t="s">
        <v>1258</v>
      </c>
      <c r="B400" s="1">
        <v>45723</v>
      </c>
      <c r="C400" s="1" t="str">
        <f>TEXT(raw_data[[#This Row],[Order_Date]], "mmm")</f>
        <v>Mar</v>
      </c>
      <c r="D400" s="1">
        <v>45730</v>
      </c>
      <c r="E400" s="6">
        <f>raw_data[[#This Row],[Ship_Date]]-raw_data[[#This Row],[Order_Date]]</f>
        <v>7</v>
      </c>
      <c r="F400" s="6" t="str">
        <f>IF(raw_data[[#This Row],[Delivery_Days]] &lt;= 5, "On Time", "Late")</f>
        <v>Late</v>
      </c>
      <c r="G400" t="s">
        <v>1259</v>
      </c>
      <c r="H400" t="s">
        <v>1260</v>
      </c>
      <c r="I400" t="s">
        <v>62</v>
      </c>
      <c r="J400" t="s">
        <v>27</v>
      </c>
      <c r="K400" t="s">
        <v>28</v>
      </c>
      <c r="L400" t="s">
        <v>75</v>
      </c>
      <c r="M400" t="s">
        <v>64</v>
      </c>
      <c r="N400" t="s">
        <v>31</v>
      </c>
      <c r="O400" t="s">
        <v>43</v>
      </c>
      <c r="P400">
        <v>4</v>
      </c>
      <c r="Q400">
        <v>1608.39</v>
      </c>
      <c r="R400">
        <v>0</v>
      </c>
      <c r="S400">
        <v>6433.56</v>
      </c>
      <c r="T400">
        <v>1353.2</v>
      </c>
      <c r="U400">
        <v>1020.76</v>
      </c>
      <c r="V400" s="10">
        <f>(raw_data[[#This Row],[Profit]] / (raw_data[[#This Row],[Unit_Price]]* raw_data[[#This Row],[Quantity_Sold]]))</f>
        <v>0.15866176735741952</v>
      </c>
      <c r="W400">
        <v>61</v>
      </c>
      <c r="X400" t="s">
        <v>33</v>
      </c>
      <c r="Y400" t="s">
        <v>79</v>
      </c>
      <c r="Z400">
        <v>42.64</v>
      </c>
      <c r="AA400">
        <v>2</v>
      </c>
    </row>
    <row r="401" spans="1:27" x14ac:dyDescent="0.3">
      <c r="A401" t="s">
        <v>1261</v>
      </c>
      <c r="B401" s="1">
        <v>45776</v>
      </c>
      <c r="C401" s="1" t="str">
        <f>TEXT(raw_data[[#This Row],[Order_Date]], "mmm")</f>
        <v>Apr</v>
      </c>
      <c r="D401" s="1">
        <v>45779</v>
      </c>
      <c r="E401" s="6">
        <f>raw_data[[#This Row],[Ship_Date]]-raw_data[[#This Row],[Order_Date]]</f>
        <v>3</v>
      </c>
      <c r="F401" s="6" t="str">
        <f>IF(raw_data[[#This Row],[Delivery_Days]] &lt;= 5, "On Time", "Late")</f>
        <v>On Time</v>
      </c>
      <c r="G401" t="s">
        <v>1262</v>
      </c>
      <c r="H401" t="s">
        <v>1263</v>
      </c>
      <c r="I401" t="s">
        <v>62</v>
      </c>
      <c r="J401" t="s">
        <v>39</v>
      </c>
      <c r="K401" t="s">
        <v>40</v>
      </c>
      <c r="L401" t="s">
        <v>41</v>
      </c>
      <c r="M401" t="s">
        <v>117</v>
      </c>
      <c r="N401" t="s">
        <v>49</v>
      </c>
      <c r="O401" t="s">
        <v>50</v>
      </c>
      <c r="P401">
        <v>5</v>
      </c>
      <c r="Q401">
        <v>173.28</v>
      </c>
      <c r="R401">
        <v>5</v>
      </c>
      <c r="S401">
        <v>823.08</v>
      </c>
      <c r="T401">
        <v>143.35</v>
      </c>
      <c r="U401">
        <v>142.16999999999999</v>
      </c>
      <c r="V401" s="10">
        <f>(raw_data[[#This Row],[Profit]] / (raw_data[[#This Row],[Unit_Price]]* raw_data[[#This Row],[Quantity_Sold]]))</f>
        <v>0.16409279778393351</v>
      </c>
      <c r="W401">
        <v>124</v>
      </c>
      <c r="X401" t="s">
        <v>33</v>
      </c>
      <c r="Y401" t="s">
        <v>34</v>
      </c>
      <c r="Z401">
        <v>9.5</v>
      </c>
      <c r="AA401">
        <v>5</v>
      </c>
    </row>
    <row r="402" spans="1:27" x14ac:dyDescent="0.3">
      <c r="A402" t="s">
        <v>1264</v>
      </c>
      <c r="B402" s="1">
        <v>45597</v>
      </c>
      <c r="C402" s="1" t="str">
        <f>TEXT(raw_data[[#This Row],[Order_Date]], "mmm")</f>
        <v>Nov</v>
      </c>
      <c r="D402" s="1">
        <v>45599</v>
      </c>
      <c r="E402" s="6">
        <f>raw_data[[#This Row],[Ship_Date]]-raw_data[[#This Row],[Order_Date]]</f>
        <v>2</v>
      </c>
      <c r="F402" s="6" t="str">
        <f>IF(raw_data[[#This Row],[Delivery_Days]] &lt;= 5, "On Time", "Late")</f>
        <v>On Time</v>
      </c>
      <c r="G402" t="s">
        <v>1265</v>
      </c>
      <c r="H402" t="s">
        <v>1266</v>
      </c>
      <c r="I402" t="s">
        <v>62</v>
      </c>
      <c r="J402" t="s">
        <v>68</v>
      </c>
      <c r="K402" t="s">
        <v>57</v>
      </c>
      <c r="L402" t="s">
        <v>41</v>
      </c>
      <c r="M402" t="s">
        <v>58</v>
      </c>
      <c r="N402" t="s">
        <v>31</v>
      </c>
      <c r="O402" t="s">
        <v>50</v>
      </c>
      <c r="P402">
        <v>2</v>
      </c>
      <c r="Q402">
        <v>1765.27</v>
      </c>
      <c r="R402">
        <v>0</v>
      </c>
      <c r="S402">
        <v>3530.54</v>
      </c>
      <c r="T402">
        <v>1062.99</v>
      </c>
      <c r="U402">
        <v>1404.56</v>
      </c>
      <c r="V402" s="10">
        <f>(raw_data[[#This Row],[Profit]] / (raw_data[[#This Row],[Unit_Price]]* raw_data[[#This Row],[Quantity_Sold]]))</f>
        <v>0.39783149319934058</v>
      </c>
      <c r="W402">
        <v>354</v>
      </c>
      <c r="X402" t="s">
        <v>33</v>
      </c>
      <c r="Y402" t="s">
        <v>34</v>
      </c>
      <c r="Z402">
        <v>11.44</v>
      </c>
      <c r="AA402">
        <v>3</v>
      </c>
    </row>
    <row r="403" spans="1:27" x14ac:dyDescent="0.3">
      <c r="A403" t="s">
        <v>1267</v>
      </c>
      <c r="B403" s="1">
        <v>45235</v>
      </c>
      <c r="C403" s="1" t="str">
        <f>TEXT(raw_data[[#This Row],[Order_Date]], "mmm")</f>
        <v>Nov</v>
      </c>
      <c r="D403" s="1">
        <v>45243</v>
      </c>
      <c r="E403" s="6">
        <f>raw_data[[#This Row],[Ship_Date]]-raw_data[[#This Row],[Order_Date]]</f>
        <v>8</v>
      </c>
      <c r="F403" s="6" t="str">
        <f>IF(raw_data[[#This Row],[Delivery_Days]] &lt;= 5, "On Time", "Late")</f>
        <v>Late</v>
      </c>
      <c r="G403" t="s">
        <v>1268</v>
      </c>
      <c r="H403" t="s">
        <v>1269</v>
      </c>
      <c r="I403" t="s">
        <v>26</v>
      </c>
      <c r="J403" t="s">
        <v>98</v>
      </c>
      <c r="K403" t="s">
        <v>40</v>
      </c>
      <c r="L403" t="s">
        <v>75</v>
      </c>
      <c r="M403" t="s">
        <v>137</v>
      </c>
      <c r="N403" t="s">
        <v>31</v>
      </c>
      <c r="O403" t="s">
        <v>43</v>
      </c>
      <c r="P403">
        <v>10</v>
      </c>
      <c r="Q403">
        <v>1879.27</v>
      </c>
      <c r="R403">
        <v>0</v>
      </c>
      <c r="S403">
        <v>18792.7</v>
      </c>
      <c r="T403">
        <v>1463.73</v>
      </c>
      <c r="U403">
        <v>4155.3999999999996</v>
      </c>
      <c r="V403" s="10">
        <f>(raw_data[[#This Row],[Profit]] / (raw_data[[#This Row],[Unit_Price]]* raw_data[[#This Row],[Quantity_Sold]]))</f>
        <v>0.22111777445497452</v>
      </c>
      <c r="W403">
        <v>214</v>
      </c>
      <c r="X403" t="s">
        <v>33</v>
      </c>
      <c r="Y403" t="s">
        <v>52</v>
      </c>
      <c r="Z403">
        <v>15.6</v>
      </c>
      <c r="AA403">
        <v>1</v>
      </c>
    </row>
    <row r="404" spans="1:27" x14ac:dyDescent="0.3">
      <c r="A404" t="s">
        <v>1270</v>
      </c>
      <c r="B404" s="1">
        <v>45911</v>
      </c>
      <c r="C404" s="1" t="str">
        <f>TEXT(raw_data[[#This Row],[Order_Date]], "mmm")</f>
        <v>Sep</v>
      </c>
      <c r="D404" s="1">
        <v>45915</v>
      </c>
      <c r="E404" s="6">
        <f>raw_data[[#This Row],[Ship_Date]]-raw_data[[#This Row],[Order_Date]]</f>
        <v>4</v>
      </c>
      <c r="F404" s="6" t="str">
        <f>IF(raw_data[[#This Row],[Delivery_Days]] &lt;= 5, "On Time", "Late")</f>
        <v>On Time</v>
      </c>
      <c r="G404" t="s">
        <v>1271</v>
      </c>
      <c r="H404" t="s">
        <v>1272</v>
      </c>
      <c r="I404" t="s">
        <v>26</v>
      </c>
      <c r="J404" t="s">
        <v>27</v>
      </c>
      <c r="K404" t="s">
        <v>28</v>
      </c>
      <c r="L404" t="s">
        <v>69</v>
      </c>
      <c r="M404" t="s">
        <v>42</v>
      </c>
      <c r="N404" t="s">
        <v>49</v>
      </c>
      <c r="O404" t="s">
        <v>50</v>
      </c>
      <c r="P404">
        <v>8</v>
      </c>
      <c r="Q404">
        <v>1039.7</v>
      </c>
      <c r="R404">
        <v>5</v>
      </c>
      <c r="S404">
        <v>7901.72</v>
      </c>
      <c r="T404">
        <v>710.04</v>
      </c>
      <c r="U404">
        <v>2505.42</v>
      </c>
      <c r="V404" s="10">
        <f>(raw_data[[#This Row],[Profit]] / (raw_data[[#This Row],[Unit_Price]]* raw_data[[#This Row],[Quantity_Sold]]))</f>
        <v>0.3012191016639415</v>
      </c>
      <c r="W404">
        <v>254</v>
      </c>
      <c r="X404" t="s">
        <v>33</v>
      </c>
      <c r="Y404" t="s">
        <v>34</v>
      </c>
      <c r="Z404">
        <v>35.159999999999997</v>
      </c>
      <c r="AA404">
        <v>1</v>
      </c>
    </row>
    <row r="405" spans="1:27" x14ac:dyDescent="0.3">
      <c r="A405" t="s">
        <v>1273</v>
      </c>
      <c r="B405" s="1">
        <v>45420</v>
      </c>
      <c r="C405" s="1" t="str">
        <f>TEXT(raw_data[[#This Row],[Order_Date]], "mmm")</f>
        <v>May</v>
      </c>
      <c r="D405" s="1">
        <v>45428</v>
      </c>
      <c r="E405" s="6">
        <f>raw_data[[#This Row],[Ship_Date]]-raw_data[[#This Row],[Order_Date]]</f>
        <v>8</v>
      </c>
      <c r="F405" s="6" t="str">
        <f>IF(raw_data[[#This Row],[Delivery_Days]] &lt;= 5, "On Time", "Late")</f>
        <v>Late</v>
      </c>
      <c r="G405" t="s">
        <v>1274</v>
      </c>
      <c r="H405" t="s">
        <v>1275</v>
      </c>
      <c r="I405" t="s">
        <v>26</v>
      </c>
      <c r="J405" t="s">
        <v>39</v>
      </c>
      <c r="K405" t="s">
        <v>40</v>
      </c>
      <c r="L405" t="s">
        <v>69</v>
      </c>
      <c r="M405" t="s">
        <v>30</v>
      </c>
      <c r="N405" t="s">
        <v>49</v>
      </c>
      <c r="O405" t="s">
        <v>32</v>
      </c>
      <c r="P405">
        <v>5</v>
      </c>
      <c r="Q405">
        <v>458.7</v>
      </c>
      <c r="R405">
        <v>10</v>
      </c>
      <c r="S405">
        <v>2064.15</v>
      </c>
      <c r="T405">
        <v>360.1</v>
      </c>
      <c r="U405">
        <v>443.7</v>
      </c>
      <c r="V405" s="10">
        <f>(raw_data[[#This Row],[Profit]] / (raw_data[[#This Row],[Unit_Price]]* raw_data[[#This Row],[Quantity_Sold]]))</f>
        <v>0.19345977763243949</v>
      </c>
      <c r="W405">
        <v>473</v>
      </c>
      <c r="X405" t="s">
        <v>33</v>
      </c>
      <c r="Y405" t="s">
        <v>34</v>
      </c>
      <c r="Z405">
        <v>40.35</v>
      </c>
      <c r="AA405">
        <v>4</v>
      </c>
    </row>
    <row r="406" spans="1:27" x14ac:dyDescent="0.3">
      <c r="A406" t="s">
        <v>1276</v>
      </c>
      <c r="B406" s="1">
        <v>45734</v>
      </c>
      <c r="C406" s="1" t="str">
        <f>TEXT(raw_data[[#This Row],[Order_Date]], "mmm")</f>
        <v>Mar</v>
      </c>
      <c r="D406" s="1">
        <v>45738</v>
      </c>
      <c r="E406" s="6">
        <f>raw_data[[#This Row],[Ship_Date]]-raw_data[[#This Row],[Order_Date]]</f>
        <v>4</v>
      </c>
      <c r="F406" s="6" t="str">
        <f>IF(raw_data[[#This Row],[Delivery_Days]] &lt;= 5, "On Time", "Late")</f>
        <v>On Time</v>
      </c>
      <c r="G406" t="s">
        <v>1277</v>
      </c>
      <c r="H406" t="s">
        <v>1278</v>
      </c>
      <c r="I406" t="s">
        <v>62</v>
      </c>
      <c r="J406" t="s">
        <v>27</v>
      </c>
      <c r="K406" t="s">
        <v>28</v>
      </c>
      <c r="L406" t="s">
        <v>29</v>
      </c>
      <c r="M406" t="s">
        <v>137</v>
      </c>
      <c r="N406" t="s">
        <v>49</v>
      </c>
      <c r="O406" t="s">
        <v>32</v>
      </c>
      <c r="P406">
        <v>10</v>
      </c>
      <c r="Q406">
        <v>1456.74</v>
      </c>
      <c r="R406">
        <v>20</v>
      </c>
      <c r="S406">
        <v>11653.92</v>
      </c>
      <c r="T406">
        <v>1016.5</v>
      </c>
      <c r="U406">
        <v>3521.92</v>
      </c>
      <c r="V406" s="10">
        <f>(raw_data[[#This Row],[Profit]] / (raw_data[[#This Row],[Unit_Price]]* raw_data[[#This Row],[Quantity_Sold]]))</f>
        <v>0.241767233686176</v>
      </c>
      <c r="W406">
        <v>166</v>
      </c>
      <c r="X406" t="s">
        <v>33</v>
      </c>
      <c r="Y406" t="s">
        <v>34</v>
      </c>
      <c r="Z406">
        <v>15.67</v>
      </c>
      <c r="AA406">
        <v>4</v>
      </c>
    </row>
    <row r="407" spans="1:27" x14ac:dyDescent="0.3">
      <c r="A407" t="s">
        <v>1279</v>
      </c>
      <c r="B407" s="1">
        <v>45541</v>
      </c>
      <c r="C407" s="1" t="str">
        <f>TEXT(raw_data[[#This Row],[Order_Date]], "mmm")</f>
        <v>Sep</v>
      </c>
      <c r="D407" s="1">
        <v>45548</v>
      </c>
      <c r="E407" s="6">
        <f>raw_data[[#This Row],[Ship_Date]]-raw_data[[#This Row],[Order_Date]]</f>
        <v>7</v>
      </c>
      <c r="F407" s="6" t="str">
        <f>IF(raw_data[[#This Row],[Delivery_Days]] &lt;= 5, "On Time", "Late")</f>
        <v>Late</v>
      </c>
      <c r="G407" t="s">
        <v>1280</v>
      </c>
      <c r="H407" t="s">
        <v>1281</v>
      </c>
      <c r="I407" t="s">
        <v>38</v>
      </c>
      <c r="J407" t="s">
        <v>56</v>
      </c>
      <c r="K407" t="s">
        <v>57</v>
      </c>
      <c r="L407" t="s">
        <v>75</v>
      </c>
      <c r="M407" t="s">
        <v>137</v>
      </c>
      <c r="N407" t="s">
        <v>49</v>
      </c>
      <c r="O407" t="s">
        <v>83</v>
      </c>
      <c r="P407">
        <v>10</v>
      </c>
      <c r="Q407">
        <v>193.38</v>
      </c>
      <c r="R407">
        <v>15</v>
      </c>
      <c r="S407">
        <v>1643.73</v>
      </c>
      <c r="T407">
        <v>119.18</v>
      </c>
      <c r="U407">
        <v>630.70000000000005</v>
      </c>
      <c r="V407" s="10">
        <f>(raw_data[[#This Row],[Profit]] / (raw_data[[#This Row],[Unit_Price]]* raw_data[[#This Row],[Quantity_Sold]]))</f>
        <v>0.32614541317612994</v>
      </c>
      <c r="W407">
        <v>232</v>
      </c>
      <c r="X407" t="s">
        <v>33</v>
      </c>
      <c r="Y407" t="s">
        <v>79</v>
      </c>
      <c r="Z407">
        <v>21.81</v>
      </c>
      <c r="AA407">
        <v>4</v>
      </c>
    </row>
    <row r="408" spans="1:27" x14ac:dyDescent="0.3">
      <c r="A408" t="s">
        <v>1282</v>
      </c>
      <c r="B408" s="1">
        <v>45879</v>
      </c>
      <c r="C408" s="1" t="str">
        <f>TEXT(raw_data[[#This Row],[Order_Date]], "mmm")</f>
        <v>Aug</v>
      </c>
      <c r="D408" s="1">
        <v>45880</v>
      </c>
      <c r="E408" s="6">
        <f>raw_data[[#This Row],[Ship_Date]]-raw_data[[#This Row],[Order_Date]]</f>
        <v>1</v>
      </c>
      <c r="F408" s="6" t="str">
        <f>IF(raw_data[[#This Row],[Delivery_Days]] &lt;= 5, "On Time", "Late")</f>
        <v>On Time</v>
      </c>
      <c r="G408" t="s">
        <v>1283</v>
      </c>
      <c r="H408" t="s">
        <v>1284</v>
      </c>
      <c r="I408" t="s">
        <v>62</v>
      </c>
      <c r="J408" t="s">
        <v>56</v>
      </c>
      <c r="K408" t="s">
        <v>57</v>
      </c>
      <c r="L408" t="s">
        <v>69</v>
      </c>
      <c r="M408" t="s">
        <v>30</v>
      </c>
      <c r="N408" t="s">
        <v>49</v>
      </c>
      <c r="O408" t="s">
        <v>32</v>
      </c>
      <c r="P408">
        <v>3</v>
      </c>
      <c r="Q408">
        <v>444.31</v>
      </c>
      <c r="R408">
        <v>0</v>
      </c>
      <c r="S408">
        <v>1332.93</v>
      </c>
      <c r="T408">
        <v>358.85</v>
      </c>
      <c r="U408">
        <v>256.38</v>
      </c>
      <c r="V408" s="10">
        <f>(raw_data[[#This Row],[Profit]] / (raw_data[[#This Row],[Unit_Price]]* raw_data[[#This Row],[Quantity_Sold]]))</f>
        <v>0.19234318381310345</v>
      </c>
      <c r="W408">
        <v>436</v>
      </c>
      <c r="X408" t="s">
        <v>51</v>
      </c>
      <c r="Y408" t="s">
        <v>79</v>
      </c>
      <c r="Z408">
        <v>23.82</v>
      </c>
      <c r="AA408">
        <v>3</v>
      </c>
    </row>
    <row r="409" spans="1:27" x14ac:dyDescent="0.3">
      <c r="A409" t="s">
        <v>1285</v>
      </c>
      <c r="B409" s="1">
        <v>45804</v>
      </c>
      <c r="C409" s="1" t="str">
        <f>TEXT(raw_data[[#This Row],[Order_Date]], "mmm")</f>
        <v>May</v>
      </c>
      <c r="D409" s="1">
        <v>45813</v>
      </c>
      <c r="E409" s="6">
        <f>raw_data[[#This Row],[Ship_Date]]-raw_data[[#This Row],[Order_Date]]</f>
        <v>9</v>
      </c>
      <c r="F409" s="6" t="str">
        <f>IF(raw_data[[#This Row],[Delivery_Days]] &lt;= 5, "On Time", "Late")</f>
        <v>Late</v>
      </c>
      <c r="G409" t="s">
        <v>1286</v>
      </c>
      <c r="H409" t="s">
        <v>1287</v>
      </c>
      <c r="I409" t="s">
        <v>38</v>
      </c>
      <c r="J409" t="s">
        <v>56</v>
      </c>
      <c r="K409" t="s">
        <v>57</v>
      </c>
      <c r="L409" t="s">
        <v>69</v>
      </c>
      <c r="M409" t="s">
        <v>64</v>
      </c>
      <c r="N409" t="s">
        <v>49</v>
      </c>
      <c r="O409" t="s">
        <v>50</v>
      </c>
      <c r="P409">
        <v>10</v>
      </c>
      <c r="Q409">
        <v>355.74</v>
      </c>
      <c r="R409">
        <v>5</v>
      </c>
      <c r="S409">
        <v>3379.53</v>
      </c>
      <c r="T409">
        <v>275.14</v>
      </c>
      <c r="U409">
        <v>765.7</v>
      </c>
      <c r="V409" s="10">
        <f>(raw_data[[#This Row],[Profit]] / (raw_data[[#This Row],[Unit_Price]]* raw_data[[#This Row],[Quantity_Sold]]))</f>
        <v>0.21524146848822173</v>
      </c>
      <c r="W409">
        <v>438</v>
      </c>
      <c r="X409" t="s">
        <v>51</v>
      </c>
      <c r="Y409" t="s">
        <v>34</v>
      </c>
      <c r="Z409">
        <v>31.62</v>
      </c>
      <c r="AA409">
        <v>4</v>
      </c>
    </row>
    <row r="410" spans="1:27" x14ac:dyDescent="0.3">
      <c r="A410" t="s">
        <v>1288</v>
      </c>
      <c r="B410" s="1">
        <v>45746</v>
      </c>
      <c r="C410" s="1" t="str">
        <f>TEXT(raw_data[[#This Row],[Order_Date]], "mmm")</f>
        <v>Mar</v>
      </c>
      <c r="D410" s="1">
        <v>45756</v>
      </c>
      <c r="E410" s="6">
        <f>raw_data[[#This Row],[Ship_Date]]-raw_data[[#This Row],[Order_Date]]</f>
        <v>10</v>
      </c>
      <c r="F410" s="6" t="str">
        <f>IF(raw_data[[#This Row],[Delivery_Days]] &lt;= 5, "On Time", "Late")</f>
        <v>Late</v>
      </c>
      <c r="G410" t="s">
        <v>1289</v>
      </c>
      <c r="H410" t="s">
        <v>1290</v>
      </c>
      <c r="I410" t="s">
        <v>38</v>
      </c>
      <c r="J410" t="s">
        <v>63</v>
      </c>
      <c r="K410" t="s">
        <v>28</v>
      </c>
      <c r="L410" t="s">
        <v>29</v>
      </c>
      <c r="M410" t="s">
        <v>48</v>
      </c>
      <c r="N410" t="s">
        <v>49</v>
      </c>
      <c r="O410" t="s">
        <v>83</v>
      </c>
      <c r="P410">
        <v>4</v>
      </c>
      <c r="Q410">
        <v>1485.55</v>
      </c>
      <c r="R410">
        <v>5</v>
      </c>
      <c r="S410">
        <v>5645.09</v>
      </c>
      <c r="T410">
        <v>1037.19</v>
      </c>
      <c r="U410">
        <v>1703.77</v>
      </c>
      <c r="V410" s="10">
        <f>(raw_data[[#This Row],[Profit]] / (raw_data[[#This Row],[Unit_Price]]* raw_data[[#This Row],[Quantity_Sold]]))</f>
        <v>0.28672377234021068</v>
      </c>
      <c r="W410">
        <v>459</v>
      </c>
      <c r="X410" t="s">
        <v>33</v>
      </c>
      <c r="Y410" t="s">
        <v>79</v>
      </c>
      <c r="Z410">
        <v>49.11</v>
      </c>
      <c r="AA410">
        <v>1</v>
      </c>
    </row>
    <row r="411" spans="1:27" x14ac:dyDescent="0.3">
      <c r="A411" t="s">
        <v>1291</v>
      </c>
      <c r="B411" s="1">
        <v>45268</v>
      </c>
      <c r="C411" s="1" t="str">
        <f>TEXT(raw_data[[#This Row],[Order_Date]], "mmm")</f>
        <v>Dec</v>
      </c>
      <c r="D411" s="1">
        <v>45272</v>
      </c>
      <c r="E411" s="6">
        <f>raw_data[[#This Row],[Ship_Date]]-raw_data[[#This Row],[Order_Date]]</f>
        <v>4</v>
      </c>
      <c r="F411" s="6" t="str">
        <f>IF(raw_data[[#This Row],[Delivery_Days]] &lt;= 5, "On Time", "Late")</f>
        <v>On Time</v>
      </c>
      <c r="G411" t="s">
        <v>1292</v>
      </c>
      <c r="H411" t="s">
        <v>1293</v>
      </c>
      <c r="I411" t="s">
        <v>26</v>
      </c>
      <c r="J411" t="s">
        <v>98</v>
      </c>
      <c r="K411" t="s">
        <v>40</v>
      </c>
      <c r="L411" t="s">
        <v>29</v>
      </c>
      <c r="M411" t="s">
        <v>48</v>
      </c>
      <c r="N411" t="s">
        <v>49</v>
      </c>
      <c r="O411" t="s">
        <v>50</v>
      </c>
      <c r="P411">
        <v>8</v>
      </c>
      <c r="Q411">
        <v>1085.69</v>
      </c>
      <c r="R411">
        <v>0</v>
      </c>
      <c r="S411">
        <v>8685.52</v>
      </c>
      <c r="T411">
        <v>798.78</v>
      </c>
      <c r="U411">
        <v>2295.2800000000002</v>
      </c>
      <c r="V411" s="10">
        <f>(raw_data[[#This Row],[Profit]] / (raw_data[[#This Row],[Unit_Price]]* raw_data[[#This Row],[Quantity_Sold]]))</f>
        <v>0.26426512171982797</v>
      </c>
      <c r="W411">
        <v>486</v>
      </c>
      <c r="X411" t="s">
        <v>33</v>
      </c>
      <c r="Y411" t="s">
        <v>34</v>
      </c>
      <c r="Z411">
        <v>21.13</v>
      </c>
      <c r="AA411">
        <v>2</v>
      </c>
    </row>
    <row r="412" spans="1:27" x14ac:dyDescent="0.3">
      <c r="A412" t="s">
        <v>1294</v>
      </c>
      <c r="B412" s="1">
        <v>45760</v>
      </c>
      <c r="C412" s="1" t="str">
        <f>TEXT(raw_data[[#This Row],[Order_Date]], "mmm")</f>
        <v>Apr</v>
      </c>
      <c r="D412" s="1">
        <v>45770</v>
      </c>
      <c r="E412" s="6">
        <f>raw_data[[#This Row],[Ship_Date]]-raw_data[[#This Row],[Order_Date]]</f>
        <v>10</v>
      </c>
      <c r="F412" s="6" t="str">
        <f>IF(raw_data[[#This Row],[Delivery_Days]] &lt;= 5, "On Time", "Late")</f>
        <v>Late</v>
      </c>
      <c r="G412" t="s">
        <v>1295</v>
      </c>
      <c r="H412" t="s">
        <v>1296</v>
      </c>
      <c r="I412" t="s">
        <v>26</v>
      </c>
      <c r="J412" t="s">
        <v>27</v>
      </c>
      <c r="K412" t="s">
        <v>28</v>
      </c>
      <c r="L412" t="s">
        <v>29</v>
      </c>
      <c r="M412" t="s">
        <v>150</v>
      </c>
      <c r="N412" t="s">
        <v>31</v>
      </c>
      <c r="O412" t="s">
        <v>50</v>
      </c>
      <c r="P412">
        <v>3</v>
      </c>
      <c r="Q412">
        <v>1354.62</v>
      </c>
      <c r="R412">
        <v>15</v>
      </c>
      <c r="S412">
        <v>3454.28</v>
      </c>
      <c r="T412">
        <v>1161.42</v>
      </c>
      <c r="U412">
        <v>492.66</v>
      </c>
      <c r="V412" s="10">
        <f>(raw_data[[#This Row],[Profit]] / (raw_data[[#This Row],[Unit_Price]]* raw_data[[#This Row],[Quantity_Sold]]))</f>
        <v>0.1212295699162865</v>
      </c>
      <c r="W412">
        <v>395</v>
      </c>
      <c r="X412" t="s">
        <v>33</v>
      </c>
      <c r="Y412" t="s">
        <v>52</v>
      </c>
      <c r="Z412">
        <v>23.24</v>
      </c>
      <c r="AA412">
        <v>3</v>
      </c>
    </row>
    <row r="413" spans="1:27" x14ac:dyDescent="0.3">
      <c r="A413" t="s">
        <v>1297</v>
      </c>
      <c r="B413" s="1">
        <v>45945</v>
      </c>
      <c r="C413" s="1" t="str">
        <f>TEXT(raw_data[[#This Row],[Order_Date]], "mmm")</f>
        <v>Oct</v>
      </c>
      <c r="D413" s="1">
        <v>45952</v>
      </c>
      <c r="E413" s="6">
        <f>raw_data[[#This Row],[Ship_Date]]-raw_data[[#This Row],[Order_Date]]</f>
        <v>7</v>
      </c>
      <c r="F413" s="6" t="str">
        <f>IF(raw_data[[#This Row],[Delivery_Days]] &lt;= 5, "On Time", "Late")</f>
        <v>Late</v>
      </c>
      <c r="G413" t="s">
        <v>1298</v>
      </c>
      <c r="H413" t="s">
        <v>1299</v>
      </c>
      <c r="I413" t="s">
        <v>62</v>
      </c>
      <c r="J413" t="s">
        <v>98</v>
      </c>
      <c r="K413" t="s">
        <v>40</v>
      </c>
      <c r="L413" t="s">
        <v>29</v>
      </c>
      <c r="M413" t="s">
        <v>70</v>
      </c>
      <c r="N413" t="s">
        <v>49</v>
      </c>
      <c r="O413" t="s">
        <v>32</v>
      </c>
      <c r="P413">
        <v>6</v>
      </c>
      <c r="Q413">
        <v>800.51</v>
      </c>
      <c r="R413">
        <v>20</v>
      </c>
      <c r="S413">
        <v>3842.45</v>
      </c>
      <c r="T413">
        <v>488.16</v>
      </c>
      <c r="U413">
        <v>1499.28</v>
      </c>
      <c r="V413" s="10">
        <f>(raw_data[[#This Row],[Profit]] / (raw_data[[#This Row],[Unit_Price]]* raw_data[[#This Row],[Quantity_Sold]]))</f>
        <v>0.31215100373511889</v>
      </c>
      <c r="W413">
        <v>317</v>
      </c>
      <c r="X413" t="s">
        <v>51</v>
      </c>
      <c r="Y413" t="s">
        <v>52</v>
      </c>
      <c r="Z413">
        <v>46.95</v>
      </c>
      <c r="AA413">
        <v>5</v>
      </c>
    </row>
    <row r="414" spans="1:27" x14ac:dyDescent="0.3">
      <c r="A414" t="s">
        <v>1300</v>
      </c>
      <c r="B414" s="1">
        <v>45421</v>
      </c>
      <c r="C414" s="1" t="str">
        <f>TEXT(raw_data[[#This Row],[Order_Date]], "mmm")</f>
        <v>May</v>
      </c>
      <c r="D414" s="1">
        <v>45427</v>
      </c>
      <c r="E414" s="6">
        <f>raw_data[[#This Row],[Ship_Date]]-raw_data[[#This Row],[Order_Date]]</f>
        <v>6</v>
      </c>
      <c r="F414" s="6" t="str">
        <f>IF(raw_data[[#This Row],[Delivery_Days]] &lt;= 5, "On Time", "Late")</f>
        <v>Late</v>
      </c>
      <c r="G414" t="s">
        <v>1301</v>
      </c>
      <c r="H414" t="s">
        <v>1302</v>
      </c>
      <c r="I414" t="s">
        <v>38</v>
      </c>
      <c r="J414" t="s">
        <v>94</v>
      </c>
      <c r="K414" t="s">
        <v>28</v>
      </c>
      <c r="L414" t="s">
        <v>29</v>
      </c>
      <c r="M414" t="s">
        <v>70</v>
      </c>
      <c r="N414" t="s">
        <v>49</v>
      </c>
      <c r="O414" t="s">
        <v>83</v>
      </c>
      <c r="P414">
        <v>8</v>
      </c>
      <c r="Q414">
        <v>796.76</v>
      </c>
      <c r="R414">
        <v>20</v>
      </c>
      <c r="S414">
        <v>5099.26</v>
      </c>
      <c r="T414">
        <v>487.83</v>
      </c>
      <c r="U414">
        <v>1977.15</v>
      </c>
      <c r="V414" s="10">
        <f>(raw_data[[#This Row],[Profit]] / (raw_data[[#This Row],[Unit_Price]]* raw_data[[#This Row],[Quantity_Sold]]))</f>
        <v>0.31018594055926502</v>
      </c>
      <c r="W414">
        <v>363</v>
      </c>
      <c r="X414" t="s">
        <v>33</v>
      </c>
      <c r="Y414" t="s">
        <v>34</v>
      </c>
      <c r="Z414">
        <v>49.16</v>
      </c>
      <c r="AA414">
        <v>2</v>
      </c>
    </row>
    <row r="415" spans="1:27" x14ac:dyDescent="0.3">
      <c r="A415" t="s">
        <v>1303</v>
      </c>
      <c r="B415" s="1">
        <v>45754</v>
      </c>
      <c r="C415" s="1" t="str">
        <f>TEXT(raw_data[[#This Row],[Order_Date]], "mmm")</f>
        <v>Apr</v>
      </c>
      <c r="D415" s="1">
        <v>45759</v>
      </c>
      <c r="E415" s="6">
        <f>raw_data[[#This Row],[Ship_Date]]-raw_data[[#This Row],[Order_Date]]</f>
        <v>5</v>
      </c>
      <c r="F415" s="6" t="str">
        <f>IF(raw_data[[#This Row],[Delivery_Days]] &lt;= 5, "On Time", "Late")</f>
        <v>On Time</v>
      </c>
      <c r="G415" t="s">
        <v>1304</v>
      </c>
      <c r="H415" t="s">
        <v>1305</v>
      </c>
      <c r="I415" t="s">
        <v>47</v>
      </c>
      <c r="J415" t="s">
        <v>27</v>
      </c>
      <c r="K415" t="s">
        <v>28</v>
      </c>
      <c r="L415" t="s">
        <v>75</v>
      </c>
      <c r="M415" t="s">
        <v>64</v>
      </c>
      <c r="N415" t="s">
        <v>31</v>
      </c>
      <c r="O415" t="s">
        <v>32</v>
      </c>
      <c r="P415">
        <v>4</v>
      </c>
      <c r="Q415">
        <v>1748.71</v>
      </c>
      <c r="R415">
        <v>5</v>
      </c>
      <c r="S415">
        <v>6645.1</v>
      </c>
      <c r="T415">
        <v>1217.3499999999999</v>
      </c>
      <c r="U415">
        <v>2019.17</v>
      </c>
      <c r="V415" s="10">
        <f>(raw_data[[#This Row],[Profit]] / (raw_data[[#This Row],[Unit_Price]]* raw_data[[#This Row],[Quantity_Sold]]))</f>
        <v>0.28866564496114278</v>
      </c>
      <c r="W415">
        <v>32</v>
      </c>
      <c r="X415" t="s">
        <v>51</v>
      </c>
      <c r="Y415" t="s">
        <v>79</v>
      </c>
      <c r="Z415">
        <v>25.36</v>
      </c>
      <c r="AA415">
        <v>5</v>
      </c>
    </row>
    <row r="416" spans="1:27" x14ac:dyDescent="0.3">
      <c r="A416" t="s">
        <v>1306</v>
      </c>
      <c r="B416" s="1">
        <v>45505</v>
      </c>
      <c r="C416" s="1" t="str">
        <f>TEXT(raw_data[[#This Row],[Order_Date]], "mmm")</f>
        <v>Aug</v>
      </c>
      <c r="D416" s="1">
        <v>45511</v>
      </c>
      <c r="E416" s="6">
        <f>raw_data[[#This Row],[Ship_Date]]-raw_data[[#This Row],[Order_Date]]</f>
        <v>6</v>
      </c>
      <c r="F416" s="6" t="str">
        <f>IF(raw_data[[#This Row],[Delivery_Days]] &lt;= 5, "On Time", "Late")</f>
        <v>Late</v>
      </c>
      <c r="G416" t="s">
        <v>1307</v>
      </c>
      <c r="H416" t="s">
        <v>1308</v>
      </c>
      <c r="I416" t="s">
        <v>26</v>
      </c>
      <c r="J416" t="s">
        <v>27</v>
      </c>
      <c r="K416" t="s">
        <v>28</v>
      </c>
      <c r="L416" t="s">
        <v>75</v>
      </c>
      <c r="M416" t="s">
        <v>42</v>
      </c>
      <c r="N416" t="s">
        <v>49</v>
      </c>
      <c r="O416" t="s">
        <v>50</v>
      </c>
      <c r="P416">
        <v>9</v>
      </c>
      <c r="Q416">
        <v>1372.7</v>
      </c>
      <c r="R416">
        <v>10</v>
      </c>
      <c r="S416">
        <v>11118.87</v>
      </c>
      <c r="T416">
        <v>1009.75</v>
      </c>
      <c r="U416">
        <v>2939.9</v>
      </c>
      <c r="V416" s="10">
        <f>(raw_data[[#This Row],[Profit]] / (raw_data[[#This Row],[Unit_Price]]* raw_data[[#This Row],[Quantity_Sold]]))</f>
        <v>0.23796572853176626</v>
      </c>
      <c r="W416">
        <v>44</v>
      </c>
      <c r="X416" t="s">
        <v>33</v>
      </c>
      <c r="Y416" t="s">
        <v>79</v>
      </c>
      <c r="Z416">
        <v>45.41</v>
      </c>
      <c r="AA416">
        <v>3</v>
      </c>
    </row>
    <row r="417" spans="1:27" x14ac:dyDescent="0.3">
      <c r="A417" t="s">
        <v>1309</v>
      </c>
      <c r="B417" s="1">
        <v>45320</v>
      </c>
      <c r="C417" s="1" t="str">
        <f>TEXT(raw_data[[#This Row],[Order_Date]], "mmm")</f>
        <v>Jan</v>
      </c>
      <c r="D417" s="1">
        <v>45324</v>
      </c>
      <c r="E417" s="6">
        <f>raw_data[[#This Row],[Ship_Date]]-raw_data[[#This Row],[Order_Date]]</f>
        <v>4</v>
      </c>
      <c r="F417" s="6" t="str">
        <f>IF(raw_data[[#This Row],[Delivery_Days]] &lt;= 5, "On Time", "Late")</f>
        <v>On Time</v>
      </c>
      <c r="G417" t="s">
        <v>1310</v>
      </c>
      <c r="H417" t="s">
        <v>1311</v>
      </c>
      <c r="I417" t="s">
        <v>26</v>
      </c>
      <c r="J417" t="s">
        <v>27</v>
      </c>
      <c r="K417" t="s">
        <v>28</v>
      </c>
      <c r="L417" t="s">
        <v>29</v>
      </c>
      <c r="M417" t="s">
        <v>127</v>
      </c>
      <c r="N417" t="s">
        <v>31</v>
      </c>
      <c r="O417" t="s">
        <v>50</v>
      </c>
      <c r="P417">
        <v>3</v>
      </c>
      <c r="Q417">
        <v>588.09</v>
      </c>
      <c r="R417">
        <v>15</v>
      </c>
      <c r="S417">
        <v>1499.63</v>
      </c>
      <c r="T417">
        <v>379.41</v>
      </c>
      <c r="U417">
        <v>532.13</v>
      </c>
      <c r="V417" s="10">
        <f>(raw_data[[#This Row],[Profit]] / (raw_data[[#This Row],[Unit_Price]]* raw_data[[#This Row],[Quantity_Sold]]))</f>
        <v>0.30161483219688595</v>
      </c>
      <c r="W417">
        <v>496</v>
      </c>
      <c r="X417" t="s">
        <v>33</v>
      </c>
      <c r="Y417" t="s">
        <v>79</v>
      </c>
      <c r="Z417">
        <v>20.6</v>
      </c>
      <c r="AA417">
        <v>4</v>
      </c>
    </row>
    <row r="418" spans="1:27" x14ac:dyDescent="0.3">
      <c r="A418" t="s">
        <v>1312</v>
      </c>
      <c r="B418" s="1">
        <v>45559</v>
      </c>
      <c r="C418" s="1" t="str">
        <f>TEXT(raw_data[[#This Row],[Order_Date]], "mmm")</f>
        <v>Sep</v>
      </c>
      <c r="D418" s="1">
        <v>45566</v>
      </c>
      <c r="E418" s="6">
        <f>raw_data[[#This Row],[Ship_Date]]-raw_data[[#This Row],[Order_Date]]</f>
        <v>7</v>
      </c>
      <c r="F418" s="6" t="str">
        <f>IF(raw_data[[#This Row],[Delivery_Days]] &lt;= 5, "On Time", "Late")</f>
        <v>Late</v>
      </c>
      <c r="G418" t="s">
        <v>1313</v>
      </c>
      <c r="H418" t="s">
        <v>1314</v>
      </c>
      <c r="I418" t="s">
        <v>62</v>
      </c>
      <c r="J418" t="s">
        <v>39</v>
      </c>
      <c r="K418" t="s">
        <v>40</v>
      </c>
      <c r="L418" t="s">
        <v>69</v>
      </c>
      <c r="M418" t="s">
        <v>137</v>
      </c>
      <c r="N418" t="s">
        <v>31</v>
      </c>
      <c r="O418" t="s">
        <v>50</v>
      </c>
      <c r="P418">
        <v>4</v>
      </c>
      <c r="Q418">
        <v>172.75</v>
      </c>
      <c r="R418">
        <v>20</v>
      </c>
      <c r="S418">
        <v>552.79999999999995</v>
      </c>
      <c r="T418">
        <v>137.06</v>
      </c>
      <c r="U418">
        <v>114.21</v>
      </c>
      <c r="V418" s="10">
        <f>(raw_data[[#This Row],[Profit]] / (raw_data[[#This Row],[Unit_Price]]* raw_data[[#This Row],[Quantity_Sold]]))</f>
        <v>0.1652821997105644</v>
      </c>
      <c r="W418">
        <v>303</v>
      </c>
      <c r="X418" t="s">
        <v>51</v>
      </c>
      <c r="Y418" t="s">
        <v>79</v>
      </c>
      <c r="Z418">
        <v>18.68</v>
      </c>
      <c r="AA418">
        <v>2</v>
      </c>
    </row>
    <row r="419" spans="1:27" x14ac:dyDescent="0.3">
      <c r="A419" t="s">
        <v>1315</v>
      </c>
      <c r="B419" s="1">
        <v>45339</v>
      </c>
      <c r="C419" s="1" t="str">
        <f>TEXT(raw_data[[#This Row],[Order_Date]], "mmm")</f>
        <v>Feb</v>
      </c>
      <c r="D419" s="1">
        <v>45340</v>
      </c>
      <c r="E419" s="6">
        <f>raw_data[[#This Row],[Ship_Date]]-raw_data[[#This Row],[Order_Date]]</f>
        <v>1</v>
      </c>
      <c r="F419" s="6" t="str">
        <f>IF(raw_data[[#This Row],[Delivery_Days]] &lt;= 5, "On Time", "Late")</f>
        <v>On Time</v>
      </c>
      <c r="G419" t="s">
        <v>1316</v>
      </c>
      <c r="H419" t="s">
        <v>1317</v>
      </c>
      <c r="I419" t="s">
        <v>38</v>
      </c>
      <c r="J419" t="s">
        <v>63</v>
      </c>
      <c r="K419" t="s">
        <v>28</v>
      </c>
      <c r="L419" t="s">
        <v>41</v>
      </c>
      <c r="M419" t="s">
        <v>30</v>
      </c>
      <c r="N419" t="s">
        <v>31</v>
      </c>
      <c r="O419" t="s">
        <v>43</v>
      </c>
      <c r="P419">
        <v>6</v>
      </c>
      <c r="Q419">
        <v>492.22</v>
      </c>
      <c r="R419">
        <v>10</v>
      </c>
      <c r="S419">
        <v>2657.99</v>
      </c>
      <c r="T419">
        <v>409</v>
      </c>
      <c r="U419">
        <v>449.39</v>
      </c>
      <c r="V419" s="10">
        <f>(raw_data[[#This Row],[Profit]] / (raw_data[[#This Row],[Unit_Price]]* raw_data[[#This Row],[Quantity_Sold]]))</f>
        <v>0.15216434385708286</v>
      </c>
      <c r="W419">
        <v>233</v>
      </c>
      <c r="X419" t="s">
        <v>33</v>
      </c>
      <c r="Y419" t="s">
        <v>52</v>
      </c>
      <c r="Z419">
        <v>46.59</v>
      </c>
      <c r="AA419">
        <v>5</v>
      </c>
    </row>
    <row r="420" spans="1:27" x14ac:dyDescent="0.3">
      <c r="A420" t="s">
        <v>1318</v>
      </c>
      <c r="B420" s="1">
        <v>45895</v>
      </c>
      <c r="C420" s="1" t="str">
        <f>TEXT(raw_data[[#This Row],[Order_Date]], "mmm")</f>
        <v>Aug</v>
      </c>
      <c r="D420" s="1">
        <v>45896</v>
      </c>
      <c r="E420" s="6">
        <f>raw_data[[#This Row],[Ship_Date]]-raw_data[[#This Row],[Order_Date]]</f>
        <v>1</v>
      </c>
      <c r="F420" s="6" t="str">
        <f>IF(raw_data[[#This Row],[Delivery_Days]] &lt;= 5, "On Time", "Late")</f>
        <v>On Time</v>
      </c>
      <c r="G420" t="s">
        <v>1319</v>
      </c>
      <c r="H420" t="s">
        <v>1320</v>
      </c>
      <c r="I420" t="s">
        <v>62</v>
      </c>
      <c r="J420" t="s">
        <v>63</v>
      </c>
      <c r="K420" t="s">
        <v>28</v>
      </c>
      <c r="L420" t="s">
        <v>41</v>
      </c>
      <c r="M420" t="s">
        <v>127</v>
      </c>
      <c r="N420" t="s">
        <v>49</v>
      </c>
      <c r="O420" t="s">
        <v>50</v>
      </c>
      <c r="P420">
        <v>3</v>
      </c>
      <c r="Q420">
        <v>1686.7</v>
      </c>
      <c r="R420">
        <v>5</v>
      </c>
      <c r="S420">
        <v>4807.1000000000004</v>
      </c>
      <c r="T420">
        <v>1132.4000000000001</v>
      </c>
      <c r="U420">
        <v>1579.75</v>
      </c>
      <c r="V420" s="10">
        <f>(raw_data[[#This Row],[Profit]] / (raw_data[[#This Row],[Unit_Price]]* raw_data[[#This Row],[Quantity_Sold]]))</f>
        <v>0.31219738740341096</v>
      </c>
      <c r="W420">
        <v>133</v>
      </c>
      <c r="X420" t="s">
        <v>51</v>
      </c>
      <c r="Y420" t="s">
        <v>34</v>
      </c>
      <c r="Z420">
        <v>14.23</v>
      </c>
      <c r="AA420">
        <v>1</v>
      </c>
    </row>
    <row r="421" spans="1:27" x14ac:dyDescent="0.3">
      <c r="A421" t="s">
        <v>1321</v>
      </c>
      <c r="B421" s="1">
        <v>45855</v>
      </c>
      <c r="C421" s="1" t="str">
        <f>TEXT(raw_data[[#This Row],[Order_Date]], "mmm")</f>
        <v>Jul</v>
      </c>
      <c r="D421" s="1">
        <v>45857</v>
      </c>
      <c r="E421" s="6">
        <f>raw_data[[#This Row],[Ship_Date]]-raw_data[[#This Row],[Order_Date]]</f>
        <v>2</v>
      </c>
      <c r="F421" s="6" t="str">
        <f>IF(raw_data[[#This Row],[Delivery_Days]] &lt;= 5, "On Time", "Late")</f>
        <v>On Time</v>
      </c>
      <c r="G421" t="s">
        <v>1322</v>
      </c>
      <c r="H421" t="s">
        <v>1323</v>
      </c>
      <c r="I421" t="s">
        <v>26</v>
      </c>
      <c r="J421" t="s">
        <v>94</v>
      </c>
      <c r="K421" t="s">
        <v>28</v>
      </c>
      <c r="L421" t="s">
        <v>69</v>
      </c>
      <c r="M421" t="s">
        <v>127</v>
      </c>
      <c r="N421" t="s">
        <v>31</v>
      </c>
      <c r="O421" t="s">
        <v>50</v>
      </c>
      <c r="P421">
        <v>9</v>
      </c>
      <c r="Q421">
        <v>777.18</v>
      </c>
      <c r="R421">
        <v>5</v>
      </c>
      <c r="S421">
        <v>6644.89</v>
      </c>
      <c r="T421">
        <v>590.73</v>
      </c>
      <c r="U421">
        <v>1594.15</v>
      </c>
      <c r="V421" s="10">
        <f>(raw_data[[#This Row],[Profit]] / (raw_data[[#This Row],[Unit_Price]]* raw_data[[#This Row],[Quantity_Sold]]))</f>
        <v>0.22791088007640159</v>
      </c>
      <c r="W421">
        <v>393</v>
      </c>
      <c r="X421" t="s">
        <v>33</v>
      </c>
      <c r="Y421" t="s">
        <v>79</v>
      </c>
      <c r="Z421">
        <v>46.75</v>
      </c>
      <c r="AA421">
        <v>2</v>
      </c>
    </row>
    <row r="422" spans="1:27" x14ac:dyDescent="0.3">
      <c r="A422" t="s">
        <v>1324</v>
      </c>
      <c r="B422" s="1">
        <v>45892</v>
      </c>
      <c r="C422" s="1" t="str">
        <f>TEXT(raw_data[[#This Row],[Order_Date]], "mmm")</f>
        <v>Aug</v>
      </c>
      <c r="D422" s="1">
        <v>45902</v>
      </c>
      <c r="E422" s="6">
        <f>raw_data[[#This Row],[Ship_Date]]-raw_data[[#This Row],[Order_Date]]</f>
        <v>10</v>
      </c>
      <c r="F422" s="6" t="str">
        <f>IF(raw_data[[#This Row],[Delivery_Days]] &lt;= 5, "On Time", "Late")</f>
        <v>Late</v>
      </c>
      <c r="G422" t="s">
        <v>1325</v>
      </c>
      <c r="H422" t="s">
        <v>1326</v>
      </c>
      <c r="I422" t="s">
        <v>47</v>
      </c>
      <c r="J422" t="s">
        <v>39</v>
      </c>
      <c r="K422" t="s">
        <v>40</v>
      </c>
      <c r="L422" t="s">
        <v>69</v>
      </c>
      <c r="M422" t="s">
        <v>30</v>
      </c>
      <c r="N422" t="s">
        <v>31</v>
      </c>
      <c r="O422" t="s">
        <v>32</v>
      </c>
      <c r="P422">
        <v>5</v>
      </c>
      <c r="Q422">
        <v>974.13</v>
      </c>
      <c r="R422">
        <v>20</v>
      </c>
      <c r="S422">
        <v>3896.52</v>
      </c>
      <c r="T422">
        <v>779.37</v>
      </c>
      <c r="U422">
        <v>779.04</v>
      </c>
      <c r="V422" s="10">
        <f>(raw_data[[#This Row],[Profit]] / (raw_data[[#This Row],[Unit_Price]]* raw_data[[#This Row],[Quantity_Sold]]))</f>
        <v>0.15994579778879617</v>
      </c>
      <c r="W422">
        <v>374</v>
      </c>
      <c r="X422" t="s">
        <v>51</v>
      </c>
      <c r="Y422" t="s">
        <v>34</v>
      </c>
      <c r="Z422">
        <v>11.27</v>
      </c>
      <c r="AA422">
        <v>5</v>
      </c>
    </row>
    <row r="423" spans="1:27" x14ac:dyDescent="0.3">
      <c r="A423" t="s">
        <v>1327</v>
      </c>
      <c r="B423" s="1">
        <v>45237</v>
      </c>
      <c r="C423" s="1" t="str">
        <f>TEXT(raw_data[[#This Row],[Order_Date]], "mmm")</f>
        <v>Nov</v>
      </c>
      <c r="D423" s="1">
        <v>45243</v>
      </c>
      <c r="E423" s="6">
        <f>raw_data[[#This Row],[Ship_Date]]-raw_data[[#This Row],[Order_Date]]</f>
        <v>6</v>
      </c>
      <c r="F423" s="6" t="str">
        <f>IF(raw_data[[#This Row],[Delivery_Days]] &lt;= 5, "On Time", "Late")</f>
        <v>Late</v>
      </c>
      <c r="G423" t="s">
        <v>1328</v>
      </c>
      <c r="H423" t="s">
        <v>1329</v>
      </c>
      <c r="I423" t="s">
        <v>26</v>
      </c>
      <c r="J423" t="s">
        <v>27</v>
      </c>
      <c r="K423" t="s">
        <v>28</v>
      </c>
      <c r="L423" t="s">
        <v>69</v>
      </c>
      <c r="M423" t="s">
        <v>58</v>
      </c>
      <c r="N423" t="s">
        <v>49</v>
      </c>
      <c r="O423" t="s">
        <v>83</v>
      </c>
      <c r="P423">
        <v>4</v>
      </c>
      <c r="Q423">
        <v>833.18</v>
      </c>
      <c r="R423">
        <v>15</v>
      </c>
      <c r="S423">
        <v>2832.81</v>
      </c>
      <c r="T423">
        <v>589.24</v>
      </c>
      <c r="U423">
        <v>829.4</v>
      </c>
      <c r="V423" s="10">
        <f>(raw_data[[#This Row],[Profit]] / (raw_data[[#This Row],[Unit_Price]]* raw_data[[#This Row],[Quantity_Sold]]))</f>
        <v>0.24886579130560024</v>
      </c>
      <c r="W423">
        <v>269</v>
      </c>
      <c r="X423" t="s">
        <v>33</v>
      </c>
      <c r="Y423" t="s">
        <v>79</v>
      </c>
      <c r="Z423">
        <v>13.81</v>
      </c>
      <c r="AA423">
        <v>1</v>
      </c>
    </row>
    <row r="424" spans="1:27" x14ac:dyDescent="0.3">
      <c r="A424" t="s">
        <v>1330</v>
      </c>
      <c r="B424" s="1">
        <v>45425</v>
      </c>
      <c r="C424" s="1" t="str">
        <f>TEXT(raw_data[[#This Row],[Order_Date]], "mmm")</f>
        <v>May</v>
      </c>
      <c r="D424" s="1">
        <v>45434</v>
      </c>
      <c r="E424" s="6">
        <f>raw_data[[#This Row],[Ship_Date]]-raw_data[[#This Row],[Order_Date]]</f>
        <v>9</v>
      </c>
      <c r="F424" s="6" t="str">
        <f>IF(raw_data[[#This Row],[Delivery_Days]] &lt;= 5, "On Time", "Late")</f>
        <v>Late</v>
      </c>
      <c r="G424" t="s">
        <v>1331</v>
      </c>
      <c r="H424" t="s">
        <v>1332</v>
      </c>
      <c r="I424" t="s">
        <v>26</v>
      </c>
      <c r="J424" t="s">
        <v>98</v>
      </c>
      <c r="K424" t="s">
        <v>40</v>
      </c>
      <c r="L424" t="s">
        <v>29</v>
      </c>
      <c r="M424" t="s">
        <v>42</v>
      </c>
      <c r="N424" t="s">
        <v>31</v>
      </c>
      <c r="O424" t="s">
        <v>50</v>
      </c>
      <c r="P424">
        <v>8</v>
      </c>
      <c r="Q424">
        <v>819.13</v>
      </c>
      <c r="R424">
        <v>10</v>
      </c>
      <c r="S424">
        <v>5897.74</v>
      </c>
      <c r="T424">
        <v>639.70000000000005</v>
      </c>
      <c r="U424">
        <v>1291.9000000000001</v>
      </c>
      <c r="V424" s="10">
        <f>(raw_data[[#This Row],[Profit]] / (raw_data[[#This Row],[Unit_Price]]* raw_data[[#This Row],[Quantity_Sold]]))</f>
        <v>0.19714514179678441</v>
      </c>
      <c r="W424">
        <v>75</v>
      </c>
      <c r="X424" t="s">
        <v>51</v>
      </c>
      <c r="Y424" t="s">
        <v>79</v>
      </c>
      <c r="Z424">
        <v>22.38</v>
      </c>
      <c r="AA424">
        <v>1</v>
      </c>
    </row>
    <row r="425" spans="1:27" x14ac:dyDescent="0.3">
      <c r="A425" t="s">
        <v>1333</v>
      </c>
      <c r="B425" s="1">
        <v>45350</v>
      </c>
      <c r="C425" s="1" t="str">
        <f>TEXT(raw_data[[#This Row],[Order_Date]], "mmm")</f>
        <v>Feb</v>
      </c>
      <c r="D425" s="1">
        <v>45358</v>
      </c>
      <c r="E425" s="6">
        <f>raw_data[[#This Row],[Ship_Date]]-raw_data[[#This Row],[Order_Date]]</f>
        <v>8</v>
      </c>
      <c r="F425" s="6" t="str">
        <f>IF(raw_data[[#This Row],[Delivery_Days]] &lt;= 5, "On Time", "Late")</f>
        <v>Late</v>
      </c>
      <c r="G425" t="s">
        <v>1334</v>
      </c>
      <c r="H425" t="s">
        <v>1335</v>
      </c>
      <c r="I425" t="s">
        <v>47</v>
      </c>
      <c r="J425" t="s">
        <v>63</v>
      </c>
      <c r="K425" t="s">
        <v>28</v>
      </c>
      <c r="L425" t="s">
        <v>69</v>
      </c>
      <c r="M425" t="s">
        <v>117</v>
      </c>
      <c r="N425" t="s">
        <v>31</v>
      </c>
      <c r="O425" t="s">
        <v>43</v>
      </c>
      <c r="P425">
        <v>8</v>
      </c>
      <c r="Q425">
        <v>650.77</v>
      </c>
      <c r="R425">
        <v>20</v>
      </c>
      <c r="S425">
        <v>4164.93</v>
      </c>
      <c r="T425">
        <v>407.56</v>
      </c>
      <c r="U425">
        <v>1556.54</v>
      </c>
      <c r="V425" s="10">
        <f>(raw_data[[#This Row],[Profit]] / (raw_data[[#This Row],[Unit_Price]]* raw_data[[#This Row],[Quantity_Sold]]))</f>
        <v>0.29898043855740125</v>
      </c>
      <c r="W425">
        <v>83</v>
      </c>
      <c r="X425" t="s">
        <v>51</v>
      </c>
      <c r="Y425" t="s">
        <v>52</v>
      </c>
      <c r="Z425">
        <v>45.34</v>
      </c>
      <c r="AA425">
        <v>2</v>
      </c>
    </row>
    <row r="426" spans="1:27" x14ac:dyDescent="0.3">
      <c r="A426" t="s">
        <v>1336</v>
      </c>
      <c r="B426" s="1">
        <v>45545</v>
      </c>
      <c r="C426" s="1" t="str">
        <f>TEXT(raw_data[[#This Row],[Order_Date]], "mmm")</f>
        <v>Sep</v>
      </c>
      <c r="D426" s="1">
        <v>45555</v>
      </c>
      <c r="E426" s="6">
        <f>raw_data[[#This Row],[Ship_Date]]-raw_data[[#This Row],[Order_Date]]</f>
        <v>10</v>
      </c>
      <c r="F426" s="6" t="str">
        <f>IF(raw_data[[#This Row],[Delivery_Days]] &lt;= 5, "On Time", "Late")</f>
        <v>Late</v>
      </c>
      <c r="G426" t="s">
        <v>1337</v>
      </c>
      <c r="H426" t="s">
        <v>1338</v>
      </c>
      <c r="I426" t="s">
        <v>47</v>
      </c>
      <c r="J426" t="s">
        <v>27</v>
      </c>
      <c r="K426" t="s">
        <v>28</v>
      </c>
      <c r="L426" t="s">
        <v>41</v>
      </c>
      <c r="M426" t="s">
        <v>137</v>
      </c>
      <c r="N426" t="s">
        <v>49</v>
      </c>
      <c r="O426" t="s">
        <v>32</v>
      </c>
      <c r="P426">
        <v>9</v>
      </c>
      <c r="Q426">
        <v>641.29999999999995</v>
      </c>
      <c r="R426">
        <v>10</v>
      </c>
      <c r="S426">
        <v>5194.53</v>
      </c>
      <c r="T426">
        <v>397.5</v>
      </c>
      <c r="U426">
        <v>1974.78</v>
      </c>
      <c r="V426" s="10">
        <f>(raw_data[[#This Row],[Profit]] / (raw_data[[#This Row],[Unit_Price]]* raw_data[[#This Row],[Quantity_Sold]]))</f>
        <v>0.34214876033057851</v>
      </c>
      <c r="W426">
        <v>209</v>
      </c>
      <c r="X426" t="s">
        <v>51</v>
      </c>
      <c r="Y426" t="s">
        <v>79</v>
      </c>
      <c r="Z426">
        <v>12.87</v>
      </c>
      <c r="AA426">
        <v>4</v>
      </c>
    </row>
    <row r="427" spans="1:27" x14ac:dyDescent="0.3">
      <c r="A427" t="s">
        <v>1339</v>
      </c>
      <c r="B427" s="1">
        <v>45669</v>
      </c>
      <c r="C427" s="1" t="str">
        <f>TEXT(raw_data[[#This Row],[Order_Date]], "mmm")</f>
        <v>Jan</v>
      </c>
      <c r="D427" s="1">
        <v>45674</v>
      </c>
      <c r="E427" s="6">
        <f>raw_data[[#This Row],[Ship_Date]]-raw_data[[#This Row],[Order_Date]]</f>
        <v>5</v>
      </c>
      <c r="F427" s="6" t="str">
        <f>IF(raw_data[[#This Row],[Delivery_Days]] &lt;= 5, "On Time", "Late")</f>
        <v>On Time</v>
      </c>
      <c r="G427" t="s">
        <v>1340</v>
      </c>
      <c r="H427" t="s">
        <v>1341</v>
      </c>
      <c r="I427" t="s">
        <v>62</v>
      </c>
      <c r="J427" t="s">
        <v>90</v>
      </c>
      <c r="K427" t="s">
        <v>40</v>
      </c>
      <c r="L427" t="s">
        <v>41</v>
      </c>
      <c r="M427" t="s">
        <v>127</v>
      </c>
      <c r="N427" t="s">
        <v>31</v>
      </c>
      <c r="O427" t="s">
        <v>83</v>
      </c>
      <c r="P427">
        <v>5</v>
      </c>
      <c r="Q427">
        <v>1672.95</v>
      </c>
      <c r="R427">
        <v>20</v>
      </c>
      <c r="S427">
        <v>6691.8</v>
      </c>
      <c r="T427">
        <v>1249.99</v>
      </c>
      <c r="U427">
        <v>1691.84</v>
      </c>
      <c r="V427" s="10">
        <f>(raw_data[[#This Row],[Profit]] / (raw_data[[#This Row],[Unit_Price]]* raw_data[[#This Row],[Quantity_Sold]]))</f>
        <v>0.20225828626079678</v>
      </c>
      <c r="W427">
        <v>378</v>
      </c>
      <c r="X427" t="s">
        <v>51</v>
      </c>
      <c r="Y427" t="s">
        <v>34</v>
      </c>
      <c r="Z427">
        <v>6.21</v>
      </c>
      <c r="AA427">
        <v>1</v>
      </c>
    </row>
    <row r="428" spans="1:27" x14ac:dyDescent="0.3">
      <c r="A428" t="s">
        <v>1342</v>
      </c>
      <c r="B428" s="1">
        <v>45447</v>
      </c>
      <c r="C428" s="1" t="str">
        <f>TEXT(raw_data[[#This Row],[Order_Date]], "mmm")</f>
        <v>Jun</v>
      </c>
      <c r="D428" s="1">
        <v>45452</v>
      </c>
      <c r="E428" s="6">
        <f>raw_data[[#This Row],[Ship_Date]]-raw_data[[#This Row],[Order_Date]]</f>
        <v>5</v>
      </c>
      <c r="F428" s="6" t="str">
        <f>IF(raw_data[[#This Row],[Delivery_Days]] &lt;= 5, "On Time", "Late")</f>
        <v>On Time</v>
      </c>
      <c r="G428" t="s">
        <v>1343</v>
      </c>
      <c r="H428" t="s">
        <v>1344</v>
      </c>
      <c r="I428" t="s">
        <v>47</v>
      </c>
      <c r="J428" t="s">
        <v>90</v>
      </c>
      <c r="K428" t="s">
        <v>40</v>
      </c>
      <c r="L428" t="s">
        <v>69</v>
      </c>
      <c r="M428" t="s">
        <v>30</v>
      </c>
      <c r="N428" t="s">
        <v>49</v>
      </c>
      <c r="O428" t="s">
        <v>50</v>
      </c>
      <c r="P428">
        <v>8</v>
      </c>
      <c r="Q428">
        <v>1914.25</v>
      </c>
      <c r="R428">
        <v>0</v>
      </c>
      <c r="S428">
        <v>15314</v>
      </c>
      <c r="T428">
        <v>1524.02</v>
      </c>
      <c r="U428">
        <v>3121.84</v>
      </c>
      <c r="V428" s="10">
        <f>(raw_data[[#This Row],[Profit]] / (raw_data[[#This Row],[Unit_Price]]* raw_data[[#This Row],[Quantity_Sold]]))</f>
        <v>0.20385529580775763</v>
      </c>
      <c r="W428">
        <v>464</v>
      </c>
      <c r="X428" t="s">
        <v>33</v>
      </c>
      <c r="Y428" t="s">
        <v>34</v>
      </c>
      <c r="Z428">
        <v>10.37</v>
      </c>
      <c r="AA428">
        <v>3</v>
      </c>
    </row>
    <row r="429" spans="1:27" x14ac:dyDescent="0.3">
      <c r="A429" t="s">
        <v>1345</v>
      </c>
      <c r="B429" s="1">
        <v>45909</v>
      </c>
      <c r="C429" s="1" t="str">
        <f>TEXT(raw_data[[#This Row],[Order_Date]], "mmm")</f>
        <v>Sep</v>
      </c>
      <c r="D429" s="1">
        <v>45914</v>
      </c>
      <c r="E429" s="6">
        <f>raw_data[[#This Row],[Ship_Date]]-raw_data[[#This Row],[Order_Date]]</f>
        <v>5</v>
      </c>
      <c r="F429" s="6" t="str">
        <f>IF(raw_data[[#This Row],[Delivery_Days]] &lt;= 5, "On Time", "Late")</f>
        <v>On Time</v>
      </c>
      <c r="G429" t="s">
        <v>1346</v>
      </c>
      <c r="H429" t="s">
        <v>1347</v>
      </c>
      <c r="I429" t="s">
        <v>47</v>
      </c>
      <c r="J429" t="s">
        <v>98</v>
      </c>
      <c r="K429" t="s">
        <v>40</v>
      </c>
      <c r="L429" t="s">
        <v>29</v>
      </c>
      <c r="M429" t="s">
        <v>64</v>
      </c>
      <c r="N429" t="s">
        <v>49</v>
      </c>
      <c r="O429" t="s">
        <v>43</v>
      </c>
      <c r="P429">
        <v>10</v>
      </c>
      <c r="Q429">
        <v>1503.85</v>
      </c>
      <c r="R429">
        <v>15</v>
      </c>
      <c r="S429">
        <v>12782.73</v>
      </c>
      <c r="T429">
        <v>1157.47</v>
      </c>
      <c r="U429">
        <v>2944.23</v>
      </c>
      <c r="V429" s="10">
        <f>(raw_data[[#This Row],[Profit]] / (raw_data[[#This Row],[Unit_Price]]* raw_data[[#This Row],[Quantity_Sold]]))</f>
        <v>0.19577949928516808</v>
      </c>
      <c r="W429">
        <v>262</v>
      </c>
      <c r="X429" t="s">
        <v>33</v>
      </c>
      <c r="Y429" t="s">
        <v>79</v>
      </c>
      <c r="Z429">
        <v>12.33</v>
      </c>
      <c r="AA429">
        <v>1</v>
      </c>
    </row>
    <row r="430" spans="1:27" x14ac:dyDescent="0.3">
      <c r="A430" t="s">
        <v>1348</v>
      </c>
      <c r="B430" s="1">
        <v>45529</v>
      </c>
      <c r="C430" s="1" t="str">
        <f>TEXT(raw_data[[#This Row],[Order_Date]], "mmm")</f>
        <v>Aug</v>
      </c>
      <c r="D430" s="1">
        <v>45534</v>
      </c>
      <c r="E430" s="6">
        <f>raw_data[[#This Row],[Ship_Date]]-raw_data[[#This Row],[Order_Date]]</f>
        <v>5</v>
      </c>
      <c r="F430" s="6" t="str">
        <f>IF(raw_data[[#This Row],[Delivery_Days]] &lt;= 5, "On Time", "Late")</f>
        <v>On Time</v>
      </c>
      <c r="G430" t="s">
        <v>1349</v>
      </c>
      <c r="H430" t="s">
        <v>1350</v>
      </c>
      <c r="I430" t="s">
        <v>62</v>
      </c>
      <c r="J430" t="s">
        <v>90</v>
      </c>
      <c r="K430" t="s">
        <v>40</v>
      </c>
      <c r="L430" t="s">
        <v>69</v>
      </c>
      <c r="M430" t="s">
        <v>150</v>
      </c>
      <c r="N430" t="s">
        <v>31</v>
      </c>
      <c r="O430" t="s">
        <v>43</v>
      </c>
      <c r="P430">
        <v>3</v>
      </c>
      <c r="Q430">
        <v>1762.72</v>
      </c>
      <c r="R430">
        <v>10</v>
      </c>
      <c r="S430">
        <v>4759.34</v>
      </c>
      <c r="T430">
        <v>1143.99</v>
      </c>
      <c r="U430">
        <v>1670.57</v>
      </c>
      <c r="V430" s="10">
        <f>(raw_data[[#This Row],[Profit]] / (raw_data[[#This Row],[Unit_Price]]* raw_data[[#This Row],[Quantity_Sold]]))</f>
        <v>0.31590761247768601</v>
      </c>
      <c r="W430">
        <v>24</v>
      </c>
      <c r="X430" t="s">
        <v>51</v>
      </c>
      <c r="Y430" t="s">
        <v>79</v>
      </c>
      <c r="Z430">
        <v>28.83</v>
      </c>
      <c r="AA430">
        <v>1</v>
      </c>
    </row>
    <row r="431" spans="1:27" x14ac:dyDescent="0.3">
      <c r="A431" t="s">
        <v>1351</v>
      </c>
      <c r="B431" s="1">
        <v>45243</v>
      </c>
      <c r="C431" s="1" t="str">
        <f>TEXT(raw_data[[#This Row],[Order_Date]], "mmm")</f>
        <v>Nov</v>
      </c>
      <c r="D431" s="1">
        <v>45249</v>
      </c>
      <c r="E431" s="6">
        <f>raw_data[[#This Row],[Ship_Date]]-raw_data[[#This Row],[Order_Date]]</f>
        <v>6</v>
      </c>
      <c r="F431" s="6" t="str">
        <f>IF(raw_data[[#This Row],[Delivery_Days]] &lt;= 5, "On Time", "Late")</f>
        <v>Late</v>
      </c>
      <c r="G431" t="s">
        <v>1352</v>
      </c>
      <c r="H431" t="s">
        <v>1353</v>
      </c>
      <c r="I431" t="s">
        <v>62</v>
      </c>
      <c r="J431" t="s">
        <v>56</v>
      </c>
      <c r="K431" t="s">
        <v>57</v>
      </c>
      <c r="L431" t="s">
        <v>41</v>
      </c>
      <c r="M431" t="s">
        <v>70</v>
      </c>
      <c r="N431" t="s">
        <v>31</v>
      </c>
      <c r="O431" t="s">
        <v>43</v>
      </c>
      <c r="P431">
        <v>3</v>
      </c>
      <c r="Q431">
        <v>1217.5899999999999</v>
      </c>
      <c r="R431">
        <v>20</v>
      </c>
      <c r="S431">
        <v>2922.22</v>
      </c>
      <c r="T431">
        <v>848.39</v>
      </c>
      <c r="U431">
        <v>886.08</v>
      </c>
      <c r="V431" s="10">
        <f>(raw_data[[#This Row],[Profit]] / (raw_data[[#This Row],[Unit_Price]]* raw_data[[#This Row],[Quantity_Sold]]))</f>
        <v>0.2425775507354693</v>
      </c>
      <c r="W431">
        <v>49</v>
      </c>
      <c r="X431" t="s">
        <v>51</v>
      </c>
      <c r="Y431" t="s">
        <v>34</v>
      </c>
      <c r="Z431">
        <v>5.58</v>
      </c>
      <c r="AA431">
        <v>5</v>
      </c>
    </row>
    <row r="432" spans="1:27" x14ac:dyDescent="0.3">
      <c r="A432" t="s">
        <v>1354</v>
      </c>
      <c r="B432" s="1">
        <v>45585</v>
      </c>
      <c r="C432" s="1" t="str">
        <f>TEXT(raw_data[[#This Row],[Order_Date]], "mmm")</f>
        <v>Oct</v>
      </c>
      <c r="D432" s="1">
        <v>45594</v>
      </c>
      <c r="E432" s="6">
        <f>raw_data[[#This Row],[Ship_Date]]-raw_data[[#This Row],[Order_Date]]</f>
        <v>9</v>
      </c>
      <c r="F432" s="6" t="str">
        <f>IF(raw_data[[#This Row],[Delivery_Days]] &lt;= 5, "On Time", "Late")</f>
        <v>Late</v>
      </c>
      <c r="G432" t="s">
        <v>1355</v>
      </c>
      <c r="H432" t="s">
        <v>1356</v>
      </c>
      <c r="I432" t="s">
        <v>38</v>
      </c>
      <c r="J432" t="s">
        <v>63</v>
      </c>
      <c r="K432" t="s">
        <v>28</v>
      </c>
      <c r="L432" t="s">
        <v>69</v>
      </c>
      <c r="M432" t="s">
        <v>150</v>
      </c>
      <c r="N432" t="s">
        <v>49</v>
      </c>
      <c r="O432" t="s">
        <v>83</v>
      </c>
      <c r="P432">
        <v>3</v>
      </c>
      <c r="Q432">
        <v>853.39</v>
      </c>
      <c r="R432">
        <v>0</v>
      </c>
      <c r="S432">
        <v>2560.17</v>
      </c>
      <c r="T432">
        <v>567.80999999999995</v>
      </c>
      <c r="U432">
        <v>856.74</v>
      </c>
      <c r="V432" s="10">
        <f>(raw_data[[#This Row],[Profit]] / (raw_data[[#This Row],[Unit_Price]]* raw_data[[#This Row],[Quantity_Sold]]))</f>
        <v>0.33464184019029986</v>
      </c>
      <c r="W432">
        <v>314</v>
      </c>
      <c r="X432" t="s">
        <v>33</v>
      </c>
      <c r="Y432" t="s">
        <v>79</v>
      </c>
      <c r="Z432">
        <v>25.72</v>
      </c>
      <c r="AA432">
        <v>1</v>
      </c>
    </row>
    <row r="433" spans="1:27" x14ac:dyDescent="0.3">
      <c r="A433" t="s">
        <v>1357</v>
      </c>
      <c r="B433" s="1">
        <v>45291</v>
      </c>
      <c r="C433" s="1" t="str">
        <f>TEXT(raw_data[[#This Row],[Order_Date]], "mmm")</f>
        <v>Dec</v>
      </c>
      <c r="D433" s="1">
        <v>45299</v>
      </c>
      <c r="E433" s="6">
        <f>raw_data[[#This Row],[Ship_Date]]-raw_data[[#This Row],[Order_Date]]</f>
        <v>8</v>
      </c>
      <c r="F433" s="6" t="str">
        <f>IF(raw_data[[#This Row],[Delivery_Days]] &lt;= 5, "On Time", "Late")</f>
        <v>Late</v>
      </c>
      <c r="G433" t="s">
        <v>1358</v>
      </c>
      <c r="H433" t="s">
        <v>1359</v>
      </c>
      <c r="I433" t="s">
        <v>62</v>
      </c>
      <c r="J433" t="s">
        <v>27</v>
      </c>
      <c r="K433" t="s">
        <v>28</v>
      </c>
      <c r="L433" t="s">
        <v>41</v>
      </c>
      <c r="M433" t="s">
        <v>58</v>
      </c>
      <c r="N433" t="s">
        <v>49</v>
      </c>
      <c r="O433" t="s">
        <v>43</v>
      </c>
      <c r="P433">
        <v>5</v>
      </c>
      <c r="Q433">
        <v>985.06</v>
      </c>
      <c r="R433">
        <v>10</v>
      </c>
      <c r="S433">
        <v>4432.7700000000004</v>
      </c>
      <c r="T433">
        <v>632.12</v>
      </c>
      <c r="U433">
        <v>1588.23</v>
      </c>
      <c r="V433" s="10">
        <f>(raw_data[[#This Row],[Profit]] / (raw_data[[#This Row],[Unit_Price]]* raw_data[[#This Row],[Quantity_Sold]]))</f>
        <v>0.32246360627779025</v>
      </c>
      <c r="W433">
        <v>14</v>
      </c>
      <c r="X433" t="s">
        <v>33</v>
      </c>
      <c r="Y433" t="s">
        <v>34</v>
      </c>
      <c r="Z433">
        <v>10.79</v>
      </c>
      <c r="AA433">
        <v>2</v>
      </c>
    </row>
    <row r="434" spans="1:27" x14ac:dyDescent="0.3">
      <c r="A434" t="s">
        <v>1360</v>
      </c>
      <c r="B434" s="1">
        <v>45724</v>
      </c>
      <c r="C434" s="1" t="str">
        <f>TEXT(raw_data[[#This Row],[Order_Date]], "mmm")</f>
        <v>Mar</v>
      </c>
      <c r="D434" s="1">
        <v>45726</v>
      </c>
      <c r="E434" s="6">
        <f>raw_data[[#This Row],[Ship_Date]]-raw_data[[#This Row],[Order_Date]]</f>
        <v>2</v>
      </c>
      <c r="F434" s="6" t="str">
        <f>IF(raw_data[[#This Row],[Delivery_Days]] &lt;= 5, "On Time", "Late")</f>
        <v>On Time</v>
      </c>
      <c r="G434" t="s">
        <v>1361</v>
      </c>
      <c r="H434" t="s">
        <v>1362</v>
      </c>
      <c r="I434" t="s">
        <v>26</v>
      </c>
      <c r="J434" t="s">
        <v>56</v>
      </c>
      <c r="K434" t="s">
        <v>57</v>
      </c>
      <c r="L434" t="s">
        <v>69</v>
      </c>
      <c r="M434" t="s">
        <v>127</v>
      </c>
      <c r="N434" t="s">
        <v>49</v>
      </c>
      <c r="O434" t="s">
        <v>50</v>
      </c>
      <c r="P434">
        <v>2</v>
      </c>
      <c r="Q434">
        <v>459.19</v>
      </c>
      <c r="R434">
        <v>15</v>
      </c>
      <c r="S434">
        <v>780.62</v>
      </c>
      <c r="T434">
        <v>370.68</v>
      </c>
      <c r="U434">
        <v>150.47</v>
      </c>
      <c r="V434" s="10">
        <f>(raw_data[[#This Row],[Profit]] / (raw_data[[#This Row],[Unit_Price]]* raw_data[[#This Row],[Quantity_Sold]]))</f>
        <v>0.16384285372068208</v>
      </c>
      <c r="W434">
        <v>387</v>
      </c>
      <c r="X434" t="s">
        <v>51</v>
      </c>
      <c r="Y434" t="s">
        <v>34</v>
      </c>
      <c r="Z434">
        <v>13.84</v>
      </c>
      <c r="AA434">
        <v>1</v>
      </c>
    </row>
    <row r="435" spans="1:27" x14ac:dyDescent="0.3">
      <c r="A435" t="s">
        <v>1363</v>
      </c>
      <c r="B435" s="1">
        <v>45444</v>
      </c>
      <c r="C435" s="1" t="str">
        <f>TEXT(raw_data[[#This Row],[Order_Date]], "mmm")</f>
        <v>Jun</v>
      </c>
      <c r="D435" s="1">
        <v>45445</v>
      </c>
      <c r="E435" s="6">
        <f>raw_data[[#This Row],[Ship_Date]]-raw_data[[#This Row],[Order_Date]]</f>
        <v>1</v>
      </c>
      <c r="F435" s="6" t="str">
        <f>IF(raw_data[[#This Row],[Delivery_Days]] &lt;= 5, "On Time", "Late")</f>
        <v>On Time</v>
      </c>
      <c r="G435" t="s">
        <v>1364</v>
      </c>
      <c r="H435" t="s">
        <v>1365</v>
      </c>
      <c r="I435" t="s">
        <v>26</v>
      </c>
      <c r="J435" t="s">
        <v>39</v>
      </c>
      <c r="K435" t="s">
        <v>40</v>
      </c>
      <c r="L435" t="s">
        <v>75</v>
      </c>
      <c r="M435" t="s">
        <v>70</v>
      </c>
      <c r="N435" t="s">
        <v>49</v>
      </c>
      <c r="O435" t="s">
        <v>83</v>
      </c>
      <c r="P435">
        <v>1</v>
      </c>
      <c r="Q435">
        <v>1821.63</v>
      </c>
      <c r="R435">
        <v>0</v>
      </c>
      <c r="S435">
        <v>1821.63</v>
      </c>
      <c r="T435">
        <v>1257.82</v>
      </c>
      <c r="U435">
        <v>563.80999999999995</v>
      </c>
      <c r="V435" s="10">
        <f>(raw_data[[#This Row],[Profit]] / (raw_data[[#This Row],[Unit_Price]]* raw_data[[#This Row],[Quantity_Sold]]))</f>
        <v>0.30950851709732485</v>
      </c>
      <c r="W435">
        <v>105</v>
      </c>
      <c r="X435" t="s">
        <v>33</v>
      </c>
      <c r="Y435" t="s">
        <v>34</v>
      </c>
      <c r="Z435">
        <v>35.18</v>
      </c>
      <c r="AA435">
        <v>1</v>
      </c>
    </row>
    <row r="436" spans="1:27" x14ac:dyDescent="0.3">
      <c r="A436" t="s">
        <v>1366</v>
      </c>
      <c r="B436" s="1">
        <v>45367</v>
      </c>
      <c r="C436" s="1" t="str">
        <f>TEXT(raw_data[[#This Row],[Order_Date]], "mmm")</f>
        <v>Mar</v>
      </c>
      <c r="D436" s="1">
        <v>45376</v>
      </c>
      <c r="E436" s="6">
        <f>raw_data[[#This Row],[Ship_Date]]-raw_data[[#This Row],[Order_Date]]</f>
        <v>9</v>
      </c>
      <c r="F436" s="6" t="str">
        <f>IF(raw_data[[#This Row],[Delivery_Days]] &lt;= 5, "On Time", "Late")</f>
        <v>Late</v>
      </c>
      <c r="G436" t="s">
        <v>1367</v>
      </c>
      <c r="H436" t="s">
        <v>1368</v>
      </c>
      <c r="I436" t="s">
        <v>38</v>
      </c>
      <c r="J436" t="s">
        <v>27</v>
      </c>
      <c r="K436" t="s">
        <v>28</v>
      </c>
      <c r="L436" t="s">
        <v>41</v>
      </c>
      <c r="M436" t="s">
        <v>30</v>
      </c>
      <c r="N436" t="s">
        <v>49</v>
      </c>
      <c r="O436" t="s">
        <v>32</v>
      </c>
      <c r="P436">
        <v>6</v>
      </c>
      <c r="Q436">
        <v>1900.14</v>
      </c>
      <c r="R436">
        <v>10</v>
      </c>
      <c r="S436">
        <v>10260.76</v>
      </c>
      <c r="T436">
        <v>1231.6099999999999</v>
      </c>
      <c r="U436">
        <v>3610.06</v>
      </c>
      <c r="V436" s="10">
        <f>(raw_data[[#This Row],[Profit]] / (raw_data[[#This Row],[Unit_Price]]* raw_data[[#This Row],[Quantity_Sold]]))</f>
        <v>0.31664859782261656</v>
      </c>
      <c r="W436">
        <v>419</v>
      </c>
      <c r="X436" t="s">
        <v>33</v>
      </c>
      <c r="Y436" t="s">
        <v>52</v>
      </c>
      <c r="Z436">
        <v>14.76</v>
      </c>
      <c r="AA436">
        <v>2</v>
      </c>
    </row>
    <row r="437" spans="1:27" x14ac:dyDescent="0.3">
      <c r="A437" t="s">
        <v>1369</v>
      </c>
      <c r="B437" s="1">
        <v>45371</v>
      </c>
      <c r="C437" s="1" t="str">
        <f>TEXT(raw_data[[#This Row],[Order_Date]], "mmm")</f>
        <v>Mar</v>
      </c>
      <c r="D437" s="1">
        <v>45379</v>
      </c>
      <c r="E437" s="6">
        <f>raw_data[[#This Row],[Ship_Date]]-raw_data[[#This Row],[Order_Date]]</f>
        <v>8</v>
      </c>
      <c r="F437" s="6" t="str">
        <f>IF(raw_data[[#This Row],[Delivery_Days]] &lt;= 5, "On Time", "Late")</f>
        <v>Late</v>
      </c>
      <c r="G437" t="s">
        <v>1370</v>
      </c>
      <c r="H437" t="s">
        <v>1371</v>
      </c>
      <c r="I437" t="s">
        <v>62</v>
      </c>
      <c r="J437" t="s">
        <v>63</v>
      </c>
      <c r="K437" t="s">
        <v>28</v>
      </c>
      <c r="L437" t="s">
        <v>41</v>
      </c>
      <c r="M437" t="s">
        <v>42</v>
      </c>
      <c r="N437" t="s">
        <v>49</v>
      </c>
      <c r="O437" t="s">
        <v>50</v>
      </c>
      <c r="P437">
        <v>2</v>
      </c>
      <c r="Q437">
        <v>58.44</v>
      </c>
      <c r="R437">
        <v>5</v>
      </c>
      <c r="S437">
        <v>111.04</v>
      </c>
      <c r="T437">
        <v>51.2</v>
      </c>
      <c r="U437">
        <v>13.76</v>
      </c>
      <c r="V437" s="10">
        <f>(raw_data[[#This Row],[Profit]] / (raw_data[[#This Row],[Unit_Price]]* raw_data[[#This Row],[Quantity_Sold]]))</f>
        <v>0.11772758384668036</v>
      </c>
      <c r="W437">
        <v>344</v>
      </c>
      <c r="X437" t="s">
        <v>33</v>
      </c>
      <c r="Y437" t="s">
        <v>34</v>
      </c>
      <c r="Z437">
        <v>42.56</v>
      </c>
      <c r="AA437">
        <v>4</v>
      </c>
    </row>
    <row r="438" spans="1:27" x14ac:dyDescent="0.3">
      <c r="A438" t="s">
        <v>1372</v>
      </c>
      <c r="B438" s="1">
        <v>45278</v>
      </c>
      <c r="C438" s="1" t="str">
        <f>TEXT(raw_data[[#This Row],[Order_Date]], "mmm")</f>
        <v>Dec</v>
      </c>
      <c r="D438" s="1">
        <v>45280</v>
      </c>
      <c r="E438" s="6">
        <f>raw_data[[#This Row],[Ship_Date]]-raw_data[[#This Row],[Order_Date]]</f>
        <v>2</v>
      </c>
      <c r="F438" s="6" t="str">
        <f>IF(raw_data[[#This Row],[Delivery_Days]] &lt;= 5, "On Time", "Late")</f>
        <v>On Time</v>
      </c>
      <c r="G438" t="s">
        <v>1373</v>
      </c>
      <c r="H438" t="s">
        <v>1374</v>
      </c>
      <c r="I438" t="s">
        <v>38</v>
      </c>
      <c r="J438" t="s">
        <v>68</v>
      </c>
      <c r="K438" t="s">
        <v>57</v>
      </c>
      <c r="L438" t="s">
        <v>41</v>
      </c>
      <c r="M438" t="s">
        <v>42</v>
      </c>
      <c r="N438" t="s">
        <v>31</v>
      </c>
      <c r="O438" t="s">
        <v>43</v>
      </c>
      <c r="P438">
        <v>2</v>
      </c>
      <c r="Q438">
        <v>493.73</v>
      </c>
      <c r="R438">
        <v>10</v>
      </c>
      <c r="S438">
        <v>888.71</v>
      </c>
      <c r="T438">
        <v>314.55</v>
      </c>
      <c r="U438">
        <v>322.52</v>
      </c>
      <c r="V438" s="10">
        <f>(raw_data[[#This Row],[Profit]] / (raw_data[[#This Row],[Unit_Price]]* raw_data[[#This Row],[Quantity_Sold]]))</f>
        <v>0.32661576165110484</v>
      </c>
      <c r="W438">
        <v>360</v>
      </c>
      <c r="X438" t="s">
        <v>51</v>
      </c>
      <c r="Y438" t="s">
        <v>52</v>
      </c>
      <c r="Z438">
        <v>37.5</v>
      </c>
      <c r="AA438">
        <v>1</v>
      </c>
    </row>
    <row r="439" spans="1:27" x14ac:dyDescent="0.3">
      <c r="A439" t="s">
        <v>1375</v>
      </c>
      <c r="B439" s="1">
        <v>45346</v>
      </c>
      <c r="C439" s="1" t="str">
        <f>TEXT(raw_data[[#This Row],[Order_Date]], "mmm")</f>
        <v>Feb</v>
      </c>
      <c r="D439" s="1">
        <v>45354</v>
      </c>
      <c r="E439" s="6">
        <f>raw_data[[#This Row],[Ship_Date]]-raw_data[[#This Row],[Order_Date]]</f>
        <v>8</v>
      </c>
      <c r="F439" s="6" t="str">
        <f>IF(raw_data[[#This Row],[Delivery_Days]] &lt;= 5, "On Time", "Late")</f>
        <v>Late</v>
      </c>
      <c r="G439" t="s">
        <v>1376</v>
      </c>
      <c r="H439" t="s">
        <v>1377</v>
      </c>
      <c r="I439" t="s">
        <v>38</v>
      </c>
      <c r="J439" t="s">
        <v>94</v>
      </c>
      <c r="K439" t="s">
        <v>28</v>
      </c>
      <c r="L439" t="s">
        <v>75</v>
      </c>
      <c r="M439" t="s">
        <v>70</v>
      </c>
      <c r="N439" t="s">
        <v>31</v>
      </c>
      <c r="O439" t="s">
        <v>43</v>
      </c>
      <c r="P439">
        <v>8</v>
      </c>
      <c r="Q439">
        <v>800.32</v>
      </c>
      <c r="R439">
        <v>20</v>
      </c>
      <c r="S439">
        <v>5122.05</v>
      </c>
      <c r="T439">
        <v>656.94</v>
      </c>
      <c r="U439">
        <v>917.63</v>
      </c>
      <c r="V439" s="10">
        <f>(raw_data[[#This Row],[Profit]] / (raw_data[[#This Row],[Unit_Price]]* raw_data[[#This Row],[Quantity_Sold]]))</f>
        <v>0.14332235855657735</v>
      </c>
      <c r="W439">
        <v>437</v>
      </c>
      <c r="X439" t="s">
        <v>51</v>
      </c>
      <c r="Y439" t="s">
        <v>34</v>
      </c>
      <c r="Z439">
        <v>43.55</v>
      </c>
      <c r="AA439">
        <v>4</v>
      </c>
    </row>
    <row r="440" spans="1:27" x14ac:dyDescent="0.3">
      <c r="A440" t="s">
        <v>1378</v>
      </c>
      <c r="B440" s="1">
        <v>45549</v>
      </c>
      <c r="C440" s="1" t="str">
        <f>TEXT(raw_data[[#This Row],[Order_Date]], "mmm")</f>
        <v>Sep</v>
      </c>
      <c r="D440" s="1">
        <v>45558</v>
      </c>
      <c r="E440" s="6">
        <f>raw_data[[#This Row],[Ship_Date]]-raw_data[[#This Row],[Order_Date]]</f>
        <v>9</v>
      </c>
      <c r="F440" s="6" t="str">
        <f>IF(raw_data[[#This Row],[Delivery_Days]] &lt;= 5, "On Time", "Late")</f>
        <v>Late</v>
      </c>
      <c r="G440" t="s">
        <v>1379</v>
      </c>
      <c r="H440" t="s">
        <v>1380</v>
      </c>
      <c r="I440" t="s">
        <v>26</v>
      </c>
      <c r="J440" t="s">
        <v>94</v>
      </c>
      <c r="K440" t="s">
        <v>28</v>
      </c>
      <c r="L440" t="s">
        <v>41</v>
      </c>
      <c r="M440" t="s">
        <v>58</v>
      </c>
      <c r="N440" t="s">
        <v>49</v>
      </c>
      <c r="O440" t="s">
        <v>71</v>
      </c>
      <c r="P440">
        <v>8</v>
      </c>
      <c r="Q440">
        <v>1997.51</v>
      </c>
      <c r="R440">
        <v>0</v>
      </c>
      <c r="S440">
        <v>15980.08</v>
      </c>
      <c r="T440">
        <v>1436.03</v>
      </c>
      <c r="U440">
        <v>4491.84</v>
      </c>
      <c r="V440" s="10">
        <f>(raw_data[[#This Row],[Profit]] / (raw_data[[#This Row],[Unit_Price]]* raw_data[[#This Row],[Quantity_Sold]]))</f>
        <v>0.28108995699646061</v>
      </c>
      <c r="W440">
        <v>202</v>
      </c>
      <c r="X440" t="s">
        <v>51</v>
      </c>
      <c r="Y440" t="s">
        <v>52</v>
      </c>
      <c r="Z440">
        <v>31.58</v>
      </c>
      <c r="AA440">
        <v>1</v>
      </c>
    </row>
    <row r="441" spans="1:27" x14ac:dyDescent="0.3">
      <c r="A441" t="s">
        <v>1381</v>
      </c>
      <c r="B441" s="1">
        <v>45863</v>
      </c>
      <c r="C441" s="1" t="str">
        <f>TEXT(raw_data[[#This Row],[Order_Date]], "mmm")</f>
        <v>Jul</v>
      </c>
      <c r="D441" s="1">
        <v>45870</v>
      </c>
      <c r="E441" s="6">
        <f>raw_data[[#This Row],[Ship_Date]]-raw_data[[#This Row],[Order_Date]]</f>
        <v>7</v>
      </c>
      <c r="F441" s="6" t="str">
        <f>IF(raw_data[[#This Row],[Delivery_Days]] &lt;= 5, "On Time", "Late")</f>
        <v>Late</v>
      </c>
      <c r="G441" t="s">
        <v>1382</v>
      </c>
      <c r="H441" t="s">
        <v>1383</v>
      </c>
      <c r="I441" t="s">
        <v>26</v>
      </c>
      <c r="J441" t="s">
        <v>90</v>
      </c>
      <c r="K441" t="s">
        <v>40</v>
      </c>
      <c r="L441" t="s">
        <v>29</v>
      </c>
      <c r="M441" t="s">
        <v>117</v>
      </c>
      <c r="N441" t="s">
        <v>49</v>
      </c>
      <c r="O441" t="s">
        <v>50</v>
      </c>
      <c r="P441">
        <v>6</v>
      </c>
      <c r="Q441">
        <v>1951.65</v>
      </c>
      <c r="R441">
        <v>5</v>
      </c>
      <c r="S441">
        <v>11124.41</v>
      </c>
      <c r="T441">
        <v>1519.34</v>
      </c>
      <c r="U441">
        <v>2464.17</v>
      </c>
      <c r="V441" s="10">
        <f>(raw_data[[#This Row],[Profit]] / (raw_data[[#This Row],[Unit_Price]]* raw_data[[#This Row],[Quantity_Sold]]))</f>
        <v>0.21043476033100195</v>
      </c>
      <c r="W441">
        <v>371</v>
      </c>
      <c r="X441" t="s">
        <v>51</v>
      </c>
      <c r="Y441" t="s">
        <v>79</v>
      </c>
      <c r="Z441">
        <v>39.42</v>
      </c>
      <c r="AA441">
        <v>5</v>
      </c>
    </row>
    <row r="442" spans="1:27" x14ac:dyDescent="0.3">
      <c r="A442" t="s">
        <v>1384</v>
      </c>
      <c r="B442" s="1">
        <v>45295</v>
      </c>
      <c r="C442" s="1" t="str">
        <f>TEXT(raw_data[[#This Row],[Order_Date]], "mmm")</f>
        <v>Jan</v>
      </c>
      <c r="D442" s="1">
        <v>45304</v>
      </c>
      <c r="E442" s="6">
        <f>raw_data[[#This Row],[Ship_Date]]-raw_data[[#This Row],[Order_Date]]</f>
        <v>9</v>
      </c>
      <c r="F442" s="6" t="str">
        <f>IF(raw_data[[#This Row],[Delivery_Days]] &lt;= 5, "On Time", "Late")</f>
        <v>Late</v>
      </c>
      <c r="G442" t="s">
        <v>1385</v>
      </c>
      <c r="H442" t="s">
        <v>1386</v>
      </c>
      <c r="I442" t="s">
        <v>62</v>
      </c>
      <c r="J442" t="s">
        <v>63</v>
      </c>
      <c r="K442" t="s">
        <v>28</v>
      </c>
      <c r="L442" t="s">
        <v>75</v>
      </c>
      <c r="M442" t="s">
        <v>117</v>
      </c>
      <c r="N442" t="s">
        <v>49</v>
      </c>
      <c r="O442" t="s">
        <v>50</v>
      </c>
      <c r="P442">
        <v>10</v>
      </c>
      <c r="Q442">
        <v>977.86</v>
      </c>
      <c r="R442">
        <v>15</v>
      </c>
      <c r="S442">
        <v>8311.81</v>
      </c>
      <c r="T442">
        <v>876.41</v>
      </c>
      <c r="U442">
        <v>862.33</v>
      </c>
      <c r="V442" s="10">
        <f>(raw_data[[#This Row],[Profit]] / (raw_data[[#This Row],[Unit_Price]]* raw_data[[#This Row],[Quantity_Sold]]))</f>
        <v>8.8185425316507471E-2</v>
      </c>
      <c r="W442">
        <v>55</v>
      </c>
      <c r="X442" t="s">
        <v>33</v>
      </c>
      <c r="Y442" t="s">
        <v>79</v>
      </c>
      <c r="Z442">
        <v>27.02</v>
      </c>
      <c r="AA442">
        <v>2</v>
      </c>
    </row>
    <row r="443" spans="1:27" x14ac:dyDescent="0.3">
      <c r="A443" t="s">
        <v>1387</v>
      </c>
      <c r="B443" s="1">
        <v>45679</v>
      </c>
      <c r="C443" s="1" t="str">
        <f>TEXT(raw_data[[#This Row],[Order_Date]], "mmm")</f>
        <v>Jan</v>
      </c>
      <c r="D443" s="1">
        <v>45682</v>
      </c>
      <c r="E443" s="6">
        <f>raw_data[[#This Row],[Ship_Date]]-raw_data[[#This Row],[Order_Date]]</f>
        <v>3</v>
      </c>
      <c r="F443" s="6" t="str">
        <f>IF(raw_data[[#This Row],[Delivery_Days]] &lt;= 5, "On Time", "Late")</f>
        <v>On Time</v>
      </c>
      <c r="G443" t="s">
        <v>1388</v>
      </c>
      <c r="H443" t="s">
        <v>1389</v>
      </c>
      <c r="I443" t="s">
        <v>47</v>
      </c>
      <c r="J443" t="s">
        <v>90</v>
      </c>
      <c r="K443" t="s">
        <v>40</v>
      </c>
      <c r="L443" t="s">
        <v>29</v>
      </c>
      <c r="M443" t="s">
        <v>70</v>
      </c>
      <c r="N443" t="s">
        <v>31</v>
      </c>
      <c r="O443" t="s">
        <v>71</v>
      </c>
      <c r="P443">
        <v>2</v>
      </c>
      <c r="Q443">
        <v>1488.71</v>
      </c>
      <c r="R443">
        <v>15</v>
      </c>
      <c r="S443">
        <v>2530.81</v>
      </c>
      <c r="T443">
        <v>1196.08</v>
      </c>
      <c r="U443">
        <v>497.47</v>
      </c>
      <c r="V443" s="10">
        <f>(raw_data[[#This Row],[Profit]] / (raw_data[[#This Row],[Unit_Price]]* raw_data[[#This Row],[Quantity_Sold]]))</f>
        <v>0.16708089554043434</v>
      </c>
      <c r="W443">
        <v>155</v>
      </c>
      <c r="X443" t="s">
        <v>33</v>
      </c>
      <c r="Y443" t="s">
        <v>34</v>
      </c>
      <c r="Z443">
        <v>34.75</v>
      </c>
      <c r="AA443">
        <v>5</v>
      </c>
    </row>
    <row r="444" spans="1:27" x14ac:dyDescent="0.3">
      <c r="A444" t="s">
        <v>1390</v>
      </c>
      <c r="B444" s="1">
        <v>45920</v>
      </c>
      <c r="C444" s="1" t="str">
        <f>TEXT(raw_data[[#This Row],[Order_Date]], "mmm")</f>
        <v>Sep</v>
      </c>
      <c r="D444" s="1">
        <v>45929</v>
      </c>
      <c r="E444" s="6">
        <f>raw_data[[#This Row],[Ship_Date]]-raw_data[[#This Row],[Order_Date]]</f>
        <v>9</v>
      </c>
      <c r="F444" s="6" t="str">
        <f>IF(raw_data[[#This Row],[Delivery_Days]] &lt;= 5, "On Time", "Late")</f>
        <v>Late</v>
      </c>
      <c r="G444" t="s">
        <v>1391</v>
      </c>
      <c r="H444" t="s">
        <v>1392</v>
      </c>
      <c r="I444" t="s">
        <v>62</v>
      </c>
      <c r="J444" t="s">
        <v>98</v>
      </c>
      <c r="K444" t="s">
        <v>40</v>
      </c>
      <c r="L444" t="s">
        <v>75</v>
      </c>
      <c r="M444" t="s">
        <v>137</v>
      </c>
      <c r="N444" t="s">
        <v>49</v>
      </c>
      <c r="O444" t="s">
        <v>32</v>
      </c>
      <c r="P444">
        <v>8</v>
      </c>
      <c r="Q444">
        <v>622.45000000000005</v>
      </c>
      <c r="R444">
        <v>15</v>
      </c>
      <c r="S444">
        <v>4232.66</v>
      </c>
      <c r="T444">
        <v>467.73</v>
      </c>
      <c r="U444">
        <v>1052.0999999999999</v>
      </c>
      <c r="V444" s="10">
        <f>(raw_data[[#This Row],[Profit]] / (raw_data[[#This Row],[Unit_Price]]* raw_data[[#This Row],[Quantity_Sold]]))</f>
        <v>0.21128203068519558</v>
      </c>
      <c r="W444">
        <v>220</v>
      </c>
      <c r="X444" t="s">
        <v>33</v>
      </c>
      <c r="Y444" t="s">
        <v>79</v>
      </c>
      <c r="Z444">
        <v>25.26</v>
      </c>
      <c r="AA444">
        <v>4</v>
      </c>
    </row>
    <row r="445" spans="1:27" x14ac:dyDescent="0.3">
      <c r="A445" t="s">
        <v>1393</v>
      </c>
      <c r="B445" s="1">
        <v>45347</v>
      </c>
      <c r="C445" s="1" t="str">
        <f>TEXT(raw_data[[#This Row],[Order_Date]], "mmm")</f>
        <v>Feb</v>
      </c>
      <c r="D445" s="1">
        <v>45350</v>
      </c>
      <c r="E445" s="6">
        <f>raw_data[[#This Row],[Ship_Date]]-raw_data[[#This Row],[Order_Date]]</f>
        <v>3</v>
      </c>
      <c r="F445" s="6" t="str">
        <f>IF(raw_data[[#This Row],[Delivery_Days]] &lt;= 5, "On Time", "Late")</f>
        <v>On Time</v>
      </c>
      <c r="G445" t="s">
        <v>1394</v>
      </c>
      <c r="H445" t="s">
        <v>1395</v>
      </c>
      <c r="I445" t="s">
        <v>47</v>
      </c>
      <c r="J445" t="s">
        <v>98</v>
      </c>
      <c r="K445" t="s">
        <v>40</v>
      </c>
      <c r="L445" t="s">
        <v>75</v>
      </c>
      <c r="M445" t="s">
        <v>58</v>
      </c>
      <c r="N445" t="s">
        <v>31</v>
      </c>
      <c r="O445" t="s">
        <v>71</v>
      </c>
      <c r="P445">
        <v>9</v>
      </c>
      <c r="Q445">
        <v>114.08</v>
      </c>
      <c r="R445">
        <v>10</v>
      </c>
      <c r="S445">
        <v>924.05</v>
      </c>
      <c r="T445">
        <v>98.73</v>
      </c>
      <c r="U445">
        <v>124.33</v>
      </c>
      <c r="V445" s="10">
        <f>(raw_data[[#This Row],[Profit]] / (raw_data[[#This Row],[Unit_Price]]* raw_data[[#This Row],[Quantity_Sold]]))</f>
        <v>0.12109435873461119</v>
      </c>
      <c r="W445">
        <v>159</v>
      </c>
      <c r="X445" t="s">
        <v>51</v>
      </c>
      <c r="Y445" t="s">
        <v>79</v>
      </c>
      <c r="Z445">
        <v>39.380000000000003</v>
      </c>
      <c r="AA445">
        <v>5</v>
      </c>
    </row>
    <row r="446" spans="1:27" x14ac:dyDescent="0.3">
      <c r="A446" t="s">
        <v>1396</v>
      </c>
      <c r="B446" s="1">
        <v>45677</v>
      </c>
      <c r="C446" s="1" t="str">
        <f>TEXT(raw_data[[#This Row],[Order_Date]], "mmm")</f>
        <v>Jan</v>
      </c>
      <c r="D446" s="1">
        <v>45682</v>
      </c>
      <c r="E446" s="6">
        <f>raw_data[[#This Row],[Ship_Date]]-raw_data[[#This Row],[Order_Date]]</f>
        <v>5</v>
      </c>
      <c r="F446" s="6" t="str">
        <f>IF(raw_data[[#This Row],[Delivery_Days]] &lt;= 5, "On Time", "Late")</f>
        <v>On Time</v>
      </c>
      <c r="G446" t="s">
        <v>1397</v>
      </c>
      <c r="H446" t="s">
        <v>1398</v>
      </c>
      <c r="I446" t="s">
        <v>47</v>
      </c>
      <c r="J446" t="s">
        <v>98</v>
      </c>
      <c r="K446" t="s">
        <v>40</v>
      </c>
      <c r="L446" t="s">
        <v>75</v>
      </c>
      <c r="M446" t="s">
        <v>150</v>
      </c>
      <c r="N446" t="s">
        <v>31</v>
      </c>
      <c r="O446" t="s">
        <v>83</v>
      </c>
      <c r="P446">
        <v>3</v>
      </c>
      <c r="Q446">
        <v>1146.4000000000001</v>
      </c>
      <c r="R446">
        <v>20</v>
      </c>
      <c r="S446">
        <v>2751.36</v>
      </c>
      <c r="T446">
        <v>707.01</v>
      </c>
      <c r="U446">
        <v>1054.54</v>
      </c>
      <c r="V446" s="10">
        <f>(raw_data[[#This Row],[Profit]] / (raw_data[[#This Row],[Unit_Price]]* raw_data[[#This Row],[Quantity_Sold]]))</f>
        <v>0.30662363340311699</v>
      </c>
      <c r="W446">
        <v>346</v>
      </c>
      <c r="X446" t="s">
        <v>51</v>
      </c>
      <c r="Y446" t="s">
        <v>79</v>
      </c>
      <c r="Z446">
        <v>19.420000000000002</v>
      </c>
      <c r="AA446">
        <v>1</v>
      </c>
    </row>
    <row r="447" spans="1:27" x14ac:dyDescent="0.3">
      <c r="A447" t="s">
        <v>1399</v>
      </c>
      <c r="B447" s="1">
        <v>45641</v>
      </c>
      <c r="C447" s="1" t="str">
        <f>TEXT(raw_data[[#This Row],[Order_Date]], "mmm")</f>
        <v>Dec</v>
      </c>
      <c r="D447" s="1">
        <v>45647</v>
      </c>
      <c r="E447" s="6">
        <f>raw_data[[#This Row],[Ship_Date]]-raw_data[[#This Row],[Order_Date]]</f>
        <v>6</v>
      </c>
      <c r="F447" s="6" t="str">
        <f>IF(raw_data[[#This Row],[Delivery_Days]] &lt;= 5, "On Time", "Late")</f>
        <v>Late</v>
      </c>
      <c r="G447" t="s">
        <v>1400</v>
      </c>
      <c r="H447" t="s">
        <v>1401</v>
      </c>
      <c r="I447" t="s">
        <v>47</v>
      </c>
      <c r="J447" t="s">
        <v>39</v>
      </c>
      <c r="K447" t="s">
        <v>40</v>
      </c>
      <c r="L447" t="s">
        <v>41</v>
      </c>
      <c r="M447" t="s">
        <v>117</v>
      </c>
      <c r="N447" t="s">
        <v>49</v>
      </c>
      <c r="O447" t="s">
        <v>50</v>
      </c>
      <c r="P447">
        <v>10</v>
      </c>
      <c r="Q447">
        <v>730.31</v>
      </c>
      <c r="R447">
        <v>0</v>
      </c>
      <c r="S447">
        <v>7303.1</v>
      </c>
      <c r="T447">
        <v>605.83000000000004</v>
      </c>
      <c r="U447">
        <v>1244.8</v>
      </c>
      <c r="V447" s="10">
        <f>(raw_data[[#This Row],[Profit]] / (raw_data[[#This Row],[Unit_Price]]* raw_data[[#This Row],[Quantity_Sold]]))</f>
        <v>0.17044816584737987</v>
      </c>
      <c r="W447">
        <v>176</v>
      </c>
      <c r="X447" t="s">
        <v>51</v>
      </c>
      <c r="Y447" t="s">
        <v>79</v>
      </c>
      <c r="Z447">
        <v>20.81</v>
      </c>
      <c r="AA447">
        <v>2</v>
      </c>
    </row>
    <row r="448" spans="1:27" x14ac:dyDescent="0.3">
      <c r="A448" t="s">
        <v>1402</v>
      </c>
      <c r="B448" s="1">
        <v>45620</v>
      </c>
      <c r="C448" s="1" t="str">
        <f>TEXT(raw_data[[#This Row],[Order_Date]], "mmm")</f>
        <v>Nov</v>
      </c>
      <c r="D448" s="1">
        <v>45623</v>
      </c>
      <c r="E448" s="6">
        <f>raw_data[[#This Row],[Ship_Date]]-raw_data[[#This Row],[Order_Date]]</f>
        <v>3</v>
      </c>
      <c r="F448" s="6" t="str">
        <f>IF(raw_data[[#This Row],[Delivery_Days]] &lt;= 5, "On Time", "Late")</f>
        <v>On Time</v>
      </c>
      <c r="G448" t="s">
        <v>1403</v>
      </c>
      <c r="H448" t="s">
        <v>1404</v>
      </c>
      <c r="I448" t="s">
        <v>26</v>
      </c>
      <c r="J448" t="s">
        <v>56</v>
      </c>
      <c r="K448" t="s">
        <v>57</v>
      </c>
      <c r="L448" t="s">
        <v>41</v>
      </c>
      <c r="M448" t="s">
        <v>30</v>
      </c>
      <c r="N448" t="s">
        <v>31</v>
      </c>
      <c r="O448" t="s">
        <v>32</v>
      </c>
      <c r="P448">
        <v>2</v>
      </c>
      <c r="Q448">
        <v>1205.44</v>
      </c>
      <c r="R448">
        <v>10</v>
      </c>
      <c r="S448">
        <v>2169.79</v>
      </c>
      <c r="T448">
        <v>764.66</v>
      </c>
      <c r="U448">
        <v>793.4</v>
      </c>
      <c r="V448" s="10">
        <f>(raw_data[[#This Row],[Profit]] / (raw_data[[#This Row],[Unit_Price]]* raw_data[[#This Row],[Quantity_Sold]]))</f>
        <v>0.32909145208388635</v>
      </c>
      <c r="W448">
        <v>235</v>
      </c>
      <c r="X448" t="s">
        <v>51</v>
      </c>
      <c r="Y448" t="s">
        <v>52</v>
      </c>
      <c r="Z448">
        <v>28.16</v>
      </c>
      <c r="AA448">
        <v>4</v>
      </c>
    </row>
    <row r="449" spans="1:27" x14ac:dyDescent="0.3">
      <c r="A449" t="s">
        <v>1405</v>
      </c>
      <c r="B449" s="1">
        <v>45304</v>
      </c>
      <c r="C449" s="1" t="str">
        <f>TEXT(raw_data[[#This Row],[Order_Date]], "mmm")</f>
        <v>Jan</v>
      </c>
      <c r="D449" s="1">
        <v>45310</v>
      </c>
      <c r="E449" s="6">
        <f>raw_data[[#This Row],[Ship_Date]]-raw_data[[#This Row],[Order_Date]]</f>
        <v>6</v>
      </c>
      <c r="F449" s="6" t="str">
        <f>IF(raw_data[[#This Row],[Delivery_Days]] &lt;= 5, "On Time", "Late")</f>
        <v>Late</v>
      </c>
      <c r="G449" t="s">
        <v>1406</v>
      </c>
      <c r="H449" t="s">
        <v>1407</v>
      </c>
      <c r="I449" t="s">
        <v>26</v>
      </c>
      <c r="J449" t="s">
        <v>63</v>
      </c>
      <c r="K449" t="s">
        <v>28</v>
      </c>
      <c r="L449" t="s">
        <v>29</v>
      </c>
      <c r="M449" t="s">
        <v>150</v>
      </c>
      <c r="N449" t="s">
        <v>31</v>
      </c>
      <c r="O449" t="s">
        <v>32</v>
      </c>
      <c r="P449">
        <v>6</v>
      </c>
      <c r="Q449">
        <v>1196.58</v>
      </c>
      <c r="R449">
        <v>15</v>
      </c>
      <c r="S449">
        <v>6102.56</v>
      </c>
      <c r="T449">
        <v>922.69</v>
      </c>
      <c r="U449">
        <v>1396.84</v>
      </c>
      <c r="V449" s="10">
        <f>(raw_data[[#This Row],[Profit]] / (raw_data[[#This Row],[Unit_Price]]* raw_data[[#This Row],[Quantity_Sold]]))</f>
        <v>0.19456005170290885</v>
      </c>
      <c r="W449">
        <v>353</v>
      </c>
      <c r="X449" t="s">
        <v>33</v>
      </c>
      <c r="Y449" t="s">
        <v>79</v>
      </c>
      <c r="Z449">
        <v>27.35</v>
      </c>
      <c r="AA449">
        <v>3</v>
      </c>
    </row>
    <row r="450" spans="1:27" x14ac:dyDescent="0.3">
      <c r="A450" t="s">
        <v>1408</v>
      </c>
      <c r="B450" s="1">
        <v>45534</v>
      </c>
      <c r="C450" s="1" t="str">
        <f>TEXT(raw_data[[#This Row],[Order_Date]], "mmm")</f>
        <v>Aug</v>
      </c>
      <c r="D450" s="1">
        <v>45536</v>
      </c>
      <c r="E450" s="6">
        <f>raw_data[[#This Row],[Ship_Date]]-raw_data[[#This Row],[Order_Date]]</f>
        <v>2</v>
      </c>
      <c r="F450" s="6" t="str">
        <f>IF(raw_data[[#This Row],[Delivery_Days]] &lt;= 5, "On Time", "Late")</f>
        <v>On Time</v>
      </c>
      <c r="G450" t="s">
        <v>1409</v>
      </c>
      <c r="H450" t="s">
        <v>1410</v>
      </c>
      <c r="I450" t="s">
        <v>38</v>
      </c>
      <c r="J450" t="s">
        <v>90</v>
      </c>
      <c r="K450" t="s">
        <v>40</v>
      </c>
      <c r="L450" t="s">
        <v>69</v>
      </c>
      <c r="M450" t="s">
        <v>117</v>
      </c>
      <c r="N450" t="s">
        <v>31</v>
      </c>
      <c r="O450" t="s">
        <v>43</v>
      </c>
      <c r="P450">
        <v>4</v>
      </c>
      <c r="Q450">
        <v>1940.38</v>
      </c>
      <c r="R450">
        <v>15</v>
      </c>
      <c r="S450">
        <v>6597.29</v>
      </c>
      <c r="T450">
        <v>1534.13</v>
      </c>
      <c r="U450">
        <v>1381.25</v>
      </c>
      <c r="V450" s="10">
        <f>(raw_data[[#This Row],[Profit]] / (raw_data[[#This Row],[Unit_Price]]* raw_data[[#This Row],[Quantity_Sold]]))</f>
        <v>0.17796127562642369</v>
      </c>
      <c r="W450">
        <v>24</v>
      </c>
      <c r="X450" t="s">
        <v>51</v>
      </c>
      <c r="Y450" t="s">
        <v>52</v>
      </c>
      <c r="Z450">
        <v>23.09</v>
      </c>
      <c r="AA450">
        <v>2</v>
      </c>
    </row>
    <row r="451" spans="1:27" x14ac:dyDescent="0.3">
      <c r="A451" t="s">
        <v>1411</v>
      </c>
      <c r="B451" s="1">
        <v>45737</v>
      </c>
      <c r="C451" s="1" t="str">
        <f>TEXT(raw_data[[#This Row],[Order_Date]], "mmm")</f>
        <v>Mar</v>
      </c>
      <c r="D451" s="1">
        <v>45745</v>
      </c>
      <c r="E451" s="6">
        <f>raw_data[[#This Row],[Ship_Date]]-raw_data[[#This Row],[Order_Date]]</f>
        <v>8</v>
      </c>
      <c r="F451" s="6" t="str">
        <f>IF(raw_data[[#This Row],[Delivery_Days]] &lt;= 5, "On Time", "Late")</f>
        <v>Late</v>
      </c>
      <c r="G451" t="s">
        <v>1412</v>
      </c>
      <c r="H451" t="s">
        <v>1413</v>
      </c>
      <c r="I451" t="s">
        <v>47</v>
      </c>
      <c r="J451" t="s">
        <v>27</v>
      </c>
      <c r="K451" t="s">
        <v>28</v>
      </c>
      <c r="L451" t="s">
        <v>29</v>
      </c>
      <c r="M451" t="s">
        <v>64</v>
      </c>
      <c r="N451" t="s">
        <v>49</v>
      </c>
      <c r="O451" t="s">
        <v>43</v>
      </c>
      <c r="P451">
        <v>2</v>
      </c>
      <c r="Q451">
        <v>706.83</v>
      </c>
      <c r="R451">
        <v>20</v>
      </c>
      <c r="S451">
        <v>1130.93</v>
      </c>
      <c r="T451">
        <v>593.99</v>
      </c>
      <c r="U451">
        <v>180.54</v>
      </c>
      <c r="V451" s="10">
        <f>(raw_data[[#This Row],[Profit]] / (raw_data[[#This Row],[Unit_Price]]* raw_data[[#This Row],[Quantity_Sold]]))</f>
        <v>0.12771104791816984</v>
      </c>
      <c r="W451">
        <v>407</v>
      </c>
      <c r="X451" t="s">
        <v>33</v>
      </c>
      <c r="Y451" t="s">
        <v>52</v>
      </c>
      <c r="Z451">
        <v>42.07</v>
      </c>
      <c r="AA451">
        <v>5</v>
      </c>
    </row>
    <row r="452" spans="1:27" x14ac:dyDescent="0.3">
      <c r="A452" t="s">
        <v>1414</v>
      </c>
      <c r="B452" s="1">
        <v>45778</v>
      </c>
      <c r="C452" s="1" t="str">
        <f>TEXT(raw_data[[#This Row],[Order_Date]], "mmm")</f>
        <v>May</v>
      </c>
      <c r="D452" s="1">
        <v>45787</v>
      </c>
      <c r="E452" s="6">
        <f>raw_data[[#This Row],[Ship_Date]]-raw_data[[#This Row],[Order_Date]]</f>
        <v>9</v>
      </c>
      <c r="F452" s="6" t="str">
        <f>IF(raw_data[[#This Row],[Delivery_Days]] &lt;= 5, "On Time", "Late")</f>
        <v>Late</v>
      </c>
      <c r="G452" t="s">
        <v>1415</v>
      </c>
      <c r="H452" t="s">
        <v>1416</v>
      </c>
      <c r="I452" t="s">
        <v>47</v>
      </c>
      <c r="J452" t="s">
        <v>63</v>
      </c>
      <c r="K452" t="s">
        <v>28</v>
      </c>
      <c r="L452" t="s">
        <v>75</v>
      </c>
      <c r="M452" t="s">
        <v>42</v>
      </c>
      <c r="N452" t="s">
        <v>49</v>
      </c>
      <c r="O452" t="s">
        <v>32</v>
      </c>
      <c r="P452">
        <v>7</v>
      </c>
      <c r="Q452">
        <v>661.04</v>
      </c>
      <c r="R452">
        <v>15</v>
      </c>
      <c r="S452">
        <v>3933.19</v>
      </c>
      <c r="T452">
        <v>446.45</v>
      </c>
      <c r="U452">
        <v>1276.81</v>
      </c>
      <c r="V452" s="10">
        <f>(raw_data[[#This Row],[Profit]] / (raw_data[[#This Row],[Unit_Price]]* raw_data[[#This Row],[Quantity_Sold]]))</f>
        <v>0.27593100050137448</v>
      </c>
      <c r="W452">
        <v>321</v>
      </c>
      <c r="X452" t="s">
        <v>33</v>
      </c>
      <c r="Y452" t="s">
        <v>52</v>
      </c>
      <c r="Z452">
        <v>27.46</v>
      </c>
      <c r="AA452">
        <v>4</v>
      </c>
    </row>
    <row r="453" spans="1:27" x14ac:dyDescent="0.3">
      <c r="A453" t="s">
        <v>1417</v>
      </c>
      <c r="B453" s="1">
        <v>45351</v>
      </c>
      <c r="C453" s="1" t="str">
        <f>TEXT(raw_data[[#This Row],[Order_Date]], "mmm")</f>
        <v>Feb</v>
      </c>
      <c r="D453" s="1">
        <v>45359</v>
      </c>
      <c r="E453" s="6">
        <f>raw_data[[#This Row],[Ship_Date]]-raw_data[[#This Row],[Order_Date]]</f>
        <v>8</v>
      </c>
      <c r="F453" s="6" t="str">
        <f>IF(raw_data[[#This Row],[Delivery_Days]] &lt;= 5, "On Time", "Late")</f>
        <v>Late</v>
      </c>
      <c r="G453" t="s">
        <v>1418</v>
      </c>
      <c r="H453" t="s">
        <v>1419</v>
      </c>
      <c r="I453" t="s">
        <v>38</v>
      </c>
      <c r="J453" t="s">
        <v>63</v>
      </c>
      <c r="K453" t="s">
        <v>28</v>
      </c>
      <c r="L453" t="s">
        <v>75</v>
      </c>
      <c r="M453" t="s">
        <v>64</v>
      </c>
      <c r="N453" t="s">
        <v>49</v>
      </c>
      <c r="O453" t="s">
        <v>71</v>
      </c>
      <c r="P453">
        <v>1</v>
      </c>
      <c r="Q453">
        <v>1466.9</v>
      </c>
      <c r="R453">
        <v>20</v>
      </c>
      <c r="S453">
        <v>1173.52</v>
      </c>
      <c r="T453">
        <v>968.44</v>
      </c>
      <c r="U453">
        <v>398.77</v>
      </c>
      <c r="V453" s="10">
        <f>(raw_data[[#This Row],[Profit]] / (raw_data[[#This Row],[Unit_Price]]* raw_data[[#This Row],[Quantity_Sold]]))</f>
        <v>0.27184538823369009</v>
      </c>
      <c r="W453">
        <v>382</v>
      </c>
      <c r="X453" t="s">
        <v>51</v>
      </c>
      <c r="Y453" t="s">
        <v>79</v>
      </c>
      <c r="Z453">
        <v>23.46</v>
      </c>
      <c r="AA453">
        <v>1</v>
      </c>
    </row>
    <row r="454" spans="1:27" x14ac:dyDescent="0.3">
      <c r="A454" t="s">
        <v>1420</v>
      </c>
      <c r="B454" s="1">
        <v>45907</v>
      </c>
      <c r="C454" s="1" t="str">
        <f>TEXT(raw_data[[#This Row],[Order_Date]], "mmm")</f>
        <v>Sep</v>
      </c>
      <c r="D454" s="1">
        <v>45911</v>
      </c>
      <c r="E454" s="6">
        <f>raw_data[[#This Row],[Ship_Date]]-raw_data[[#This Row],[Order_Date]]</f>
        <v>4</v>
      </c>
      <c r="F454" s="6" t="str">
        <f>IF(raw_data[[#This Row],[Delivery_Days]] &lt;= 5, "On Time", "Late")</f>
        <v>On Time</v>
      </c>
      <c r="G454" t="s">
        <v>1421</v>
      </c>
      <c r="H454" t="s">
        <v>1422</v>
      </c>
      <c r="I454" t="s">
        <v>47</v>
      </c>
      <c r="J454" t="s">
        <v>56</v>
      </c>
      <c r="K454" t="s">
        <v>57</v>
      </c>
      <c r="L454" t="s">
        <v>75</v>
      </c>
      <c r="M454" t="s">
        <v>30</v>
      </c>
      <c r="N454" t="s">
        <v>49</v>
      </c>
      <c r="O454" t="s">
        <v>32</v>
      </c>
      <c r="P454">
        <v>3</v>
      </c>
      <c r="Q454">
        <v>1656.24</v>
      </c>
      <c r="R454">
        <v>10</v>
      </c>
      <c r="S454">
        <v>4471.8500000000004</v>
      </c>
      <c r="T454">
        <v>1335.02</v>
      </c>
      <c r="U454">
        <v>867.29</v>
      </c>
      <c r="V454" s="10">
        <f>(raw_data[[#This Row],[Profit]] / (raw_data[[#This Row],[Unit_Price]]* raw_data[[#This Row],[Quantity_Sold]]))</f>
        <v>0.17454998470431016</v>
      </c>
      <c r="W454">
        <v>76</v>
      </c>
      <c r="X454" t="s">
        <v>33</v>
      </c>
      <c r="Y454" t="s">
        <v>34</v>
      </c>
      <c r="Z454">
        <v>16.05</v>
      </c>
      <c r="AA454">
        <v>3</v>
      </c>
    </row>
    <row r="455" spans="1:27" x14ac:dyDescent="0.3">
      <c r="A455" t="s">
        <v>1423</v>
      </c>
      <c r="B455" s="1">
        <v>45898</v>
      </c>
      <c r="C455" s="1" t="str">
        <f>TEXT(raw_data[[#This Row],[Order_Date]], "mmm")</f>
        <v>Aug</v>
      </c>
      <c r="D455" s="1">
        <v>45903</v>
      </c>
      <c r="E455" s="6">
        <f>raw_data[[#This Row],[Ship_Date]]-raw_data[[#This Row],[Order_Date]]</f>
        <v>5</v>
      </c>
      <c r="F455" s="6" t="str">
        <f>IF(raw_data[[#This Row],[Delivery_Days]] &lt;= 5, "On Time", "Late")</f>
        <v>On Time</v>
      </c>
      <c r="G455" t="s">
        <v>1424</v>
      </c>
      <c r="H455" t="s">
        <v>1425</v>
      </c>
      <c r="I455" t="s">
        <v>38</v>
      </c>
      <c r="J455" t="s">
        <v>98</v>
      </c>
      <c r="K455" t="s">
        <v>40</v>
      </c>
      <c r="L455" t="s">
        <v>75</v>
      </c>
      <c r="M455" t="s">
        <v>42</v>
      </c>
      <c r="N455" t="s">
        <v>49</v>
      </c>
      <c r="O455" t="s">
        <v>43</v>
      </c>
      <c r="P455">
        <v>7</v>
      </c>
      <c r="Q455">
        <v>1983.02</v>
      </c>
      <c r="R455">
        <v>0</v>
      </c>
      <c r="S455">
        <v>13881.14</v>
      </c>
      <c r="T455">
        <v>1309.98</v>
      </c>
      <c r="U455">
        <v>4711.28</v>
      </c>
      <c r="V455" s="10">
        <f>(raw_data[[#This Row],[Profit]] / (raw_data[[#This Row],[Unit_Price]]* raw_data[[#This Row],[Quantity_Sold]]))</f>
        <v>0.33940151889542214</v>
      </c>
      <c r="W455">
        <v>404</v>
      </c>
      <c r="X455" t="s">
        <v>51</v>
      </c>
      <c r="Y455" t="s">
        <v>52</v>
      </c>
      <c r="Z455">
        <v>29.78</v>
      </c>
      <c r="AA455">
        <v>1</v>
      </c>
    </row>
    <row r="456" spans="1:27" x14ac:dyDescent="0.3">
      <c r="A456" t="s">
        <v>1426</v>
      </c>
      <c r="B456" s="1">
        <v>45751</v>
      </c>
      <c r="C456" s="1" t="str">
        <f>TEXT(raw_data[[#This Row],[Order_Date]], "mmm")</f>
        <v>Apr</v>
      </c>
      <c r="D456" s="1">
        <v>45753</v>
      </c>
      <c r="E456" s="6">
        <f>raw_data[[#This Row],[Ship_Date]]-raw_data[[#This Row],[Order_Date]]</f>
        <v>2</v>
      </c>
      <c r="F456" s="6" t="str">
        <f>IF(raw_data[[#This Row],[Delivery_Days]] &lt;= 5, "On Time", "Late")</f>
        <v>On Time</v>
      </c>
      <c r="G456" t="s">
        <v>1427</v>
      </c>
      <c r="H456" t="s">
        <v>1428</v>
      </c>
      <c r="I456" t="s">
        <v>47</v>
      </c>
      <c r="J456" t="s">
        <v>98</v>
      </c>
      <c r="K456" t="s">
        <v>40</v>
      </c>
      <c r="L456" t="s">
        <v>29</v>
      </c>
      <c r="M456" t="s">
        <v>58</v>
      </c>
      <c r="N456" t="s">
        <v>31</v>
      </c>
      <c r="O456" t="s">
        <v>32</v>
      </c>
      <c r="P456">
        <v>2</v>
      </c>
      <c r="Q456">
        <v>1726.19</v>
      </c>
      <c r="R456">
        <v>10</v>
      </c>
      <c r="S456">
        <v>3107.14</v>
      </c>
      <c r="T456">
        <v>1347.26</v>
      </c>
      <c r="U456">
        <v>682.07</v>
      </c>
      <c r="V456" s="10">
        <f>(raw_data[[#This Row],[Profit]] / (raw_data[[#This Row],[Unit_Price]]* raw_data[[#This Row],[Quantity_Sold]]))</f>
        <v>0.19756515794900908</v>
      </c>
      <c r="W456">
        <v>203</v>
      </c>
      <c r="X456" t="s">
        <v>33</v>
      </c>
      <c r="Y456" t="s">
        <v>34</v>
      </c>
      <c r="Z456">
        <v>10.039999999999999</v>
      </c>
      <c r="AA456">
        <v>5</v>
      </c>
    </row>
    <row r="457" spans="1:27" x14ac:dyDescent="0.3">
      <c r="A457" t="s">
        <v>1429</v>
      </c>
      <c r="B457" s="1">
        <v>45871</v>
      </c>
      <c r="C457" s="1" t="str">
        <f>TEXT(raw_data[[#This Row],[Order_Date]], "mmm")</f>
        <v>Aug</v>
      </c>
      <c r="D457" s="1">
        <v>45877</v>
      </c>
      <c r="E457" s="6">
        <f>raw_data[[#This Row],[Ship_Date]]-raw_data[[#This Row],[Order_Date]]</f>
        <v>6</v>
      </c>
      <c r="F457" s="6" t="str">
        <f>IF(raw_data[[#This Row],[Delivery_Days]] &lt;= 5, "On Time", "Late")</f>
        <v>Late</v>
      </c>
      <c r="G457" t="s">
        <v>1430</v>
      </c>
      <c r="H457" t="s">
        <v>1431</v>
      </c>
      <c r="I457" t="s">
        <v>62</v>
      </c>
      <c r="J457" t="s">
        <v>27</v>
      </c>
      <c r="K457" t="s">
        <v>28</v>
      </c>
      <c r="L457" t="s">
        <v>69</v>
      </c>
      <c r="M457" t="s">
        <v>150</v>
      </c>
      <c r="N457" t="s">
        <v>31</v>
      </c>
      <c r="O457" t="s">
        <v>71</v>
      </c>
      <c r="P457">
        <v>4</v>
      </c>
      <c r="Q457">
        <v>1774.9</v>
      </c>
      <c r="R457">
        <v>20</v>
      </c>
      <c r="S457">
        <v>5679.68</v>
      </c>
      <c r="T457">
        <v>1130.05</v>
      </c>
      <c r="U457">
        <v>2063.52</v>
      </c>
      <c r="V457" s="10">
        <f>(raw_data[[#This Row],[Profit]] / (raw_data[[#This Row],[Unit_Price]]* raw_data[[#This Row],[Quantity_Sold]]))</f>
        <v>0.29065299453490334</v>
      </c>
      <c r="W457">
        <v>478</v>
      </c>
      <c r="X457" t="s">
        <v>51</v>
      </c>
      <c r="Y457" t="s">
        <v>34</v>
      </c>
      <c r="Z457">
        <v>11.49</v>
      </c>
      <c r="AA457">
        <v>2</v>
      </c>
    </row>
    <row r="458" spans="1:27" x14ac:dyDescent="0.3">
      <c r="A458" t="s">
        <v>1432</v>
      </c>
      <c r="B458" s="1">
        <v>45494</v>
      </c>
      <c r="C458" s="1" t="str">
        <f>TEXT(raw_data[[#This Row],[Order_Date]], "mmm")</f>
        <v>Jul</v>
      </c>
      <c r="D458" s="1">
        <v>45500</v>
      </c>
      <c r="E458" s="6">
        <f>raw_data[[#This Row],[Ship_Date]]-raw_data[[#This Row],[Order_Date]]</f>
        <v>6</v>
      </c>
      <c r="F458" s="6" t="str">
        <f>IF(raw_data[[#This Row],[Delivery_Days]] &lt;= 5, "On Time", "Late")</f>
        <v>Late</v>
      </c>
      <c r="G458" t="s">
        <v>1433</v>
      </c>
      <c r="H458" t="s">
        <v>1434</v>
      </c>
      <c r="I458" t="s">
        <v>26</v>
      </c>
      <c r="J458" t="s">
        <v>56</v>
      </c>
      <c r="K458" t="s">
        <v>57</v>
      </c>
      <c r="L458" t="s">
        <v>69</v>
      </c>
      <c r="M458" t="s">
        <v>150</v>
      </c>
      <c r="N458" t="s">
        <v>31</v>
      </c>
      <c r="O458" t="s">
        <v>83</v>
      </c>
      <c r="P458">
        <v>10</v>
      </c>
      <c r="Q458">
        <v>846.33</v>
      </c>
      <c r="R458">
        <v>0</v>
      </c>
      <c r="S458">
        <v>8463.2999999999993</v>
      </c>
      <c r="T458">
        <v>632.29999999999995</v>
      </c>
      <c r="U458">
        <v>2140.3000000000002</v>
      </c>
      <c r="V458" s="10">
        <f>(raw_data[[#This Row],[Profit]] / (raw_data[[#This Row],[Unit_Price]]* raw_data[[#This Row],[Quantity_Sold]]))</f>
        <v>0.25289189795942479</v>
      </c>
      <c r="W458">
        <v>216</v>
      </c>
      <c r="X458" t="s">
        <v>51</v>
      </c>
      <c r="Y458" t="s">
        <v>52</v>
      </c>
      <c r="Z458">
        <v>16.09</v>
      </c>
      <c r="AA458">
        <v>3</v>
      </c>
    </row>
    <row r="459" spans="1:27" x14ac:dyDescent="0.3">
      <c r="A459" t="s">
        <v>1435</v>
      </c>
      <c r="B459" s="1">
        <v>45905</v>
      </c>
      <c r="C459" s="1" t="str">
        <f>TEXT(raw_data[[#This Row],[Order_Date]], "mmm")</f>
        <v>Sep</v>
      </c>
      <c r="D459" s="1">
        <v>45915</v>
      </c>
      <c r="E459" s="6">
        <f>raw_data[[#This Row],[Ship_Date]]-raw_data[[#This Row],[Order_Date]]</f>
        <v>10</v>
      </c>
      <c r="F459" s="6" t="str">
        <f>IF(raw_data[[#This Row],[Delivery_Days]] &lt;= 5, "On Time", "Late")</f>
        <v>Late</v>
      </c>
      <c r="G459" t="s">
        <v>1436</v>
      </c>
      <c r="H459" t="s">
        <v>1437</v>
      </c>
      <c r="I459" t="s">
        <v>26</v>
      </c>
      <c r="J459" t="s">
        <v>90</v>
      </c>
      <c r="K459" t="s">
        <v>40</v>
      </c>
      <c r="L459" t="s">
        <v>69</v>
      </c>
      <c r="M459" t="s">
        <v>150</v>
      </c>
      <c r="N459" t="s">
        <v>49</v>
      </c>
      <c r="O459" t="s">
        <v>71</v>
      </c>
      <c r="P459">
        <v>5</v>
      </c>
      <c r="Q459">
        <v>1445.56</v>
      </c>
      <c r="R459">
        <v>0</v>
      </c>
      <c r="S459">
        <v>7227.8</v>
      </c>
      <c r="T459">
        <v>1147.22</v>
      </c>
      <c r="U459">
        <v>1491.7</v>
      </c>
      <c r="V459" s="10">
        <f>(raw_data[[#This Row],[Profit]] / (raw_data[[#This Row],[Unit_Price]]* raw_data[[#This Row],[Quantity_Sold]]))</f>
        <v>0.20638368521541828</v>
      </c>
      <c r="W459">
        <v>129</v>
      </c>
      <c r="X459" t="s">
        <v>51</v>
      </c>
      <c r="Y459" t="s">
        <v>79</v>
      </c>
      <c r="Z459">
        <v>33.75</v>
      </c>
      <c r="AA459">
        <v>3</v>
      </c>
    </row>
    <row r="460" spans="1:27" x14ac:dyDescent="0.3">
      <c r="A460" t="s">
        <v>1438</v>
      </c>
      <c r="B460" s="1">
        <v>45663</v>
      </c>
      <c r="C460" s="1" t="str">
        <f>TEXT(raw_data[[#This Row],[Order_Date]], "mmm")</f>
        <v>Jan</v>
      </c>
      <c r="D460" s="1">
        <v>45667</v>
      </c>
      <c r="E460" s="6">
        <f>raw_data[[#This Row],[Ship_Date]]-raw_data[[#This Row],[Order_Date]]</f>
        <v>4</v>
      </c>
      <c r="F460" s="6" t="str">
        <f>IF(raw_data[[#This Row],[Delivery_Days]] &lt;= 5, "On Time", "Late")</f>
        <v>On Time</v>
      </c>
      <c r="G460" t="s">
        <v>1439</v>
      </c>
      <c r="H460" t="s">
        <v>1440</v>
      </c>
      <c r="I460" t="s">
        <v>62</v>
      </c>
      <c r="J460" t="s">
        <v>27</v>
      </c>
      <c r="K460" t="s">
        <v>28</v>
      </c>
      <c r="L460" t="s">
        <v>41</v>
      </c>
      <c r="M460" t="s">
        <v>150</v>
      </c>
      <c r="N460" t="s">
        <v>49</v>
      </c>
      <c r="O460" t="s">
        <v>71</v>
      </c>
      <c r="P460">
        <v>7</v>
      </c>
      <c r="Q460">
        <v>807.52</v>
      </c>
      <c r="R460">
        <v>10</v>
      </c>
      <c r="S460">
        <v>5087.38</v>
      </c>
      <c r="T460">
        <v>557.4</v>
      </c>
      <c r="U460">
        <v>1575.76</v>
      </c>
      <c r="V460" s="10">
        <f>(raw_data[[#This Row],[Profit]] / (raw_data[[#This Row],[Unit_Price]]* raw_data[[#This Row],[Quantity_Sold]]))</f>
        <v>0.27876532027512813</v>
      </c>
      <c r="W460">
        <v>468</v>
      </c>
      <c r="X460" t="s">
        <v>51</v>
      </c>
      <c r="Y460" t="s">
        <v>52</v>
      </c>
      <c r="Z460">
        <v>19.27</v>
      </c>
      <c r="AA460">
        <v>4</v>
      </c>
    </row>
    <row r="461" spans="1:27" x14ac:dyDescent="0.3">
      <c r="A461" t="s">
        <v>1441</v>
      </c>
      <c r="B461" s="1">
        <v>45552</v>
      </c>
      <c r="C461" s="1" t="str">
        <f>TEXT(raw_data[[#This Row],[Order_Date]], "mmm")</f>
        <v>Sep</v>
      </c>
      <c r="D461" s="1">
        <v>45558</v>
      </c>
      <c r="E461" s="6">
        <f>raw_data[[#This Row],[Ship_Date]]-raw_data[[#This Row],[Order_Date]]</f>
        <v>6</v>
      </c>
      <c r="F461" s="6" t="str">
        <f>IF(raw_data[[#This Row],[Delivery_Days]] &lt;= 5, "On Time", "Late")</f>
        <v>Late</v>
      </c>
      <c r="G461" t="s">
        <v>1442</v>
      </c>
      <c r="H461" t="s">
        <v>1443</v>
      </c>
      <c r="I461" t="s">
        <v>47</v>
      </c>
      <c r="J461" t="s">
        <v>39</v>
      </c>
      <c r="K461" t="s">
        <v>40</v>
      </c>
      <c r="L461" t="s">
        <v>69</v>
      </c>
      <c r="M461" t="s">
        <v>70</v>
      </c>
      <c r="N461" t="s">
        <v>49</v>
      </c>
      <c r="O461" t="s">
        <v>71</v>
      </c>
      <c r="P461">
        <v>8</v>
      </c>
      <c r="Q461">
        <v>1655.24</v>
      </c>
      <c r="R461">
        <v>15</v>
      </c>
      <c r="S461">
        <v>11255.63</v>
      </c>
      <c r="T461">
        <v>1359.09</v>
      </c>
      <c r="U461">
        <v>2013.82</v>
      </c>
      <c r="V461" s="10">
        <f>(raw_data[[#This Row],[Profit]] / (raw_data[[#This Row],[Unit_Price]]* raw_data[[#This Row],[Quantity_Sold]]))</f>
        <v>0.15207915468451705</v>
      </c>
      <c r="W461">
        <v>357</v>
      </c>
      <c r="X461" t="s">
        <v>51</v>
      </c>
      <c r="Y461" t="s">
        <v>52</v>
      </c>
      <c r="Z461">
        <v>7.99</v>
      </c>
      <c r="AA461">
        <v>4</v>
      </c>
    </row>
    <row r="462" spans="1:27" x14ac:dyDescent="0.3">
      <c r="A462" t="s">
        <v>1444</v>
      </c>
      <c r="B462" s="1">
        <v>45692</v>
      </c>
      <c r="C462" s="1" t="str">
        <f>TEXT(raw_data[[#This Row],[Order_Date]], "mmm")</f>
        <v>Feb</v>
      </c>
      <c r="D462" s="1">
        <v>45695</v>
      </c>
      <c r="E462" s="6">
        <f>raw_data[[#This Row],[Ship_Date]]-raw_data[[#This Row],[Order_Date]]</f>
        <v>3</v>
      </c>
      <c r="F462" s="6" t="str">
        <f>IF(raw_data[[#This Row],[Delivery_Days]] &lt;= 5, "On Time", "Late")</f>
        <v>On Time</v>
      </c>
      <c r="G462" t="s">
        <v>1445</v>
      </c>
      <c r="H462" t="s">
        <v>1446</v>
      </c>
      <c r="I462" t="s">
        <v>26</v>
      </c>
      <c r="J462" t="s">
        <v>94</v>
      </c>
      <c r="K462" t="s">
        <v>28</v>
      </c>
      <c r="L462" t="s">
        <v>75</v>
      </c>
      <c r="M462" t="s">
        <v>58</v>
      </c>
      <c r="N462" t="s">
        <v>31</v>
      </c>
      <c r="O462" t="s">
        <v>71</v>
      </c>
      <c r="P462">
        <v>3</v>
      </c>
      <c r="Q462">
        <v>1535.85</v>
      </c>
      <c r="R462">
        <v>15</v>
      </c>
      <c r="S462">
        <v>3916.42</v>
      </c>
      <c r="T462">
        <v>1285.98</v>
      </c>
      <c r="U462">
        <v>637.16999999999996</v>
      </c>
      <c r="V462" s="10">
        <f>(raw_data[[#This Row],[Profit]] / (raw_data[[#This Row],[Unit_Price]]* raw_data[[#This Row],[Quantity_Sold]]))</f>
        <v>0.13828824429469025</v>
      </c>
      <c r="W462">
        <v>321</v>
      </c>
      <c r="X462" t="s">
        <v>51</v>
      </c>
      <c r="Y462" t="s">
        <v>79</v>
      </c>
      <c r="Z462">
        <v>30.91</v>
      </c>
      <c r="AA462">
        <v>1</v>
      </c>
    </row>
    <row r="463" spans="1:27" x14ac:dyDescent="0.3">
      <c r="A463" t="s">
        <v>1447</v>
      </c>
      <c r="B463" s="1">
        <v>45597</v>
      </c>
      <c r="C463" s="1" t="str">
        <f>TEXT(raw_data[[#This Row],[Order_Date]], "mmm")</f>
        <v>Nov</v>
      </c>
      <c r="D463" s="1">
        <v>45603</v>
      </c>
      <c r="E463" s="6">
        <f>raw_data[[#This Row],[Ship_Date]]-raw_data[[#This Row],[Order_Date]]</f>
        <v>6</v>
      </c>
      <c r="F463" s="6" t="str">
        <f>IF(raw_data[[#This Row],[Delivery_Days]] &lt;= 5, "On Time", "Late")</f>
        <v>Late</v>
      </c>
      <c r="G463" t="s">
        <v>1448</v>
      </c>
      <c r="H463" t="s">
        <v>1449</v>
      </c>
      <c r="I463" t="s">
        <v>47</v>
      </c>
      <c r="J463" t="s">
        <v>90</v>
      </c>
      <c r="K463" t="s">
        <v>40</v>
      </c>
      <c r="L463" t="s">
        <v>41</v>
      </c>
      <c r="M463" t="s">
        <v>42</v>
      </c>
      <c r="N463" t="s">
        <v>31</v>
      </c>
      <c r="O463" t="s">
        <v>71</v>
      </c>
      <c r="P463">
        <v>3</v>
      </c>
      <c r="Q463">
        <v>1441.45</v>
      </c>
      <c r="R463">
        <v>20</v>
      </c>
      <c r="S463">
        <v>3459.48</v>
      </c>
      <c r="T463">
        <v>1161.4100000000001</v>
      </c>
      <c r="U463">
        <v>672.1</v>
      </c>
      <c r="V463" s="10">
        <f>(raw_data[[#This Row],[Profit]] / (raw_data[[#This Row],[Unit_Price]]* raw_data[[#This Row],[Quantity_Sold]]))</f>
        <v>0.15542220218067454</v>
      </c>
      <c r="W463">
        <v>133</v>
      </c>
      <c r="X463" t="s">
        <v>33</v>
      </c>
      <c r="Y463" t="s">
        <v>52</v>
      </c>
      <c r="Z463">
        <v>31.69</v>
      </c>
      <c r="AA463">
        <v>3</v>
      </c>
    </row>
    <row r="464" spans="1:27" x14ac:dyDescent="0.3">
      <c r="A464" t="s">
        <v>1450</v>
      </c>
      <c r="B464" s="1">
        <v>45277</v>
      </c>
      <c r="C464" s="1" t="str">
        <f>TEXT(raw_data[[#This Row],[Order_Date]], "mmm")</f>
        <v>Dec</v>
      </c>
      <c r="D464" s="1">
        <v>45287</v>
      </c>
      <c r="E464" s="6">
        <f>raw_data[[#This Row],[Ship_Date]]-raw_data[[#This Row],[Order_Date]]</f>
        <v>10</v>
      </c>
      <c r="F464" s="6" t="str">
        <f>IF(raw_data[[#This Row],[Delivery_Days]] &lt;= 5, "On Time", "Late")</f>
        <v>Late</v>
      </c>
      <c r="G464" t="s">
        <v>1451</v>
      </c>
      <c r="H464" t="s">
        <v>1452</v>
      </c>
      <c r="I464" t="s">
        <v>38</v>
      </c>
      <c r="J464" t="s">
        <v>63</v>
      </c>
      <c r="K464" t="s">
        <v>28</v>
      </c>
      <c r="L464" t="s">
        <v>41</v>
      </c>
      <c r="M464" t="s">
        <v>70</v>
      </c>
      <c r="N464" t="s">
        <v>49</v>
      </c>
      <c r="O464" t="s">
        <v>32</v>
      </c>
      <c r="P464">
        <v>3</v>
      </c>
      <c r="Q464">
        <v>858.27</v>
      </c>
      <c r="R464">
        <v>15</v>
      </c>
      <c r="S464">
        <v>2188.59</v>
      </c>
      <c r="T464">
        <v>740.62</v>
      </c>
      <c r="U464">
        <v>300.01</v>
      </c>
      <c r="V464" s="10">
        <f>(raw_data[[#This Row],[Profit]] / (raw_data[[#This Row],[Unit_Price]]* raw_data[[#This Row],[Quantity_Sold]]))</f>
        <v>0.11651733525968906</v>
      </c>
      <c r="W464">
        <v>472</v>
      </c>
      <c r="X464" t="s">
        <v>33</v>
      </c>
      <c r="Y464" t="s">
        <v>34</v>
      </c>
      <c r="Z464">
        <v>48.84</v>
      </c>
      <c r="AA464">
        <v>2</v>
      </c>
    </row>
    <row r="465" spans="1:27" x14ac:dyDescent="0.3">
      <c r="A465" t="s">
        <v>1453</v>
      </c>
      <c r="B465" s="1">
        <v>45723</v>
      </c>
      <c r="C465" s="1" t="str">
        <f>TEXT(raw_data[[#This Row],[Order_Date]], "mmm")</f>
        <v>Mar</v>
      </c>
      <c r="D465" s="1">
        <v>45725</v>
      </c>
      <c r="E465" s="6">
        <f>raw_data[[#This Row],[Ship_Date]]-raw_data[[#This Row],[Order_Date]]</f>
        <v>2</v>
      </c>
      <c r="F465" s="6" t="str">
        <f>IF(raw_data[[#This Row],[Delivery_Days]] &lt;= 5, "On Time", "Late")</f>
        <v>On Time</v>
      </c>
      <c r="G465" t="s">
        <v>1454</v>
      </c>
      <c r="H465" t="s">
        <v>1455</v>
      </c>
      <c r="I465" t="s">
        <v>62</v>
      </c>
      <c r="J465" t="s">
        <v>63</v>
      </c>
      <c r="K465" t="s">
        <v>28</v>
      </c>
      <c r="L465" t="s">
        <v>41</v>
      </c>
      <c r="M465" t="s">
        <v>58</v>
      </c>
      <c r="N465" t="s">
        <v>49</v>
      </c>
      <c r="O465" t="s">
        <v>83</v>
      </c>
      <c r="P465">
        <v>7</v>
      </c>
      <c r="Q465">
        <v>832.02</v>
      </c>
      <c r="R465">
        <v>20</v>
      </c>
      <c r="S465">
        <v>4659.3100000000004</v>
      </c>
      <c r="T465">
        <v>564.15</v>
      </c>
      <c r="U465">
        <v>1500.07</v>
      </c>
      <c r="V465" s="10">
        <f>(raw_data[[#This Row],[Profit]] / (raw_data[[#This Row],[Unit_Price]]* raw_data[[#This Row],[Quantity_Sold]]))</f>
        <v>0.25756077292098062</v>
      </c>
      <c r="W465">
        <v>60</v>
      </c>
      <c r="X465" t="s">
        <v>33</v>
      </c>
      <c r="Y465" t="s">
        <v>52</v>
      </c>
      <c r="Z465">
        <v>28.66</v>
      </c>
      <c r="AA465">
        <v>4</v>
      </c>
    </row>
    <row r="466" spans="1:27" x14ac:dyDescent="0.3">
      <c r="A466" t="s">
        <v>1456</v>
      </c>
      <c r="B466" s="1">
        <v>45711</v>
      </c>
      <c r="C466" s="1" t="str">
        <f>TEXT(raw_data[[#This Row],[Order_Date]], "mmm")</f>
        <v>Feb</v>
      </c>
      <c r="D466" s="1">
        <v>45719</v>
      </c>
      <c r="E466" s="6">
        <f>raw_data[[#This Row],[Ship_Date]]-raw_data[[#This Row],[Order_Date]]</f>
        <v>8</v>
      </c>
      <c r="F466" s="6" t="str">
        <f>IF(raw_data[[#This Row],[Delivery_Days]] &lt;= 5, "On Time", "Late")</f>
        <v>Late</v>
      </c>
      <c r="G466" t="s">
        <v>1457</v>
      </c>
      <c r="H466" t="s">
        <v>1458</v>
      </c>
      <c r="I466" t="s">
        <v>47</v>
      </c>
      <c r="J466" t="s">
        <v>98</v>
      </c>
      <c r="K466" t="s">
        <v>40</v>
      </c>
      <c r="L466" t="s">
        <v>29</v>
      </c>
      <c r="M466" t="s">
        <v>137</v>
      </c>
      <c r="N466" t="s">
        <v>49</v>
      </c>
      <c r="O466" t="s">
        <v>50</v>
      </c>
      <c r="P466">
        <v>4</v>
      </c>
      <c r="Q466">
        <v>1441.45</v>
      </c>
      <c r="R466">
        <v>10</v>
      </c>
      <c r="S466">
        <v>5189.22</v>
      </c>
      <c r="T466">
        <v>989.39</v>
      </c>
      <c r="U466">
        <v>1627.42</v>
      </c>
      <c r="V466" s="10">
        <f>(raw_data[[#This Row],[Profit]] / (raw_data[[#This Row],[Unit_Price]]* raw_data[[#This Row],[Quantity_Sold]]))</f>
        <v>0.28225398036699156</v>
      </c>
      <c r="W466">
        <v>438</v>
      </c>
      <c r="X466" t="s">
        <v>33</v>
      </c>
      <c r="Y466" t="s">
        <v>52</v>
      </c>
      <c r="Z466">
        <v>14.7</v>
      </c>
      <c r="AA466">
        <v>3</v>
      </c>
    </row>
    <row r="467" spans="1:27" x14ac:dyDescent="0.3">
      <c r="A467" t="s">
        <v>1459</v>
      </c>
      <c r="B467" s="1">
        <v>45389</v>
      </c>
      <c r="C467" s="1" t="str">
        <f>TEXT(raw_data[[#This Row],[Order_Date]], "mmm")</f>
        <v>Apr</v>
      </c>
      <c r="D467" s="1">
        <v>45394</v>
      </c>
      <c r="E467" s="6">
        <f>raw_data[[#This Row],[Ship_Date]]-raw_data[[#This Row],[Order_Date]]</f>
        <v>5</v>
      </c>
      <c r="F467" s="6" t="str">
        <f>IF(raw_data[[#This Row],[Delivery_Days]] &lt;= 5, "On Time", "Late")</f>
        <v>On Time</v>
      </c>
      <c r="G467" t="s">
        <v>1460</v>
      </c>
      <c r="H467" t="s">
        <v>1461</v>
      </c>
      <c r="I467" t="s">
        <v>38</v>
      </c>
      <c r="J467" t="s">
        <v>56</v>
      </c>
      <c r="K467" t="s">
        <v>57</v>
      </c>
      <c r="L467" t="s">
        <v>75</v>
      </c>
      <c r="M467" t="s">
        <v>127</v>
      </c>
      <c r="N467" t="s">
        <v>31</v>
      </c>
      <c r="O467" t="s">
        <v>71</v>
      </c>
      <c r="P467">
        <v>3</v>
      </c>
      <c r="Q467">
        <v>846.62</v>
      </c>
      <c r="R467">
        <v>0</v>
      </c>
      <c r="S467">
        <v>2539.86</v>
      </c>
      <c r="T467">
        <v>581.67999999999995</v>
      </c>
      <c r="U467">
        <v>794.82</v>
      </c>
      <c r="V467" s="10">
        <f>(raw_data[[#This Row],[Profit]] / (raw_data[[#This Row],[Unit_Price]]* raw_data[[#This Row],[Quantity_Sold]]))</f>
        <v>0.31293850842172405</v>
      </c>
      <c r="W467">
        <v>189</v>
      </c>
      <c r="X467" t="s">
        <v>51</v>
      </c>
      <c r="Y467" t="s">
        <v>34</v>
      </c>
      <c r="Z467">
        <v>5.46</v>
      </c>
      <c r="AA467">
        <v>2</v>
      </c>
    </row>
    <row r="468" spans="1:27" x14ac:dyDescent="0.3">
      <c r="A468" t="s">
        <v>1462</v>
      </c>
      <c r="B468" s="1">
        <v>45291</v>
      </c>
      <c r="C468" s="1" t="str">
        <f>TEXT(raw_data[[#This Row],[Order_Date]], "mmm")</f>
        <v>Dec</v>
      </c>
      <c r="D468" s="1">
        <v>45293</v>
      </c>
      <c r="E468" s="6">
        <f>raw_data[[#This Row],[Ship_Date]]-raw_data[[#This Row],[Order_Date]]</f>
        <v>2</v>
      </c>
      <c r="F468" s="6" t="str">
        <f>IF(raw_data[[#This Row],[Delivery_Days]] &lt;= 5, "On Time", "Late")</f>
        <v>On Time</v>
      </c>
      <c r="G468" t="s">
        <v>1463</v>
      </c>
      <c r="H468" t="s">
        <v>1464</v>
      </c>
      <c r="I468" t="s">
        <v>26</v>
      </c>
      <c r="J468" t="s">
        <v>94</v>
      </c>
      <c r="K468" t="s">
        <v>28</v>
      </c>
      <c r="L468" t="s">
        <v>75</v>
      </c>
      <c r="M468" t="s">
        <v>137</v>
      </c>
      <c r="N468" t="s">
        <v>49</v>
      </c>
      <c r="O468" t="s">
        <v>43</v>
      </c>
      <c r="P468">
        <v>7</v>
      </c>
      <c r="Q468">
        <v>1441.01</v>
      </c>
      <c r="R468">
        <v>20</v>
      </c>
      <c r="S468">
        <v>8069.66</v>
      </c>
      <c r="T468">
        <v>975.37</v>
      </c>
      <c r="U468">
        <v>2607.58</v>
      </c>
      <c r="V468" s="10">
        <f>(raw_data[[#This Row],[Profit]] / (raw_data[[#This Row],[Unit_Price]]* raw_data[[#This Row],[Quantity_Sold]]))</f>
        <v>0.25850717800114403</v>
      </c>
      <c r="W468">
        <v>476</v>
      </c>
      <c r="X468" t="s">
        <v>33</v>
      </c>
      <c r="Y468" t="s">
        <v>79</v>
      </c>
      <c r="Z468">
        <v>45.87</v>
      </c>
      <c r="AA468">
        <v>5</v>
      </c>
    </row>
    <row r="469" spans="1:27" x14ac:dyDescent="0.3">
      <c r="A469" t="s">
        <v>1465</v>
      </c>
      <c r="B469" s="1">
        <v>45761</v>
      </c>
      <c r="C469" s="1" t="str">
        <f>TEXT(raw_data[[#This Row],[Order_Date]], "mmm")</f>
        <v>Apr</v>
      </c>
      <c r="D469" s="1">
        <v>45767</v>
      </c>
      <c r="E469" s="6">
        <f>raw_data[[#This Row],[Ship_Date]]-raw_data[[#This Row],[Order_Date]]</f>
        <v>6</v>
      </c>
      <c r="F469" s="6" t="str">
        <f>IF(raw_data[[#This Row],[Delivery_Days]] &lt;= 5, "On Time", "Late")</f>
        <v>Late</v>
      </c>
      <c r="G469" t="s">
        <v>1466</v>
      </c>
      <c r="H469" t="s">
        <v>1467</v>
      </c>
      <c r="I469" t="s">
        <v>38</v>
      </c>
      <c r="J469" t="s">
        <v>39</v>
      </c>
      <c r="K469" t="s">
        <v>40</v>
      </c>
      <c r="L469" t="s">
        <v>29</v>
      </c>
      <c r="M469" t="s">
        <v>30</v>
      </c>
      <c r="N469" t="s">
        <v>49</v>
      </c>
      <c r="O469" t="s">
        <v>83</v>
      </c>
      <c r="P469">
        <v>7</v>
      </c>
      <c r="Q469">
        <v>1033.8599999999999</v>
      </c>
      <c r="R469">
        <v>10</v>
      </c>
      <c r="S469">
        <v>6513.32</v>
      </c>
      <c r="T469">
        <v>923.5</v>
      </c>
      <c r="U469">
        <v>695.27</v>
      </c>
      <c r="V469" s="10">
        <f>(raw_data[[#This Row],[Profit]] / (raw_data[[#This Row],[Unit_Price]]* raw_data[[#This Row],[Quantity_Sold]]))</f>
        <v>9.6071311119770297E-2</v>
      </c>
      <c r="W469">
        <v>91</v>
      </c>
      <c r="X469" t="s">
        <v>51</v>
      </c>
      <c r="Y469" t="s">
        <v>34</v>
      </c>
      <c r="Z469">
        <v>27.67</v>
      </c>
      <c r="AA469">
        <v>3</v>
      </c>
    </row>
    <row r="470" spans="1:27" x14ac:dyDescent="0.3">
      <c r="A470" t="s">
        <v>1468</v>
      </c>
      <c r="B470" s="1">
        <v>45368</v>
      </c>
      <c r="C470" s="1" t="str">
        <f>TEXT(raw_data[[#This Row],[Order_Date]], "mmm")</f>
        <v>Mar</v>
      </c>
      <c r="D470" s="1">
        <v>45370</v>
      </c>
      <c r="E470" s="6">
        <f>raw_data[[#This Row],[Ship_Date]]-raw_data[[#This Row],[Order_Date]]</f>
        <v>2</v>
      </c>
      <c r="F470" s="6" t="str">
        <f>IF(raw_data[[#This Row],[Delivery_Days]] &lt;= 5, "On Time", "Late")</f>
        <v>On Time</v>
      </c>
      <c r="G470" t="s">
        <v>1469</v>
      </c>
      <c r="H470" t="s">
        <v>1470</v>
      </c>
      <c r="I470" t="s">
        <v>62</v>
      </c>
      <c r="J470" t="s">
        <v>98</v>
      </c>
      <c r="K470" t="s">
        <v>40</v>
      </c>
      <c r="L470" t="s">
        <v>41</v>
      </c>
      <c r="M470" t="s">
        <v>70</v>
      </c>
      <c r="N470" t="s">
        <v>49</v>
      </c>
      <c r="O470" t="s">
        <v>71</v>
      </c>
      <c r="P470">
        <v>9</v>
      </c>
      <c r="Q470">
        <v>668.77</v>
      </c>
      <c r="R470">
        <v>15</v>
      </c>
      <c r="S470">
        <v>5116.09</v>
      </c>
      <c r="T470">
        <v>429.71</v>
      </c>
      <c r="U470">
        <v>1828.81</v>
      </c>
      <c r="V470" s="10">
        <f>(raw_data[[#This Row],[Profit]] / (raw_data[[#This Row],[Unit_Price]]* raw_data[[#This Row],[Quantity_Sold]]))</f>
        <v>0.30384304186956818</v>
      </c>
      <c r="W470">
        <v>255</v>
      </c>
      <c r="X470" t="s">
        <v>51</v>
      </c>
      <c r="Y470" t="s">
        <v>52</v>
      </c>
      <c r="Z470">
        <v>21.23</v>
      </c>
      <c r="AA470">
        <v>4</v>
      </c>
    </row>
    <row r="471" spans="1:27" x14ac:dyDescent="0.3">
      <c r="A471" t="s">
        <v>1471</v>
      </c>
      <c r="B471" s="1">
        <v>45537</v>
      </c>
      <c r="C471" s="1" t="str">
        <f>TEXT(raw_data[[#This Row],[Order_Date]], "mmm")</f>
        <v>Sep</v>
      </c>
      <c r="D471" s="1">
        <v>45540</v>
      </c>
      <c r="E471" s="6">
        <f>raw_data[[#This Row],[Ship_Date]]-raw_data[[#This Row],[Order_Date]]</f>
        <v>3</v>
      </c>
      <c r="F471" s="6" t="str">
        <f>IF(raw_data[[#This Row],[Delivery_Days]] &lt;= 5, "On Time", "Late")</f>
        <v>On Time</v>
      </c>
      <c r="G471" t="s">
        <v>1472</v>
      </c>
      <c r="H471" t="s">
        <v>1473</v>
      </c>
      <c r="I471" t="s">
        <v>62</v>
      </c>
      <c r="J471" t="s">
        <v>63</v>
      </c>
      <c r="K471" t="s">
        <v>28</v>
      </c>
      <c r="L471" t="s">
        <v>69</v>
      </c>
      <c r="M471" t="s">
        <v>64</v>
      </c>
      <c r="N471" t="s">
        <v>31</v>
      </c>
      <c r="O471" t="s">
        <v>71</v>
      </c>
      <c r="P471">
        <v>5</v>
      </c>
      <c r="Q471">
        <v>1667.7</v>
      </c>
      <c r="R471">
        <v>20</v>
      </c>
      <c r="S471">
        <v>6670.8</v>
      </c>
      <c r="T471">
        <v>1157.22</v>
      </c>
      <c r="U471">
        <v>2041.92</v>
      </c>
      <c r="V471" s="10">
        <f>(raw_data[[#This Row],[Profit]] / (raw_data[[#This Row],[Unit_Price]]* raw_data[[#This Row],[Quantity_Sold]]))</f>
        <v>0.24487857528332435</v>
      </c>
      <c r="W471">
        <v>284</v>
      </c>
      <c r="X471" t="s">
        <v>51</v>
      </c>
      <c r="Y471" t="s">
        <v>34</v>
      </c>
      <c r="Z471">
        <v>13.5</v>
      </c>
      <c r="AA471">
        <v>1</v>
      </c>
    </row>
    <row r="472" spans="1:27" x14ac:dyDescent="0.3">
      <c r="A472" t="s">
        <v>1474</v>
      </c>
      <c r="B472" s="1">
        <v>45607</v>
      </c>
      <c r="C472" s="1" t="str">
        <f>TEXT(raw_data[[#This Row],[Order_Date]], "mmm")</f>
        <v>Nov</v>
      </c>
      <c r="D472" s="1">
        <v>45615</v>
      </c>
      <c r="E472" s="6">
        <f>raw_data[[#This Row],[Ship_Date]]-raw_data[[#This Row],[Order_Date]]</f>
        <v>8</v>
      </c>
      <c r="F472" s="6" t="str">
        <f>IF(raw_data[[#This Row],[Delivery_Days]] &lt;= 5, "On Time", "Late")</f>
        <v>Late</v>
      </c>
      <c r="G472" t="s">
        <v>1475</v>
      </c>
      <c r="H472" t="s">
        <v>1476</v>
      </c>
      <c r="I472" t="s">
        <v>26</v>
      </c>
      <c r="J472" t="s">
        <v>56</v>
      </c>
      <c r="K472" t="s">
        <v>57</v>
      </c>
      <c r="L472" t="s">
        <v>41</v>
      </c>
      <c r="M472" t="s">
        <v>58</v>
      </c>
      <c r="N472" t="s">
        <v>31</v>
      </c>
      <c r="O472" t="s">
        <v>43</v>
      </c>
      <c r="P472">
        <v>3</v>
      </c>
      <c r="Q472">
        <v>966.98</v>
      </c>
      <c r="R472">
        <v>15</v>
      </c>
      <c r="S472">
        <v>2465.8000000000002</v>
      </c>
      <c r="T472">
        <v>706.79</v>
      </c>
      <c r="U472">
        <v>663.48</v>
      </c>
      <c r="V472" s="10">
        <f>(raw_data[[#This Row],[Profit]] / (raw_data[[#This Row],[Unit_Price]]* raw_data[[#This Row],[Quantity_Sold]]))</f>
        <v>0.22871207263852406</v>
      </c>
      <c r="W472">
        <v>363</v>
      </c>
      <c r="X472" t="s">
        <v>51</v>
      </c>
      <c r="Y472" t="s">
        <v>79</v>
      </c>
      <c r="Z472">
        <v>27.18</v>
      </c>
      <c r="AA472">
        <v>2</v>
      </c>
    </row>
    <row r="473" spans="1:27" x14ac:dyDescent="0.3">
      <c r="A473" t="s">
        <v>1477</v>
      </c>
      <c r="B473" s="1">
        <v>45610</v>
      </c>
      <c r="C473" s="1" t="str">
        <f>TEXT(raw_data[[#This Row],[Order_Date]], "mmm")</f>
        <v>Nov</v>
      </c>
      <c r="D473" s="1">
        <v>45619</v>
      </c>
      <c r="E473" s="6">
        <f>raw_data[[#This Row],[Ship_Date]]-raw_data[[#This Row],[Order_Date]]</f>
        <v>9</v>
      </c>
      <c r="F473" s="6" t="str">
        <f>IF(raw_data[[#This Row],[Delivery_Days]] &lt;= 5, "On Time", "Late")</f>
        <v>Late</v>
      </c>
      <c r="G473" t="s">
        <v>1478</v>
      </c>
      <c r="H473" t="s">
        <v>1479</v>
      </c>
      <c r="I473" t="s">
        <v>62</v>
      </c>
      <c r="J473" t="s">
        <v>27</v>
      </c>
      <c r="K473" t="s">
        <v>28</v>
      </c>
      <c r="L473" t="s">
        <v>69</v>
      </c>
      <c r="M473" t="s">
        <v>70</v>
      </c>
      <c r="N473" t="s">
        <v>49</v>
      </c>
      <c r="O473" t="s">
        <v>83</v>
      </c>
      <c r="P473">
        <v>5</v>
      </c>
      <c r="Q473">
        <v>447.28</v>
      </c>
      <c r="R473">
        <v>5</v>
      </c>
      <c r="S473">
        <v>2124.58</v>
      </c>
      <c r="T473">
        <v>380.41</v>
      </c>
      <c r="U473">
        <v>317.63</v>
      </c>
      <c r="V473" s="10">
        <f>(raw_data[[#This Row],[Profit]] / (raw_data[[#This Row],[Unit_Price]]* raw_data[[#This Row],[Quantity_Sold]]))</f>
        <v>0.14202736540869257</v>
      </c>
      <c r="W473">
        <v>497</v>
      </c>
      <c r="X473" t="s">
        <v>33</v>
      </c>
      <c r="Y473" t="s">
        <v>52</v>
      </c>
      <c r="Z473">
        <v>39.51</v>
      </c>
      <c r="AA473">
        <v>2</v>
      </c>
    </row>
    <row r="474" spans="1:27" x14ac:dyDescent="0.3">
      <c r="A474" t="s">
        <v>1480</v>
      </c>
      <c r="B474" s="1">
        <v>45686</v>
      </c>
      <c r="C474" s="1" t="str">
        <f>TEXT(raw_data[[#This Row],[Order_Date]], "mmm")</f>
        <v>Jan</v>
      </c>
      <c r="D474" s="1">
        <v>45688</v>
      </c>
      <c r="E474" s="6">
        <f>raw_data[[#This Row],[Ship_Date]]-raw_data[[#This Row],[Order_Date]]</f>
        <v>2</v>
      </c>
      <c r="F474" s="6" t="str">
        <f>IF(raw_data[[#This Row],[Delivery_Days]] &lt;= 5, "On Time", "Late")</f>
        <v>On Time</v>
      </c>
      <c r="G474" t="s">
        <v>1481</v>
      </c>
      <c r="H474" t="s">
        <v>1482</v>
      </c>
      <c r="I474" t="s">
        <v>47</v>
      </c>
      <c r="J474" t="s">
        <v>68</v>
      </c>
      <c r="K474" t="s">
        <v>57</v>
      </c>
      <c r="L474" t="s">
        <v>29</v>
      </c>
      <c r="M474" t="s">
        <v>137</v>
      </c>
      <c r="N474" t="s">
        <v>31</v>
      </c>
      <c r="O474" t="s">
        <v>83</v>
      </c>
      <c r="P474">
        <v>2</v>
      </c>
      <c r="Q474">
        <v>1548.09</v>
      </c>
      <c r="R474">
        <v>10</v>
      </c>
      <c r="S474">
        <v>2786.56</v>
      </c>
      <c r="T474">
        <v>940.91</v>
      </c>
      <c r="U474">
        <v>1092.92</v>
      </c>
      <c r="V474" s="10">
        <f>(raw_data[[#This Row],[Profit]] / (raw_data[[#This Row],[Unit_Price]]* raw_data[[#This Row],[Quantity_Sold]]))</f>
        <v>0.35298981325375145</v>
      </c>
      <c r="W474">
        <v>475</v>
      </c>
      <c r="X474" t="s">
        <v>33</v>
      </c>
      <c r="Y474" t="s">
        <v>79</v>
      </c>
      <c r="Z474">
        <v>11.92</v>
      </c>
      <c r="AA474">
        <v>1</v>
      </c>
    </row>
    <row r="475" spans="1:27" x14ac:dyDescent="0.3">
      <c r="A475" t="s">
        <v>1483</v>
      </c>
      <c r="B475" s="1">
        <v>45482</v>
      </c>
      <c r="C475" s="1" t="str">
        <f>TEXT(raw_data[[#This Row],[Order_Date]], "mmm")</f>
        <v>Jul</v>
      </c>
      <c r="D475" s="1">
        <v>45488</v>
      </c>
      <c r="E475" s="6">
        <f>raw_data[[#This Row],[Ship_Date]]-raw_data[[#This Row],[Order_Date]]</f>
        <v>6</v>
      </c>
      <c r="F475" s="6" t="str">
        <f>IF(raw_data[[#This Row],[Delivery_Days]] &lt;= 5, "On Time", "Late")</f>
        <v>Late</v>
      </c>
      <c r="G475" t="s">
        <v>1484</v>
      </c>
      <c r="H475" t="s">
        <v>1485</v>
      </c>
      <c r="I475" t="s">
        <v>26</v>
      </c>
      <c r="J475" t="s">
        <v>98</v>
      </c>
      <c r="K475" t="s">
        <v>40</v>
      </c>
      <c r="L475" t="s">
        <v>75</v>
      </c>
      <c r="M475" t="s">
        <v>150</v>
      </c>
      <c r="N475" t="s">
        <v>31</v>
      </c>
      <c r="O475" t="s">
        <v>43</v>
      </c>
      <c r="P475">
        <v>5</v>
      </c>
      <c r="Q475">
        <v>1275.3</v>
      </c>
      <c r="R475">
        <v>20</v>
      </c>
      <c r="S475">
        <v>5101.2</v>
      </c>
      <c r="T475">
        <v>1016.93</v>
      </c>
      <c r="U475">
        <v>1033.48</v>
      </c>
      <c r="V475" s="10">
        <f>(raw_data[[#This Row],[Profit]] / (raw_data[[#This Row],[Unit_Price]]* raw_data[[#This Row],[Quantity_Sold]]))</f>
        <v>0.16207637418646592</v>
      </c>
      <c r="W475">
        <v>485</v>
      </c>
      <c r="X475" t="s">
        <v>33</v>
      </c>
      <c r="Y475" t="s">
        <v>34</v>
      </c>
      <c r="Z475">
        <v>43.85</v>
      </c>
      <c r="AA475">
        <v>3</v>
      </c>
    </row>
    <row r="476" spans="1:27" x14ac:dyDescent="0.3">
      <c r="A476" t="s">
        <v>1486</v>
      </c>
      <c r="B476" s="1">
        <v>45760</v>
      </c>
      <c r="C476" s="1" t="str">
        <f>TEXT(raw_data[[#This Row],[Order_Date]], "mmm")</f>
        <v>Apr</v>
      </c>
      <c r="D476" s="1">
        <v>45765</v>
      </c>
      <c r="E476" s="6">
        <f>raw_data[[#This Row],[Ship_Date]]-raw_data[[#This Row],[Order_Date]]</f>
        <v>5</v>
      </c>
      <c r="F476" s="6" t="str">
        <f>IF(raw_data[[#This Row],[Delivery_Days]] &lt;= 5, "On Time", "Late")</f>
        <v>On Time</v>
      </c>
      <c r="G476" t="s">
        <v>1487</v>
      </c>
      <c r="H476" t="s">
        <v>1488</v>
      </c>
      <c r="I476" t="s">
        <v>38</v>
      </c>
      <c r="J476" t="s">
        <v>94</v>
      </c>
      <c r="K476" t="s">
        <v>28</v>
      </c>
      <c r="L476" t="s">
        <v>29</v>
      </c>
      <c r="M476" t="s">
        <v>70</v>
      </c>
      <c r="N476" t="s">
        <v>49</v>
      </c>
      <c r="O476" t="s">
        <v>50</v>
      </c>
      <c r="P476">
        <v>10</v>
      </c>
      <c r="Q476">
        <v>1116.95</v>
      </c>
      <c r="R476">
        <v>15</v>
      </c>
      <c r="S476">
        <v>9494.07</v>
      </c>
      <c r="T476">
        <v>701.18</v>
      </c>
      <c r="U476">
        <v>3534.05</v>
      </c>
      <c r="V476" s="10">
        <f>(raw_data[[#This Row],[Profit]] / (raw_data[[#This Row],[Unit_Price]]* raw_data[[#This Row],[Quantity_Sold]]))</f>
        <v>0.31640180849635169</v>
      </c>
      <c r="W476">
        <v>45</v>
      </c>
      <c r="X476" t="s">
        <v>33</v>
      </c>
      <c r="Y476" t="s">
        <v>34</v>
      </c>
      <c r="Z476">
        <v>12.33</v>
      </c>
      <c r="AA476">
        <v>4</v>
      </c>
    </row>
    <row r="477" spans="1:27" x14ac:dyDescent="0.3">
      <c r="A477" t="s">
        <v>1489</v>
      </c>
      <c r="B477" s="1">
        <v>45749</v>
      </c>
      <c r="C477" s="1" t="str">
        <f>TEXT(raw_data[[#This Row],[Order_Date]], "mmm")</f>
        <v>Apr</v>
      </c>
      <c r="D477" s="1">
        <v>45759</v>
      </c>
      <c r="E477" s="6">
        <f>raw_data[[#This Row],[Ship_Date]]-raw_data[[#This Row],[Order_Date]]</f>
        <v>10</v>
      </c>
      <c r="F477" s="6" t="str">
        <f>IF(raw_data[[#This Row],[Delivery_Days]] &lt;= 5, "On Time", "Late")</f>
        <v>Late</v>
      </c>
      <c r="G477" t="s">
        <v>1490</v>
      </c>
      <c r="H477" t="s">
        <v>1491</v>
      </c>
      <c r="I477" t="s">
        <v>38</v>
      </c>
      <c r="J477" t="s">
        <v>63</v>
      </c>
      <c r="K477" t="s">
        <v>28</v>
      </c>
      <c r="L477" t="s">
        <v>41</v>
      </c>
      <c r="M477" t="s">
        <v>70</v>
      </c>
      <c r="N477" t="s">
        <v>31</v>
      </c>
      <c r="O477" t="s">
        <v>32</v>
      </c>
      <c r="P477">
        <v>7</v>
      </c>
      <c r="Q477">
        <v>632.16999999999996</v>
      </c>
      <c r="R477">
        <v>10</v>
      </c>
      <c r="S477">
        <v>3982.67</v>
      </c>
      <c r="T477">
        <v>550.70000000000005</v>
      </c>
      <c r="U477">
        <v>513.26</v>
      </c>
      <c r="V477" s="10">
        <f>(raw_data[[#This Row],[Profit]] / (raw_data[[#This Row],[Unit_Price]]* raw_data[[#This Row],[Quantity_Sold]]))</f>
        <v>0.11598598026299436</v>
      </c>
      <c r="W477">
        <v>426</v>
      </c>
      <c r="X477" t="s">
        <v>51</v>
      </c>
      <c r="Y477" t="s">
        <v>52</v>
      </c>
      <c r="Z477">
        <v>13.99</v>
      </c>
      <c r="AA477">
        <v>4</v>
      </c>
    </row>
    <row r="478" spans="1:27" x14ac:dyDescent="0.3">
      <c r="A478" t="s">
        <v>1492</v>
      </c>
      <c r="B478" s="1">
        <v>45466</v>
      </c>
      <c r="C478" s="1" t="str">
        <f>TEXT(raw_data[[#This Row],[Order_Date]], "mmm")</f>
        <v>Jun</v>
      </c>
      <c r="D478" s="1">
        <v>45472</v>
      </c>
      <c r="E478" s="6">
        <f>raw_data[[#This Row],[Ship_Date]]-raw_data[[#This Row],[Order_Date]]</f>
        <v>6</v>
      </c>
      <c r="F478" s="6" t="str">
        <f>IF(raw_data[[#This Row],[Delivery_Days]] &lt;= 5, "On Time", "Late")</f>
        <v>Late</v>
      </c>
      <c r="G478" t="s">
        <v>1493</v>
      </c>
      <c r="H478" t="s">
        <v>1494</v>
      </c>
      <c r="I478" t="s">
        <v>38</v>
      </c>
      <c r="J478" t="s">
        <v>68</v>
      </c>
      <c r="K478" t="s">
        <v>57</v>
      </c>
      <c r="L478" t="s">
        <v>75</v>
      </c>
      <c r="M478" t="s">
        <v>30</v>
      </c>
      <c r="N478" t="s">
        <v>31</v>
      </c>
      <c r="O478" t="s">
        <v>50</v>
      </c>
      <c r="P478">
        <v>7</v>
      </c>
      <c r="Q478">
        <v>1147.96</v>
      </c>
      <c r="R478">
        <v>0</v>
      </c>
      <c r="S478">
        <v>8035.72</v>
      </c>
      <c r="T478">
        <v>949.3</v>
      </c>
      <c r="U478">
        <v>1390.62</v>
      </c>
      <c r="V478" s="10">
        <f>(raw_data[[#This Row],[Profit]] / (raw_data[[#This Row],[Unit_Price]]* raw_data[[#This Row],[Quantity_Sold]]))</f>
        <v>0.1730548102721349</v>
      </c>
      <c r="W478">
        <v>47</v>
      </c>
      <c r="X478" t="s">
        <v>33</v>
      </c>
      <c r="Y478" t="s">
        <v>52</v>
      </c>
      <c r="Z478">
        <v>20.38</v>
      </c>
      <c r="AA478">
        <v>4</v>
      </c>
    </row>
    <row r="479" spans="1:27" x14ac:dyDescent="0.3">
      <c r="A479" t="s">
        <v>1495</v>
      </c>
      <c r="B479" s="1">
        <v>45910</v>
      </c>
      <c r="C479" s="1" t="str">
        <f>TEXT(raw_data[[#This Row],[Order_Date]], "mmm")</f>
        <v>Sep</v>
      </c>
      <c r="D479" s="1">
        <v>45917</v>
      </c>
      <c r="E479" s="6">
        <f>raw_data[[#This Row],[Ship_Date]]-raw_data[[#This Row],[Order_Date]]</f>
        <v>7</v>
      </c>
      <c r="F479" s="6" t="str">
        <f>IF(raw_data[[#This Row],[Delivery_Days]] &lt;= 5, "On Time", "Late")</f>
        <v>Late</v>
      </c>
      <c r="G479" t="s">
        <v>1496</v>
      </c>
      <c r="H479" t="s">
        <v>1497</v>
      </c>
      <c r="I479" t="s">
        <v>26</v>
      </c>
      <c r="J479" t="s">
        <v>56</v>
      </c>
      <c r="K479" t="s">
        <v>57</v>
      </c>
      <c r="L479" t="s">
        <v>41</v>
      </c>
      <c r="M479" t="s">
        <v>150</v>
      </c>
      <c r="N479" t="s">
        <v>31</v>
      </c>
      <c r="O479" t="s">
        <v>43</v>
      </c>
      <c r="P479">
        <v>9</v>
      </c>
      <c r="Q479">
        <v>1078.19</v>
      </c>
      <c r="R479">
        <v>0</v>
      </c>
      <c r="S479">
        <v>9703.7099999999991</v>
      </c>
      <c r="T479">
        <v>740.94</v>
      </c>
      <c r="U479">
        <v>3035.25</v>
      </c>
      <c r="V479" s="10">
        <f>(raw_data[[#This Row],[Profit]] / (raw_data[[#This Row],[Unit_Price]]* raw_data[[#This Row],[Quantity_Sold]]))</f>
        <v>0.31279273597417889</v>
      </c>
      <c r="W479">
        <v>76</v>
      </c>
      <c r="X479" t="s">
        <v>33</v>
      </c>
      <c r="Y479" t="s">
        <v>52</v>
      </c>
      <c r="Z479">
        <v>45.63</v>
      </c>
      <c r="AA479">
        <v>2</v>
      </c>
    </row>
    <row r="480" spans="1:27" x14ac:dyDescent="0.3">
      <c r="A480" t="s">
        <v>1498</v>
      </c>
      <c r="B480" s="1">
        <v>45736</v>
      </c>
      <c r="C480" s="1" t="str">
        <f>TEXT(raw_data[[#This Row],[Order_Date]], "mmm")</f>
        <v>Mar</v>
      </c>
      <c r="D480" s="1">
        <v>45745</v>
      </c>
      <c r="E480" s="6">
        <f>raw_data[[#This Row],[Ship_Date]]-raw_data[[#This Row],[Order_Date]]</f>
        <v>9</v>
      </c>
      <c r="F480" s="6" t="str">
        <f>IF(raw_data[[#This Row],[Delivery_Days]] &lt;= 5, "On Time", "Late")</f>
        <v>Late</v>
      </c>
      <c r="G480" t="s">
        <v>1499</v>
      </c>
      <c r="H480" t="s">
        <v>1500</v>
      </c>
      <c r="I480" t="s">
        <v>47</v>
      </c>
      <c r="J480" t="s">
        <v>68</v>
      </c>
      <c r="K480" t="s">
        <v>57</v>
      </c>
      <c r="L480" t="s">
        <v>69</v>
      </c>
      <c r="M480" t="s">
        <v>64</v>
      </c>
      <c r="N480" t="s">
        <v>31</v>
      </c>
      <c r="O480" t="s">
        <v>32</v>
      </c>
      <c r="P480">
        <v>2</v>
      </c>
      <c r="Q480">
        <v>143.07</v>
      </c>
      <c r="R480">
        <v>0</v>
      </c>
      <c r="S480">
        <v>286.14</v>
      </c>
      <c r="T480">
        <v>107.88</v>
      </c>
      <c r="U480">
        <v>70.38</v>
      </c>
      <c r="V480" s="10">
        <f>(raw_data[[#This Row],[Profit]] / (raw_data[[#This Row],[Unit_Price]]* raw_data[[#This Row],[Quantity_Sold]]))</f>
        <v>0.24596351436359823</v>
      </c>
      <c r="W480">
        <v>237</v>
      </c>
      <c r="X480" t="s">
        <v>51</v>
      </c>
      <c r="Y480" t="s">
        <v>79</v>
      </c>
      <c r="Z480">
        <v>16.47</v>
      </c>
      <c r="AA480">
        <v>1</v>
      </c>
    </row>
    <row r="481" spans="1:27" x14ac:dyDescent="0.3">
      <c r="A481" t="s">
        <v>1501</v>
      </c>
      <c r="B481" s="1">
        <v>45825</v>
      </c>
      <c r="C481" s="1" t="str">
        <f>TEXT(raw_data[[#This Row],[Order_Date]], "mmm")</f>
        <v>Jun</v>
      </c>
      <c r="D481" s="1">
        <v>45832</v>
      </c>
      <c r="E481" s="6">
        <f>raw_data[[#This Row],[Ship_Date]]-raw_data[[#This Row],[Order_Date]]</f>
        <v>7</v>
      </c>
      <c r="F481" s="6" t="str">
        <f>IF(raw_data[[#This Row],[Delivery_Days]] &lt;= 5, "On Time", "Late")</f>
        <v>Late</v>
      </c>
      <c r="G481" t="s">
        <v>1502</v>
      </c>
      <c r="H481" t="s">
        <v>1503</v>
      </c>
      <c r="I481" t="s">
        <v>62</v>
      </c>
      <c r="J481" t="s">
        <v>39</v>
      </c>
      <c r="K481" t="s">
        <v>40</v>
      </c>
      <c r="L481" t="s">
        <v>29</v>
      </c>
      <c r="M481" t="s">
        <v>150</v>
      </c>
      <c r="N481" t="s">
        <v>31</v>
      </c>
      <c r="O481" t="s">
        <v>83</v>
      </c>
      <c r="P481">
        <v>3</v>
      </c>
      <c r="Q481">
        <v>400.13</v>
      </c>
      <c r="R481">
        <v>15</v>
      </c>
      <c r="S481">
        <v>1020.33</v>
      </c>
      <c r="T481">
        <v>245.51</v>
      </c>
      <c r="U481">
        <v>394.28</v>
      </c>
      <c r="V481" s="10">
        <f>(raw_data[[#This Row],[Profit]] / (raw_data[[#This Row],[Unit_Price]]* raw_data[[#This Row],[Quantity_Sold]]))</f>
        <v>0.32845991719357875</v>
      </c>
      <c r="W481">
        <v>370</v>
      </c>
      <c r="X481" t="s">
        <v>51</v>
      </c>
      <c r="Y481" t="s">
        <v>52</v>
      </c>
      <c r="Z481">
        <v>25.25</v>
      </c>
      <c r="AA481">
        <v>3</v>
      </c>
    </row>
    <row r="482" spans="1:27" x14ac:dyDescent="0.3">
      <c r="A482" t="s">
        <v>1504</v>
      </c>
      <c r="B482" s="1">
        <v>45887</v>
      </c>
      <c r="C482" s="1" t="str">
        <f>TEXT(raw_data[[#This Row],[Order_Date]], "mmm")</f>
        <v>Aug</v>
      </c>
      <c r="D482" s="1">
        <v>45889</v>
      </c>
      <c r="E482" s="6">
        <f>raw_data[[#This Row],[Ship_Date]]-raw_data[[#This Row],[Order_Date]]</f>
        <v>2</v>
      </c>
      <c r="F482" s="6" t="str">
        <f>IF(raw_data[[#This Row],[Delivery_Days]] &lt;= 5, "On Time", "Late")</f>
        <v>On Time</v>
      </c>
      <c r="G482" t="s">
        <v>1505</v>
      </c>
      <c r="H482" t="s">
        <v>1506</v>
      </c>
      <c r="I482" t="s">
        <v>47</v>
      </c>
      <c r="J482" t="s">
        <v>94</v>
      </c>
      <c r="K482" t="s">
        <v>28</v>
      </c>
      <c r="L482" t="s">
        <v>41</v>
      </c>
      <c r="M482" t="s">
        <v>137</v>
      </c>
      <c r="N482" t="s">
        <v>49</v>
      </c>
      <c r="O482" t="s">
        <v>32</v>
      </c>
      <c r="P482">
        <v>10</v>
      </c>
      <c r="Q482">
        <v>410.92</v>
      </c>
      <c r="R482">
        <v>10</v>
      </c>
      <c r="S482">
        <v>3698.28</v>
      </c>
      <c r="T482">
        <v>354</v>
      </c>
      <c r="U482">
        <v>512.28</v>
      </c>
      <c r="V482" s="10">
        <f>(raw_data[[#This Row],[Profit]] / (raw_data[[#This Row],[Unit_Price]]* raw_data[[#This Row],[Quantity_Sold]]))</f>
        <v>0.12466660177163438</v>
      </c>
      <c r="W482">
        <v>202</v>
      </c>
      <c r="X482" t="s">
        <v>33</v>
      </c>
      <c r="Y482" t="s">
        <v>34</v>
      </c>
      <c r="Z482">
        <v>12.73</v>
      </c>
      <c r="AA482">
        <v>4</v>
      </c>
    </row>
    <row r="483" spans="1:27" x14ac:dyDescent="0.3">
      <c r="A483" t="s">
        <v>1507</v>
      </c>
      <c r="B483" s="1">
        <v>45252</v>
      </c>
      <c r="C483" s="1" t="str">
        <f>TEXT(raw_data[[#This Row],[Order_Date]], "mmm")</f>
        <v>Nov</v>
      </c>
      <c r="D483" s="1">
        <v>45262</v>
      </c>
      <c r="E483" s="6">
        <f>raw_data[[#This Row],[Ship_Date]]-raw_data[[#This Row],[Order_Date]]</f>
        <v>10</v>
      </c>
      <c r="F483" s="6" t="str">
        <f>IF(raw_data[[#This Row],[Delivery_Days]] &lt;= 5, "On Time", "Late")</f>
        <v>Late</v>
      </c>
      <c r="G483" t="s">
        <v>1508</v>
      </c>
      <c r="H483" t="s">
        <v>1509</v>
      </c>
      <c r="I483" t="s">
        <v>62</v>
      </c>
      <c r="J483" t="s">
        <v>98</v>
      </c>
      <c r="K483" t="s">
        <v>40</v>
      </c>
      <c r="L483" t="s">
        <v>75</v>
      </c>
      <c r="M483" t="s">
        <v>64</v>
      </c>
      <c r="N483" t="s">
        <v>31</v>
      </c>
      <c r="O483" t="s">
        <v>43</v>
      </c>
      <c r="P483">
        <v>5</v>
      </c>
      <c r="Q483">
        <v>1465.53</v>
      </c>
      <c r="R483">
        <v>20</v>
      </c>
      <c r="S483">
        <v>5862.12</v>
      </c>
      <c r="T483">
        <v>1236.82</v>
      </c>
      <c r="U483">
        <v>914.84</v>
      </c>
      <c r="V483" s="10">
        <f>(raw_data[[#This Row],[Profit]] / (raw_data[[#This Row],[Unit_Price]]* raw_data[[#This Row],[Quantity_Sold]]))</f>
        <v>0.12484766603208397</v>
      </c>
      <c r="W483">
        <v>44</v>
      </c>
      <c r="X483" t="s">
        <v>33</v>
      </c>
      <c r="Y483" t="s">
        <v>34</v>
      </c>
      <c r="Z483">
        <v>5.62</v>
      </c>
      <c r="AA483">
        <v>1</v>
      </c>
    </row>
    <row r="484" spans="1:27" x14ac:dyDescent="0.3">
      <c r="A484" t="s">
        <v>1510</v>
      </c>
      <c r="B484" s="1">
        <v>45411</v>
      </c>
      <c r="C484" s="1" t="str">
        <f>TEXT(raw_data[[#This Row],[Order_Date]], "mmm")</f>
        <v>Apr</v>
      </c>
      <c r="D484" s="1">
        <v>45420</v>
      </c>
      <c r="E484" s="6">
        <f>raw_data[[#This Row],[Ship_Date]]-raw_data[[#This Row],[Order_Date]]</f>
        <v>9</v>
      </c>
      <c r="F484" s="6" t="str">
        <f>IF(raw_data[[#This Row],[Delivery_Days]] &lt;= 5, "On Time", "Late")</f>
        <v>Late</v>
      </c>
      <c r="G484" t="s">
        <v>1511</v>
      </c>
      <c r="H484" t="s">
        <v>1512</v>
      </c>
      <c r="I484" t="s">
        <v>38</v>
      </c>
      <c r="J484" t="s">
        <v>39</v>
      </c>
      <c r="K484" t="s">
        <v>40</v>
      </c>
      <c r="L484" t="s">
        <v>41</v>
      </c>
      <c r="M484" t="s">
        <v>58</v>
      </c>
      <c r="N484" t="s">
        <v>49</v>
      </c>
      <c r="O484" t="s">
        <v>43</v>
      </c>
      <c r="P484">
        <v>3</v>
      </c>
      <c r="Q484">
        <v>458</v>
      </c>
      <c r="R484">
        <v>5</v>
      </c>
      <c r="S484">
        <v>1305.3</v>
      </c>
      <c r="T484">
        <v>334.68</v>
      </c>
      <c r="U484">
        <v>351.46</v>
      </c>
      <c r="V484" s="10">
        <f>(raw_data[[#This Row],[Profit]] / (raw_data[[#This Row],[Unit_Price]]* raw_data[[#This Row],[Quantity_Sold]]))</f>
        <v>0.25579330422125179</v>
      </c>
      <c r="W484">
        <v>394</v>
      </c>
      <c r="X484" t="s">
        <v>51</v>
      </c>
      <c r="Y484" t="s">
        <v>34</v>
      </c>
      <c r="Z484">
        <v>26.33</v>
      </c>
      <c r="AA484">
        <v>1</v>
      </c>
    </row>
    <row r="485" spans="1:27" x14ac:dyDescent="0.3">
      <c r="A485" t="s">
        <v>1513</v>
      </c>
      <c r="B485" s="1">
        <v>45501</v>
      </c>
      <c r="C485" s="1" t="str">
        <f>TEXT(raw_data[[#This Row],[Order_Date]], "mmm")</f>
        <v>Jul</v>
      </c>
      <c r="D485" s="1">
        <v>45509</v>
      </c>
      <c r="E485" s="6">
        <f>raw_data[[#This Row],[Ship_Date]]-raw_data[[#This Row],[Order_Date]]</f>
        <v>8</v>
      </c>
      <c r="F485" s="6" t="str">
        <f>IF(raw_data[[#This Row],[Delivery_Days]] &lt;= 5, "On Time", "Late")</f>
        <v>Late</v>
      </c>
      <c r="G485" t="s">
        <v>1514</v>
      </c>
      <c r="H485" t="s">
        <v>1515</v>
      </c>
      <c r="I485" t="s">
        <v>38</v>
      </c>
      <c r="J485" t="s">
        <v>27</v>
      </c>
      <c r="K485" t="s">
        <v>28</v>
      </c>
      <c r="L485" t="s">
        <v>41</v>
      </c>
      <c r="M485" t="s">
        <v>127</v>
      </c>
      <c r="N485" t="s">
        <v>49</v>
      </c>
      <c r="O485" t="s">
        <v>43</v>
      </c>
      <c r="P485">
        <v>8</v>
      </c>
      <c r="Q485">
        <v>1490.62</v>
      </c>
      <c r="R485">
        <v>15</v>
      </c>
      <c r="S485">
        <v>10136.219999999999</v>
      </c>
      <c r="T485">
        <v>1105.22</v>
      </c>
      <c r="U485">
        <v>2620.7199999999998</v>
      </c>
      <c r="V485" s="10">
        <f>(raw_data[[#This Row],[Profit]] / (raw_data[[#This Row],[Unit_Price]]* raw_data[[#This Row],[Quantity_Sold]]))</f>
        <v>0.21976761347627161</v>
      </c>
      <c r="W485">
        <v>291</v>
      </c>
      <c r="X485" t="s">
        <v>51</v>
      </c>
      <c r="Y485" t="s">
        <v>34</v>
      </c>
      <c r="Z485">
        <v>20.02</v>
      </c>
      <c r="AA485">
        <v>1</v>
      </c>
    </row>
    <row r="486" spans="1:27" x14ac:dyDescent="0.3">
      <c r="A486" t="s">
        <v>1516</v>
      </c>
      <c r="B486" s="1">
        <v>45746</v>
      </c>
      <c r="C486" s="1" t="str">
        <f>TEXT(raw_data[[#This Row],[Order_Date]], "mmm")</f>
        <v>Mar</v>
      </c>
      <c r="D486" s="1">
        <v>45747</v>
      </c>
      <c r="E486" s="6">
        <f>raw_data[[#This Row],[Ship_Date]]-raw_data[[#This Row],[Order_Date]]</f>
        <v>1</v>
      </c>
      <c r="F486" s="6" t="str">
        <f>IF(raw_data[[#This Row],[Delivery_Days]] &lt;= 5, "On Time", "Late")</f>
        <v>On Time</v>
      </c>
      <c r="G486" t="s">
        <v>1517</v>
      </c>
      <c r="H486" t="s">
        <v>1518</v>
      </c>
      <c r="I486" t="s">
        <v>47</v>
      </c>
      <c r="J486" t="s">
        <v>68</v>
      </c>
      <c r="K486" t="s">
        <v>57</v>
      </c>
      <c r="L486" t="s">
        <v>75</v>
      </c>
      <c r="M486" t="s">
        <v>150</v>
      </c>
      <c r="N486" t="s">
        <v>31</v>
      </c>
      <c r="O486" t="s">
        <v>50</v>
      </c>
      <c r="P486">
        <v>10</v>
      </c>
      <c r="Q486">
        <v>1487.3</v>
      </c>
      <c r="R486">
        <v>20</v>
      </c>
      <c r="S486">
        <v>11898.4</v>
      </c>
      <c r="T486">
        <v>1338.14</v>
      </c>
      <c r="U486">
        <v>1193.28</v>
      </c>
      <c r="V486" s="10">
        <f>(raw_data[[#This Row],[Profit]] / (raw_data[[#This Row],[Unit_Price]]* raw_data[[#This Row],[Quantity_Sold]]))</f>
        <v>8.0231291602232233E-2</v>
      </c>
      <c r="W486">
        <v>262</v>
      </c>
      <c r="X486" t="s">
        <v>51</v>
      </c>
      <c r="Y486" t="s">
        <v>34</v>
      </c>
      <c r="Z486">
        <v>37.14</v>
      </c>
      <c r="AA486">
        <v>5</v>
      </c>
    </row>
    <row r="487" spans="1:27" x14ac:dyDescent="0.3">
      <c r="A487" t="s">
        <v>1519</v>
      </c>
      <c r="B487" s="1">
        <v>45340</v>
      </c>
      <c r="C487" s="1" t="str">
        <f>TEXT(raw_data[[#This Row],[Order_Date]], "mmm")</f>
        <v>Feb</v>
      </c>
      <c r="D487" s="1">
        <v>45347</v>
      </c>
      <c r="E487" s="6">
        <f>raw_data[[#This Row],[Ship_Date]]-raw_data[[#This Row],[Order_Date]]</f>
        <v>7</v>
      </c>
      <c r="F487" s="6" t="str">
        <f>IF(raw_data[[#This Row],[Delivery_Days]] &lt;= 5, "On Time", "Late")</f>
        <v>Late</v>
      </c>
      <c r="G487" t="s">
        <v>1520</v>
      </c>
      <c r="H487" t="s">
        <v>1521</v>
      </c>
      <c r="I487" t="s">
        <v>47</v>
      </c>
      <c r="J487" t="s">
        <v>39</v>
      </c>
      <c r="K487" t="s">
        <v>40</v>
      </c>
      <c r="L487" t="s">
        <v>75</v>
      </c>
      <c r="M487" t="s">
        <v>64</v>
      </c>
      <c r="N487" t="s">
        <v>49</v>
      </c>
      <c r="O487" t="s">
        <v>50</v>
      </c>
      <c r="P487">
        <v>2</v>
      </c>
      <c r="Q487">
        <v>665.91</v>
      </c>
      <c r="R487">
        <v>10</v>
      </c>
      <c r="S487">
        <v>1198.6400000000001</v>
      </c>
      <c r="T487">
        <v>577.91999999999996</v>
      </c>
      <c r="U487">
        <v>158.38</v>
      </c>
      <c r="V487" s="10">
        <f>(raw_data[[#This Row],[Profit]] / (raw_data[[#This Row],[Unit_Price]]* raw_data[[#This Row],[Quantity_Sold]]))</f>
        <v>0.11891997417068373</v>
      </c>
      <c r="W487">
        <v>318</v>
      </c>
      <c r="X487" t="s">
        <v>51</v>
      </c>
      <c r="Y487" t="s">
        <v>79</v>
      </c>
      <c r="Z487">
        <v>36.39</v>
      </c>
      <c r="AA487">
        <v>1</v>
      </c>
    </row>
    <row r="488" spans="1:27" x14ac:dyDescent="0.3">
      <c r="A488" t="s">
        <v>1522</v>
      </c>
      <c r="B488" s="1">
        <v>45255</v>
      </c>
      <c r="C488" s="1" t="str">
        <f>TEXT(raw_data[[#This Row],[Order_Date]], "mmm")</f>
        <v>Nov</v>
      </c>
      <c r="D488" s="1">
        <v>45265</v>
      </c>
      <c r="E488" s="6">
        <f>raw_data[[#This Row],[Ship_Date]]-raw_data[[#This Row],[Order_Date]]</f>
        <v>10</v>
      </c>
      <c r="F488" s="6" t="str">
        <f>IF(raw_data[[#This Row],[Delivery_Days]] &lt;= 5, "On Time", "Late")</f>
        <v>Late</v>
      </c>
      <c r="G488" t="s">
        <v>1523</v>
      </c>
      <c r="H488" t="s">
        <v>1524</v>
      </c>
      <c r="I488" t="s">
        <v>62</v>
      </c>
      <c r="J488" t="s">
        <v>90</v>
      </c>
      <c r="K488" t="s">
        <v>40</v>
      </c>
      <c r="L488" t="s">
        <v>69</v>
      </c>
      <c r="M488" t="s">
        <v>137</v>
      </c>
      <c r="N488" t="s">
        <v>31</v>
      </c>
      <c r="O488" t="s">
        <v>71</v>
      </c>
      <c r="P488">
        <v>8</v>
      </c>
      <c r="Q488">
        <v>965.02</v>
      </c>
      <c r="R488">
        <v>5</v>
      </c>
      <c r="S488">
        <v>7334.15</v>
      </c>
      <c r="T488">
        <v>725.98</v>
      </c>
      <c r="U488">
        <v>1816.7</v>
      </c>
      <c r="V488" s="10">
        <f>(raw_data[[#This Row],[Profit]] / (raw_data[[#This Row],[Unit_Price]]* raw_data[[#This Row],[Quantity_Sold]]))</f>
        <v>0.23531895712005971</v>
      </c>
      <c r="W488">
        <v>452</v>
      </c>
      <c r="X488" t="s">
        <v>51</v>
      </c>
      <c r="Y488" t="s">
        <v>52</v>
      </c>
      <c r="Z488">
        <v>37.01</v>
      </c>
      <c r="AA488">
        <v>4</v>
      </c>
    </row>
    <row r="489" spans="1:27" x14ac:dyDescent="0.3">
      <c r="A489" t="s">
        <v>1525</v>
      </c>
      <c r="B489" s="1">
        <v>45765</v>
      </c>
      <c r="C489" s="1" t="str">
        <f>TEXT(raw_data[[#This Row],[Order_Date]], "mmm")</f>
        <v>Apr</v>
      </c>
      <c r="D489" s="1">
        <v>45768</v>
      </c>
      <c r="E489" s="6">
        <f>raw_data[[#This Row],[Ship_Date]]-raw_data[[#This Row],[Order_Date]]</f>
        <v>3</v>
      </c>
      <c r="F489" s="6" t="str">
        <f>IF(raw_data[[#This Row],[Delivery_Days]] &lt;= 5, "On Time", "Late")</f>
        <v>On Time</v>
      </c>
      <c r="G489" t="s">
        <v>1526</v>
      </c>
      <c r="H489" t="s">
        <v>1527</v>
      </c>
      <c r="I489" t="s">
        <v>38</v>
      </c>
      <c r="J489" t="s">
        <v>94</v>
      </c>
      <c r="K489" t="s">
        <v>28</v>
      </c>
      <c r="L489" t="s">
        <v>75</v>
      </c>
      <c r="M489" t="s">
        <v>127</v>
      </c>
      <c r="N489" t="s">
        <v>49</v>
      </c>
      <c r="O489" t="s">
        <v>71</v>
      </c>
      <c r="P489">
        <v>5</v>
      </c>
      <c r="Q489">
        <v>1262.5899999999999</v>
      </c>
      <c r="R489">
        <v>0</v>
      </c>
      <c r="S489">
        <v>6312.95</v>
      </c>
      <c r="T489">
        <v>1010.22</v>
      </c>
      <c r="U489">
        <v>1261.8499999999999</v>
      </c>
      <c r="V489" s="10">
        <f>(raw_data[[#This Row],[Profit]] / (raw_data[[#This Row],[Unit_Price]]* raw_data[[#This Row],[Quantity_Sold]]))</f>
        <v>0.19988278063345979</v>
      </c>
      <c r="W489">
        <v>310</v>
      </c>
      <c r="X489" t="s">
        <v>51</v>
      </c>
      <c r="Y489" t="s">
        <v>34</v>
      </c>
      <c r="Z489">
        <v>40.71</v>
      </c>
      <c r="AA489">
        <v>4</v>
      </c>
    </row>
    <row r="490" spans="1:27" x14ac:dyDescent="0.3">
      <c r="A490" t="s">
        <v>1528</v>
      </c>
      <c r="B490" s="1">
        <v>45287</v>
      </c>
      <c r="C490" s="1" t="str">
        <f>TEXT(raw_data[[#This Row],[Order_Date]], "mmm")</f>
        <v>Dec</v>
      </c>
      <c r="D490" s="1">
        <v>45293</v>
      </c>
      <c r="E490" s="6">
        <f>raw_data[[#This Row],[Ship_Date]]-raw_data[[#This Row],[Order_Date]]</f>
        <v>6</v>
      </c>
      <c r="F490" s="6" t="str">
        <f>IF(raw_data[[#This Row],[Delivery_Days]] &lt;= 5, "On Time", "Late")</f>
        <v>Late</v>
      </c>
      <c r="G490" t="s">
        <v>1529</v>
      </c>
      <c r="H490" t="s">
        <v>1530</v>
      </c>
      <c r="I490" t="s">
        <v>38</v>
      </c>
      <c r="J490" t="s">
        <v>63</v>
      </c>
      <c r="K490" t="s">
        <v>28</v>
      </c>
      <c r="L490" t="s">
        <v>41</v>
      </c>
      <c r="M490" t="s">
        <v>137</v>
      </c>
      <c r="N490" t="s">
        <v>49</v>
      </c>
      <c r="O490" t="s">
        <v>83</v>
      </c>
      <c r="P490">
        <v>1</v>
      </c>
      <c r="Q490">
        <v>1135.82</v>
      </c>
      <c r="R490">
        <v>10</v>
      </c>
      <c r="S490">
        <v>1022.24</v>
      </c>
      <c r="T490">
        <v>981.66</v>
      </c>
      <c r="U490">
        <v>138.74</v>
      </c>
      <c r="V490" s="10">
        <f>(raw_data[[#This Row],[Profit]] / (raw_data[[#This Row],[Unit_Price]]* raw_data[[#This Row],[Quantity_Sold]]))</f>
        <v>0.1221496363860471</v>
      </c>
      <c r="W490">
        <v>16</v>
      </c>
      <c r="X490" t="s">
        <v>33</v>
      </c>
      <c r="Y490" t="s">
        <v>79</v>
      </c>
      <c r="Z490">
        <v>24.38</v>
      </c>
      <c r="AA490">
        <v>5</v>
      </c>
    </row>
    <row r="491" spans="1:27" x14ac:dyDescent="0.3">
      <c r="A491" t="s">
        <v>1531</v>
      </c>
      <c r="B491" s="1">
        <v>45584</v>
      </c>
      <c r="C491" s="1" t="str">
        <f>TEXT(raw_data[[#This Row],[Order_Date]], "mmm")</f>
        <v>Oct</v>
      </c>
      <c r="D491" s="1">
        <v>45585</v>
      </c>
      <c r="E491" s="6">
        <f>raw_data[[#This Row],[Ship_Date]]-raw_data[[#This Row],[Order_Date]]</f>
        <v>1</v>
      </c>
      <c r="F491" s="6" t="str">
        <f>IF(raw_data[[#This Row],[Delivery_Days]] &lt;= 5, "On Time", "Late")</f>
        <v>On Time</v>
      </c>
      <c r="G491" t="s">
        <v>1532</v>
      </c>
      <c r="H491" t="s">
        <v>1533</v>
      </c>
      <c r="I491" t="s">
        <v>62</v>
      </c>
      <c r="J491" t="s">
        <v>56</v>
      </c>
      <c r="K491" t="s">
        <v>57</v>
      </c>
      <c r="L491" t="s">
        <v>29</v>
      </c>
      <c r="M491" t="s">
        <v>42</v>
      </c>
      <c r="N491" t="s">
        <v>49</v>
      </c>
      <c r="O491" t="s">
        <v>83</v>
      </c>
      <c r="P491">
        <v>5</v>
      </c>
      <c r="Q491">
        <v>486.99</v>
      </c>
      <c r="R491">
        <v>10</v>
      </c>
      <c r="S491">
        <v>2191.4499999999998</v>
      </c>
      <c r="T491">
        <v>406.86</v>
      </c>
      <c r="U491">
        <v>360.58</v>
      </c>
      <c r="V491" s="10">
        <f>(raw_data[[#This Row],[Profit]] / (raw_data[[#This Row],[Unit_Price]]* raw_data[[#This Row],[Quantity_Sold]]))</f>
        <v>0.14808517628698742</v>
      </c>
      <c r="W491">
        <v>309</v>
      </c>
      <c r="X491" t="s">
        <v>33</v>
      </c>
      <c r="Y491" t="s">
        <v>52</v>
      </c>
      <c r="Z491">
        <v>7.27</v>
      </c>
      <c r="AA491">
        <v>4</v>
      </c>
    </row>
    <row r="492" spans="1:27" x14ac:dyDescent="0.3">
      <c r="A492" t="s">
        <v>1534</v>
      </c>
      <c r="B492" s="1">
        <v>45692</v>
      </c>
      <c r="C492" s="1" t="str">
        <f>TEXT(raw_data[[#This Row],[Order_Date]], "mmm")</f>
        <v>Feb</v>
      </c>
      <c r="D492" s="1">
        <v>45693</v>
      </c>
      <c r="E492" s="6">
        <f>raw_data[[#This Row],[Ship_Date]]-raw_data[[#This Row],[Order_Date]]</f>
        <v>1</v>
      </c>
      <c r="F492" s="6" t="str">
        <f>IF(raw_data[[#This Row],[Delivery_Days]] &lt;= 5, "On Time", "Late")</f>
        <v>On Time</v>
      </c>
      <c r="G492" t="s">
        <v>1535</v>
      </c>
      <c r="H492" t="s">
        <v>1536</v>
      </c>
      <c r="I492" t="s">
        <v>26</v>
      </c>
      <c r="J492" t="s">
        <v>98</v>
      </c>
      <c r="K492" t="s">
        <v>40</v>
      </c>
      <c r="L492" t="s">
        <v>29</v>
      </c>
      <c r="M492" t="s">
        <v>70</v>
      </c>
      <c r="N492" t="s">
        <v>49</v>
      </c>
      <c r="O492" t="s">
        <v>32</v>
      </c>
      <c r="P492">
        <v>10</v>
      </c>
      <c r="Q492">
        <v>1574.22</v>
      </c>
      <c r="R492">
        <v>0</v>
      </c>
      <c r="S492">
        <v>15742.2</v>
      </c>
      <c r="T492">
        <v>1333.5</v>
      </c>
      <c r="U492">
        <v>2407.1999999999998</v>
      </c>
      <c r="V492" s="10">
        <f>(raw_data[[#This Row],[Profit]] / (raw_data[[#This Row],[Unit_Price]]* raw_data[[#This Row],[Quantity_Sold]]))</f>
        <v>0.15291382398902312</v>
      </c>
      <c r="W492">
        <v>445</v>
      </c>
      <c r="X492" t="s">
        <v>33</v>
      </c>
      <c r="Y492" t="s">
        <v>79</v>
      </c>
      <c r="Z492">
        <v>12.07</v>
      </c>
      <c r="AA492">
        <v>3</v>
      </c>
    </row>
    <row r="493" spans="1:27" x14ac:dyDescent="0.3">
      <c r="A493" t="s">
        <v>1537</v>
      </c>
      <c r="B493" s="1">
        <v>45415</v>
      </c>
      <c r="C493" s="1" t="str">
        <f>TEXT(raw_data[[#This Row],[Order_Date]], "mmm")</f>
        <v>May</v>
      </c>
      <c r="D493" s="1">
        <v>45417</v>
      </c>
      <c r="E493" s="6">
        <f>raw_data[[#This Row],[Ship_Date]]-raw_data[[#This Row],[Order_Date]]</f>
        <v>2</v>
      </c>
      <c r="F493" s="6" t="str">
        <f>IF(raw_data[[#This Row],[Delivery_Days]] &lt;= 5, "On Time", "Late")</f>
        <v>On Time</v>
      </c>
      <c r="G493" t="s">
        <v>1538</v>
      </c>
      <c r="H493" t="s">
        <v>1539</v>
      </c>
      <c r="I493" t="s">
        <v>38</v>
      </c>
      <c r="J493" t="s">
        <v>98</v>
      </c>
      <c r="K493" t="s">
        <v>40</v>
      </c>
      <c r="L493" t="s">
        <v>75</v>
      </c>
      <c r="M493" t="s">
        <v>70</v>
      </c>
      <c r="N493" t="s">
        <v>31</v>
      </c>
      <c r="O493" t="s">
        <v>50</v>
      </c>
      <c r="P493">
        <v>6</v>
      </c>
      <c r="Q493">
        <v>350.88</v>
      </c>
      <c r="R493">
        <v>10</v>
      </c>
      <c r="S493">
        <v>1894.75</v>
      </c>
      <c r="T493">
        <v>296.76</v>
      </c>
      <c r="U493">
        <v>292.25</v>
      </c>
      <c r="V493" s="10">
        <f>(raw_data[[#This Row],[Profit]] / (raw_data[[#This Row],[Unit_Price]]* raw_data[[#This Row],[Quantity_Sold]]))</f>
        <v>0.13881763945888434</v>
      </c>
      <c r="W493">
        <v>393</v>
      </c>
      <c r="X493" t="s">
        <v>33</v>
      </c>
      <c r="Y493" t="s">
        <v>34</v>
      </c>
      <c r="Z493">
        <v>42.57</v>
      </c>
      <c r="AA493">
        <v>4</v>
      </c>
    </row>
    <row r="494" spans="1:27" x14ac:dyDescent="0.3">
      <c r="A494" t="s">
        <v>1540</v>
      </c>
      <c r="B494" s="1">
        <v>45250</v>
      </c>
      <c r="C494" s="1" t="str">
        <f>TEXT(raw_data[[#This Row],[Order_Date]], "mmm")</f>
        <v>Nov</v>
      </c>
      <c r="D494" s="1">
        <v>45257</v>
      </c>
      <c r="E494" s="6">
        <f>raw_data[[#This Row],[Ship_Date]]-raw_data[[#This Row],[Order_Date]]</f>
        <v>7</v>
      </c>
      <c r="F494" s="6" t="str">
        <f>IF(raw_data[[#This Row],[Delivery_Days]] &lt;= 5, "On Time", "Late")</f>
        <v>Late</v>
      </c>
      <c r="G494" t="s">
        <v>1541</v>
      </c>
      <c r="H494" t="s">
        <v>1542</v>
      </c>
      <c r="I494" t="s">
        <v>62</v>
      </c>
      <c r="J494" t="s">
        <v>94</v>
      </c>
      <c r="K494" t="s">
        <v>28</v>
      </c>
      <c r="L494" t="s">
        <v>69</v>
      </c>
      <c r="M494" t="s">
        <v>42</v>
      </c>
      <c r="N494" t="s">
        <v>49</v>
      </c>
      <c r="O494" t="s">
        <v>71</v>
      </c>
      <c r="P494">
        <v>5</v>
      </c>
      <c r="Q494">
        <v>383.96</v>
      </c>
      <c r="R494">
        <v>10</v>
      </c>
      <c r="S494">
        <v>1727.82</v>
      </c>
      <c r="T494">
        <v>312.76</v>
      </c>
      <c r="U494">
        <v>320.39999999999998</v>
      </c>
      <c r="V494" s="10">
        <f>(raw_data[[#This Row],[Profit]] / (raw_data[[#This Row],[Unit_Price]]* raw_data[[#This Row],[Quantity_Sold]]))</f>
        <v>0.16689238462339825</v>
      </c>
      <c r="W494">
        <v>385</v>
      </c>
      <c r="X494" t="s">
        <v>51</v>
      </c>
      <c r="Y494" t="s">
        <v>34</v>
      </c>
      <c r="Z494">
        <v>11.21</v>
      </c>
      <c r="AA494">
        <v>4</v>
      </c>
    </row>
    <row r="495" spans="1:27" x14ac:dyDescent="0.3">
      <c r="A495" t="s">
        <v>1543</v>
      </c>
      <c r="B495" s="1">
        <v>45630</v>
      </c>
      <c r="C495" s="1" t="str">
        <f>TEXT(raw_data[[#This Row],[Order_Date]], "mmm")</f>
        <v>Dec</v>
      </c>
      <c r="D495" s="1">
        <v>45638</v>
      </c>
      <c r="E495" s="6">
        <f>raw_data[[#This Row],[Ship_Date]]-raw_data[[#This Row],[Order_Date]]</f>
        <v>8</v>
      </c>
      <c r="F495" s="6" t="str">
        <f>IF(raw_data[[#This Row],[Delivery_Days]] &lt;= 5, "On Time", "Late")</f>
        <v>Late</v>
      </c>
      <c r="G495" t="s">
        <v>1544</v>
      </c>
      <c r="H495" t="s">
        <v>1545</v>
      </c>
      <c r="I495" t="s">
        <v>38</v>
      </c>
      <c r="J495" t="s">
        <v>68</v>
      </c>
      <c r="K495" t="s">
        <v>57</v>
      </c>
      <c r="L495" t="s">
        <v>75</v>
      </c>
      <c r="M495" t="s">
        <v>150</v>
      </c>
      <c r="N495" t="s">
        <v>49</v>
      </c>
      <c r="O495" t="s">
        <v>83</v>
      </c>
      <c r="P495">
        <v>9</v>
      </c>
      <c r="Q495">
        <v>1906.09</v>
      </c>
      <c r="R495">
        <v>10</v>
      </c>
      <c r="S495">
        <v>15439.33</v>
      </c>
      <c r="T495">
        <v>1683.31</v>
      </c>
      <c r="U495">
        <v>1804.52</v>
      </c>
      <c r="V495" s="10">
        <f>(raw_data[[#This Row],[Profit]] / (raw_data[[#This Row],[Unit_Price]]* raw_data[[#This Row],[Quantity_Sold]]))</f>
        <v>0.10519032271415424</v>
      </c>
      <c r="W495">
        <v>483</v>
      </c>
      <c r="X495" t="s">
        <v>33</v>
      </c>
      <c r="Y495" t="s">
        <v>34</v>
      </c>
      <c r="Z495">
        <v>20.22</v>
      </c>
      <c r="AA495">
        <v>4</v>
      </c>
    </row>
    <row r="496" spans="1:27" x14ac:dyDescent="0.3">
      <c r="A496" t="s">
        <v>1546</v>
      </c>
      <c r="B496" s="1">
        <v>45633</v>
      </c>
      <c r="C496" s="1" t="str">
        <f>TEXT(raw_data[[#This Row],[Order_Date]], "mmm")</f>
        <v>Dec</v>
      </c>
      <c r="D496" s="1">
        <v>45634</v>
      </c>
      <c r="E496" s="6">
        <f>raw_data[[#This Row],[Ship_Date]]-raw_data[[#This Row],[Order_Date]]</f>
        <v>1</v>
      </c>
      <c r="F496" s="6" t="str">
        <f>IF(raw_data[[#This Row],[Delivery_Days]] &lt;= 5, "On Time", "Late")</f>
        <v>On Time</v>
      </c>
      <c r="G496" t="s">
        <v>1547</v>
      </c>
      <c r="H496" t="s">
        <v>1548</v>
      </c>
      <c r="I496" t="s">
        <v>62</v>
      </c>
      <c r="J496" t="s">
        <v>90</v>
      </c>
      <c r="K496" t="s">
        <v>40</v>
      </c>
      <c r="L496" t="s">
        <v>75</v>
      </c>
      <c r="M496" t="s">
        <v>58</v>
      </c>
      <c r="N496" t="s">
        <v>31</v>
      </c>
      <c r="O496" t="s">
        <v>50</v>
      </c>
      <c r="P496">
        <v>1</v>
      </c>
      <c r="Q496">
        <v>816.87</v>
      </c>
      <c r="R496">
        <v>5</v>
      </c>
      <c r="S496">
        <v>776.03</v>
      </c>
      <c r="T496">
        <v>711.29</v>
      </c>
      <c r="U496">
        <v>100.3</v>
      </c>
      <c r="V496" s="10">
        <f>(raw_data[[#This Row],[Profit]] / (raw_data[[#This Row],[Unit_Price]]* raw_data[[#This Row],[Quantity_Sold]]))</f>
        <v>0.12278575538335353</v>
      </c>
      <c r="W496">
        <v>453</v>
      </c>
      <c r="X496" t="s">
        <v>51</v>
      </c>
      <c r="Y496" t="s">
        <v>52</v>
      </c>
      <c r="Z496">
        <v>38.42</v>
      </c>
      <c r="AA496">
        <v>3</v>
      </c>
    </row>
    <row r="497" spans="1:27" x14ac:dyDescent="0.3">
      <c r="A497" t="s">
        <v>1549</v>
      </c>
      <c r="B497" s="1">
        <v>45234</v>
      </c>
      <c r="C497" s="1" t="str">
        <f>TEXT(raw_data[[#This Row],[Order_Date]], "mmm")</f>
        <v>Nov</v>
      </c>
      <c r="D497" s="1">
        <v>45238</v>
      </c>
      <c r="E497" s="6">
        <f>raw_data[[#This Row],[Ship_Date]]-raw_data[[#This Row],[Order_Date]]</f>
        <v>4</v>
      </c>
      <c r="F497" s="6" t="str">
        <f>IF(raw_data[[#This Row],[Delivery_Days]] &lt;= 5, "On Time", "Late")</f>
        <v>On Time</v>
      </c>
      <c r="G497" t="s">
        <v>1550</v>
      </c>
      <c r="H497" t="s">
        <v>1551</v>
      </c>
      <c r="I497" t="s">
        <v>47</v>
      </c>
      <c r="J497" t="s">
        <v>39</v>
      </c>
      <c r="K497" t="s">
        <v>40</v>
      </c>
      <c r="L497" t="s">
        <v>69</v>
      </c>
      <c r="M497" t="s">
        <v>42</v>
      </c>
      <c r="N497" t="s">
        <v>31</v>
      </c>
      <c r="O497" t="s">
        <v>50</v>
      </c>
      <c r="P497">
        <v>3</v>
      </c>
      <c r="Q497">
        <v>1240.28</v>
      </c>
      <c r="R497">
        <v>15</v>
      </c>
      <c r="S497">
        <v>3162.71</v>
      </c>
      <c r="T497">
        <v>910.19</v>
      </c>
      <c r="U497">
        <v>841.73</v>
      </c>
      <c r="V497" s="10">
        <f>(raw_data[[#This Row],[Profit]] / (raw_data[[#This Row],[Unit_Price]]* raw_data[[#This Row],[Quantity_Sold]]))</f>
        <v>0.22622042334526613</v>
      </c>
      <c r="W497">
        <v>397</v>
      </c>
      <c r="X497" t="s">
        <v>33</v>
      </c>
      <c r="Y497" t="s">
        <v>79</v>
      </c>
      <c r="Z497">
        <v>8.7899999999999991</v>
      </c>
      <c r="AA497">
        <v>5</v>
      </c>
    </row>
    <row r="498" spans="1:27" x14ac:dyDescent="0.3">
      <c r="A498" t="s">
        <v>1552</v>
      </c>
      <c r="B498" s="1">
        <v>45392</v>
      </c>
      <c r="C498" s="1" t="str">
        <f>TEXT(raw_data[[#This Row],[Order_Date]], "mmm")</f>
        <v>Apr</v>
      </c>
      <c r="D498" s="1">
        <v>45401</v>
      </c>
      <c r="E498" s="6">
        <f>raw_data[[#This Row],[Ship_Date]]-raw_data[[#This Row],[Order_Date]]</f>
        <v>9</v>
      </c>
      <c r="F498" s="6" t="str">
        <f>IF(raw_data[[#This Row],[Delivery_Days]] &lt;= 5, "On Time", "Late")</f>
        <v>Late</v>
      </c>
      <c r="G498" t="s">
        <v>1553</v>
      </c>
      <c r="H498" t="s">
        <v>1554</v>
      </c>
      <c r="I498" t="s">
        <v>62</v>
      </c>
      <c r="J498" t="s">
        <v>94</v>
      </c>
      <c r="K498" t="s">
        <v>28</v>
      </c>
      <c r="L498" t="s">
        <v>75</v>
      </c>
      <c r="M498" t="s">
        <v>127</v>
      </c>
      <c r="N498" t="s">
        <v>31</v>
      </c>
      <c r="O498" t="s">
        <v>71</v>
      </c>
      <c r="P498">
        <v>9</v>
      </c>
      <c r="Q498">
        <v>1064.92</v>
      </c>
      <c r="R498">
        <v>10</v>
      </c>
      <c r="S498">
        <v>8625.85</v>
      </c>
      <c r="T498">
        <v>707.24</v>
      </c>
      <c r="U498">
        <v>2897.21</v>
      </c>
      <c r="V498" s="10">
        <f>(raw_data[[#This Row],[Profit]] / (raw_data[[#This Row],[Unit_Price]]* raw_data[[#This Row],[Quantity_Sold]]))</f>
        <v>0.30228770444936914</v>
      </c>
      <c r="W498">
        <v>11</v>
      </c>
      <c r="X498" t="s">
        <v>33</v>
      </c>
      <c r="Y498" t="s">
        <v>52</v>
      </c>
      <c r="Z498">
        <v>31.66</v>
      </c>
      <c r="AA498">
        <v>2</v>
      </c>
    </row>
    <row r="499" spans="1:27" x14ac:dyDescent="0.3">
      <c r="A499" t="s">
        <v>1555</v>
      </c>
      <c r="B499" s="1">
        <v>45220</v>
      </c>
      <c r="C499" s="1" t="str">
        <f>TEXT(raw_data[[#This Row],[Order_Date]], "mmm")</f>
        <v>Oct</v>
      </c>
      <c r="D499" s="1">
        <v>45229</v>
      </c>
      <c r="E499" s="6">
        <f>raw_data[[#This Row],[Ship_Date]]-raw_data[[#This Row],[Order_Date]]</f>
        <v>9</v>
      </c>
      <c r="F499" s="6" t="str">
        <f>IF(raw_data[[#This Row],[Delivery_Days]] &lt;= 5, "On Time", "Late")</f>
        <v>Late</v>
      </c>
      <c r="G499" t="s">
        <v>1556</v>
      </c>
      <c r="H499" t="s">
        <v>1557</v>
      </c>
      <c r="I499" t="s">
        <v>62</v>
      </c>
      <c r="J499" t="s">
        <v>63</v>
      </c>
      <c r="K499" t="s">
        <v>28</v>
      </c>
      <c r="L499" t="s">
        <v>75</v>
      </c>
      <c r="M499" t="s">
        <v>42</v>
      </c>
      <c r="N499" t="s">
        <v>49</v>
      </c>
      <c r="O499" t="s">
        <v>32</v>
      </c>
      <c r="P499">
        <v>1</v>
      </c>
      <c r="Q499">
        <v>265.36</v>
      </c>
      <c r="R499">
        <v>10</v>
      </c>
      <c r="S499">
        <v>238.82</v>
      </c>
      <c r="T499">
        <v>179.89</v>
      </c>
      <c r="U499">
        <v>76.92</v>
      </c>
      <c r="V499" s="10">
        <f>(raw_data[[#This Row],[Profit]] / (raw_data[[#This Row],[Unit_Price]]* raw_data[[#This Row],[Quantity_Sold]]))</f>
        <v>0.28987036478745853</v>
      </c>
      <c r="W499">
        <v>387</v>
      </c>
      <c r="X499" t="s">
        <v>33</v>
      </c>
      <c r="Y499" t="s">
        <v>79</v>
      </c>
      <c r="Z499">
        <v>18.41</v>
      </c>
      <c r="AA499">
        <v>1</v>
      </c>
    </row>
    <row r="500" spans="1:27" x14ac:dyDescent="0.3">
      <c r="A500" t="s">
        <v>1558</v>
      </c>
      <c r="B500" s="1">
        <v>45298</v>
      </c>
      <c r="C500" s="1" t="str">
        <f>TEXT(raw_data[[#This Row],[Order_Date]], "mmm")</f>
        <v>Jan</v>
      </c>
      <c r="D500" s="1">
        <v>45307</v>
      </c>
      <c r="E500" s="6">
        <f>raw_data[[#This Row],[Ship_Date]]-raw_data[[#This Row],[Order_Date]]</f>
        <v>9</v>
      </c>
      <c r="F500" s="6" t="str">
        <f>IF(raw_data[[#This Row],[Delivery_Days]] &lt;= 5, "On Time", "Late")</f>
        <v>Late</v>
      </c>
      <c r="G500" t="s">
        <v>1559</v>
      </c>
      <c r="H500" t="s">
        <v>1560</v>
      </c>
      <c r="I500" t="s">
        <v>38</v>
      </c>
      <c r="J500" t="s">
        <v>98</v>
      </c>
      <c r="K500" t="s">
        <v>40</v>
      </c>
      <c r="L500" t="s">
        <v>69</v>
      </c>
      <c r="M500" t="s">
        <v>137</v>
      </c>
      <c r="N500" t="s">
        <v>31</v>
      </c>
      <c r="O500" t="s">
        <v>43</v>
      </c>
      <c r="P500">
        <v>10</v>
      </c>
      <c r="Q500">
        <v>1620.51</v>
      </c>
      <c r="R500">
        <v>20</v>
      </c>
      <c r="S500">
        <v>12964.08</v>
      </c>
      <c r="T500">
        <v>1319.73</v>
      </c>
      <c r="U500">
        <v>2406.2399999999998</v>
      </c>
      <c r="V500" s="10">
        <f>(raw_data[[#This Row],[Profit]] / (raw_data[[#This Row],[Unit_Price]]* raw_data[[#This Row],[Quantity_Sold]]))</f>
        <v>0.14848658755576946</v>
      </c>
      <c r="W500">
        <v>145</v>
      </c>
      <c r="X500" t="s">
        <v>33</v>
      </c>
      <c r="Y500" t="s">
        <v>52</v>
      </c>
      <c r="Z500">
        <v>21.99</v>
      </c>
      <c r="AA500">
        <v>2</v>
      </c>
    </row>
    <row r="501" spans="1:27" x14ac:dyDescent="0.3">
      <c r="A501" t="s">
        <v>1561</v>
      </c>
      <c r="B501" s="1">
        <v>45239</v>
      </c>
      <c r="C501" s="1" t="str">
        <f>TEXT(raw_data[[#This Row],[Order_Date]], "mmm")</f>
        <v>Nov</v>
      </c>
      <c r="D501" s="1">
        <v>45246</v>
      </c>
      <c r="E501" s="6">
        <f>raw_data[[#This Row],[Ship_Date]]-raw_data[[#This Row],[Order_Date]]</f>
        <v>7</v>
      </c>
      <c r="F501" s="6" t="str">
        <f>IF(raw_data[[#This Row],[Delivery_Days]] &lt;= 5, "On Time", "Late")</f>
        <v>Late</v>
      </c>
      <c r="G501" t="s">
        <v>1562</v>
      </c>
      <c r="H501" t="s">
        <v>1563</v>
      </c>
      <c r="I501" t="s">
        <v>47</v>
      </c>
      <c r="J501" t="s">
        <v>27</v>
      </c>
      <c r="K501" t="s">
        <v>28</v>
      </c>
      <c r="L501" t="s">
        <v>69</v>
      </c>
      <c r="M501" t="s">
        <v>42</v>
      </c>
      <c r="N501" t="s">
        <v>49</v>
      </c>
      <c r="O501" t="s">
        <v>32</v>
      </c>
      <c r="P501">
        <v>6</v>
      </c>
      <c r="Q501">
        <v>1185.6199999999999</v>
      </c>
      <c r="R501">
        <v>15</v>
      </c>
      <c r="S501">
        <v>6046.66</v>
      </c>
      <c r="T501">
        <v>746.22</v>
      </c>
      <c r="U501">
        <v>2240.94</v>
      </c>
      <c r="V501" s="10">
        <f>(raw_data[[#This Row],[Profit]] / (raw_data[[#This Row],[Unit_Price]]* raw_data[[#This Row],[Quantity_Sold]]))</f>
        <v>0.31501661577908607</v>
      </c>
      <c r="W501">
        <v>31</v>
      </c>
      <c r="X501" t="s">
        <v>51</v>
      </c>
      <c r="Y501" t="s">
        <v>34</v>
      </c>
      <c r="Z501">
        <v>26.43</v>
      </c>
      <c r="AA501">
        <v>4</v>
      </c>
    </row>
    <row r="502" spans="1:27" x14ac:dyDescent="0.3">
      <c r="A502" t="s">
        <v>1564</v>
      </c>
      <c r="B502" s="1">
        <v>45327</v>
      </c>
      <c r="C502" s="1" t="str">
        <f>TEXT(raw_data[[#This Row],[Order_Date]], "mmm")</f>
        <v>Feb</v>
      </c>
      <c r="D502" s="1">
        <v>45332</v>
      </c>
      <c r="E502" s="6">
        <f>raw_data[[#This Row],[Ship_Date]]-raw_data[[#This Row],[Order_Date]]</f>
        <v>5</v>
      </c>
      <c r="F502" s="6" t="str">
        <f>IF(raw_data[[#This Row],[Delivery_Days]] &lt;= 5, "On Time", "Late")</f>
        <v>On Time</v>
      </c>
      <c r="G502" t="s">
        <v>1565</v>
      </c>
      <c r="H502" t="s">
        <v>1566</v>
      </c>
      <c r="I502" t="s">
        <v>47</v>
      </c>
      <c r="J502" t="s">
        <v>27</v>
      </c>
      <c r="K502" t="s">
        <v>28</v>
      </c>
      <c r="L502" t="s">
        <v>69</v>
      </c>
      <c r="M502" t="s">
        <v>42</v>
      </c>
      <c r="N502" t="s">
        <v>31</v>
      </c>
      <c r="O502" t="s">
        <v>50</v>
      </c>
      <c r="P502">
        <v>9</v>
      </c>
      <c r="Q502">
        <v>835.37</v>
      </c>
      <c r="R502">
        <v>20</v>
      </c>
      <c r="S502">
        <v>6014.66</v>
      </c>
      <c r="T502">
        <v>696.4</v>
      </c>
      <c r="U502">
        <v>1000.58</v>
      </c>
      <c r="V502" s="10">
        <f>(raw_data[[#This Row],[Profit]] / (raw_data[[#This Row],[Unit_Price]]* raw_data[[#This Row],[Quantity_Sold]]))</f>
        <v>0.13308540593456261</v>
      </c>
      <c r="W502">
        <v>352</v>
      </c>
      <c r="X502" t="s">
        <v>51</v>
      </c>
      <c r="Y502" t="s">
        <v>52</v>
      </c>
      <c r="Z502">
        <v>48.8</v>
      </c>
      <c r="AA502">
        <v>2</v>
      </c>
    </row>
    <row r="503" spans="1:27" x14ac:dyDescent="0.3">
      <c r="A503" t="s">
        <v>1567</v>
      </c>
      <c r="B503" s="1">
        <v>45895</v>
      </c>
      <c r="C503" s="1" t="str">
        <f>TEXT(raw_data[[#This Row],[Order_Date]], "mmm")</f>
        <v>Aug</v>
      </c>
      <c r="D503" s="1">
        <v>45897</v>
      </c>
      <c r="E503" s="6">
        <f>raw_data[[#This Row],[Ship_Date]]-raw_data[[#This Row],[Order_Date]]</f>
        <v>2</v>
      </c>
      <c r="F503" s="6" t="str">
        <f>IF(raw_data[[#This Row],[Delivery_Days]] &lt;= 5, "On Time", "Late")</f>
        <v>On Time</v>
      </c>
      <c r="G503" t="s">
        <v>1568</v>
      </c>
      <c r="H503" t="s">
        <v>1569</v>
      </c>
      <c r="I503" t="s">
        <v>38</v>
      </c>
      <c r="J503" t="s">
        <v>90</v>
      </c>
      <c r="K503" t="s">
        <v>40</v>
      </c>
      <c r="L503" t="s">
        <v>41</v>
      </c>
      <c r="M503" t="s">
        <v>150</v>
      </c>
      <c r="N503" t="s">
        <v>31</v>
      </c>
      <c r="O503" t="s">
        <v>50</v>
      </c>
      <c r="P503">
        <v>3</v>
      </c>
      <c r="Q503">
        <v>1436.74</v>
      </c>
      <c r="R503">
        <v>20</v>
      </c>
      <c r="S503">
        <v>3448.18</v>
      </c>
      <c r="T503">
        <v>1234.1300000000001</v>
      </c>
      <c r="U503">
        <v>486.26</v>
      </c>
      <c r="V503" s="10">
        <f>(raw_data[[#This Row],[Profit]] / (raw_data[[#This Row],[Unit_Price]]* raw_data[[#This Row],[Quantity_Sold]]))</f>
        <v>0.11281558713940355</v>
      </c>
      <c r="W503">
        <v>16</v>
      </c>
      <c r="X503" t="s">
        <v>33</v>
      </c>
      <c r="Y503" t="s">
        <v>52</v>
      </c>
      <c r="Z503">
        <v>21.62</v>
      </c>
      <c r="AA503">
        <v>1</v>
      </c>
    </row>
    <row r="504" spans="1:27" x14ac:dyDescent="0.3">
      <c r="A504" t="s">
        <v>1570</v>
      </c>
      <c r="B504" s="1">
        <v>45797</v>
      </c>
      <c r="C504" s="1" t="str">
        <f>TEXT(raw_data[[#This Row],[Order_Date]], "mmm")</f>
        <v>May</v>
      </c>
      <c r="D504" s="1">
        <v>45799</v>
      </c>
      <c r="E504" s="6">
        <f>raw_data[[#This Row],[Ship_Date]]-raw_data[[#This Row],[Order_Date]]</f>
        <v>2</v>
      </c>
      <c r="F504" s="6" t="str">
        <f>IF(raw_data[[#This Row],[Delivery_Days]] &lt;= 5, "On Time", "Late")</f>
        <v>On Time</v>
      </c>
      <c r="G504" t="s">
        <v>1571</v>
      </c>
      <c r="H504" t="s">
        <v>1572</v>
      </c>
      <c r="I504" t="s">
        <v>62</v>
      </c>
      <c r="J504" t="s">
        <v>68</v>
      </c>
      <c r="K504" t="s">
        <v>57</v>
      </c>
      <c r="L504" t="s">
        <v>29</v>
      </c>
      <c r="M504" t="s">
        <v>70</v>
      </c>
      <c r="N504" t="s">
        <v>31</v>
      </c>
      <c r="O504" t="s">
        <v>43</v>
      </c>
      <c r="P504">
        <v>5</v>
      </c>
      <c r="Q504">
        <v>770.69</v>
      </c>
      <c r="R504">
        <v>0</v>
      </c>
      <c r="S504">
        <v>3853.45</v>
      </c>
      <c r="T504">
        <v>583.28</v>
      </c>
      <c r="U504">
        <v>937.05</v>
      </c>
      <c r="V504" s="10">
        <f>(raw_data[[#This Row],[Profit]] / (raw_data[[#This Row],[Unit_Price]]* raw_data[[#This Row],[Quantity_Sold]]))</f>
        <v>0.24317170327887994</v>
      </c>
      <c r="W504">
        <v>155</v>
      </c>
      <c r="X504" t="s">
        <v>51</v>
      </c>
      <c r="Y504" t="s">
        <v>79</v>
      </c>
      <c r="Z504">
        <v>6.26</v>
      </c>
      <c r="AA504">
        <v>2</v>
      </c>
    </row>
    <row r="505" spans="1:27" x14ac:dyDescent="0.3">
      <c r="A505" t="s">
        <v>1573</v>
      </c>
      <c r="B505" s="1">
        <v>45695</v>
      </c>
      <c r="C505" s="1" t="str">
        <f>TEXT(raw_data[[#This Row],[Order_Date]], "mmm")</f>
        <v>Feb</v>
      </c>
      <c r="D505" s="1">
        <v>45703</v>
      </c>
      <c r="E505" s="6">
        <f>raw_data[[#This Row],[Ship_Date]]-raw_data[[#This Row],[Order_Date]]</f>
        <v>8</v>
      </c>
      <c r="F505" s="6" t="str">
        <f>IF(raw_data[[#This Row],[Delivery_Days]] &lt;= 5, "On Time", "Late")</f>
        <v>Late</v>
      </c>
      <c r="G505" t="s">
        <v>1574</v>
      </c>
      <c r="H505" t="s">
        <v>1575</v>
      </c>
      <c r="I505" t="s">
        <v>26</v>
      </c>
      <c r="J505" t="s">
        <v>90</v>
      </c>
      <c r="K505" t="s">
        <v>40</v>
      </c>
      <c r="L505" t="s">
        <v>75</v>
      </c>
      <c r="M505" t="s">
        <v>58</v>
      </c>
      <c r="N505" t="s">
        <v>49</v>
      </c>
      <c r="O505" t="s">
        <v>83</v>
      </c>
      <c r="P505">
        <v>5</v>
      </c>
      <c r="Q505">
        <v>1876.8</v>
      </c>
      <c r="R505">
        <v>10</v>
      </c>
      <c r="S505">
        <v>8445.6</v>
      </c>
      <c r="T505">
        <v>1247.46</v>
      </c>
      <c r="U505">
        <v>2832.03</v>
      </c>
      <c r="V505" s="10">
        <f>(raw_data[[#This Row],[Profit]] / (raw_data[[#This Row],[Unit_Price]]* raw_data[[#This Row],[Quantity_Sold]]))</f>
        <v>0.30179347826086961</v>
      </c>
      <c r="W505">
        <v>178</v>
      </c>
      <c r="X505" t="s">
        <v>33</v>
      </c>
      <c r="Y505" t="s">
        <v>34</v>
      </c>
      <c r="Z505">
        <v>23.79</v>
      </c>
      <c r="AA505">
        <v>5</v>
      </c>
    </row>
    <row r="506" spans="1:27" x14ac:dyDescent="0.3">
      <c r="A506" t="s">
        <v>1576</v>
      </c>
      <c r="B506" s="1">
        <v>45642</v>
      </c>
      <c r="C506" s="1" t="str">
        <f>TEXT(raw_data[[#This Row],[Order_Date]], "mmm")</f>
        <v>Dec</v>
      </c>
      <c r="D506" s="1">
        <v>45645</v>
      </c>
      <c r="E506" s="6">
        <f>raw_data[[#This Row],[Ship_Date]]-raw_data[[#This Row],[Order_Date]]</f>
        <v>3</v>
      </c>
      <c r="F506" s="6" t="str">
        <f>IF(raw_data[[#This Row],[Delivery_Days]] &lt;= 5, "On Time", "Late")</f>
        <v>On Time</v>
      </c>
      <c r="G506" t="s">
        <v>1577</v>
      </c>
      <c r="H506" t="s">
        <v>1578</v>
      </c>
      <c r="I506" t="s">
        <v>47</v>
      </c>
      <c r="J506" t="s">
        <v>63</v>
      </c>
      <c r="K506" t="s">
        <v>28</v>
      </c>
      <c r="L506" t="s">
        <v>75</v>
      </c>
      <c r="M506" t="s">
        <v>117</v>
      </c>
      <c r="N506" t="s">
        <v>31</v>
      </c>
      <c r="O506" t="s">
        <v>50</v>
      </c>
      <c r="P506">
        <v>8</v>
      </c>
      <c r="Q506">
        <v>1573.63</v>
      </c>
      <c r="R506">
        <v>20</v>
      </c>
      <c r="S506">
        <v>10071.23</v>
      </c>
      <c r="T506">
        <v>1006.88</v>
      </c>
      <c r="U506">
        <v>3627.2</v>
      </c>
      <c r="V506" s="10">
        <f>(raw_data[[#This Row],[Profit]] / (raw_data[[#This Row],[Unit_Price]]* raw_data[[#This Row],[Quantity_Sold]]))</f>
        <v>0.28812363770390748</v>
      </c>
      <c r="W506">
        <v>76</v>
      </c>
      <c r="X506" t="s">
        <v>51</v>
      </c>
      <c r="Y506" t="s">
        <v>34</v>
      </c>
      <c r="Z506">
        <v>40.99</v>
      </c>
      <c r="AA506">
        <v>5</v>
      </c>
    </row>
    <row r="507" spans="1:27" x14ac:dyDescent="0.3">
      <c r="A507" t="s">
        <v>1579</v>
      </c>
      <c r="B507" s="1">
        <v>45472</v>
      </c>
      <c r="C507" s="1" t="str">
        <f>TEXT(raw_data[[#This Row],[Order_Date]], "mmm")</f>
        <v>Jun</v>
      </c>
      <c r="D507" s="1">
        <v>45480</v>
      </c>
      <c r="E507" s="6">
        <f>raw_data[[#This Row],[Ship_Date]]-raw_data[[#This Row],[Order_Date]]</f>
        <v>8</v>
      </c>
      <c r="F507" s="6" t="str">
        <f>IF(raw_data[[#This Row],[Delivery_Days]] &lt;= 5, "On Time", "Late")</f>
        <v>Late</v>
      </c>
      <c r="G507" t="s">
        <v>1580</v>
      </c>
      <c r="H507" t="s">
        <v>1581</v>
      </c>
      <c r="I507" t="s">
        <v>62</v>
      </c>
      <c r="J507" t="s">
        <v>68</v>
      </c>
      <c r="K507" t="s">
        <v>57</v>
      </c>
      <c r="L507" t="s">
        <v>75</v>
      </c>
      <c r="M507" t="s">
        <v>137</v>
      </c>
      <c r="N507" t="s">
        <v>49</v>
      </c>
      <c r="O507" t="s">
        <v>71</v>
      </c>
      <c r="P507">
        <v>6</v>
      </c>
      <c r="Q507">
        <v>1805.48</v>
      </c>
      <c r="R507">
        <v>20</v>
      </c>
      <c r="S507">
        <v>8666.2999999999993</v>
      </c>
      <c r="T507">
        <v>1108.1099999999999</v>
      </c>
      <c r="U507">
        <v>3347.38</v>
      </c>
      <c r="V507" s="10">
        <f>(raw_data[[#This Row],[Profit]] / (raw_data[[#This Row],[Unit_Price]]* raw_data[[#This Row],[Quantity_Sold]]))</f>
        <v>0.30900185361602822</v>
      </c>
      <c r="W507">
        <v>362</v>
      </c>
      <c r="X507" t="s">
        <v>33</v>
      </c>
      <c r="Y507" t="s">
        <v>52</v>
      </c>
      <c r="Z507">
        <v>33.35</v>
      </c>
      <c r="AA507">
        <v>3</v>
      </c>
    </row>
    <row r="508" spans="1:27" x14ac:dyDescent="0.3">
      <c r="A508" t="s">
        <v>1582</v>
      </c>
      <c r="B508" s="1">
        <v>45471</v>
      </c>
      <c r="C508" s="1" t="str">
        <f>TEXT(raw_data[[#This Row],[Order_Date]], "mmm")</f>
        <v>Jun</v>
      </c>
      <c r="D508" s="1">
        <v>45481</v>
      </c>
      <c r="E508" s="6">
        <f>raw_data[[#This Row],[Ship_Date]]-raw_data[[#This Row],[Order_Date]]</f>
        <v>10</v>
      </c>
      <c r="F508" s="6" t="str">
        <f>IF(raw_data[[#This Row],[Delivery_Days]] &lt;= 5, "On Time", "Late")</f>
        <v>Late</v>
      </c>
      <c r="G508" t="s">
        <v>1583</v>
      </c>
      <c r="H508" t="s">
        <v>1584</v>
      </c>
      <c r="I508" t="s">
        <v>38</v>
      </c>
      <c r="J508" t="s">
        <v>27</v>
      </c>
      <c r="K508" t="s">
        <v>28</v>
      </c>
      <c r="L508" t="s">
        <v>29</v>
      </c>
      <c r="M508" t="s">
        <v>137</v>
      </c>
      <c r="N508" t="s">
        <v>31</v>
      </c>
      <c r="O508" t="s">
        <v>83</v>
      </c>
      <c r="P508">
        <v>9</v>
      </c>
      <c r="Q508">
        <v>1912.58</v>
      </c>
      <c r="R508">
        <v>20</v>
      </c>
      <c r="S508">
        <v>13770.58</v>
      </c>
      <c r="T508">
        <v>1582.25</v>
      </c>
      <c r="U508">
        <v>2378.38</v>
      </c>
      <c r="V508" s="10">
        <f>(raw_data[[#This Row],[Profit]] / (raw_data[[#This Row],[Unit_Price]]* raw_data[[#This Row],[Quantity_Sold]]))</f>
        <v>0.13817170755965472</v>
      </c>
      <c r="W508">
        <v>459</v>
      </c>
      <c r="X508" t="s">
        <v>33</v>
      </c>
      <c r="Y508" t="s">
        <v>34</v>
      </c>
      <c r="Z508">
        <v>34.619999999999997</v>
      </c>
      <c r="AA508">
        <v>5</v>
      </c>
    </row>
    <row r="509" spans="1:27" x14ac:dyDescent="0.3">
      <c r="A509" t="s">
        <v>1585</v>
      </c>
      <c r="B509" s="1">
        <v>45219</v>
      </c>
      <c r="C509" s="1" t="str">
        <f>TEXT(raw_data[[#This Row],[Order_Date]], "mmm")</f>
        <v>Oct</v>
      </c>
      <c r="D509" s="1">
        <v>45228</v>
      </c>
      <c r="E509" s="6">
        <f>raw_data[[#This Row],[Ship_Date]]-raw_data[[#This Row],[Order_Date]]</f>
        <v>9</v>
      </c>
      <c r="F509" s="6" t="str">
        <f>IF(raw_data[[#This Row],[Delivery_Days]] &lt;= 5, "On Time", "Late")</f>
        <v>Late</v>
      </c>
      <c r="G509" t="s">
        <v>1586</v>
      </c>
      <c r="H509" t="s">
        <v>1587</v>
      </c>
      <c r="I509" t="s">
        <v>62</v>
      </c>
      <c r="J509" t="s">
        <v>90</v>
      </c>
      <c r="K509" t="s">
        <v>40</v>
      </c>
      <c r="L509" t="s">
        <v>29</v>
      </c>
      <c r="M509" t="s">
        <v>30</v>
      </c>
      <c r="N509" t="s">
        <v>31</v>
      </c>
      <c r="O509" t="s">
        <v>83</v>
      </c>
      <c r="P509">
        <v>4</v>
      </c>
      <c r="Q509">
        <v>1584.18</v>
      </c>
      <c r="R509">
        <v>20</v>
      </c>
      <c r="S509">
        <v>5069.38</v>
      </c>
      <c r="T509">
        <v>1161.6300000000001</v>
      </c>
      <c r="U509">
        <v>1352.16</v>
      </c>
      <c r="V509" s="10">
        <f>(raw_data[[#This Row],[Profit]] / (raw_data[[#This Row],[Unit_Price]]* raw_data[[#This Row],[Quantity_Sold]]))</f>
        <v>0.21338484263151916</v>
      </c>
      <c r="W509">
        <v>23</v>
      </c>
      <c r="X509" t="s">
        <v>51</v>
      </c>
      <c r="Y509" t="s">
        <v>34</v>
      </c>
      <c r="Z509">
        <v>20.3</v>
      </c>
      <c r="AA509">
        <v>2</v>
      </c>
    </row>
    <row r="510" spans="1:27" x14ac:dyDescent="0.3">
      <c r="A510" t="s">
        <v>1588</v>
      </c>
      <c r="B510" s="1">
        <v>45473</v>
      </c>
      <c r="C510" s="1" t="str">
        <f>TEXT(raw_data[[#This Row],[Order_Date]], "mmm")</f>
        <v>Jun</v>
      </c>
      <c r="D510" s="1">
        <v>45475</v>
      </c>
      <c r="E510" s="6">
        <f>raw_data[[#This Row],[Ship_Date]]-raw_data[[#This Row],[Order_Date]]</f>
        <v>2</v>
      </c>
      <c r="F510" s="6" t="str">
        <f>IF(raw_data[[#This Row],[Delivery_Days]] &lt;= 5, "On Time", "Late")</f>
        <v>On Time</v>
      </c>
      <c r="G510" t="s">
        <v>1589</v>
      </c>
      <c r="H510" t="s">
        <v>1590</v>
      </c>
      <c r="I510" t="s">
        <v>38</v>
      </c>
      <c r="J510" t="s">
        <v>68</v>
      </c>
      <c r="K510" t="s">
        <v>57</v>
      </c>
      <c r="L510" t="s">
        <v>29</v>
      </c>
      <c r="M510" t="s">
        <v>42</v>
      </c>
      <c r="N510" t="s">
        <v>31</v>
      </c>
      <c r="O510" t="s">
        <v>71</v>
      </c>
      <c r="P510">
        <v>5</v>
      </c>
      <c r="Q510">
        <v>668.9</v>
      </c>
      <c r="R510">
        <v>0</v>
      </c>
      <c r="S510">
        <v>3344.5</v>
      </c>
      <c r="T510">
        <v>424.35</v>
      </c>
      <c r="U510">
        <v>1222.75</v>
      </c>
      <c r="V510" s="10">
        <f>(raw_data[[#This Row],[Profit]] / (raw_data[[#This Row],[Unit_Price]]* raw_data[[#This Row],[Quantity_Sold]]))</f>
        <v>0.3656002391986844</v>
      </c>
      <c r="W510">
        <v>93</v>
      </c>
      <c r="X510" t="s">
        <v>51</v>
      </c>
      <c r="Y510" t="s">
        <v>34</v>
      </c>
      <c r="Z510">
        <v>11.94</v>
      </c>
      <c r="AA510">
        <v>4</v>
      </c>
    </row>
    <row r="511" spans="1:27" x14ac:dyDescent="0.3">
      <c r="A511" t="s">
        <v>1591</v>
      </c>
      <c r="B511" s="1">
        <v>45869</v>
      </c>
      <c r="C511" s="1" t="str">
        <f>TEXT(raw_data[[#This Row],[Order_Date]], "mmm")</f>
        <v>Jul</v>
      </c>
      <c r="D511" s="1">
        <v>45874</v>
      </c>
      <c r="E511" s="6">
        <f>raw_data[[#This Row],[Ship_Date]]-raw_data[[#This Row],[Order_Date]]</f>
        <v>5</v>
      </c>
      <c r="F511" s="6" t="str">
        <f>IF(raw_data[[#This Row],[Delivery_Days]] &lt;= 5, "On Time", "Late")</f>
        <v>On Time</v>
      </c>
      <c r="G511" t="s">
        <v>1592</v>
      </c>
      <c r="H511" t="s">
        <v>1593</v>
      </c>
      <c r="I511" t="s">
        <v>47</v>
      </c>
      <c r="J511" t="s">
        <v>90</v>
      </c>
      <c r="K511" t="s">
        <v>40</v>
      </c>
      <c r="L511" t="s">
        <v>29</v>
      </c>
      <c r="M511" t="s">
        <v>64</v>
      </c>
      <c r="N511" t="s">
        <v>49</v>
      </c>
      <c r="O511" t="s">
        <v>43</v>
      </c>
      <c r="P511">
        <v>3</v>
      </c>
      <c r="Q511">
        <v>1924.19</v>
      </c>
      <c r="R511">
        <v>0</v>
      </c>
      <c r="S511">
        <v>5772.57</v>
      </c>
      <c r="T511">
        <v>1566.27</v>
      </c>
      <c r="U511">
        <v>1073.76</v>
      </c>
      <c r="V511" s="10">
        <f>(raw_data[[#This Row],[Profit]] / (raw_data[[#This Row],[Unit_Price]]* raw_data[[#This Row],[Quantity_Sold]]))</f>
        <v>0.18601073698543283</v>
      </c>
      <c r="W511">
        <v>72</v>
      </c>
      <c r="X511" t="s">
        <v>51</v>
      </c>
      <c r="Y511" t="s">
        <v>79</v>
      </c>
      <c r="Z511">
        <v>16.61</v>
      </c>
      <c r="AA511">
        <v>1</v>
      </c>
    </row>
    <row r="512" spans="1:27" x14ac:dyDescent="0.3">
      <c r="A512" t="s">
        <v>1594</v>
      </c>
      <c r="B512" s="1">
        <v>45908</v>
      </c>
      <c r="C512" s="1" t="str">
        <f>TEXT(raw_data[[#This Row],[Order_Date]], "mmm")</f>
        <v>Sep</v>
      </c>
      <c r="D512" s="1">
        <v>45917</v>
      </c>
      <c r="E512" s="6">
        <f>raw_data[[#This Row],[Ship_Date]]-raw_data[[#This Row],[Order_Date]]</f>
        <v>9</v>
      </c>
      <c r="F512" s="6" t="str">
        <f>IF(raw_data[[#This Row],[Delivery_Days]] &lt;= 5, "On Time", "Late")</f>
        <v>Late</v>
      </c>
      <c r="G512" t="s">
        <v>1595</v>
      </c>
      <c r="H512" t="s">
        <v>1596</v>
      </c>
      <c r="I512" t="s">
        <v>47</v>
      </c>
      <c r="J512" t="s">
        <v>39</v>
      </c>
      <c r="K512" t="s">
        <v>40</v>
      </c>
      <c r="L512" t="s">
        <v>41</v>
      </c>
      <c r="M512" t="s">
        <v>137</v>
      </c>
      <c r="N512" t="s">
        <v>49</v>
      </c>
      <c r="O512" t="s">
        <v>43</v>
      </c>
      <c r="P512">
        <v>10</v>
      </c>
      <c r="Q512">
        <v>1516.66</v>
      </c>
      <c r="R512">
        <v>5</v>
      </c>
      <c r="S512">
        <v>14408.27</v>
      </c>
      <c r="T512">
        <v>1134.3</v>
      </c>
      <c r="U512">
        <v>3632.42</v>
      </c>
      <c r="V512" s="10">
        <f>(raw_data[[#This Row],[Profit]] / (raw_data[[#This Row],[Unit_Price]]* raw_data[[#This Row],[Quantity_Sold]]))</f>
        <v>0.23950127253306608</v>
      </c>
      <c r="W512">
        <v>31</v>
      </c>
      <c r="X512" t="s">
        <v>51</v>
      </c>
      <c r="Y512" t="s">
        <v>79</v>
      </c>
      <c r="Z512">
        <v>29.89</v>
      </c>
      <c r="AA512">
        <v>1</v>
      </c>
    </row>
    <row r="513" spans="1:27" x14ac:dyDescent="0.3">
      <c r="A513" t="s">
        <v>1597</v>
      </c>
      <c r="B513" s="1">
        <v>45644</v>
      </c>
      <c r="C513" s="1" t="str">
        <f>TEXT(raw_data[[#This Row],[Order_Date]], "mmm")</f>
        <v>Dec</v>
      </c>
      <c r="D513" s="1">
        <v>45654</v>
      </c>
      <c r="E513" s="6">
        <f>raw_data[[#This Row],[Ship_Date]]-raw_data[[#This Row],[Order_Date]]</f>
        <v>10</v>
      </c>
      <c r="F513" s="6" t="str">
        <f>IF(raw_data[[#This Row],[Delivery_Days]] &lt;= 5, "On Time", "Late")</f>
        <v>Late</v>
      </c>
      <c r="G513" t="s">
        <v>1598</v>
      </c>
      <c r="H513" t="s">
        <v>1599</v>
      </c>
      <c r="I513" t="s">
        <v>26</v>
      </c>
      <c r="J513" t="s">
        <v>98</v>
      </c>
      <c r="K513" t="s">
        <v>40</v>
      </c>
      <c r="L513" t="s">
        <v>29</v>
      </c>
      <c r="M513" t="s">
        <v>48</v>
      </c>
      <c r="N513" t="s">
        <v>49</v>
      </c>
      <c r="O513" t="s">
        <v>83</v>
      </c>
      <c r="P513">
        <v>1</v>
      </c>
      <c r="Q513">
        <v>1285.4100000000001</v>
      </c>
      <c r="R513">
        <v>10</v>
      </c>
      <c r="S513">
        <v>1156.8699999999999</v>
      </c>
      <c r="T513">
        <v>984.91</v>
      </c>
      <c r="U513">
        <v>270.45</v>
      </c>
      <c r="V513" s="10">
        <f>(raw_data[[#This Row],[Profit]] / (raw_data[[#This Row],[Unit_Price]]* raw_data[[#This Row],[Quantity_Sold]]))</f>
        <v>0.21039979461805958</v>
      </c>
      <c r="W513">
        <v>333</v>
      </c>
      <c r="X513" t="s">
        <v>33</v>
      </c>
      <c r="Y513" t="s">
        <v>79</v>
      </c>
      <c r="Z513">
        <v>30.57</v>
      </c>
      <c r="AA513">
        <v>4</v>
      </c>
    </row>
    <row r="514" spans="1:27" x14ac:dyDescent="0.3">
      <c r="A514" t="s">
        <v>1600</v>
      </c>
      <c r="B514" s="1">
        <v>45673</v>
      </c>
      <c r="C514" s="1" t="str">
        <f>TEXT(raw_data[[#This Row],[Order_Date]], "mmm")</f>
        <v>Jan</v>
      </c>
      <c r="D514" s="1">
        <v>45680</v>
      </c>
      <c r="E514" s="6">
        <f>raw_data[[#This Row],[Ship_Date]]-raw_data[[#This Row],[Order_Date]]</f>
        <v>7</v>
      </c>
      <c r="F514" s="6" t="str">
        <f>IF(raw_data[[#This Row],[Delivery_Days]] &lt;= 5, "On Time", "Late")</f>
        <v>Late</v>
      </c>
      <c r="G514" t="s">
        <v>1601</v>
      </c>
      <c r="H514" t="s">
        <v>1602</v>
      </c>
      <c r="I514" t="s">
        <v>47</v>
      </c>
      <c r="J514" t="s">
        <v>27</v>
      </c>
      <c r="K514" t="s">
        <v>28</v>
      </c>
      <c r="L514" t="s">
        <v>41</v>
      </c>
      <c r="M514" t="s">
        <v>127</v>
      </c>
      <c r="N514" t="s">
        <v>49</v>
      </c>
      <c r="O514" t="s">
        <v>32</v>
      </c>
      <c r="P514">
        <v>3</v>
      </c>
      <c r="Q514">
        <v>777.95</v>
      </c>
      <c r="R514">
        <v>5</v>
      </c>
      <c r="S514">
        <v>2217.16</v>
      </c>
      <c r="T514">
        <v>592.22</v>
      </c>
      <c r="U514">
        <v>529.33000000000004</v>
      </c>
      <c r="V514" s="10">
        <f>(raw_data[[#This Row],[Profit]] / (raw_data[[#This Row],[Unit_Price]]* raw_data[[#This Row],[Quantity_Sold]]))</f>
        <v>0.22680549306939177</v>
      </c>
      <c r="W514">
        <v>416</v>
      </c>
      <c r="X514" t="s">
        <v>51</v>
      </c>
      <c r="Y514" t="s">
        <v>52</v>
      </c>
      <c r="Z514">
        <v>18.02</v>
      </c>
      <c r="AA514">
        <v>2</v>
      </c>
    </row>
    <row r="515" spans="1:27" x14ac:dyDescent="0.3">
      <c r="A515" t="s">
        <v>1603</v>
      </c>
      <c r="B515" s="1">
        <v>45874</v>
      </c>
      <c r="C515" s="1" t="str">
        <f>TEXT(raw_data[[#This Row],[Order_Date]], "mmm")</f>
        <v>Aug</v>
      </c>
      <c r="D515" s="1">
        <v>45878</v>
      </c>
      <c r="E515" s="6">
        <f>raw_data[[#This Row],[Ship_Date]]-raw_data[[#This Row],[Order_Date]]</f>
        <v>4</v>
      </c>
      <c r="F515" s="6" t="str">
        <f>IF(raw_data[[#This Row],[Delivery_Days]] &lt;= 5, "On Time", "Late")</f>
        <v>On Time</v>
      </c>
      <c r="G515" t="s">
        <v>1604</v>
      </c>
      <c r="H515" t="s">
        <v>1605</v>
      </c>
      <c r="I515" t="s">
        <v>62</v>
      </c>
      <c r="J515" t="s">
        <v>39</v>
      </c>
      <c r="K515" t="s">
        <v>40</v>
      </c>
      <c r="L515" t="s">
        <v>29</v>
      </c>
      <c r="M515" t="s">
        <v>150</v>
      </c>
      <c r="N515" t="s">
        <v>49</v>
      </c>
      <c r="O515" t="s">
        <v>71</v>
      </c>
      <c r="P515">
        <v>5</v>
      </c>
      <c r="Q515">
        <v>582.94000000000005</v>
      </c>
      <c r="R515">
        <v>15</v>
      </c>
      <c r="S515">
        <v>2477.5</v>
      </c>
      <c r="T515">
        <v>524.51</v>
      </c>
      <c r="U515">
        <v>248.33</v>
      </c>
      <c r="V515" s="10">
        <f>(raw_data[[#This Row],[Profit]] / (raw_data[[#This Row],[Unit_Price]]* raw_data[[#This Row],[Quantity_Sold]]))</f>
        <v>8.5199162864102645E-2</v>
      </c>
      <c r="W515">
        <v>378</v>
      </c>
      <c r="X515" t="s">
        <v>33</v>
      </c>
      <c r="Y515" t="s">
        <v>79</v>
      </c>
      <c r="Z515">
        <v>9.0399999999999991</v>
      </c>
      <c r="AA515">
        <v>1</v>
      </c>
    </row>
    <row r="516" spans="1:27" x14ac:dyDescent="0.3">
      <c r="A516" t="s">
        <v>1606</v>
      </c>
      <c r="B516" s="1">
        <v>45655</v>
      </c>
      <c r="C516" s="1" t="str">
        <f>TEXT(raw_data[[#This Row],[Order_Date]], "mmm")</f>
        <v>Dec</v>
      </c>
      <c r="D516" s="1">
        <v>45661</v>
      </c>
      <c r="E516" s="6">
        <f>raw_data[[#This Row],[Ship_Date]]-raw_data[[#This Row],[Order_Date]]</f>
        <v>6</v>
      </c>
      <c r="F516" s="6" t="str">
        <f>IF(raw_data[[#This Row],[Delivery_Days]] &lt;= 5, "On Time", "Late")</f>
        <v>Late</v>
      </c>
      <c r="G516" t="s">
        <v>1607</v>
      </c>
      <c r="H516" t="s">
        <v>1608</v>
      </c>
      <c r="I516" t="s">
        <v>62</v>
      </c>
      <c r="J516" t="s">
        <v>90</v>
      </c>
      <c r="K516" t="s">
        <v>40</v>
      </c>
      <c r="L516" t="s">
        <v>69</v>
      </c>
      <c r="M516" t="s">
        <v>48</v>
      </c>
      <c r="N516" t="s">
        <v>31</v>
      </c>
      <c r="O516" t="s">
        <v>43</v>
      </c>
      <c r="P516">
        <v>9</v>
      </c>
      <c r="Q516">
        <v>461.16</v>
      </c>
      <c r="R516">
        <v>10</v>
      </c>
      <c r="S516">
        <v>3735.4</v>
      </c>
      <c r="T516">
        <v>398.99</v>
      </c>
      <c r="U516">
        <v>503.58</v>
      </c>
      <c r="V516" s="10">
        <f>(raw_data[[#This Row],[Profit]] / (raw_data[[#This Row],[Unit_Price]]* raw_data[[#This Row],[Quantity_Sold]]))</f>
        <v>0.12133171422788908</v>
      </c>
      <c r="W516">
        <v>125</v>
      </c>
      <c r="X516" t="s">
        <v>51</v>
      </c>
      <c r="Y516" t="s">
        <v>79</v>
      </c>
      <c r="Z516">
        <v>14.48</v>
      </c>
      <c r="AA516">
        <v>5</v>
      </c>
    </row>
    <row r="517" spans="1:27" x14ac:dyDescent="0.3">
      <c r="A517" t="s">
        <v>1609</v>
      </c>
      <c r="B517" s="1">
        <v>45264</v>
      </c>
      <c r="C517" s="1" t="str">
        <f>TEXT(raw_data[[#This Row],[Order_Date]], "mmm")</f>
        <v>Dec</v>
      </c>
      <c r="D517" s="1">
        <v>45265</v>
      </c>
      <c r="E517" s="6">
        <f>raw_data[[#This Row],[Ship_Date]]-raw_data[[#This Row],[Order_Date]]</f>
        <v>1</v>
      </c>
      <c r="F517" s="6" t="str">
        <f>IF(raw_data[[#This Row],[Delivery_Days]] &lt;= 5, "On Time", "Late")</f>
        <v>On Time</v>
      </c>
      <c r="G517" t="s">
        <v>1610</v>
      </c>
      <c r="H517" t="s">
        <v>1611</v>
      </c>
      <c r="I517" t="s">
        <v>38</v>
      </c>
      <c r="J517" t="s">
        <v>94</v>
      </c>
      <c r="K517" t="s">
        <v>28</v>
      </c>
      <c r="L517" t="s">
        <v>29</v>
      </c>
      <c r="M517" t="s">
        <v>127</v>
      </c>
      <c r="N517" t="s">
        <v>31</v>
      </c>
      <c r="O517" t="s">
        <v>83</v>
      </c>
      <c r="P517">
        <v>1</v>
      </c>
      <c r="Q517">
        <v>1310.56</v>
      </c>
      <c r="R517">
        <v>20</v>
      </c>
      <c r="S517">
        <v>1048.45</v>
      </c>
      <c r="T517">
        <v>973.69</v>
      </c>
      <c r="U517">
        <v>269.5</v>
      </c>
      <c r="V517" s="10">
        <f>(raw_data[[#This Row],[Profit]] / (raw_data[[#This Row],[Unit_Price]]* raw_data[[#This Row],[Quantity_Sold]]))</f>
        <v>0.20563728482480773</v>
      </c>
      <c r="W517">
        <v>458</v>
      </c>
      <c r="X517" t="s">
        <v>51</v>
      </c>
      <c r="Y517" t="s">
        <v>79</v>
      </c>
      <c r="Z517">
        <v>29.22</v>
      </c>
      <c r="AA517">
        <v>1</v>
      </c>
    </row>
    <row r="518" spans="1:27" x14ac:dyDescent="0.3">
      <c r="A518" t="s">
        <v>1612</v>
      </c>
      <c r="B518" s="1">
        <v>45900</v>
      </c>
      <c r="C518" s="1" t="str">
        <f>TEXT(raw_data[[#This Row],[Order_Date]], "mmm")</f>
        <v>Aug</v>
      </c>
      <c r="D518" s="1">
        <v>45903</v>
      </c>
      <c r="E518" s="6">
        <f>raw_data[[#This Row],[Ship_Date]]-raw_data[[#This Row],[Order_Date]]</f>
        <v>3</v>
      </c>
      <c r="F518" s="6" t="str">
        <f>IF(raw_data[[#This Row],[Delivery_Days]] &lt;= 5, "On Time", "Late")</f>
        <v>On Time</v>
      </c>
      <c r="G518" t="s">
        <v>1613</v>
      </c>
      <c r="H518" t="s">
        <v>1614</v>
      </c>
      <c r="I518" t="s">
        <v>26</v>
      </c>
      <c r="J518" t="s">
        <v>39</v>
      </c>
      <c r="K518" t="s">
        <v>40</v>
      </c>
      <c r="L518" t="s">
        <v>75</v>
      </c>
      <c r="M518" t="s">
        <v>70</v>
      </c>
      <c r="N518" t="s">
        <v>49</v>
      </c>
      <c r="O518" t="s">
        <v>50</v>
      </c>
      <c r="P518">
        <v>7</v>
      </c>
      <c r="Q518">
        <v>738.34</v>
      </c>
      <c r="R518">
        <v>20</v>
      </c>
      <c r="S518">
        <v>4134.7</v>
      </c>
      <c r="T518">
        <v>522.29</v>
      </c>
      <c r="U518">
        <v>1209.8800000000001</v>
      </c>
      <c r="V518" s="10">
        <f>(raw_data[[#This Row],[Profit]] / (raw_data[[#This Row],[Unit_Price]]* raw_data[[#This Row],[Quantity_Sold]]))</f>
        <v>0.23409269442262373</v>
      </c>
      <c r="W518">
        <v>189</v>
      </c>
      <c r="X518" t="s">
        <v>33</v>
      </c>
      <c r="Y518" t="s">
        <v>79</v>
      </c>
      <c r="Z518">
        <v>5.42</v>
      </c>
      <c r="AA518">
        <v>1</v>
      </c>
    </row>
    <row r="519" spans="1:27" x14ac:dyDescent="0.3">
      <c r="A519" t="s">
        <v>1615</v>
      </c>
      <c r="B519" s="1">
        <v>45420</v>
      </c>
      <c r="C519" s="1" t="str">
        <f>TEXT(raw_data[[#This Row],[Order_Date]], "mmm")</f>
        <v>May</v>
      </c>
      <c r="D519" s="1">
        <v>45424</v>
      </c>
      <c r="E519" s="6">
        <f>raw_data[[#This Row],[Ship_Date]]-raw_data[[#This Row],[Order_Date]]</f>
        <v>4</v>
      </c>
      <c r="F519" s="6" t="str">
        <f>IF(raw_data[[#This Row],[Delivery_Days]] &lt;= 5, "On Time", "Late")</f>
        <v>On Time</v>
      </c>
      <c r="G519" t="s">
        <v>1616</v>
      </c>
      <c r="H519" t="s">
        <v>1617</v>
      </c>
      <c r="I519" t="s">
        <v>38</v>
      </c>
      <c r="J519" t="s">
        <v>63</v>
      </c>
      <c r="K519" t="s">
        <v>28</v>
      </c>
      <c r="L519" t="s">
        <v>69</v>
      </c>
      <c r="M519" t="s">
        <v>137</v>
      </c>
      <c r="N519" t="s">
        <v>31</v>
      </c>
      <c r="O519" t="s">
        <v>43</v>
      </c>
      <c r="P519">
        <v>10</v>
      </c>
      <c r="Q519">
        <v>225.43</v>
      </c>
      <c r="R519">
        <v>10</v>
      </c>
      <c r="S519">
        <v>2028.87</v>
      </c>
      <c r="T519">
        <v>189.93</v>
      </c>
      <c r="U519">
        <v>319.5</v>
      </c>
      <c r="V519" s="10">
        <f>(raw_data[[#This Row],[Profit]] / (raw_data[[#This Row],[Unit_Price]]* raw_data[[#This Row],[Quantity_Sold]]))</f>
        <v>0.1417291398660338</v>
      </c>
      <c r="W519">
        <v>18</v>
      </c>
      <c r="X519" t="s">
        <v>51</v>
      </c>
      <c r="Y519" t="s">
        <v>79</v>
      </c>
      <c r="Z519">
        <v>45.7</v>
      </c>
      <c r="AA519">
        <v>5</v>
      </c>
    </row>
    <row r="520" spans="1:27" x14ac:dyDescent="0.3">
      <c r="A520" t="s">
        <v>1618</v>
      </c>
      <c r="B520" s="1">
        <v>45411</v>
      </c>
      <c r="C520" s="1" t="str">
        <f>TEXT(raw_data[[#This Row],[Order_Date]], "mmm")</f>
        <v>Apr</v>
      </c>
      <c r="D520" s="1">
        <v>45421</v>
      </c>
      <c r="E520" s="6">
        <f>raw_data[[#This Row],[Ship_Date]]-raw_data[[#This Row],[Order_Date]]</f>
        <v>10</v>
      </c>
      <c r="F520" s="6" t="str">
        <f>IF(raw_data[[#This Row],[Delivery_Days]] &lt;= 5, "On Time", "Late")</f>
        <v>Late</v>
      </c>
      <c r="G520" t="s">
        <v>1619</v>
      </c>
      <c r="H520" t="s">
        <v>1620</v>
      </c>
      <c r="I520" t="s">
        <v>47</v>
      </c>
      <c r="J520" t="s">
        <v>56</v>
      </c>
      <c r="K520" t="s">
        <v>57</v>
      </c>
      <c r="L520" t="s">
        <v>29</v>
      </c>
      <c r="M520" t="s">
        <v>137</v>
      </c>
      <c r="N520" t="s">
        <v>49</v>
      </c>
      <c r="O520" t="s">
        <v>83</v>
      </c>
      <c r="P520">
        <v>7</v>
      </c>
      <c r="Q520">
        <v>1969.31</v>
      </c>
      <c r="R520">
        <v>0</v>
      </c>
      <c r="S520">
        <v>13785.17</v>
      </c>
      <c r="T520">
        <v>1695.53</v>
      </c>
      <c r="U520">
        <v>1916.46</v>
      </c>
      <c r="V520" s="10">
        <f>(raw_data[[#This Row],[Profit]] / (raw_data[[#This Row],[Unit_Price]]* raw_data[[#This Row],[Quantity_Sold]]))</f>
        <v>0.13902331273390173</v>
      </c>
      <c r="W520">
        <v>99</v>
      </c>
      <c r="X520" t="s">
        <v>33</v>
      </c>
      <c r="Y520" t="s">
        <v>34</v>
      </c>
      <c r="Z520">
        <v>31.47</v>
      </c>
      <c r="AA520">
        <v>1</v>
      </c>
    </row>
    <row r="521" spans="1:27" x14ac:dyDescent="0.3">
      <c r="A521" t="s">
        <v>1621</v>
      </c>
      <c r="B521" s="1">
        <v>45685</v>
      </c>
      <c r="C521" s="1" t="str">
        <f>TEXT(raw_data[[#This Row],[Order_Date]], "mmm")</f>
        <v>Jan</v>
      </c>
      <c r="D521" s="1">
        <v>45686</v>
      </c>
      <c r="E521" s="6">
        <f>raw_data[[#This Row],[Ship_Date]]-raw_data[[#This Row],[Order_Date]]</f>
        <v>1</v>
      </c>
      <c r="F521" s="6" t="str">
        <f>IF(raw_data[[#This Row],[Delivery_Days]] &lt;= 5, "On Time", "Late")</f>
        <v>On Time</v>
      </c>
      <c r="G521" t="s">
        <v>1622</v>
      </c>
      <c r="H521" t="s">
        <v>1623</v>
      </c>
      <c r="I521" t="s">
        <v>62</v>
      </c>
      <c r="J521" t="s">
        <v>90</v>
      </c>
      <c r="K521" t="s">
        <v>40</v>
      </c>
      <c r="L521" t="s">
        <v>69</v>
      </c>
      <c r="M521" t="s">
        <v>64</v>
      </c>
      <c r="N521" t="s">
        <v>31</v>
      </c>
      <c r="O521" t="s">
        <v>32</v>
      </c>
      <c r="P521">
        <v>9</v>
      </c>
      <c r="Q521">
        <v>1718.18</v>
      </c>
      <c r="R521">
        <v>10</v>
      </c>
      <c r="S521">
        <v>13917.26</v>
      </c>
      <c r="T521">
        <v>1129.8</v>
      </c>
      <c r="U521">
        <v>4765.88</v>
      </c>
      <c r="V521" s="10">
        <f>(raw_data[[#This Row],[Profit]] / (raw_data[[#This Row],[Unit_Price]]* raw_data[[#This Row],[Quantity_Sold]]))</f>
        <v>0.3081995030917728</v>
      </c>
      <c r="W521">
        <v>480</v>
      </c>
      <c r="X521" t="s">
        <v>51</v>
      </c>
      <c r="Y521" t="s">
        <v>52</v>
      </c>
      <c r="Z521">
        <v>35.29</v>
      </c>
      <c r="AA521">
        <v>1</v>
      </c>
    </row>
    <row r="522" spans="1:27" x14ac:dyDescent="0.3">
      <c r="A522" t="s">
        <v>1624</v>
      </c>
      <c r="B522" s="1">
        <v>45338</v>
      </c>
      <c r="C522" s="1" t="str">
        <f>TEXT(raw_data[[#This Row],[Order_Date]], "mmm")</f>
        <v>Feb</v>
      </c>
      <c r="D522" s="1">
        <v>45347</v>
      </c>
      <c r="E522" s="6">
        <f>raw_data[[#This Row],[Ship_Date]]-raw_data[[#This Row],[Order_Date]]</f>
        <v>9</v>
      </c>
      <c r="F522" s="6" t="str">
        <f>IF(raw_data[[#This Row],[Delivery_Days]] &lt;= 5, "On Time", "Late")</f>
        <v>Late</v>
      </c>
      <c r="G522" t="s">
        <v>1625</v>
      </c>
      <c r="H522" t="s">
        <v>1626</v>
      </c>
      <c r="I522" t="s">
        <v>26</v>
      </c>
      <c r="J522" t="s">
        <v>94</v>
      </c>
      <c r="K522" t="s">
        <v>28</v>
      </c>
      <c r="L522" t="s">
        <v>75</v>
      </c>
      <c r="M522" t="s">
        <v>48</v>
      </c>
      <c r="N522" t="s">
        <v>49</v>
      </c>
      <c r="O522" t="s">
        <v>32</v>
      </c>
      <c r="P522">
        <v>9</v>
      </c>
      <c r="Q522">
        <v>584.37</v>
      </c>
      <c r="R522">
        <v>15</v>
      </c>
      <c r="S522">
        <v>4470.43</v>
      </c>
      <c r="T522">
        <v>437.5</v>
      </c>
      <c r="U522">
        <v>1123.56</v>
      </c>
      <c r="V522" s="10">
        <f>(raw_data[[#This Row],[Profit]] / (raw_data[[#This Row],[Unit_Price]]* raw_data[[#This Row],[Quantity_Sold]]))</f>
        <v>0.21363177438951347</v>
      </c>
      <c r="W522">
        <v>142</v>
      </c>
      <c r="X522" t="s">
        <v>51</v>
      </c>
      <c r="Y522" t="s">
        <v>52</v>
      </c>
      <c r="Z522">
        <v>25.2</v>
      </c>
      <c r="AA522">
        <v>1</v>
      </c>
    </row>
    <row r="523" spans="1:27" x14ac:dyDescent="0.3">
      <c r="A523" t="s">
        <v>1627</v>
      </c>
      <c r="B523" s="1">
        <v>45587</v>
      </c>
      <c r="C523" s="1" t="str">
        <f>TEXT(raw_data[[#This Row],[Order_Date]], "mmm")</f>
        <v>Oct</v>
      </c>
      <c r="D523" s="1">
        <v>45591</v>
      </c>
      <c r="E523" s="6">
        <f>raw_data[[#This Row],[Ship_Date]]-raw_data[[#This Row],[Order_Date]]</f>
        <v>4</v>
      </c>
      <c r="F523" s="6" t="str">
        <f>IF(raw_data[[#This Row],[Delivery_Days]] &lt;= 5, "On Time", "Late")</f>
        <v>On Time</v>
      </c>
      <c r="G523" t="s">
        <v>1628</v>
      </c>
      <c r="H523" t="s">
        <v>1629</v>
      </c>
      <c r="I523" t="s">
        <v>47</v>
      </c>
      <c r="J523" t="s">
        <v>68</v>
      </c>
      <c r="K523" t="s">
        <v>57</v>
      </c>
      <c r="L523" t="s">
        <v>41</v>
      </c>
      <c r="M523" t="s">
        <v>117</v>
      </c>
      <c r="N523" t="s">
        <v>49</v>
      </c>
      <c r="O523" t="s">
        <v>71</v>
      </c>
      <c r="P523">
        <v>10</v>
      </c>
      <c r="Q523">
        <v>209.53</v>
      </c>
      <c r="R523">
        <v>0</v>
      </c>
      <c r="S523">
        <v>2095.3000000000002</v>
      </c>
      <c r="T523">
        <v>187.97</v>
      </c>
      <c r="U523">
        <v>215.6</v>
      </c>
      <c r="V523" s="10">
        <f>(raw_data[[#This Row],[Profit]] / (raw_data[[#This Row],[Unit_Price]]* raw_data[[#This Row],[Quantity_Sold]]))</f>
        <v>0.1028969598625495</v>
      </c>
      <c r="W523">
        <v>100</v>
      </c>
      <c r="X523" t="s">
        <v>33</v>
      </c>
      <c r="Y523" t="s">
        <v>79</v>
      </c>
      <c r="Z523">
        <v>18.989999999999998</v>
      </c>
      <c r="AA523">
        <v>1</v>
      </c>
    </row>
    <row r="524" spans="1:27" x14ac:dyDescent="0.3">
      <c r="A524" t="s">
        <v>1630</v>
      </c>
      <c r="B524" s="1">
        <v>45320</v>
      </c>
      <c r="C524" s="1" t="str">
        <f>TEXT(raw_data[[#This Row],[Order_Date]], "mmm")</f>
        <v>Jan</v>
      </c>
      <c r="D524" s="1">
        <v>45324</v>
      </c>
      <c r="E524" s="6">
        <f>raw_data[[#This Row],[Ship_Date]]-raw_data[[#This Row],[Order_Date]]</f>
        <v>4</v>
      </c>
      <c r="F524" s="6" t="str">
        <f>IF(raw_data[[#This Row],[Delivery_Days]] &lt;= 5, "On Time", "Late")</f>
        <v>On Time</v>
      </c>
      <c r="G524" t="s">
        <v>1631</v>
      </c>
      <c r="H524" t="s">
        <v>1632</v>
      </c>
      <c r="I524" t="s">
        <v>26</v>
      </c>
      <c r="J524" t="s">
        <v>39</v>
      </c>
      <c r="K524" t="s">
        <v>40</v>
      </c>
      <c r="L524" t="s">
        <v>75</v>
      </c>
      <c r="M524" t="s">
        <v>48</v>
      </c>
      <c r="N524" t="s">
        <v>31</v>
      </c>
      <c r="O524" t="s">
        <v>71</v>
      </c>
      <c r="P524">
        <v>10</v>
      </c>
      <c r="Q524">
        <v>1625.72</v>
      </c>
      <c r="R524">
        <v>10</v>
      </c>
      <c r="S524">
        <v>14631.48</v>
      </c>
      <c r="T524">
        <v>1385.36</v>
      </c>
      <c r="U524">
        <v>2163.2399999999998</v>
      </c>
      <c r="V524" s="10">
        <f>(raw_data[[#This Row],[Profit]] / (raw_data[[#This Row],[Unit_Price]]* raw_data[[#This Row],[Quantity_Sold]]))</f>
        <v>0.13306350417045984</v>
      </c>
      <c r="W524">
        <v>490</v>
      </c>
      <c r="X524" t="s">
        <v>51</v>
      </c>
      <c r="Y524" t="s">
        <v>34</v>
      </c>
      <c r="Z524">
        <v>41.97</v>
      </c>
      <c r="AA524">
        <v>5</v>
      </c>
    </row>
    <row r="525" spans="1:27" x14ac:dyDescent="0.3">
      <c r="A525" t="s">
        <v>1633</v>
      </c>
      <c r="B525" s="1">
        <v>45681</v>
      </c>
      <c r="C525" s="1" t="str">
        <f>TEXT(raw_data[[#This Row],[Order_Date]], "mmm")</f>
        <v>Jan</v>
      </c>
      <c r="D525" s="1">
        <v>45683</v>
      </c>
      <c r="E525" s="6">
        <f>raw_data[[#This Row],[Ship_Date]]-raw_data[[#This Row],[Order_Date]]</f>
        <v>2</v>
      </c>
      <c r="F525" s="6" t="str">
        <f>IF(raw_data[[#This Row],[Delivery_Days]] &lt;= 5, "On Time", "Late")</f>
        <v>On Time</v>
      </c>
      <c r="G525" t="s">
        <v>1634</v>
      </c>
      <c r="H525" t="s">
        <v>1635</v>
      </c>
      <c r="I525" t="s">
        <v>26</v>
      </c>
      <c r="J525" t="s">
        <v>56</v>
      </c>
      <c r="K525" t="s">
        <v>57</v>
      </c>
      <c r="L525" t="s">
        <v>29</v>
      </c>
      <c r="M525" t="s">
        <v>64</v>
      </c>
      <c r="N525" t="s">
        <v>49</v>
      </c>
      <c r="O525" t="s">
        <v>50</v>
      </c>
      <c r="P525">
        <v>2</v>
      </c>
      <c r="Q525">
        <v>1258.1500000000001</v>
      </c>
      <c r="R525">
        <v>15</v>
      </c>
      <c r="S525">
        <v>2138.86</v>
      </c>
      <c r="T525">
        <v>973.41</v>
      </c>
      <c r="U525">
        <v>484.06</v>
      </c>
      <c r="V525" s="10">
        <f>(raw_data[[#This Row],[Profit]] / (raw_data[[#This Row],[Unit_Price]]* raw_data[[#This Row],[Quantity_Sold]]))</f>
        <v>0.19236974923498787</v>
      </c>
      <c r="W525">
        <v>160</v>
      </c>
      <c r="X525" t="s">
        <v>33</v>
      </c>
      <c r="Y525" t="s">
        <v>34</v>
      </c>
      <c r="Z525">
        <v>7.79</v>
      </c>
      <c r="AA525">
        <v>4</v>
      </c>
    </row>
    <row r="526" spans="1:27" x14ac:dyDescent="0.3">
      <c r="A526" t="s">
        <v>1636</v>
      </c>
      <c r="B526" s="1">
        <v>45687</v>
      </c>
      <c r="C526" s="1" t="str">
        <f>TEXT(raw_data[[#This Row],[Order_Date]], "mmm")</f>
        <v>Jan</v>
      </c>
      <c r="D526" s="1">
        <v>45696</v>
      </c>
      <c r="E526" s="6">
        <f>raw_data[[#This Row],[Ship_Date]]-raw_data[[#This Row],[Order_Date]]</f>
        <v>9</v>
      </c>
      <c r="F526" s="6" t="str">
        <f>IF(raw_data[[#This Row],[Delivery_Days]] &lt;= 5, "On Time", "Late")</f>
        <v>Late</v>
      </c>
      <c r="G526" t="s">
        <v>1637</v>
      </c>
      <c r="H526" t="s">
        <v>1638</v>
      </c>
      <c r="I526" t="s">
        <v>26</v>
      </c>
      <c r="J526" t="s">
        <v>39</v>
      </c>
      <c r="K526" t="s">
        <v>40</v>
      </c>
      <c r="L526" t="s">
        <v>69</v>
      </c>
      <c r="M526" t="s">
        <v>64</v>
      </c>
      <c r="N526" t="s">
        <v>31</v>
      </c>
      <c r="O526" t="s">
        <v>50</v>
      </c>
      <c r="P526">
        <v>2</v>
      </c>
      <c r="Q526">
        <v>1271.06</v>
      </c>
      <c r="R526">
        <v>0</v>
      </c>
      <c r="S526">
        <v>2542.12</v>
      </c>
      <c r="T526">
        <v>1021</v>
      </c>
      <c r="U526">
        <v>500.12</v>
      </c>
      <c r="V526" s="10">
        <f>(raw_data[[#This Row],[Profit]] / (raw_data[[#This Row],[Unit_Price]]* raw_data[[#This Row],[Quantity_Sold]]))</f>
        <v>0.19673343508567653</v>
      </c>
      <c r="W526">
        <v>205</v>
      </c>
      <c r="X526" t="s">
        <v>33</v>
      </c>
      <c r="Y526" t="s">
        <v>52</v>
      </c>
      <c r="Z526">
        <v>38.840000000000003</v>
      </c>
      <c r="AA526">
        <v>2</v>
      </c>
    </row>
    <row r="527" spans="1:27" x14ac:dyDescent="0.3">
      <c r="A527" t="s">
        <v>1639</v>
      </c>
      <c r="B527" s="1">
        <v>45357</v>
      </c>
      <c r="C527" s="1" t="str">
        <f>TEXT(raw_data[[#This Row],[Order_Date]], "mmm")</f>
        <v>Mar</v>
      </c>
      <c r="D527" s="1">
        <v>45363</v>
      </c>
      <c r="E527" s="6">
        <f>raw_data[[#This Row],[Ship_Date]]-raw_data[[#This Row],[Order_Date]]</f>
        <v>6</v>
      </c>
      <c r="F527" s="6" t="str">
        <f>IF(raw_data[[#This Row],[Delivery_Days]] &lt;= 5, "On Time", "Late")</f>
        <v>Late</v>
      </c>
      <c r="G527" t="s">
        <v>1640</v>
      </c>
      <c r="H527" t="s">
        <v>1641</v>
      </c>
      <c r="I527" t="s">
        <v>26</v>
      </c>
      <c r="J527" t="s">
        <v>39</v>
      </c>
      <c r="K527" t="s">
        <v>40</v>
      </c>
      <c r="L527" t="s">
        <v>75</v>
      </c>
      <c r="M527" t="s">
        <v>48</v>
      </c>
      <c r="N527" t="s">
        <v>31</v>
      </c>
      <c r="O527" t="s">
        <v>83</v>
      </c>
      <c r="P527">
        <v>7</v>
      </c>
      <c r="Q527">
        <v>955.21</v>
      </c>
      <c r="R527">
        <v>20</v>
      </c>
      <c r="S527">
        <v>5349.18</v>
      </c>
      <c r="T527">
        <v>750.57</v>
      </c>
      <c r="U527">
        <v>1145.98</v>
      </c>
      <c r="V527" s="10">
        <f>(raw_data[[#This Row],[Profit]] / (raw_data[[#This Row],[Unit_Price]]* raw_data[[#This Row],[Quantity_Sold]]))</f>
        <v>0.17138789226602377</v>
      </c>
      <c r="W527">
        <v>168</v>
      </c>
      <c r="X527" t="s">
        <v>33</v>
      </c>
      <c r="Y527" t="s">
        <v>34</v>
      </c>
      <c r="Z527">
        <v>9.6199999999999992</v>
      </c>
      <c r="AA527">
        <v>5</v>
      </c>
    </row>
    <row r="528" spans="1:27" x14ac:dyDescent="0.3">
      <c r="A528" t="s">
        <v>1642</v>
      </c>
      <c r="B528" s="1">
        <v>45509</v>
      </c>
      <c r="C528" s="1" t="str">
        <f>TEXT(raw_data[[#This Row],[Order_Date]], "mmm")</f>
        <v>Aug</v>
      </c>
      <c r="D528" s="1">
        <v>45517</v>
      </c>
      <c r="E528" s="6">
        <f>raw_data[[#This Row],[Ship_Date]]-raw_data[[#This Row],[Order_Date]]</f>
        <v>8</v>
      </c>
      <c r="F528" s="6" t="str">
        <f>IF(raw_data[[#This Row],[Delivery_Days]] &lt;= 5, "On Time", "Late")</f>
        <v>Late</v>
      </c>
      <c r="G528" t="s">
        <v>1643</v>
      </c>
      <c r="H528" t="s">
        <v>1644</v>
      </c>
      <c r="I528" t="s">
        <v>47</v>
      </c>
      <c r="J528" t="s">
        <v>27</v>
      </c>
      <c r="K528" t="s">
        <v>28</v>
      </c>
      <c r="L528" t="s">
        <v>41</v>
      </c>
      <c r="M528" t="s">
        <v>64</v>
      </c>
      <c r="N528" t="s">
        <v>49</v>
      </c>
      <c r="O528" t="s">
        <v>71</v>
      </c>
      <c r="P528">
        <v>9</v>
      </c>
      <c r="Q528">
        <v>295.66000000000003</v>
      </c>
      <c r="R528">
        <v>10</v>
      </c>
      <c r="S528">
        <v>2394.85</v>
      </c>
      <c r="T528">
        <v>208.92</v>
      </c>
      <c r="U528">
        <v>702.59</v>
      </c>
      <c r="V528" s="10">
        <f>(raw_data[[#This Row],[Profit]] / (raw_data[[#This Row],[Unit_Price]]* raw_data[[#This Row],[Quantity_Sold]]))</f>
        <v>0.26403827218952702</v>
      </c>
      <c r="W528">
        <v>70</v>
      </c>
      <c r="X528" t="s">
        <v>33</v>
      </c>
      <c r="Y528" t="s">
        <v>34</v>
      </c>
      <c r="Z528">
        <v>10.75</v>
      </c>
      <c r="AA528">
        <v>5</v>
      </c>
    </row>
    <row r="529" spans="1:27" x14ac:dyDescent="0.3">
      <c r="A529" t="s">
        <v>1645</v>
      </c>
      <c r="B529" s="1">
        <v>45290</v>
      </c>
      <c r="C529" s="1" t="str">
        <f>TEXT(raw_data[[#This Row],[Order_Date]], "mmm")</f>
        <v>Dec</v>
      </c>
      <c r="D529" s="1">
        <v>45295</v>
      </c>
      <c r="E529" s="6">
        <f>raw_data[[#This Row],[Ship_Date]]-raw_data[[#This Row],[Order_Date]]</f>
        <v>5</v>
      </c>
      <c r="F529" s="6" t="str">
        <f>IF(raw_data[[#This Row],[Delivery_Days]] &lt;= 5, "On Time", "Late")</f>
        <v>On Time</v>
      </c>
      <c r="G529" t="s">
        <v>1646</v>
      </c>
      <c r="H529" t="s">
        <v>1647</v>
      </c>
      <c r="I529" t="s">
        <v>62</v>
      </c>
      <c r="J529" t="s">
        <v>68</v>
      </c>
      <c r="K529" t="s">
        <v>57</v>
      </c>
      <c r="L529" t="s">
        <v>69</v>
      </c>
      <c r="M529" t="s">
        <v>30</v>
      </c>
      <c r="N529" t="s">
        <v>31</v>
      </c>
      <c r="O529" t="s">
        <v>43</v>
      </c>
      <c r="P529">
        <v>9</v>
      </c>
      <c r="Q529">
        <v>1188.1500000000001</v>
      </c>
      <c r="R529">
        <v>5</v>
      </c>
      <c r="S529">
        <v>10158.68</v>
      </c>
      <c r="T529">
        <v>765.43</v>
      </c>
      <c r="U529">
        <v>3614.26</v>
      </c>
      <c r="V529" s="10">
        <f>(raw_data[[#This Row],[Profit]] / (raw_data[[#This Row],[Unit_Price]]* raw_data[[#This Row],[Quantity_Sold]]))</f>
        <v>0.33799136846731848</v>
      </c>
      <c r="W529">
        <v>496</v>
      </c>
      <c r="X529" t="s">
        <v>33</v>
      </c>
      <c r="Y529" t="s">
        <v>52</v>
      </c>
      <c r="Z529">
        <v>31.39</v>
      </c>
      <c r="AA529">
        <v>2</v>
      </c>
    </row>
    <row r="530" spans="1:27" x14ac:dyDescent="0.3">
      <c r="A530" t="s">
        <v>1648</v>
      </c>
      <c r="B530" s="1">
        <v>45728</v>
      </c>
      <c r="C530" s="1" t="str">
        <f>TEXT(raw_data[[#This Row],[Order_Date]], "mmm")</f>
        <v>Mar</v>
      </c>
      <c r="D530" s="1">
        <v>45732</v>
      </c>
      <c r="E530" s="6">
        <f>raw_data[[#This Row],[Ship_Date]]-raw_data[[#This Row],[Order_Date]]</f>
        <v>4</v>
      </c>
      <c r="F530" s="6" t="str">
        <f>IF(raw_data[[#This Row],[Delivery_Days]] &lt;= 5, "On Time", "Late")</f>
        <v>On Time</v>
      </c>
      <c r="G530" t="s">
        <v>1649</v>
      </c>
      <c r="H530" t="s">
        <v>1650</v>
      </c>
      <c r="I530" t="s">
        <v>38</v>
      </c>
      <c r="J530" t="s">
        <v>39</v>
      </c>
      <c r="K530" t="s">
        <v>40</v>
      </c>
      <c r="L530" t="s">
        <v>41</v>
      </c>
      <c r="M530" t="s">
        <v>42</v>
      </c>
      <c r="N530" t="s">
        <v>49</v>
      </c>
      <c r="O530" t="s">
        <v>32</v>
      </c>
      <c r="P530">
        <v>9</v>
      </c>
      <c r="Q530">
        <v>1647.41</v>
      </c>
      <c r="R530">
        <v>0</v>
      </c>
      <c r="S530">
        <v>14826.69</v>
      </c>
      <c r="T530">
        <v>1197.04</v>
      </c>
      <c r="U530">
        <v>4053.33</v>
      </c>
      <c r="V530" s="10">
        <f>(raw_data[[#This Row],[Profit]] / (raw_data[[#This Row],[Unit_Price]]* raw_data[[#This Row],[Quantity_Sold]]))</f>
        <v>0.27338063991356126</v>
      </c>
      <c r="W530">
        <v>174</v>
      </c>
      <c r="X530" t="s">
        <v>33</v>
      </c>
      <c r="Y530" t="s">
        <v>52</v>
      </c>
      <c r="Z530">
        <v>26.41</v>
      </c>
      <c r="AA530">
        <v>4</v>
      </c>
    </row>
    <row r="531" spans="1:27" x14ac:dyDescent="0.3">
      <c r="A531" t="s">
        <v>1651</v>
      </c>
      <c r="B531" s="1">
        <v>45503</v>
      </c>
      <c r="C531" s="1" t="str">
        <f>TEXT(raw_data[[#This Row],[Order_Date]], "mmm")</f>
        <v>Jul</v>
      </c>
      <c r="D531" s="1">
        <v>45504</v>
      </c>
      <c r="E531" s="6">
        <f>raw_data[[#This Row],[Ship_Date]]-raw_data[[#This Row],[Order_Date]]</f>
        <v>1</v>
      </c>
      <c r="F531" s="6" t="str">
        <f>IF(raw_data[[#This Row],[Delivery_Days]] &lt;= 5, "On Time", "Late")</f>
        <v>On Time</v>
      </c>
      <c r="G531" t="s">
        <v>1652</v>
      </c>
      <c r="H531" t="s">
        <v>1653</v>
      </c>
      <c r="I531" t="s">
        <v>47</v>
      </c>
      <c r="J531" t="s">
        <v>94</v>
      </c>
      <c r="K531" t="s">
        <v>28</v>
      </c>
      <c r="L531" t="s">
        <v>69</v>
      </c>
      <c r="M531" t="s">
        <v>64</v>
      </c>
      <c r="N531" t="s">
        <v>49</v>
      </c>
      <c r="O531" t="s">
        <v>32</v>
      </c>
      <c r="P531">
        <v>6</v>
      </c>
      <c r="Q531">
        <v>634.28</v>
      </c>
      <c r="R531">
        <v>5</v>
      </c>
      <c r="S531">
        <v>3615.4</v>
      </c>
      <c r="T531">
        <v>400.52</v>
      </c>
      <c r="U531">
        <v>1332.43</v>
      </c>
      <c r="V531" s="10">
        <f>(raw_data[[#This Row],[Profit]] / (raw_data[[#This Row],[Unit_Price]]* raw_data[[#This Row],[Quantity_Sold]]))</f>
        <v>0.35011614218746717</v>
      </c>
      <c r="W531">
        <v>327</v>
      </c>
      <c r="X531" t="s">
        <v>33</v>
      </c>
      <c r="Y531" t="s">
        <v>52</v>
      </c>
      <c r="Z531">
        <v>15.36</v>
      </c>
      <c r="AA531">
        <v>5</v>
      </c>
    </row>
    <row r="532" spans="1:27" x14ac:dyDescent="0.3">
      <c r="A532" t="s">
        <v>1654</v>
      </c>
      <c r="B532" s="1">
        <v>45921</v>
      </c>
      <c r="C532" s="1" t="str">
        <f>TEXT(raw_data[[#This Row],[Order_Date]], "mmm")</f>
        <v>Sep</v>
      </c>
      <c r="D532" s="1">
        <v>45924</v>
      </c>
      <c r="E532" s="6">
        <f>raw_data[[#This Row],[Ship_Date]]-raw_data[[#This Row],[Order_Date]]</f>
        <v>3</v>
      </c>
      <c r="F532" s="6" t="str">
        <f>IF(raw_data[[#This Row],[Delivery_Days]] &lt;= 5, "On Time", "Late")</f>
        <v>On Time</v>
      </c>
      <c r="G532" t="s">
        <v>1655</v>
      </c>
      <c r="H532" t="s">
        <v>1656</v>
      </c>
      <c r="I532" t="s">
        <v>26</v>
      </c>
      <c r="J532" t="s">
        <v>56</v>
      </c>
      <c r="K532" t="s">
        <v>57</v>
      </c>
      <c r="L532" t="s">
        <v>41</v>
      </c>
      <c r="M532" t="s">
        <v>150</v>
      </c>
      <c r="N532" t="s">
        <v>31</v>
      </c>
      <c r="O532" t="s">
        <v>32</v>
      </c>
      <c r="P532">
        <v>6</v>
      </c>
      <c r="Q532">
        <v>1482.44</v>
      </c>
      <c r="R532">
        <v>15</v>
      </c>
      <c r="S532">
        <v>7560.44</v>
      </c>
      <c r="T532">
        <v>980.77</v>
      </c>
      <c r="U532">
        <v>2558.52</v>
      </c>
      <c r="V532" s="10">
        <f>(raw_data[[#This Row],[Profit]] / (raw_data[[#This Row],[Unit_Price]]* raw_data[[#This Row],[Quantity_Sold]]))</f>
        <v>0.28764739213728718</v>
      </c>
      <c r="W532">
        <v>37</v>
      </c>
      <c r="X532" t="s">
        <v>51</v>
      </c>
      <c r="Y532" t="s">
        <v>34</v>
      </c>
      <c r="Z532">
        <v>29.96</v>
      </c>
      <c r="AA532">
        <v>2</v>
      </c>
    </row>
    <row r="533" spans="1:27" x14ac:dyDescent="0.3">
      <c r="A533" t="s">
        <v>1657</v>
      </c>
      <c r="B533" s="1">
        <v>45436</v>
      </c>
      <c r="C533" s="1" t="str">
        <f>TEXT(raw_data[[#This Row],[Order_Date]], "mmm")</f>
        <v>May</v>
      </c>
      <c r="D533" s="1">
        <v>45440</v>
      </c>
      <c r="E533" s="6">
        <f>raw_data[[#This Row],[Ship_Date]]-raw_data[[#This Row],[Order_Date]]</f>
        <v>4</v>
      </c>
      <c r="F533" s="6" t="str">
        <f>IF(raw_data[[#This Row],[Delivery_Days]] &lt;= 5, "On Time", "Late")</f>
        <v>On Time</v>
      </c>
      <c r="G533" t="s">
        <v>1658</v>
      </c>
      <c r="H533" t="s">
        <v>1659</v>
      </c>
      <c r="I533" t="s">
        <v>38</v>
      </c>
      <c r="J533" t="s">
        <v>63</v>
      </c>
      <c r="K533" t="s">
        <v>28</v>
      </c>
      <c r="L533" t="s">
        <v>75</v>
      </c>
      <c r="M533" t="s">
        <v>137</v>
      </c>
      <c r="N533" t="s">
        <v>31</v>
      </c>
      <c r="O533" t="s">
        <v>71</v>
      </c>
      <c r="P533">
        <v>6</v>
      </c>
      <c r="Q533">
        <v>1281.0999999999999</v>
      </c>
      <c r="R533">
        <v>0</v>
      </c>
      <c r="S533">
        <v>7686.6</v>
      </c>
      <c r="T533">
        <v>1143.5</v>
      </c>
      <c r="U533">
        <v>825.6</v>
      </c>
      <c r="V533" s="10">
        <f>(raw_data[[#This Row],[Profit]] / (raw_data[[#This Row],[Unit_Price]]* raw_data[[#This Row],[Quantity_Sold]]))</f>
        <v>0.10740769651081103</v>
      </c>
      <c r="W533">
        <v>112</v>
      </c>
      <c r="X533" t="s">
        <v>51</v>
      </c>
      <c r="Y533" t="s">
        <v>52</v>
      </c>
      <c r="Z533">
        <v>12.84</v>
      </c>
      <c r="AA533">
        <v>5</v>
      </c>
    </row>
    <row r="534" spans="1:27" x14ac:dyDescent="0.3">
      <c r="A534" t="s">
        <v>1660</v>
      </c>
      <c r="B534" s="1">
        <v>45619</v>
      </c>
      <c r="C534" s="1" t="str">
        <f>TEXT(raw_data[[#This Row],[Order_Date]], "mmm")</f>
        <v>Nov</v>
      </c>
      <c r="D534" s="1">
        <v>45622</v>
      </c>
      <c r="E534" s="6">
        <f>raw_data[[#This Row],[Ship_Date]]-raw_data[[#This Row],[Order_Date]]</f>
        <v>3</v>
      </c>
      <c r="F534" s="6" t="str">
        <f>IF(raw_data[[#This Row],[Delivery_Days]] &lt;= 5, "On Time", "Late")</f>
        <v>On Time</v>
      </c>
      <c r="G534" t="s">
        <v>1661</v>
      </c>
      <c r="H534" t="s">
        <v>1662</v>
      </c>
      <c r="I534" t="s">
        <v>47</v>
      </c>
      <c r="J534" t="s">
        <v>56</v>
      </c>
      <c r="K534" t="s">
        <v>57</v>
      </c>
      <c r="L534" t="s">
        <v>41</v>
      </c>
      <c r="M534" t="s">
        <v>137</v>
      </c>
      <c r="N534" t="s">
        <v>49</v>
      </c>
      <c r="O534" t="s">
        <v>43</v>
      </c>
      <c r="P534">
        <v>5</v>
      </c>
      <c r="Q534">
        <v>91.91</v>
      </c>
      <c r="R534">
        <v>0</v>
      </c>
      <c r="S534">
        <v>459.55</v>
      </c>
      <c r="T534">
        <v>55.72</v>
      </c>
      <c r="U534">
        <v>180.95</v>
      </c>
      <c r="V534" s="10">
        <f>(raw_data[[#This Row],[Profit]] / (raw_data[[#This Row],[Unit_Price]]* raw_data[[#This Row],[Quantity_Sold]]))</f>
        <v>0.39375476009139376</v>
      </c>
      <c r="W534">
        <v>479</v>
      </c>
      <c r="X534" t="s">
        <v>33</v>
      </c>
      <c r="Y534" t="s">
        <v>79</v>
      </c>
      <c r="Z534">
        <v>25.53</v>
      </c>
      <c r="AA534">
        <v>3</v>
      </c>
    </row>
    <row r="535" spans="1:27" x14ac:dyDescent="0.3">
      <c r="A535" t="s">
        <v>1663</v>
      </c>
      <c r="B535" s="1">
        <v>45413</v>
      </c>
      <c r="C535" s="1" t="str">
        <f>TEXT(raw_data[[#This Row],[Order_Date]], "mmm")</f>
        <v>May</v>
      </c>
      <c r="D535" s="1">
        <v>45415</v>
      </c>
      <c r="E535" s="6">
        <f>raw_data[[#This Row],[Ship_Date]]-raw_data[[#This Row],[Order_Date]]</f>
        <v>2</v>
      </c>
      <c r="F535" s="6" t="str">
        <f>IF(raw_data[[#This Row],[Delivery_Days]] &lt;= 5, "On Time", "Late")</f>
        <v>On Time</v>
      </c>
      <c r="G535" t="s">
        <v>1664</v>
      </c>
      <c r="H535" t="s">
        <v>1665</v>
      </c>
      <c r="I535" t="s">
        <v>26</v>
      </c>
      <c r="J535" t="s">
        <v>94</v>
      </c>
      <c r="K535" t="s">
        <v>28</v>
      </c>
      <c r="L535" t="s">
        <v>41</v>
      </c>
      <c r="M535" t="s">
        <v>42</v>
      </c>
      <c r="N535" t="s">
        <v>49</v>
      </c>
      <c r="O535" t="s">
        <v>71</v>
      </c>
      <c r="P535">
        <v>10</v>
      </c>
      <c r="Q535">
        <v>1955.35</v>
      </c>
      <c r="R535">
        <v>15</v>
      </c>
      <c r="S535">
        <v>16620.47</v>
      </c>
      <c r="T535">
        <v>1688.48</v>
      </c>
      <c r="U535">
        <v>2268.39</v>
      </c>
      <c r="V535" s="10">
        <f>(raw_data[[#This Row],[Profit]] / (raw_data[[#This Row],[Unit_Price]]* raw_data[[#This Row],[Quantity_Sold]]))</f>
        <v>0.11600941008003682</v>
      </c>
      <c r="W535">
        <v>406</v>
      </c>
      <c r="X535" t="s">
        <v>33</v>
      </c>
      <c r="Y535" t="s">
        <v>34</v>
      </c>
      <c r="Z535">
        <v>28.96</v>
      </c>
      <c r="AA535">
        <v>3</v>
      </c>
    </row>
    <row r="536" spans="1:27" x14ac:dyDescent="0.3">
      <c r="A536" t="s">
        <v>1666</v>
      </c>
      <c r="B536" s="1">
        <v>45649</v>
      </c>
      <c r="C536" s="1" t="str">
        <f>TEXT(raw_data[[#This Row],[Order_Date]], "mmm")</f>
        <v>Dec</v>
      </c>
      <c r="D536" s="1">
        <v>45658</v>
      </c>
      <c r="E536" s="6">
        <f>raw_data[[#This Row],[Ship_Date]]-raw_data[[#This Row],[Order_Date]]</f>
        <v>9</v>
      </c>
      <c r="F536" s="6" t="str">
        <f>IF(raw_data[[#This Row],[Delivery_Days]] &lt;= 5, "On Time", "Late")</f>
        <v>Late</v>
      </c>
      <c r="G536" t="s">
        <v>1667</v>
      </c>
      <c r="H536" t="s">
        <v>1668</v>
      </c>
      <c r="I536" t="s">
        <v>62</v>
      </c>
      <c r="J536" t="s">
        <v>94</v>
      </c>
      <c r="K536" t="s">
        <v>28</v>
      </c>
      <c r="L536" t="s">
        <v>75</v>
      </c>
      <c r="M536" t="s">
        <v>137</v>
      </c>
      <c r="N536" t="s">
        <v>49</v>
      </c>
      <c r="O536" t="s">
        <v>43</v>
      </c>
      <c r="P536">
        <v>10</v>
      </c>
      <c r="Q536">
        <v>1845.98</v>
      </c>
      <c r="R536">
        <v>20</v>
      </c>
      <c r="S536">
        <v>14767.84</v>
      </c>
      <c r="T536">
        <v>1212.31</v>
      </c>
      <c r="U536">
        <v>5069.3599999999997</v>
      </c>
      <c r="V536" s="10">
        <f>(raw_data[[#This Row],[Profit]] / (raw_data[[#This Row],[Unit_Price]]* raw_data[[#This Row],[Quantity_Sold]]))</f>
        <v>0.27461619302484319</v>
      </c>
      <c r="W536">
        <v>126</v>
      </c>
      <c r="X536" t="s">
        <v>33</v>
      </c>
      <c r="Y536" t="s">
        <v>52</v>
      </c>
      <c r="Z536">
        <v>40.799999999999997</v>
      </c>
      <c r="AA536">
        <v>2</v>
      </c>
    </row>
    <row r="537" spans="1:27" x14ac:dyDescent="0.3">
      <c r="A537" t="s">
        <v>1669</v>
      </c>
      <c r="B537" s="1">
        <v>45787</v>
      </c>
      <c r="C537" s="1" t="str">
        <f>TEXT(raw_data[[#This Row],[Order_Date]], "mmm")</f>
        <v>May</v>
      </c>
      <c r="D537" s="1">
        <v>45794</v>
      </c>
      <c r="E537" s="6">
        <f>raw_data[[#This Row],[Ship_Date]]-raw_data[[#This Row],[Order_Date]]</f>
        <v>7</v>
      </c>
      <c r="F537" s="6" t="str">
        <f>IF(raw_data[[#This Row],[Delivery_Days]] &lt;= 5, "On Time", "Late")</f>
        <v>Late</v>
      </c>
      <c r="G537" t="s">
        <v>1670</v>
      </c>
      <c r="H537" t="s">
        <v>1671</v>
      </c>
      <c r="I537" t="s">
        <v>62</v>
      </c>
      <c r="J537" t="s">
        <v>98</v>
      </c>
      <c r="K537" t="s">
        <v>40</v>
      </c>
      <c r="L537" t="s">
        <v>41</v>
      </c>
      <c r="M537" t="s">
        <v>70</v>
      </c>
      <c r="N537" t="s">
        <v>31</v>
      </c>
      <c r="O537" t="s">
        <v>83</v>
      </c>
      <c r="P537">
        <v>10</v>
      </c>
      <c r="Q537">
        <v>1580.1</v>
      </c>
      <c r="R537">
        <v>0</v>
      </c>
      <c r="S537">
        <v>15801</v>
      </c>
      <c r="T537">
        <v>1027.43</v>
      </c>
      <c r="U537">
        <v>5526.7</v>
      </c>
      <c r="V537" s="10">
        <f>(raw_data[[#This Row],[Profit]] / (raw_data[[#This Row],[Unit_Price]]* raw_data[[#This Row],[Quantity_Sold]]))</f>
        <v>0.34976900196190114</v>
      </c>
      <c r="W537">
        <v>237</v>
      </c>
      <c r="X537" t="s">
        <v>33</v>
      </c>
      <c r="Y537" t="s">
        <v>79</v>
      </c>
      <c r="Z537">
        <v>37.06</v>
      </c>
      <c r="AA537">
        <v>5</v>
      </c>
    </row>
    <row r="538" spans="1:27" x14ac:dyDescent="0.3">
      <c r="A538" t="s">
        <v>1672</v>
      </c>
      <c r="B538" s="1">
        <v>45610</v>
      </c>
      <c r="C538" s="1" t="str">
        <f>TEXT(raw_data[[#This Row],[Order_Date]], "mmm")</f>
        <v>Nov</v>
      </c>
      <c r="D538" s="1">
        <v>45614</v>
      </c>
      <c r="E538" s="6">
        <f>raw_data[[#This Row],[Ship_Date]]-raw_data[[#This Row],[Order_Date]]</f>
        <v>4</v>
      </c>
      <c r="F538" s="6" t="str">
        <f>IF(raw_data[[#This Row],[Delivery_Days]] &lt;= 5, "On Time", "Late")</f>
        <v>On Time</v>
      </c>
      <c r="G538" t="s">
        <v>1673</v>
      </c>
      <c r="H538" t="s">
        <v>1674</v>
      </c>
      <c r="I538" t="s">
        <v>38</v>
      </c>
      <c r="J538" t="s">
        <v>98</v>
      </c>
      <c r="K538" t="s">
        <v>40</v>
      </c>
      <c r="L538" t="s">
        <v>75</v>
      </c>
      <c r="M538" t="s">
        <v>150</v>
      </c>
      <c r="N538" t="s">
        <v>49</v>
      </c>
      <c r="O538" t="s">
        <v>50</v>
      </c>
      <c r="P538">
        <v>7</v>
      </c>
      <c r="Q538">
        <v>573.25</v>
      </c>
      <c r="R538">
        <v>20</v>
      </c>
      <c r="S538">
        <v>3210.2</v>
      </c>
      <c r="T538">
        <v>455.69</v>
      </c>
      <c r="U538">
        <v>658.34</v>
      </c>
      <c r="V538" s="10">
        <f>(raw_data[[#This Row],[Profit]] / (raw_data[[#This Row],[Unit_Price]]* raw_data[[#This Row],[Quantity_Sold]]))</f>
        <v>0.16406205220858514</v>
      </c>
      <c r="W538">
        <v>441</v>
      </c>
      <c r="X538" t="s">
        <v>33</v>
      </c>
      <c r="Y538" t="s">
        <v>79</v>
      </c>
      <c r="Z538">
        <v>14.84</v>
      </c>
      <c r="AA538">
        <v>4</v>
      </c>
    </row>
    <row r="539" spans="1:27" x14ac:dyDescent="0.3">
      <c r="A539" t="s">
        <v>1675</v>
      </c>
      <c r="B539" s="1">
        <v>45220</v>
      </c>
      <c r="C539" s="1" t="str">
        <f>TEXT(raw_data[[#This Row],[Order_Date]], "mmm")</f>
        <v>Oct</v>
      </c>
      <c r="D539" s="1">
        <v>45225</v>
      </c>
      <c r="E539" s="6">
        <f>raw_data[[#This Row],[Ship_Date]]-raw_data[[#This Row],[Order_Date]]</f>
        <v>5</v>
      </c>
      <c r="F539" s="6" t="str">
        <f>IF(raw_data[[#This Row],[Delivery_Days]] &lt;= 5, "On Time", "Late")</f>
        <v>On Time</v>
      </c>
      <c r="G539" t="s">
        <v>1676</v>
      </c>
      <c r="H539" t="s">
        <v>1677</v>
      </c>
      <c r="I539" t="s">
        <v>47</v>
      </c>
      <c r="J539" t="s">
        <v>68</v>
      </c>
      <c r="K539" t="s">
        <v>57</v>
      </c>
      <c r="L539" t="s">
        <v>41</v>
      </c>
      <c r="M539" t="s">
        <v>117</v>
      </c>
      <c r="N539" t="s">
        <v>31</v>
      </c>
      <c r="O539" t="s">
        <v>71</v>
      </c>
      <c r="P539">
        <v>2</v>
      </c>
      <c r="Q539">
        <v>546.33000000000004</v>
      </c>
      <c r="R539">
        <v>5</v>
      </c>
      <c r="S539">
        <v>1038.03</v>
      </c>
      <c r="T539">
        <v>450.99</v>
      </c>
      <c r="U539">
        <v>181.15</v>
      </c>
      <c r="V539" s="10">
        <f>(raw_data[[#This Row],[Profit]] / (raw_data[[#This Row],[Unit_Price]]* raw_data[[#This Row],[Quantity_Sold]]))</f>
        <v>0.16578807680339722</v>
      </c>
      <c r="W539">
        <v>298</v>
      </c>
      <c r="X539" t="s">
        <v>33</v>
      </c>
      <c r="Y539" t="s">
        <v>79</v>
      </c>
      <c r="Z539">
        <v>28.05</v>
      </c>
      <c r="AA539">
        <v>3</v>
      </c>
    </row>
    <row r="540" spans="1:27" x14ac:dyDescent="0.3">
      <c r="A540" t="s">
        <v>1678</v>
      </c>
      <c r="B540" s="1">
        <v>45689</v>
      </c>
      <c r="C540" s="1" t="str">
        <f>TEXT(raw_data[[#This Row],[Order_Date]], "mmm")</f>
        <v>Feb</v>
      </c>
      <c r="D540" s="1">
        <v>45696</v>
      </c>
      <c r="E540" s="6">
        <f>raw_data[[#This Row],[Ship_Date]]-raw_data[[#This Row],[Order_Date]]</f>
        <v>7</v>
      </c>
      <c r="F540" s="6" t="str">
        <f>IF(raw_data[[#This Row],[Delivery_Days]] &lt;= 5, "On Time", "Late")</f>
        <v>Late</v>
      </c>
      <c r="G540" t="s">
        <v>1679</v>
      </c>
      <c r="H540" t="s">
        <v>1680</v>
      </c>
      <c r="I540" t="s">
        <v>26</v>
      </c>
      <c r="J540" t="s">
        <v>68</v>
      </c>
      <c r="K540" t="s">
        <v>57</v>
      </c>
      <c r="L540" t="s">
        <v>75</v>
      </c>
      <c r="M540" t="s">
        <v>150</v>
      </c>
      <c r="N540" t="s">
        <v>49</v>
      </c>
      <c r="O540" t="s">
        <v>50</v>
      </c>
      <c r="P540">
        <v>6</v>
      </c>
      <c r="Q540">
        <v>893.39</v>
      </c>
      <c r="R540">
        <v>15</v>
      </c>
      <c r="S540">
        <v>4556.29</v>
      </c>
      <c r="T540">
        <v>621</v>
      </c>
      <c r="U540">
        <v>1389.19</v>
      </c>
      <c r="V540" s="10">
        <f>(raw_data[[#This Row],[Profit]] / (raw_data[[#This Row],[Unit_Price]]* raw_data[[#This Row],[Quantity_Sold]]))</f>
        <v>0.25916079950152415</v>
      </c>
      <c r="W540">
        <v>119</v>
      </c>
      <c r="X540" t="s">
        <v>51</v>
      </c>
      <c r="Y540" t="s">
        <v>52</v>
      </c>
      <c r="Z540">
        <v>8.41</v>
      </c>
      <c r="AA540">
        <v>1</v>
      </c>
    </row>
    <row r="541" spans="1:27" x14ac:dyDescent="0.3">
      <c r="A541" t="s">
        <v>1681</v>
      </c>
      <c r="B541" s="1">
        <v>45816</v>
      </c>
      <c r="C541" s="1" t="str">
        <f>TEXT(raw_data[[#This Row],[Order_Date]], "mmm")</f>
        <v>Jun</v>
      </c>
      <c r="D541" s="1">
        <v>45817</v>
      </c>
      <c r="E541" s="6">
        <f>raw_data[[#This Row],[Ship_Date]]-raw_data[[#This Row],[Order_Date]]</f>
        <v>1</v>
      </c>
      <c r="F541" s="6" t="str">
        <f>IF(raw_data[[#This Row],[Delivery_Days]] &lt;= 5, "On Time", "Late")</f>
        <v>On Time</v>
      </c>
      <c r="G541" t="s">
        <v>1682</v>
      </c>
      <c r="H541" t="s">
        <v>1683</v>
      </c>
      <c r="I541" t="s">
        <v>38</v>
      </c>
      <c r="J541" t="s">
        <v>63</v>
      </c>
      <c r="K541" t="s">
        <v>28</v>
      </c>
      <c r="L541" t="s">
        <v>29</v>
      </c>
      <c r="M541" t="s">
        <v>30</v>
      </c>
      <c r="N541" t="s">
        <v>31</v>
      </c>
      <c r="O541" t="s">
        <v>71</v>
      </c>
      <c r="P541">
        <v>2</v>
      </c>
      <c r="Q541">
        <v>1856.88</v>
      </c>
      <c r="R541">
        <v>0</v>
      </c>
      <c r="S541">
        <v>3713.76</v>
      </c>
      <c r="T541">
        <v>1153.8699999999999</v>
      </c>
      <c r="U541">
        <v>1406.02</v>
      </c>
      <c r="V541" s="10">
        <f>(raw_data[[#This Row],[Profit]] / (raw_data[[#This Row],[Unit_Price]]* raw_data[[#This Row],[Quantity_Sold]]))</f>
        <v>0.37859743225194947</v>
      </c>
      <c r="W541">
        <v>345</v>
      </c>
      <c r="X541" t="s">
        <v>51</v>
      </c>
      <c r="Y541" t="s">
        <v>79</v>
      </c>
      <c r="Z541">
        <v>18.62</v>
      </c>
      <c r="AA541">
        <v>3</v>
      </c>
    </row>
    <row r="542" spans="1:27" x14ac:dyDescent="0.3">
      <c r="A542" t="s">
        <v>1684</v>
      </c>
      <c r="B542" s="1">
        <v>45242</v>
      </c>
      <c r="C542" s="1" t="str">
        <f>TEXT(raw_data[[#This Row],[Order_Date]], "mmm")</f>
        <v>Nov</v>
      </c>
      <c r="D542" s="1">
        <v>45248</v>
      </c>
      <c r="E542" s="6">
        <f>raw_data[[#This Row],[Ship_Date]]-raw_data[[#This Row],[Order_Date]]</f>
        <v>6</v>
      </c>
      <c r="F542" s="6" t="str">
        <f>IF(raw_data[[#This Row],[Delivery_Days]] &lt;= 5, "On Time", "Late")</f>
        <v>Late</v>
      </c>
      <c r="G542" t="s">
        <v>1685</v>
      </c>
      <c r="H542" t="s">
        <v>1686</v>
      </c>
      <c r="I542" t="s">
        <v>47</v>
      </c>
      <c r="J542" t="s">
        <v>56</v>
      </c>
      <c r="K542" t="s">
        <v>57</v>
      </c>
      <c r="L542" t="s">
        <v>41</v>
      </c>
      <c r="M542" t="s">
        <v>42</v>
      </c>
      <c r="N542" t="s">
        <v>31</v>
      </c>
      <c r="O542" t="s">
        <v>83</v>
      </c>
      <c r="P542">
        <v>1</v>
      </c>
      <c r="Q542">
        <v>1829.15</v>
      </c>
      <c r="R542">
        <v>10</v>
      </c>
      <c r="S542">
        <v>1646.24</v>
      </c>
      <c r="T542">
        <v>1252.1500000000001</v>
      </c>
      <c r="U542">
        <v>519.29999999999995</v>
      </c>
      <c r="V542" s="10">
        <f>(raw_data[[#This Row],[Profit]] / (raw_data[[#This Row],[Unit_Price]]* raw_data[[#This Row],[Quantity_Sold]]))</f>
        <v>0.28390235901921651</v>
      </c>
      <c r="W542">
        <v>387</v>
      </c>
      <c r="X542" t="s">
        <v>33</v>
      </c>
      <c r="Y542" t="s">
        <v>79</v>
      </c>
      <c r="Z542">
        <v>34.43</v>
      </c>
      <c r="AA542">
        <v>2</v>
      </c>
    </row>
    <row r="543" spans="1:27" x14ac:dyDescent="0.3">
      <c r="A543" t="s">
        <v>1687</v>
      </c>
      <c r="B543" s="1">
        <v>45338</v>
      </c>
      <c r="C543" s="1" t="str">
        <f>TEXT(raw_data[[#This Row],[Order_Date]], "mmm")</f>
        <v>Feb</v>
      </c>
      <c r="D543" s="1">
        <v>45348</v>
      </c>
      <c r="E543" s="6">
        <f>raw_data[[#This Row],[Ship_Date]]-raw_data[[#This Row],[Order_Date]]</f>
        <v>10</v>
      </c>
      <c r="F543" s="6" t="str">
        <f>IF(raw_data[[#This Row],[Delivery_Days]] &lt;= 5, "On Time", "Late")</f>
        <v>Late</v>
      </c>
      <c r="G543" t="s">
        <v>1688</v>
      </c>
      <c r="H543" t="s">
        <v>1689</v>
      </c>
      <c r="I543" t="s">
        <v>47</v>
      </c>
      <c r="J543" t="s">
        <v>68</v>
      </c>
      <c r="K543" t="s">
        <v>57</v>
      </c>
      <c r="L543" t="s">
        <v>41</v>
      </c>
      <c r="M543" t="s">
        <v>137</v>
      </c>
      <c r="N543" t="s">
        <v>31</v>
      </c>
      <c r="O543" t="s">
        <v>43</v>
      </c>
      <c r="P543">
        <v>4</v>
      </c>
      <c r="Q543">
        <v>1460.5</v>
      </c>
      <c r="R543">
        <v>15</v>
      </c>
      <c r="S543">
        <v>4965.7</v>
      </c>
      <c r="T543">
        <v>978.71</v>
      </c>
      <c r="U543">
        <v>1638.09</v>
      </c>
      <c r="V543" s="10">
        <f>(raw_data[[#This Row],[Profit]] / (raw_data[[#This Row],[Unit_Price]]* raw_data[[#This Row],[Quantity_Sold]]))</f>
        <v>0.28039883601506332</v>
      </c>
      <c r="W543">
        <v>405</v>
      </c>
      <c r="X543" t="s">
        <v>33</v>
      </c>
      <c r="Y543" t="s">
        <v>79</v>
      </c>
      <c r="Z543">
        <v>43.06</v>
      </c>
      <c r="AA543">
        <v>4</v>
      </c>
    </row>
    <row r="544" spans="1:27" x14ac:dyDescent="0.3">
      <c r="A544" t="s">
        <v>1690</v>
      </c>
      <c r="B544" s="1">
        <v>45762</v>
      </c>
      <c r="C544" s="1" t="str">
        <f>TEXT(raw_data[[#This Row],[Order_Date]], "mmm")</f>
        <v>Apr</v>
      </c>
      <c r="D544" s="1">
        <v>45772</v>
      </c>
      <c r="E544" s="6">
        <f>raw_data[[#This Row],[Ship_Date]]-raw_data[[#This Row],[Order_Date]]</f>
        <v>10</v>
      </c>
      <c r="F544" s="6" t="str">
        <f>IF(raw_data[[#This Row],[Delivery_Days]] &lt;= 5, "On Time", "Late")</f>
        <v>Late</v>
      </c>
      <c r="G544" t="s">
        <v>1691</v>
      </c>
      <c r="H544" t="s">
        <v>1692</v>
      </c>
      <c r="I544" t="s">
        <v>38</v>
      </c>
      <c r="J544" t="s">
        <v>68</v>
      </c>
      <c r="K544" t="s">
        <v>57</v>
      </c>
      <c r="L544" t="s">
        <v>41</v>
      </c>
      <c r="M544" t="s">
        <v>150</v>
      </c>
      <c r="N544" t="s">
        <v>31</v>
      </c>
      <c r="O544" t="s">
        <v>32</v>
      </c>
      <c r="P544">
        <v>9</v>
      </c>
      <c r="Q544">
        <v>927.45</v>
      </c>
      <c r="R544">
        <v>0</v>
      </c>
      <c r="S544">
        <v>8347.0499999999993</v>
      </c>
      <c r="T544">
        <v>660.72</v>
      </c>
      <c r="U544">
        <v>2400.5700000000002</v>
      </c>
      <c r="V544" s="10">
        <f>(raw_data[[#This Row],[Profit]] / (raw_data[[#This Row],[Unit_Price]]* raw_data[[#This Row],[Quantity_Sold]]))</f>
        <v>0.28759501859938541</v>
      </c>
      <c r="W544">
        <v>255</v>
      </c>
      <c r="X544" t="s">
        <v>51</v>
      </c>
      <c r="Y544" t="s">
        <v>79</v>
      </c>
      <c r="Z544">
        <v>15.15</v>
      </c>
      <c r="AA544">
        <v>4</v>
      </c>
    </row>
    <row r="545" spans="1:27" x14ac:dyDescent="0.3">
      <c r="A545" t="s">
        <v>1693</v>
      </c>
      <c r="B545" s="1">
        <v>45430</v>
      </c>
      <c r="C545" s="1" t="str">
        <f>TEXT(raw_data[[#This Row],[Order_Date]], "mmm")</f>
        <v>May</v>
      </c>
      <c r="D545" s="1">
        <v>45433</v>
      </c>
      <c r="E545" s="6">
        <f>raw_data[[#This Row],[Ship_Date]]-raw_data[[#This Row],[Order_Date]]</f>
        <v>3</v>
      </c>
      <c r="F545" s="6" t="str">
        <f>IF(raw_data[[#This Row],[Delivery_Days]] &lt;= 5, "On Time", "Late")</f>
        <v>On Time</v>
      </c>
      <c r="G545" t="s">
        <v>1694</v>
      </c>
      <c r="H545" t="s">
        <v>1695</v>
      </c>
      <c r="I545" t="s">
        <v>62</v>
      </c>
      <c r="J545" t="s">
        <v>68</v>
      </c>
      <c r="K545" t="s">
        <v>57</v>
      </c>
      <c r="L545" t="s">
        <v>69</v>
      </c>
      <c r="M545" t="s">
        <v>117</v>
      </c>
      <c r="N545" t="s">
        <v>31</v>
      </c>
      <c r="O545" t="s">
        <v>50</v>
      </c>
      <c r="P545">
        <v>10</v>
      </c>
      <c r="Q545">
        <v>1194.56</v>
      </c>
      <c r="R545">
        <v>0</v>
      </c>
      <c r="S545">
        <v>11945.6</v>
      </c>
      <c r="T545">
        <v>1047.2</v>
      </c>
      <c r="U545">
        <v>1473.6</v>
      </c>
      <c r="V545" s="10">
        <f>(raw_data[[#This Row],[Profit]] / (raw_data[[#This Row],[Unit_Price]]* raw_data[[#This Row],[Quantity_Sold]]))</f>
        <v>0.12335922850254488</v>
      </c>
      <c r="W545">
        <v>104</v>
      </c>
      <c r="X545" t="s">
        <v>51</v>
      </c>
      <c r="Y545" t="s">
        <v>34</v>
      </c>
      <c r="Z545">
        <v>29.05</v>
      </c>
      <c r="AA545">
        <v>2</v>
      </c>
    </row>
    <row r="546" spans="1:27" x14ac:dyDescent="0.3">
      <c r="A546" t="s">
        <v>1696</v>
      </c>
      <c r="B546" s="1">
        <v>45649</v>
      </c>
      <c r="C546" s="1" t="str">
        <f>TEXT(raw_data[[#This Row],[Order_Date]], "mmm")</f>
        <v>Dec</v>
      </c>
      <c r="D546" s="1">
        <v>45651</v>
      </c>
      <c r="E546" s="6">
        <f>raw_data[[#This Row],[Ship_Date]]-raw_data[[#This Row],[Order_Date]]</f>
        <v>2</v>
      </c>
      <c r="F546" s="6" t="str">
        <f>IF(raw_data[[#This Row],[Delivery_Days]] &lt;= 5, "On Time", "Late")</f>
        <v>On Time</v>
      </c>
      <c r="G546" t="s">
        <v>1697</v>
      </c>
      <c r="H546" t="s">
        <v>1698</v>
      </c>
      <c r="I546" t="s">
        <v>38</v>
      </c>
      <c r="J546" t="s">
        <v>98</v>
      </c>
      <c r="K546" t="s">
        <v>40</v>
      </c>
      <c r="L546" t="s">
        <v>29</v>
      </c>
      <c r="M546" t="s">
        <v>117</v>
      </c>
      <c r="N546" t="s">
        <v>49</v>
      </c>
      <c r="O546" t="s">
        <v>83</v>
      </c>
      <c r="P546">
        <v>8</v>
      </c>
      <c r="Q546">
        <v>1160.55</v>
      </c>
      <c r="R546">
        <v>10</v>
      </c>
      <c r="S546">
        <v>8355.9599999999991</v>
      </c>
      <c r="T546">
        <v>728.79</v>
      </c>
      <c r="U546">
        <v>3108.67</v>
      </c>
      <c r="V546" s="10">
        <f>(raw_data[[#This Row],[Profit]] / (raw_data[[#This Row],[Unit_Price]]* raw_data[[#This Row],[Quantity_Sold]]))</f>
        <v>0.33482723708586448</v>
      </c>
      <c r="W546">
        <v>250</v>
      </c>
      <c r="X546" t="s">
        <v>33</v>
      </c>
      <c r="Y546" t="s">
        <v>34</v>
      </c>
      <c r="Z546">
        <v>13.95</v>
      </c>
      <c r="AA546">
        <v>4</v>
      </c>
    </row>
    <row r="547" spans="1:27" x14ac:dyDescent="0.3">
      <c r="A547" t="s">
        <v>1699</v>
      </c>
      <c r="B547" s="1">
        <v>45662</v>
      </c>
      <c r="C547" s="1" t="str">
        <f>TEXT(raw_data[[#This Row],[Order_Date]], "mmm")</f>
        <v>Jan</v>
      </c>
      <c r="D547" s="1">
        <v>45668</v>
      </c>
      <c r="E547" s="6">
        <f>raw_data[[#This Row],[Ship_Date]]-raw_data[[#This Row],[Order_Date]]</f>
        <v>6</v>
      </c>
      <c r="F547" s="6" t="str">
        <f>IF(raw_data[[#This Row],[Delivery_Days]] &lt;= 5, "On Time", "Late")</f>
        <v>Late</v>
      </c>
      <c r="G547" t="s">
        <v>1700</v>
      </c>
      <c r="H547" t="s">
        <v>1701</v>
      </c>
      <c r="I547" t="s">
        <v>26</v>
      </c>
      <c r="J547" t="s">
        <v>63</v>
      </c>
      <c r="K547" t="s">
        <v>28</v>
      </c>
      <c r="L547" t="s">
        <v>41</v>
      </c>
      <c r="M547" t="s">
        <v>137</v>
      </c>
      <c r="N547" t="s">
        <v>49</v>
      </c>
      <c r="O547" t="s">
        <v>43</v>
      </c>
      <c r="P547">
        <v>9</v>
      </c>
      <c r="Q547">
        <v>617.66</v>
      </c>
      <c r="R547">
        <v>0</v>
      </c>
      <c r="S547">
        <v>5558.94</v>
      </c>
      <c r="T547">
        <v>454.84</v>
      </c>
      <c r="U547">
        <v>1465.38</v>
      </c>
      <c r="V547" s="10">
        <f>(raw_data[[#This Row],[Profit]] / (raw_data[[#This Row],[Unit_Price]]* raw_data[[#This Row],[Quantity_Sold]]))</f>
        <v>0.26360781012207368</v>
      </c>
      <c r="W547">
        <v>440</v>
      </c>
      <c r="X547" t="s">
        <v>51</v>
      </c>
      <c r="Y547" t="s">
        <v>79</v>
      </c>
      <c r="Z547">
        <v>12.07</v>
      </c>
      <c r="AA547">
        <v>1</v>
      </c>
    </row>
    <row r="548" spans="1:27" x14ac:dyDescent="0.3">
      <c r="A548" t="s">
        <v>1702</v>
      </c>
      <c r="B548" s="1">
        <v>45745</v>
      </c>
      <c r="C548" s="1" t="str">
        <f>TEXT(raw_data[[#This Row],[Order_Date]], "mmm")</f>
        <v>Mar</v>
      </c>
      <c r="D548" s="1">
        <v>45749</v>
      </c>
      <c r="E548" s="6">
        <f>raw_data[[#This Row],[Ship_Date]]-raw_data[[#This Row],[Order_Date]]</f>
        <v>4</v>
      </c>
      <c r="F548" s="6" t="str">
        <f>IF(raw_data[[#This Row],[Delivery_Days]] &lt;= 5, "On Time", "Late")</f>
        <v>On Time</v>
      </c>
      <c r="G548" t="s">
        <v>1703</v>
      </c>
      <c r="H548" t="s">
        <v>1704</v>
      </c>
      <c r="I548" t="s">
        <v>62</v>
      </c>
      <c r="J548" t="s">
        <v>90</v>
      </c>
      <c r="K548" t="s">
        <v>40</v>
      </c>
      <c r="L548" t="s">
        <v>75</v>
      </c>
      <c r="M548" t="s">
        <v>150</v>
      </c>
      <c r="N548" t="s">
        <v>31</v>
      </c>
      <c r="O548" t="s">
        <v>50</v>
      </c>
      <c r="P548">
        <v>7</v>
      </c>
      <c r="Q548">
        <v>1499.13</v>
      </c>
      <c r="R548">
        <v>5</v>
      </c>
      <c r="S548">
        <v>9969.2099999999991</v>
      </c>
      <c r="T548">
        <v>957.91</v>
      </c>
      <c r="U548">
        <v>3599.11</v>
      </c>
      <c r="V548" s="10">
        <f>(raw_data[[#This Row],[Profit]] / (raw_data[[#This Row],[Unit_Price]]* raw_data[[#This Row],[Quantity_Sold]]))</f>
        <v>0.34297130430888012</v>
      </c>
      <c r="W548">
        <v>81</v>
      </c>
      <c r="X548" t="s">
        <v>51</v>
      </c>
      <c r="Y548" t="s">
        <v>52</v>
      </c>
      <c r="Z548">
        <v>14.13</v>
      </c>
      <c r="AA548">
        <v>4</v>
      </c>
    </row>
    <row r="549" spans="1:27" x14ac:dyDescent="0.3">
      <c r="A549" t="s">
        <v>1705</v>
      </c>
      <c r="B549" s="1">
        <v>45741</v>
      </c>
      <c r="C549" s="1" t="str">
        <f>TEXT(raw_data[[#This Row],[Order_Date]], "mmm")</f>
        <v>Mar</v>
      </c>
      <c r="D549" s="1">
        <v>45751</v>
      </c>
      <c r="E549" s="6">
        <f>raw_data[[#This Row],[Ship_Date]]-raw_data[[#This Row],[Order_Date]]</f>
        <v>10</v>
      </c>
      <c r="F549" s="6" t="str">
        <f>IF(raw_data[[#This Row],[Delivery_Days]] &lt;= 5, "On Time", "Late")</f>
        <v>Late</v>
      </c>
      <c r="G549" t="s">
        <v>1706</v>
      </c>
      <c r="H549" t="s">
        <v>1707</v>
      </c>
      <c r="I549" t="s">
        <v>38</v>
      </c>
      <c r="J549" t="s">
        <v>63</v>
      </c>
      <c r="K549" t="s">
        <v>28</v>
      </c>
      <c r="L549" t="s">
        <v>41</v>
      </c>
      <c r="M549" t="s">
        <v>58</v>
      </c>
      <c r="N549" t="s">
        <v>31</v>
      </c>
      <c r="O549" t="s">
        <v>83</v>
      </c>
      <c r="P549">
        <v>8</v>
      </c>
      <c r="Q549">
        <v>1982.62</v>
      </c>
      <c r="R549">
        <v>0</v>
      </c>
      <c r="S549">
        <v>15860.96</v>
      </c>
      <c r="T549">
        <v>1680.02</v>
      </c>
      <c r="U549">
        <v>2420.8000000000002</v>
      </c>
      <c r="V549" s="10">
        <f>(raw_data[[#This Row],[Profit]] / (raw_data[[#This Row],[Unit_Price]]* raw_data[[#This Row],[Quantity_Sold]]))</f>
        <v>0.15262632274465104</v>
      </c>
      <c r="W549">
        <v>450</v>
      </c>
      <c r="X549" t="s">
        <v>51</v>
      </c>
      <c r="Y549" t="s">
        <v>79</v>
      </c>
      <c r="Z549">
        <v>25.82</v>
      </c>
      <c r="AA549">
        <v>1</v>
      </c>
    </row>
    <row r="550" spans="1:27" x14ac:dyDescent="0.3">
      <c r="A550" t="s">
        <v>1708</v>
      </c>
      <c r="B550" s="1">
        <v>45439</v>
      </c>
      <c r="C550" s="1" t="str">
        <f>TEXT(raw_data[[#This Row],[Order_Date]], "mmm")</f>
        <v>May</v>
      </c>
      <c r="D550" s="1">
        <v>45442</v>
      </c>
      <c r="E550" s="6">
        <f>raw_data[[#This Row],[Ship_Date]]-raw_data[[#This Row],[Order_Date]]</f>
        <v>3</v>
      </c>
      <c r="F550" s="6" t="str">
        <f>IF(raw_data[[#This Row],[Delivery_Days]] &lt;= 5, "On Time", "Late")</f>
        <v>On Time</v>
      </c>
      <c r="G550" t="s">
        <v>1709</v>
      </c>
      <c r="H550" t="s">
        <v>1710</v>
      </c>
      <c r="I550" t="s">
        <v>47</v>
      </c>
      <c r="J550" t="s">
        <v>27</v>
      </c>
      <c r="K550" t="s">
        <v>28</v>
      </c>
      <c r="L550" t="s">
        <v>69</v>
      </c>
      <c r="M550" t="s">
        <v>150</v>
      </c>
      <c r="N550" t="s">
        <v>49</v>
      </c>
      <c r="O550" t="s">
        <v>71</v>
      </c>
      <c r="P550">
        <v>5</v>
      </c>
      <c r="Q550">
        <v>726.22</v>
      </c>
      <c r="R550">
        <v>15</v>
      </c>
      <c r="S550">
        <v>3086.44</v>
      </c>
      <c r="T550">
        <v>569.29</v>
      </c>
      <c r="U550">
        <v>666.95</v>
      </c>
      <c r="V550" s="10">
        <f>(raw_data[[#This Row],[Profit]] / (raw_data[[#This Row],[Unit_Price]]* raw_data[[#This Row],[Quantity_Sold]]))</f>
        <v>0.18367712263501418</v>
      </c>
      <c r="W550">
        <v>460</v>
      </c>
      <c r="X550" t="s">
        <v>51</v>
      </c>
      <c r="Y550" t="s">
        <v>79</v>
      </c>
      <c r="Z550">
        <v>22.31</v>
      </c>
      <c r="AA550">
        <v>2</v>
      </c>
    </row>
    <row r="551" spans="1:27" x14ac:dyDescent="0.3">
      <c r="A551" t="s">
        <v>1711</v>
      </c>
      <c r="B551" s="1">
        <v>45910</v>
      </c>
      <c r="C551" s="1" t="str">
        <f>TEXT(raw_data[[#This Row],[Order_Date]], "mmm")</f>
        <v>Sep</v>
      </c>
      <c r="D551" s="1">
        <v>45919</v>
      </c>
      <c r="E551" s="6">
        <f>raw_data[[#This Row],[Ship_Date]]-raw_data[[#This Row],[Order_Date]]</f>
        <v>9</v>
      </c>
      <c r="F551" s="6" t="str">
        <f>IF(raw_data[[#This Row],[Delivery_Days]] &lt;= 5, "On Time", "Late")</f>
        <v>Late</v>
      </c>
      <c r="G551" t="s">
        <v>1712</v>
      </c>
      <c r="H551" t="s">
        <v>1713</v>
      </c>
      <c r="I551" t="s">
        <v>62</v>
      </c>
      <c r="J551" t="s">
        <v>27</v>
      </c>
      <c r="K551" t="s">
        <v>28</v>
      </c>
      <c r="L551" t="s">
        <v>75</v>
      </c>
      <c r="M551" t="s">
        <v>58</v>
      </c>
      <c r="N551" t="s">
        <v>49</v>
      </c>
      <c r="O551" t="s">
        <v>71</v>
      </c>
      <c r="P551">
        <v>3</v>
      </c>
      <c r="Q551">
        <v>517.41</v>
      </c>
      <c r="R551">
        <v>10</v>
      </c>
      <c r="S551">
        <v>1397.01</v>
      </c>
      <c r="T551">
        <v>447.44</v>
      </c>
      <c r="U551">
        <v>188.92</v>
      </c>
      <c r="V551" s="10">
        <f>(raw_data[[#This Row],[Profit]] / (raw_data[[#This Row],[Unit_Price]]* raw_data[[#This Row],[Quantity_Sold]]))</f>
        <v>0.12170876738627651</v>
      </c>
      <c r="W551">
        <v>465</v>
      </c>
      <c r="X551" t="s">
        <v>51</v>
      </c>
      <c r="Y551" t="s">
        <v>79</v>
      </c>
      <c r="Z551">
        <v>49.66</v>
      </c>
      <c r="AA551">
        <v>5</v>
      </c>
    </row>
    <row r="552" spans="1:27" x14ac:dyDescent="0.3">
      <c r="A552" t="s">
        <v>1714</v>
      </c>
      <c r="B552" s="1">
        <v>45404</v>
      </c>
      <c r="C552" s="1" t="str">
        <f>TEXT(raw_data[[#This Row],[Order_Date]], "mmm")</f>
        <v>Apr</v>
      </c>
      <c r="D552" s="1">
        <v>45407</v>
      </c>
      <c r="E552" s="6">
        <f>raw_data[[#This Row],[Ship_Date]]-raw_data[[#This Row],[Order_Date]]</f>
        <v>3</v>
      </c>
      <c r="F552" s="6" t="str">
        <f>IF(raw_data[[#This Row],[Delivery_Days]] &lt;= 5, "On Time", "Late")</f>
        <v>On Time</v>
      </c>
      <c r="G552" t="s">
        <v>1715</v>
      </c>
      <c r="H552" t="s">
        <v>1716</v>
      </c>
      <c r="I552" t="s">
        <v>62</v>
      </c>
      <c r="J552" t="s">
        <v>27</v>
      </c>
      <c r="K552" t="s">
        <v>28</v>
      </c>
      <c r="L552" t="s">
        <v>69</v>
      </c>
      <c r="M552" t="s">
        <v>70</v>
      </c>
      <c r="N552" t="s">
        <v>49</v>
      </c>
      <c r="O552" t="s">
        <v>83</v>
      </c>
      <c r="P552">
        <v>9</v>
      </c>
      <c r="Q552">
        <v>1523.02</v>
      </c>
      <c r="R552">
        <v>10</v>
      </c>
      <c r="S552">
        <v>12336.46</v>
      </c>
      <c r="T552">
        <v>1101.19</v>
      </c>
      <c r="U552">
        <v>3416.82</v>
      </c>
      <c r="V552" s="10">
        <f>(raw_data[[#This Row],[Profit]] / (raw_data[[#This Row],[Unit_Price]]* raw_data[[#This Row],[Quantity_Sold]]))</f>
        <v>0.24927227919966033</v>
      </c>
      <c r="W552">
        <v>22</v>
      </c>
      <c r="X552" t="s">
        <v>51</v>
      </c>
      <c r="Y552" t="s">
        <v>34</v>
      </c>
      <c r="Z552">
        <v>8.2899999999999991</v>
      </c>
      <c r="AA552">
        <v>4</v>
      </c>
    </row>
    <row r="553" spans="1:27" x14ac:dyDescent="0.3">
      <c r="A553" t="s">
        <v>1717</v>
      </c>
      <c r="B553" s="1">
        <v>45930</v>
      </c>
      <c r="C553" s="1" t="str">
        <f>TEXT(raw_data[[#This Row],[Order_Date]], "mmm")</f>
        <v>Sep</v>
      </c>
      <c r="D553" s="1">
        <v>45932</v>
      </c>
      <c r="E553" s="6">
        <f>raw_data[[#This Row],[Ship_Date]]-raw_data[[#This Row],[Order_Date]]</f>
        <v>2</v>
      </c>
      <c r="F553" s="6" t="str">
        <f>IF(raw_data[[#This Row],[Delivery_Days]] &lt;= 5, "On Time", "Late")</f>
        <v>On Time</v>
      </c>
      <c r="G553" t="s">
        <v>1718</v>
      </c>
      <c r="H553" t="s">
        <v>1719</v>
      </c>
      <c r="I553" t="s">
        <v>38</v>
      </c>
      <c r="J553" t="s">
        <v>68</v>
      </c>
      <c r="K553" t="s">
        <v>57</v>
      </c>
      <c r="L553" t="s">
        <v>69</v>
      </c>
      <c r="M553" t="s">
        <v>48</v>
      </c>
      <c r="N553" t="s">
        <v>31</v>
      </c>
      <c r="O553" t="s">
        <v>50</v>
      </c>
      <c r="P553">
        <v>7</v>
      </c>
      <c r="Q553">
        <v>1718.76</v>
      </c>
      <c r="R553">
        <v>0</v>
      </c>
      <c r="S553">
        <v>12031.32</v>
      </c>
      <c r="T553">
        <v>1036.79</v>
      </c>
      <c r="U553">
        <v>4773.79</v>
      </c>
      <c r="V553" s="10">
        <f>(raw_data[[#This Row],[Profit]] / (raw_data[[#This Row],[Unit_Price]]* raw_data[[#This Row],[Quantity_Sold]]))</f>
        <v>0.39678023691498521</v>
      </c>
      <c r="W553">
        <v>248</v>
      </c>
      <c r="X553" t="s">
        <v>51</v>
      </c>
      <c r="Y553" t="s">
        <v>34</v>
      </c>
      <c r="Z553">
        <v>8.7100000000000009</v>
      </c>
      <c r="AA553">
        <v>2</v>
      </c>
    </row>
    <row r="554" spans="1:27" x14ac:dyDescent="0.3">
      <c r="A554" t="s">
        <v>1720</v>
      </c>
      <c r="B554" s="1">
        <v>45504</v>
      </c>
      <c r="C554" s="1" t="str">
        <f>TEXT(raw_data[[#This Row],[Order_Date]], "mmm")</f>
        <v>Jul</v>
      </c>
      <c r="D554" s="1">
        <v>45514</v>
      </c>
      <c r="E554" s="6">
        <f>raw_data[[#This Row],[Ship_Date]]-raw_data[[#This Row],[Order_Date]]</f>
        <v>10</v>
      </c>
      <c r="F554" s="6" t="str">
        <f>IF(raw_data[[#This Row],[Delivery_Days]] &lt;= 5, "On Time", "Late")</f>
        <v>Late</v>
      </c>
      <c r="G554" t="s">
        <v>1721</v>
      </c>
      <c r="H554" t="s">
        <v>1722</v>
      </c>
      <c r="I554" t="s">
        <v>26</v>
      </c>
      <c r="J554" t="s">
        <v>98</v>
      </c>
      <c r="K554" t="s">
        <v>40</v>
      </c>
      <c r="L554" t="s">
        <v>41</v>
      </c>
      <c r="M554" t="s">
        <v>150</v>
      </c>
      <c r="N554" t="s">
        <v>49</v>
      </c>
      <c r="O554" t="s">
        <v>43</v>
      </c>
      <c r="P554">
        <v>3</v>
      </c>
      <c r="Q554">
        <v>1649.83</v>
      </c>
      <c r="R554">
        <v>5</v>
      </c>
      <c r="S554">
        <v>4702.0200000000004</v>
      </c>
      <c r="T554">
        <v>1404.91</v>
      </c>
      <c r="U554">
        <v>698.02</v>
      </c>
      <c r="V554" s="10">
        <f>(raw_data[[#This Row],[Profit]] / (raw_data[[#This Row],[Unit_Price]]* raw_data[[#This Row],[Quantity_Sold]]))</f>
        <v>0.14102867164091654</v>
      </c>
      <c r="W554">
        <v>63</v>
      </c>
      <c r="X554" t="s">
        <v>51</v>
      </c>
      <c r="Y554" t="s">
        <v>34</v>
      </c>
      <c r="Z554">
        <v>8.49</v>
      </c>
      <c r="AA554">
        <v>1</v>
      </c>
    </row>
    <row r="555" spans="1:27" x14ac:dyDescent="0.3">
      <c r="A555" t="s">
        <v>1723</v>
      </c>
      <c r="B555" s="1">
        <v>45927</v>
      </c>
      <c r="C555" s="1" t="str">
        <f>TEXT(raw_data[[#This Row],[Order_Date]], "mmm")</f>
        <v>Sep</v>
      </c>
      <c r="D555" s="1">
        <v>45936</v>
      </c>
      <c r="E555" s="6">
        <f>raw_data[[#This Row],[Ship_Date]]-raw_data[[#This Row],[Order_Date]]</f>
        <v>9</v>
      </c>
      <c r="F555" s="6" t="str">
        <f>IF(raw_data[[#This Row],[Delivery_Days]] &lt;= 5, "On Time", "Late")</f>
        <v>Late</v>
      </c>
      <c r="G555" t="s">
        <v>1724</v>
      </c>
      <c r="H555" t="s">
        <v>1725</v>
      </c>
      <c r="I555" t="s">
        <v>38</v>
      </c>
      <c r="J555" t="s">
        <v>63</v>
      </c>
      <c r="K555" t="s">
        <v>28</v>
      </c>
      <c r="L555" t="s">
        <v>41</v>
      </c>
      <c r="M555" t="s">
        <v>150</v>
      </c>
      <c r="N555" t="s">
        <v>31</v>
      </c>
      <c r="O555" t="s">
        <v>32</v>
      </c>
      <c r="P555">
        <v>4</v>
      </c>
      <c r="Q555">
        <v>748.27</v>
      </c>
      <c r="R555">
        <v>0</v>
      </c>
      <c r="S555">
        <v>2993.08</v>
      </c>
      <c r="T555">
        <v>649.35</v>
      </c>
      <c r="U555">
        <v>395.68</v>
      </c>
      <c r="V555" s="10">
        <f>(raw_data[[#This Row],[Profit]] / (raw_data[[#This Row],[Unit_Price]]* raw_data[[#This Row],[Quantity_Sold]]))</f>
        <v>0.13219827067769657</v>
      </c>
      <c r="W555">
        <v>428</v>
      </c>
      <c r="X555" t="s">
        <v>33</v>
      </c>
      <c r="Y555" t="s">
        <v>79</v>
      </c>
      <c r="Z555">
        <v>36.07</v>
      </c>
      <c r="AA555">
        <v>4</v>
      </c>
    </row>
    <row r="556" spans="1:27" x14ac:dyDescent="0.3">
      <c r="A556" t="s">
        <v>1726</v>
      </c>
      <c r="B556" s="1">
        <v>45241</v>
      </c>
      <c r="C556" s="1" t="str">
        <f>TEXT(raw_data[[#This Row],[Order_Date]], "mmm")</f>
        <v>Nov</v>
      </c>
      <c r="D556" s="1">
        <v>45245</v>
      </c>
      <c r="E556" s="6">
        <f>raw_data[[#This Row],[Ship_Date]]-raw_data[[#This Row],[Order_Date]]</f>
        <v>4</v>
      </c>
      <c r="F556" s="6" t="str">
        <f>IF(raw_data[[#This Row],[Delivery_Days]] &lt;= 5, "On Time", "Late")</f>
        <v>On Time</v>
      </c>
      <c r="G556" t="s">
        <v>1727</v>
      </c>
      <c r="H556" t="s">
        <v>1728</v>
      </c>
      <c r="I556" t="s">
        <v>38</v>
      </c>
      <c r="J556" t="s">
        <v>39</v>
      </c>
      <c r="K556" t="s">
        <v>40</v>
      </c>
      <c r="L556" t="s">
        <v>29</v>
      </c>
      <c r="M556" t="s">
        <v>58</v>
      </c>
      <c r="N556" t="s">
        <v>49</v>
      </c>
      <c r="O556" t="s">
        <v>32</v>
      </c>
      <c r="P556">
        <v>4</v>
      </c>
      <c r="Q556">
        <v>1556.2</v>
      </c>
      <c r="R556">
        <v>5</v>
      </c>
      <c r="S556">
        <v>5913.56</v>
      </c>
      <c r="T556">
        <v>1108.6300000000001</v>
      </c>
      <c r="U556">
        <v>1700.77</v>
      </c>
      <c r="V556" s="10">
        <f>(raw_data[[#This Row],[Profit]] / (raw_data[[#This Row],[Unit_Price]]* raw_data[[#This Row],[Quantity_Sold]]))</f>
        <v>0.27322484256522295</v>
      </c>
      <c r="W556">
        <v>215</v>
      </c>
      <c r="X556" t="s">
        <v>33</v>
      </c>
      <c r="Y556" t="s">
        <v>34</v>
      </c>
      <c r="Z556">
        <v>20.170000000000002</v>
      </c>
      <c r="AA556">
        <v>2</v>
      </c>
    </row>
    <row r="557" spans="1:27" x14ac:dyDescent="0.3">
      <c r="A557" t="s">
        <v>1729</v>
      </c>
      <c r="B557" s="1">
        <v>45751</v>
      </c>
      <c r="C557" s="1" t="str">
        <f>TEXT(raw_data[[#This Row],[Order_Date]], "mmm")</f>
        <v>Apr</v>
      </c>
      <c r="D557" s="1">
        <v>45760</v>
      </c>
      <c r="E557" s="6">
        <f>raw_data[[#This Row],[Ship_Date]]-raw_data[[#This Row],[Order_Date]]</f>
        <v>9</v>
      </c>
      <c r="F557" s="6" t="str">
        <f>IF(raw_data[[#This Row],[Delivery_Days]] &lt;= 5, "On Time", "Late")</f>
        <v>Late</v>
      </c>
      <c r="G557" t="s">
        <v>1730</v>
      </c>
      <c r="H557" t="s">
        <v>1731</v>
      </c>
      <c r="I557" t="s">
        <v>26</v>
      </c>
      <c r="J557" t="s">
        <v>27</v>
      </c>
      <c r="K557" t="s">
        <v>28</v>
      </c>
      <c r="L557" t="s">
        <v>41</v>
      </c>
      <c r="M557" t="s">
        <v>70</v>
      </c>
      <c r="N557" t="s">
        <v>31</v>
      </c>
      <c r="O557" t="s">
        <v>43</v>
      </c>
      <c r="P557">
        <v>3</v>
      </c>
      <c r="Q557">
        <v>1604</v>
      </c>
      <c r="R557">
        <v>5</v>
      </c>
      <c r="S557">
        <v>4571.3999999999996</v>
      </c>
      <c r="T557">
        <v>983.58</v>
      </c>
      <c r="U557">
        <v>1768.2</v>
      </c>
      <c r="V557" s="10">
        <f>(raw_data[[#This Row],[Profit]] / (raw_data[[#This Row],[Unit_Price]]* raw_data[[#This Row],[Quantity_Sold]]))</f>
        <v>0.36745635910224439</v>
      </c>
      <c r="W557">
        <v>287</v>
      </c>
      <c r="X557" t="s">
        <v>33</v>
      </c>
      <c r="Y557" t="s">
        <v>52</v>
      </c>
      <c r="Z557">
        <v>14.32</v>
      </c>
      <c r="AA557">
        <v>5</v>
      </c>
    </row>
    <row r="558" spans="1:27" x14ac:dyDescent="0.3">
      <c r="A558" t="s">
        <v>1732</v>
      </c>
      <c r="B558" s="1">
        <v>45420</v>
      </c>
      <c r="C558" s="1" t="str">
        <f>TEXT(raw_data[[#This Row],[Order_Date]], "mmm")</f>
        <v>May</v>
      </c>
      <c r="D558" s="1">
        <v>45421</v>
      </c>
      <c r="E558" s="6">
        <f>raw_data[[#This Row],[Ship_Date]]-raw_data[[#This Row],[Order_Date]]</f>
        <v>1</v>
      </c>
      <c r="F558" s="6" t="str">
        <f>IF(raw_data[[#This Row],[Delivery_Days]] &lt;= 5, "On Time", "Late")</f>
        <v>On Time</v>
      </c>
      <c r="G558" t="s">
        <v>1733</v>
      </c>
      <c r="H558" t="s">
        <v>1734</v>
      </c>
      <c r="I558" t="s">
        <v>47</v>
      </c>
      <c r="J558" t="s">
        <v>68</v>
      </c>
      <c r="K558" t="s">
        <v>57</v>
      </c>
      <c r="L558" t="s">
        <v>75</v>
      </c>
      <c r="M558" t="s">
        <v>70</v>
      </c>
      <c r="N558" t="s">
        <v>31</v>
      </c>
      <c r="O558" t="s">
        <v>32</v>
      </c>
      <c r="P558">
        <v>2</v>
      </c>
      <c r="Q558">
        <v>503.2</v>
      </c>
      <c r="R558">
        <v>10</v>
      </c>
      <c r="S558">
        <v>905.76</v>
      </c>
      <c r="T558">
        <v>350.74</v>
      </c>
      <c r="U558">
        <v>274.43</v>
      </c>
      <c r="V558" s="10">
        <f>(raw_data[[#This Row],[Profit]] / (raw_data[[#This Row],[Unit_Price]]* raw_data[[#This Row],[Quantity_Sold]]))</f>
        <v>0.27268481717011128</v>
      </c>
      <c r="W558">
        <v>199</v>
      </c>
      <c r="X558" t="s">
        <v>33</v>
      </c>
      <c r="Y558" t="s">
        <v>79</v>
      </c>
      <c r="Z558">
        <v>14.9</v>
      </c>
      <c r="AA558">
        <v>3</v>
      </c>
    </row>
    <row r="559" spans="1:27" x14ac:dyDescent="0.3">
      <c r="A559" t="s">
        <v>1735</v>
      </c>
      <c r="B559" s="1">
        <v>45433</v>
      </c>
      <c r="C559" s="1" t="str">
        <f>TEXT(raw_data[[#This Row],[Order_Date]], "mmm")</f>
        <v>May</v>
      </c>
      <c r="D559" s="1">
        <v>45441</v>
      </c>
      <c r="E559" s="6">
        <f>raw_data[[#This Row],[Ship_Date]]-raw_data[[#This Row],[Order_Date]]</f>
        <v>8</v>
      </c>
      <c r="F559" s="6" t="str">
        <f>IF(raw_data[[#This Row],[Delivery_Days]] &lt;= 5, "On Time", "Late")</f>
        <v>Late</v>
      </c>
      <c r="G559" t="s">
        <v>1736</v>
      </c>
      <c r="H559" t="s">
        <v>1737</v>
      </c>
      <c r="I559" t="s">
        <v>26</v>
      </c>
      <c r="J559" t="s">
        <v>94</v>
      </c>
      <c r="K559" t="s">
        <v>28</v>
      </c>
      <c r="L559" t="s">
        <v>29</v>
      </c>
      <c r="M559" t="s">
        <v>70</v>
      </c>
      <c r="N559" t="s">
        <v>49</v>
      </c>
      <c r="O559" t="s">
        <v>43</v>
      </c>
      <c r="P559">
        <v>7</v>
      </c>
      <c r="Q559">
        <v>1776.65</v>
      </c>
      <c r="R559">
        <v>10</v>
      </c>
      <c r="S559">
        <v>11192.9</v>
      </c>
      <c r="T559">
        <v>1475.09</v>
      </c>
      <c r="U559">
        <v>1899.83</v>
      </c>
      <c r="V559" s="10">
        <f>(raw_data[[#This Row],[Profit]] / (raw_data[[#This Row],[Unit_Price]]* raw_data[[#This Row],[Quantity_Sold]]))</f>
        <v>0.15276181899320951</v>
      </c>
      <c r="W559">
        <v>491</v>
      </c>
      <c r="X559" t="s">
        <v>33</v>
      </c>
      <c r="Y559" t="s">
        <v>52</v>
      </c>
      <c r="Z559">
        <v>19.600000000000001</v>
      </c>
      <c r="AA559">
        <v>4</v>
      </c>
    </row>
    <row r="560" spans="1:27" x14ac:dyDescent="0.3">
      <c r="A560" t="s">
        <v>1738</v>
      </c>
      <c r="B560" s="1">
        <v>45647</v>
      </c>
      <c r="C560" s="1" t="str">
        <f>TEXT(raw_data[[#This Row],[Order_Date]], "mmm")</f>
        <v>Dec</v>
      </c>
      <c r="D560" s="1">
        <v>45648</v>
      </c>
      <c r="E560" s="6">
        <f>raw_data[[#This Row],[Ship_Date]]-raw_data[[#This Row],[Order_Date]]</f>
        <v>1</v>
      </c>
      <c r="F560" s="6" t="str">
        <f>IF(raw_data[[#This Row],[Delivery_Days]] &lt;= 5, "On Time", "Late")</f>
        <v>On Time</v>
      </c>
      <c r="G560" t="s">
        <v>1739</v>
      </c>
      <c r="H560" t="s">
        <v>1740</v>
      </c>
      <c r="I560" t="s">
        <v>47</v>
      </c>
      <c r="J560" t="s">
        <v>90</v>
      </c>
      <c r="K560" t="s">
        <v>40</v>
      </c>
      <c r="L560" t="s">
        <v>69</v>
      </c>
      <c r="M560" t="s">
        <v>127</v>
      </c>
      <c r="N560" t="s">
        <v>31</v>
      </c>
      <c r="O560" t="s">
        <v>83</v>
      </c>
      <c r="P560">
        <v>6</v>
      </c>
      <c r="Q560">
        <v>1288.94</v>
      </c>
      <c r="R560">
        <v>15</v>
      </c>
      <c r="S560">
        <v>6573.59</v>
      </c>
      <c r="T560">
        <v>799.47</v>
      </c>
      <c r="U560">
        <v>2496.3000000000002</v>
      </c>
      <c r="V560" s="10">
        <f>(raw_data[[#This Row],[Profit]] / (raw_data[[#This Row],[Unit_Price]]* raw_data[[#This Row],[Quantity_Sold]]))</f>
        <v>0.32278461371359413</v>
      </c>
      <c r="W560">
        <v>327</v>
      </c>
      <c r="X560" t="s">
        <v>33</v>
      </c>
      <c r="Y560" t="s">
        <v>52</v>
      </c>
      <c r="Z560">
        <v>31.44</v>
      </c>
      <c r="AA560">
        <v>1</v>
      </c>
    </row>
    <row r="561" spans="1:27" x14ac:dyDescent="0.3">
      <c r="A561" t="s">
        <v>1741</v>
      </c>
      <c r="B561" s="1">
        <v>45604</v>
      </c>
      <c r="C561" s="1" t="str">
        <f>TEXT(raw_data[[#This Row],[Order_Date]], "mmm")</f>
        <v>Nov</v>
      </c>
      <c r="D561" s="1">
        <v>45611</v>
      </c>
      <c r="E561" s="6">
        <f>raw_data[[#This Row],[Ship_Date]]-raw_data[[#This Row],[Order_Date]]</f>
        <v>7</v>
      </c>
      <c r="F561" s="6" t="str">
        <f>IF(raw_data[[#This Row],[Delivery_Days]] &lt;= 5, "On Time", "Late")</f>
        <v>Late</v>
      </c>
      <c r="G561" t="s">
        <v>1742</v>
      </c>
      <c r="H561" t="s">
        <v>1743</v>
      </c>
      <c r="I561" t="s">
        <v>38</v>
      </c>
      <c r="J561" t="s">
        <v>56</v>
      </c>
      <c r="K561" t="s">
        <v>57</v>
      </c>
      <c r="L561" t="s">
        <v>29</v>
      </c>
      <c r="M561" t="s">
        <v>64</v>
      </c>
      <c r="N561" t="s">
        <v>49</v>
      </c>
      <c r="O561" t="s">
        <v>32</v>
      </c>
      <c r="P561">
        <v>2</v>
      </c>
      <c r="Q561">
        <v>1529.94</v>
      </c>
      <c r="R561">
        <v>10</v>
      </c>
      <c r="S561">
        <v>2753.89</v>
      </c>
      <c r="T561">
        <v>1026.47</v>
      </c>
      <c r="U561">
        <v>906.25</v>
      </c>
      <c r="V561" s="10">
        <f>(raw_data[[#This Row],[Profit]] / (raw_data[[#This Row],[Unit_Price]]* raw_data[[#This Row],[Quantity_Sold]]))</f>
        <v>0.29617174529720119</v>
      </c>
      <c r="W561">
        <v>70</v>
      </c>
      <c r="X561" t="s">
        <v>51</v>
      </c>
      <c r="Y561" t="s">
        <v>79</v>
      </c>
      <c r="Z561">
        <v>18.350000000000001</v>
      </c>
      <c r="AA561">
        <v>2</v>
      </c>
    </row>
    <row r="562" spans="1:27" x14ac:dyDescent="0.3">
      <c r="A562" t="s">
        <v>1744</v>
      </c>
      <c r="B562" s="1">
        <v>45882</v>
      </c>
      <c r="C562" s="1" t="str">
        <f>TEXT(raw_data[[#This Row],[Order_Date]], "mmm")</f>
        <v>Aug</v>
      </c>
      <c r="D562" s="1">
        <v>45888</v>
      </c>
      <c r="E562" s="6">
        <f>raw_data[[#This Row],[Ship_Date]]-raw_data[[#This Row],[Order_Date]]</f>
        <v>6</v>
      </c>
      <c r="F562" s="6" t="str">
        <f>IF(raw_data[[#This Row],[Delivery_Days]] &lt;= 5, "On Time", "Late")</f>
        <v>Late</v>
      </c>
      <c r="G562" t="s">
        <v>1745</v>
      </c>
      <c r="H562" t="s">
        <v>1746</v>
      </c>
      <c r="I562" t="s">
        <v>38</v>
      </c>
      <c r="J562" t="s">
        <v>68</v>
      </c>
      <c r="K562" t="s">
        <v>57</v>
      </c>
      <c r="L562" t="s">
        <v>41</v>
      </c>
      <c r="M562" t="s">
        <v>58</v>
      </c>
      <c r="N562" t="s">
        <v>31</v>
      </c>
      <c r="O562" t="s">
        <v>43</v>
      </c>
      <c r="P562">
        <v>10</v>
      </c>
      <c r="Q562">
        <v>514.22</v>
      </c>
      <c r="R562">
        <v>15</v>
      </c>
      <c r="S562">
        <v>4370.87</v>
      </c>
      <c r="T562">
        <v>422.57</v>
      </c>
      <c r="U562">
        <v>779.03</v>
      </c>
      <c r="V562" s="10">
        <f>(raw_data[[#This Row],[Profit]] / (raw_data[[#This Row],[Unit_Price]]* raw_data[[#This Row],[Quantity_Sold]]))</f>
        <v>0.1514974135583991</v>
      </c>
      <c r="W562">
        <v>329</v>
      </c>
      <c r="X562" t="s">
        <v>33</v>
      </c>
      <c r="Y562" t="s">
        <v>52</v>
      </c>
      <c r="Z562">
        <v>40.630000000000003</v>
      </c>
      <c r="AA562">
        <v>4</v>
      </c>
    </row>
    <row r="563" spans="1:27" x14ac:dyDescent="0.3">
      <c r="A563" t="s">
        <v>1747</v>
      </c>
      <c r="B563" s="1">
        <v>45565</v>
      </c>
      <c r="C563" s="1" t="str">
        <f>TEXT(raw_data[[#This Row],[Order_Date]], "mmm")</f>
        <v>Sep</v>
      </c>
      <c r="D563" s="1">
        <v>45574</v>
      </c>
      <c r="E563" s="6">
        <f>raw_data[[#This Row],[Ship_Date]]-raw_data[[#This Row],[Order_Date]]</f>
        <v>9</v>
      </c>
      <c r="F563" s="6" t="str">
        <f>IF(raw_data[[#This Row],[Delivery_Days]] &lt;= 5, "On Time", "Late")</f>
        <v>Late</v>
      </c>
      <c r="G563" t="s">
        <v>1748</v>
      </c>
      <c r="H563" t="s">
        <v>1749</v>
      </c>
      <c r="I563" t="s">
        <v>26</v>
      </c>
      <c r="J563" t="s">
        <v>63</v>
      </c>
      <c r="K563" t="s">
        <v>28</v>
      </c>
      <c r="L563" t="s">
        <v>29</v>
      </c>
      <c r="M563" t="s">
        <v>137</v>
      </c>
      <c r="N563" t="s">
        <v>49</v>
      </c>
      <c r="O563" t="s">
        <v>71</v>
      </c>
      <c r="P563">
        <v>6</v>
      </c>
      <c r="Q563">
        <v>1701.52</v>
      </c>
      <c r="R563">
        <v>10</v>
      </c>
      <c r="S563">
        <v>9188.2099999999991</v>
      </c>
      <c r="T563">
        <v>1144.57</v>
      </c>
      <c r="U563">
        <v>3007.53</v>
      </c>
      <c r="V563" s="10">
        <f>(raw_data[[#This Row],[Profit]] / (raw_data[[#This Row],[Unit_Price]]* raw_data[[#This Row],[Quantity_Sold]]))</f>
        <v>0.29459248201607979</v>
      </c>
      <c r="W563">
        <v>311</v>
      </c>
      <c r="X563" t="s">
        <v>51</v>
      </c>
      <c r="Y563" t="s">
        <v>52</v>
      </c>
      <c r="Z563">
        <v>19.47</v>
      </c>
      <c r="AA563">
        <v>4</v>
      </c>
    </row>
    <row r="564" spans="1:27" x14ac:dyDescent="0.3">
      <c r="A564" t="s">
        <v>1750</v>
      </c>
      <c r="B564" s="1">
        <v>45488</v>
      </c>
      <c r="C564" s="1" t="str">
        <f>TEXT(raw_data[[#This Row],[Order_Date]], "mmm")</f>
        <v>Jul</v>
      </c>
      <c r="D564" s="1">
        <v>45491</v>
      </c>
      <c r="E564" s="6">
        <f>raw_data[[#This Row],[Ship_Date]]-raw_data[[#This Row],[Order_Date]]</f>
        <v>3</v>
      </c>
      <c r="F564" s="6" t="str">
        <f>IF(raw_data[[#This Row],[Delivery_Days]] &lt;= 5, "On Time", "Late")</f>
        <v>On Time</v>
      </c>
      <c r="G564" t="s">
        <v>1751</v>
      </c>
      <c r="H564" t="s">
        <v>1752</v>
      </c>
      <c r="I564" t="s">
        <v>38</v>
      </c>
      <c r="J564" t="s">
        <v>39</v>
      </c>
      <c r="K564" t="s">
        <v>40</v>
      </c>
      <c r="L564" t="s">
        <v>29</v>
      </c>
      <c r="M564" t="s">
        <v>150</v>
      </c>
      <c r="N564" t="s">
        <v>49</v>
      </c>
      <c r="O564" t="s">
        <v>32</v>
      </c>
      <c r="P564">
        <v>4</v>
      </c>
      <c r="Q564">
        <v>186.47</v>
      </c>
      <c r="R564">
        <v>0</v>
      </c>
      <c r="S564">
        <v>745.88</v>
      </c>
      <c r="T564">
        <v>147.37</v>
      </c>
      <c r="U564">
        <v>156.4</v>
      </c>
      <c r="V564" s="10">
        <f>(raw_data[[#This Row],[Profit]] / (raw_data[[#This Row],[Unit_Price]]* raw_data[[#This Row],[Quantity_Sold]]))</f>
        <v>0.20968520405427146</v>
      </c>
      <c r="W564">
        <v>88</v>
      </c>
      <c r="X564" t="s">
        <v>33</v>
      </c>
      <c r="Y564" t="s">
        <v>34</v>
      </c>
      <c r="Z564">
        <v>27.83</v>
      </c>
      <c r="AA564">
        <v>4</v>
      </c>
    </row>
    <row r="565" spans="1:27" x14ac:dyDescent="0.3">
      <c r="A565" t="s">
        <v>1753</v>
      </c>
      <c r="B565" s="1">
        <v>45491</v>
      </c>
      <c r="C565" s="1" t="str">
        <f>TEXT(raw_data[[#This Row],[Order_Date]], "mmm")</f>
        <v>Jul</v>
      </c>
      <c r="D565" s="1">
        <v>45495</v>
      </c>
      <c r="E565" s="6">
        <f>raw_data[[#This Row],[Ship_Date]]-raw_data[[#This Row],[Order_Date]]</f>
        <v>4</v>
      </c>
      <c r="F565" s="6" t="str">
        <f>IF(raw_data[[#This Row],[Delivery_Days]] &lt;= 5, "On Time", "Late")</f>
        <v>On Time</v>
      </c>
      <c r="G565" t="s">
        <v>1754</v>
      </c>
      <c r="H565" t="s">
        <v>1755</v>
      </c>
      <c r="I565" t="s">
        <v>62</v>
      </c>
      <c r="J565" t="s">
        <v>98</v>
      </c>
      <c r="K565" t="s">
        <v>40</v>
      </c>
      <c r="L565" t="s">
        <v>69</v>
      </c>
      <c r="M565" t="s">
        <v>127</v>
      </c>
      <c r="N565" t="s">
        <v>31</v>
      </c>
      <c r="O565" t="s">
        <v>83</v>
      </c>
      <c r="P565">
        <v>4</v>
      </c>
      <c r="Q565">
        <v>1457.26</v>
      </c>
      <c r="R565">
        <v>15</v>
      </c>
      <c r="S565">
        <v>4954.68</v>
      </c>
      <c r="T565">
        <v>951.49</v>
      </c>
      <c r="U565">
        <v>1719.62</v>
      </c>
      <c r="V565" s="10">
        <f>(raw_data[[#This Row],[Profit]] / (raw_data[[#This Row],[Unit_Price]]* raw_data[[#This Row],[Quantity_Sold]]))</f>
        <v>0.29500912671726387</v>
      </c>
      <c r="W565">
        <v>229</v>
      </c>
      <c r="X565" t="s">
        <v>33</v>
      </c>
      <c r="Y565" t="s">
        <v>79</v>
      </c>
      <c r="Z565">
        <v>43.81</v>
      </c>
      <c r="AA565">
        <v>4</v>
      </c>
    </row>
    <row r="566" spans="1:27" x14ac:dyDescent="0.3">
      <c r="A566" t="s">
        <v>1756</v>
      </c>
      <c r="B566" s="1">
        <v>45328</v>
      </c>
      <c r="C566" s="1" t="str">
        <f>TEXT(raw_data[[#This Row],[Order_Date]], "mmm")</f>
        <v>Feb</v>
      </c>
      <c r="D566" s="1">
        <v>45338</v>
      </c>
      <c r="E566" s="6">
        <f>raw_data[[#This Row],[Ship_Date]]-raw_data[[#This Row],[Order_Date]]</f>
        <v>10</v>
      </c>
      <c r="F566" s="6" t="str">
        <f>IF(raw_data[[#This Row],[Delivery_Days]] &lt;= 5, "On Time", "Late")</f>
        <v>Late</v>
      </c>
      <c r="G566" t="s">
        <v>1757</v>
      </c>
      <c r="H566" t="s">
        <v>1758</v>
      </c>
      <c r="I566" t="s">
        <v>47</v>
      </c>
      <c r="J566" t="s">
        <v>27</v>
      </c>
      <c r="K566" t="s">
        <v>28</v>
      </c>
      <c r="L566" t="s">
        <v>69</v>
      </c>
      <c r="M566" t="s">
        <v>48</v>
      </c>
      <c r="N566" t="s">
        <v>49</v>
      </c>
      <c r="O566" t="s">
        <v>50</v>
      </c>
      <c r="P566">
        <v>8</v>
      </c>
      <c r="Q566">
        <v>786.55</v>
      </c>
      <c r="R566">
        <v>15</v>
      </c>
      <c r="S566">
        <v>5348.54</v>
      </c>
      <c r="T566">
        <v>571.66999999999996</v>
      </c>
      <c r="U566">
        <v>1461.18</v>
      </c>
      <c r="V566" s="10">
        <f>(raw_data[[#This Row],[Profit]] / (raw_data[[#This Row],[Unit_Price]]* raw_data[[#This Row],[Quantity_Sold]]))</f>
        <v>0.23221346386116587</v>
      </c>
      <c r="W566">
        <v>10</v>
      </c>
      <c r="X566" t="s">
        <v>51</v>
      </c>
      <c r="Y566" t="s">
        <v>79</v>
      </c>
      <c r="Z566">
        <v>43.43</v>
      </c>
      <c r="AA566">
        <v>3</v>
      </c>
    </row>
    <row r="567" spans="1:27" x14ac:dyDescent="0.3">
      <c r="A567" t="s">
        <v>1759</v>
      </c>
      <c r="B567" s="1">
        <v>45277</v>
      </c>
      <c r="C567" s="1" t="str">
        <f>TEXT(raw_data[[#This Row],[Order_Date]], "mmm")</f>
        <v>Dec</v>
      </c>
      <c r="D567" s="1">
        <v>45286</v>
      </c>
      <c r="E567" s="6">
        <f>raw_data[[#This Row],[Ship_Date]]-raw_data[[#This Row],[Order_Date]]</f>
        <v>9</v>
      </c>
      <c r="F567" s="6" t="str">
        <f>IF(raw_data[[#This Row],[Delivery_Days]] &lt;= 5, "On Time", "Late")</f>
        <v>Late</v>
      </c>
      <c r="G567" t="s">
        <v>1760</v>
      </c>
      <c r="H567" t="s">
        <v>1761</v>
      </c>
      <c r="I567" t="s">
        <v>47</v>
      </c>
      <c r="J567" t="s">
        <v>90</v>
      </c>
      <c r="K567" t="s">
        <v>40</v>
      </c>
      <c r="L567" t="s">
        <v>41</v>
      </c>
      <c r="M567" t="s">
        <v>30</v>
      </c>
      <c r="N567" t="s">
        <v>49</v>
      </c>
      <c r="O567" t="s">
        <v>43</v>
      </c>
      <c r="P567">
        <v>5</v>
      </c>
      <c r="Q567">
        <v>791.88</v>
      </c>
      <c r="R567">
        <v>15</v>
      </c>
      <c r="S567">
        <v>3365.49</v>
      </c>
      <c r="T567">
        <v>542.41</v>
      </c>
      <c r="U567">
        <v>1060.25</v>
      </c>
      <c r="V567" s="10">
        <f>(raw_data[[#This Row],[Profit]] / (raw_data[[#This Row],[Unit_Price]]* raw_data[[#This Row],[Quantity_Sold]]))</f>
        <v>0.26778047178865483</v>
      </c>
      <c r="W567">
        <v>69</v>
      </c>
      <c r="X567" t="s">
        <v>51</v>
      </c>
      <c r="Y567" t="s">
        <v>34</v>
      </c>
      <c r="Z567">
        <v>11.96</v>
      </c>
      <c r="AA567">
        <v>2</v>
      </c>
    </row>
    <row r="568" spans="1:27" x14ac:dyDescent="0.3">
      <c r="A568" t="s">
        <v>1762</v>
      </c>
      <c r="B568" s="1">
        <v>45561</v>
      </c>
      <c r="C568" s="1" t="str">
        <f>TEXT(raw_data[[#This Row],[Order_Date]], "mmm")</f>
        <v>Sep</v>
      </c>
      <c r="D568" s="1">
        <v>45568</v>
      </c>
      <c r="E568" s="6">
        <f>raw_data[[#This Row],[Ship_Date]]-raw_data[[#This Row],[Order_Date]]</f>
        <v>7</v>
      </c>
      <c r="F568" s="6" t="str">
        <f>IF(raw_data[[#This Row],[Delivery_Days]] &lt;= 5, "On Time", "Late")</f>
        <v>Late</v>
      </c>
      <c r="G568" t="s">
        <v>1763</v>
      </c>
      <c r="H568" t="s">
        <v>1764</v>
      </c>
      <c r="I568" t="s">
        <v>47</v>
      </c>
      <c r="J568" t="s">
        <v>39</v>
      </c>
      <c r="K568" t="s">
        <v>40</v>
      </c>
      <c r="L568" t="s">
        <v>29</v>
      </c>
      <c r="M568" t="s">
        <v>42</v>
      </c>
      <c r="N568" t="s">
        <v>31</v>
      </c>
      <c r="O568" t="s">
        <v>50</v>
      </c>
      <c r="P568">
        <v>6</v>
      </c>
      <c r="Q568">
        <v>1474.22</v>
      </c>
      <c r="R568">
        <v>15</v>
      </c>
      <c r="S568">
        <v>7518.52</v>
      </c>
      <c r="T568">
        <v>1063.45</v>
      </c>
      <c r="U568">
        <v>2094.9299999999998</v>
      </c>
      <c r="V568" s="10">
        <f>(raw_data[[#This Row],[Profit]] / (raw_data[[#This Row],[Unit_Price]]* raw_data[[#This Row],[Quantity_Sold]]))</f>
        <v>0.2368404987043996</v>
      </c>
      <c r="W568">
        <v>250</v>
      </c>
      <c r="X568" t="s">
        <v>51</v>
      </c>
      <c r="Y568" t="s">
        <v>52</v>
      </c>
      <c r="Z568">
        <v>49.44</v>
      </c>
      <c r="AA568">
        <v>1</v>
      </c>
    </row>
    <row r="569" spans="1:27" x14ac:dyDescent="0.3">
      <c r="A569" t="s">
        <v>1765</v>
      </c>
      <c r="B569" s="1">
        <v>45313</v>
      </c>
      <c r="C569" s="1" t="str">
        <f>TEXT(raw_data[[#This Row],[Order_Date]], "mmm")</f>
        <v>Jan</v>
      </c>
      <c r="D569" s="1">
        <v>45320</v>
      </c>
      <c r="E569" s="6">
        <f>raw_data[[#This Row],[Ship_Date]]-raw_data[[#This Row],[Order_Date]]</f>
        <v>7</v>
      </c>
      <c r="F569" s="6" t="str">
        <f>IF(raw_data[[#This Row],[Delivery_Days]] &lt;= 5, "On Time", "Late")</f>
        <v>Late</v>
      </c>
      <c r="G569" t="s">
        <v>1766</v>
      </c>
      <c r="H569" t="s">
        <v>1767</v>
      </c>
      <c r="I569" t="s">
        <v>62</v>
      </c>
      <c r="J569" t="s">
        <v>68</v>
      </c>
      <c r="K569" t="s">
        <v>57</v>
      </c>
      <c r="L569" t="s">
        <v>29</v>
      </c>
      <c r="M569" t="s">
        <v>70</v>
      </c>
      <c r="N569" t="s">
        <v>31</v>
      </c>
      <c r="O569" t="s">
        <v>83</v>
      </c>
      <c r="P569">
        <v>10</v>
      </c>
      <c r="Q569">
        <v>800.41</v>
      </c>
      <c r="R569">
        <v>5</v>
      </c>
      <c r="S569">
        <v>7603.89</v>
      </c>
      <c r="T569">
        <v>526.88</v>
      </c>
      <c r="U569">
        <v>2598.5300000000002</v>
      </c>
      <c r="V569" s="10">
        <f>(raw_data[[#This Row],[Profit]] / (raw_data[[#This Row],[Unit_Price]]* raw_data[[#This Row],[Quantity_Sold]]))</f>
        <v>0.32464986694319165</v>
      </c>
      <c r="W569">
        <v>363</v>
      </c>
      <c r="X569" t="s">
        <v>51</v>
      </c>
      <c r="Y569" t="s">
        <v>52</v>
      </c>
      <c r="Z569">
        <v>35.979999999999997</v>
      </c>
      <c r="AA569">
        <v>1</v>
      </c>
    </row>
    <row r="570" spans="1:27" x14ac:dyDescent="0.3">
      <c r="A570" t="s">
        <v>1768</v>
      </c>
      <c r="B570" s="1">
        <v>45265</v>
      </c>
      <c r="C570" s="1" t="str">
        <f>TEXT(raw_data[[#This Row],[Order_Date]], "mmm")</f>
        <v>Dec</v>
      </c>
      <c r="D570" s="1">
        <v>45266</v>
      </c>
      <c r="E570" s="6">
        <f>raw_data[[#This Row],[Ship_Date]]-raw_data[[#This Row],[Order_Date]]</f>
        <v>1</v>
      </c>
      <c r="F570" s="6" t="str">
        <f>IF(raw_data[[#This Row],[Delivery_Days]] &lt;= 5, "On Time", "Late")</f>
        <v>On Time</v>
      </c>
      <c r="G570" t="s">
        <v>1769</v>
      </c>
      <c r="H570" t="s">
        <v>1770</v>
      </c>
      <c r="I570" t="s">
        <v>38</v>
      </c>
      <c r="J570" t="s">
        <v>68</v>
      </c>
      <c r="K570" t="s">
        <v>57</v>
      </c>
      <c r="L570" t="s">
        <v>75</v>
      </c>
      <c r="M570" t="s">
        <v>137</v>
      </c>
      <c r="N570" t="s">
        <v>31</v>
      </c>
      <c r="O570" t="s">
        <v>83</v>
      </c>
      <c r="P570">
        <v>1</v>
      </c>
      <c r="Q570">
        <v>522.59</v>
      </c>
      <c r="R570">
        <v>10</v>
      </c>
      <c r="S570">
        <v>470.33</v>
      </c>
      <c r="T570">
        <v>412.47</v>
      </c>
      <c r="U570">
        <v>99.11</v>
      </c>
      <c r="V570" s="10">
        <f>(raw_data[[#This Row],[Profit]] / (raw_data[[#This Row],[Unit_Price]]* raw_data[[#This Row],[Quantity_Sold]]))</f>
        <v>0.1896515432748426</v>
      </c>
      <c r="W570">
        <v>233</v>
      </c>
      <c r="X570" t="s">
        <v>33</v>
      </c>
      <c r="Y570" t="s">
        <v>79</v>
      </c>
      <c r="Z570">
        <v>16.13</v>
      </c>
      <c r="AA570">
        <v>5</v>
      </c>
    </row>
    <row r="571" spans="1:27" x14ac:dyDescent="0.3">
      <c r="A571" t="s">
        <v>1771</v>
      </c>
      <c r="B571" s="1">
        <v>45696</v>
      </c>
      <c r="C571" s="1" t="str">
        <f>TEXT(raw_data[[#This Row],[Order_Date]], "mmm")</f>
        <v>Feb</v>
      </c>
      <c r="D571" s="1">
        <v>45698</v>
      </c>
      <c r="E571" s="6">
        <f>raw_data[[#This Row],[Ship_Date]]-raw_data[[#This Row],[Order_Date]]</f>
        <v>2</v>
      </c>
      <c r="F571" s="6" t="str">
        <f>IF(raw_data[[#This Row],[Delivery_Days]] &lt;= 5, "On Time", "Late")</f>
        <v>On Time</v>
      </c>
      <c r="G571" t="s">
        <v>1772</v>
      </c>
      <c r="H571" t="s">
        <v>1773</v>
      </c>
      <c r="I571" t="s">
        <v>38</v>
      </c>
      <c r="J571" t="s">
        <v>90</v>
      </c>
      <c r="K571" t="s">
        <v>40</v>
      </c>
      <c r="L571" t="s">
        <v>29</v>
      </c>
      <c r="M571" t="s">
        <v>70</v>
      </c>
      <c r="N571" t="s">
        <v>31</v>
      </c>
      <c r="O571" t="s">
        <v>71</v>
      </c>
      <c r="P571">
        <v>7</v>
      </c>
      <c r="Q571">
        <v>1553.4</v>
      </c>
      <c r="R571">
        <v>15</v>
      </c>
      <c r="S571">
        <v>9242.73</v>
      </c>
      <c r="T571">
        <v>1261.08</v>
      </c>
      <c r="U571">
        <v>1739.3</v>
      </c>
      <c r="V571" s="10">
        <f>(raw_data[[#This Row],[Profit]] / (raw_data[[#This Row],[Unit_Price]]* raw_data[[#This Row],[Quantity_Sold]]))</f>
        <v>0.15995328220125438</v>
      </c>
      <c r="W571">
        <v>424</v>
      </c>
      <c r="X571" t="s">
        <v>51</v>
      </c>
      <c r="Y571" t="s">
        <v>79</v>
      </c>
      <c r="Z571">
        <v>36.130000000000003</v>
      </c>
      <c r="AA571">
        <v>5</v>
      </c>
    </row>
    <row r="572" spans="1:27" x14ac:dyDescent="0.3">
      <c r="A572" t="s">
        <v>1774</v>
      </c>
      <c r="B572" s="1">
        <v>45317</v>
      </c>
      <c r="C572" s="1" t="str">
        <f>TEXT(raw_data[[#This Row],[Order_Date]], "mmm")</f>
        <v>Jan</v>
      </c>
      <c r="D572" s="1">
        <v>45323</v>
      </c>
      <c r="E572" s="6">
        <f>raw_data[[#This Row],[Ship_Date]]-raw_data[[#This Row],[Order_Date]]</f>
        <v>6</v>
      </c>
      <c r="F572" s="6" t="str">
        <f>IF(raw_data[[#This Row],[Delivery_Days]] &lt;= 5, "On Time", "Late")</f>
        <v>Late</v>
      </c>
      <c r="G572" t="s">
        <v>1775</v>
      </c>
      <c r="H572" t="s">
        <v>1776</v>
      </c>
      <c r="I572" t="s">
        <v>38</v>
      </c>
      <c r="J572" t="s">
        <v>68</v>
      </c>
      <c r="K572" t="s">
        <v>57</v>
      </c>
      <c r="L572" t="s">
        <v>69</v>
      </c>
      <c r="M572" t="s">
        <v>48</v>
      </c>
      <c r="N572" t="s">
        <v>31</v>
      </c>
      <c r="O572" t="s">
        <v>71</v>
      </c>
      <c r="P572">
        <v>2</v>
      </c>
      <c r="Q572">
        <v>1517.3</v>
      </c>
      <c r="R572">
        <v>0</v>
      </c>
      <c r="S572">
        <v>3034.6</v>
      </c>
      <c r="T572">
        <v>1199.96</v>
      </c>
      <c r="U572">
        <v>634.67999999999995</v>
      </c>
      <c r="V572" s="10">
        <f>(raw_data[[#This Row],[Profit]] / (raw_data[[#This Row],[Unit_Price]]* raw_data[[#This Row],[Quantity_Sold]]))</f>
        <v>0.20914782837935805</v>
      </c>
      <c r="W572">
        <v>476</v>
      </c>
      <c r="X572" t="s">
        <v>51</v>
      </c>
      <c r="Y572" t="s">
        <v>52</v>
      </c>
      <c r="Z572">
        <v>18.86</v>
      </c>
      <c r="AA572">
        <v>2</v>
      </c>
    </row>
    <row r="573" spans="1:27" x14ac:dyDescent="0.3">
      <c r="A573" t="s">
        <v>1777</v>
      </c>
      <c r="B573" s="1">
        <v>45892</v>
      </c>
      <c r="C573" s="1" t="str">
        <f>TEXT(raw_data[[#This Row],[Order_Date]], "mmm")</f>
        <v>Aug</v>
      </c>
      <c r="D573" s="1">
        <v>45897</v>
      </c>
      <c r="E573" s="6">
        <f>raw_data[[#This Row],[Ship_Date]]-raw_data[[#This Row],[Order_Date]]</f>
        <v>5</v>
      </c>
      <c r="F573" s="6" t="str">
        <f>IF(raw_data[[#This Row],[Delivery_Days]] &lt;= 5, "On Time", "Late")</f>
        <v>On Time</v>
      </c>
      <c r="G573" t="s">
        <v>1778</v>
      </c>
      <c r="H573" t="s">
        <v>1779</v>
      </c>
      <c r="I573" t="s">
        <v>47</v>
      </c>
      <c r="J573" t="s">
        <v>98</v>
      </c>
      <c r="K573" t="s">
        <v>40</v>
      </c>
      <c r="L573" t="s">
        <v>29</v>
      </c>
      <c r="M573" t="s">
        <v>70</v>
      </c>
      <c r="N573" t="s">
        <v>49</v>
      </c>
      <c r="O573" t="s">
        <v>71</v>
      </c>
      <c r="P573">
        <v>7</v>
      </c>
      <c r="Q573">
        <v>186.19</v>
      </c>
      <c r="R573">
        <v>20</v>
      </c>
      <c r="S573">
        <v>1042.6600000000001</v>
      </c>
      <c r="T573">
        <v>135</v>
      </c>
      <c r="U573">
        <v>286.66000000000003</v>
      </c>
      <c r="V573" s="10">
        <f>(raw_data[[#This Row],[Profit]] / (raw_data[[#This Row],[Unit_Price]]* raw_data[[#This Row],[Quantity_Sold]]))</f>
        <v>0.21994429653272773</v>
      </c>
      <c r="W573">
        <v>191</v>
      </c>
      <c r="X573" t="s">
        <v>33</v>
      </c>
      <c r="Y573" t="s">
        <v>52</v>
      </c>
      <c r="Z573">
        <v>11.04</v>
      </c>
      <c r="AA573">
        <v>4</v>
      </c>
    </row>
    <row r="574" spans="1:27" x14ac:dyDescent="0.3">
      <c r="A574" t="s">
        <v>1780</v>
      </c>
      <c r="B574" s="1">
        <v>45706</v>
      </c>
      <c r="C574" s="1" t="str">
        <f>TEXT(raw_data[[#This Row],[Order_Date]], "mmm")</f>
        <v>Feb</v>
      </c>
      <c r="D574" s="1">
        <v>45709</v>
      </c>
      <c r="E574" s="6">
        <f>raw_data[[#This Row],[Ship_Date]]-raw_data[[#This Row],[Order_Date]]</f>
        <v>3</v>
      </c>
      <c r="F574" s="6" t="str">
        <f>IF(raw_data[[#This Row],[Delivery_Days]] &lt;= 5, "On Time", "Late")</f>
        <v>On Time</v>
      </c>
      <c r="G574" t="s">
        <v>1781</v>
      </c>
      <c r="H574" t="s">
        <v>1782</v>
      </c>
      <c r="I574" t="s">
        <v>38</v>
      </c>
      <c r="J574" t="s">
        <v>90</v>
      </c>
      <c r="K574" t="s">
        <v>40</v>
      </c>
      <c r="L574" t="s">
        <v>29</v>
      </c>
      <c r="M574" t="s">
        <v>150</v>
      </c>
      <c r="N574" t="s">
        <v>31</v>
      </c>
      <c r="O574" t="s">
        <v>50</v>
      </c>
      <c r="P574">
        <v>4</v>
      </c>
      <c r="Q574">
        <v>1155.83</v>
      </c>
      <c r="R574">
        <v>5</v>
      </c>
      <c r="S574">
        <v>4392.1499999999996</v>
      </c>
      <c r="T574">
        <v>763.17</v>
      </c>
      <c r="U574">
        <v>1492.11</v>
      </c>
      <c r="V574" s="10">
        <f>(raw_data[[#This Row],[Profit]] / (raw_data[[#This Row],[Unit_Price]]* raw_data[[#This Row],[Quantity_Sold]]))</f>
        <v>0.32273560990803146</v>
      </c>
      <c r="W574">
        <v>225</v>
      </c>
      <c r="X574" t="s">
        <v>33</v>
      </c>
      <c r="Y574" t="s">
        <v>52</v>
      </c>
      <c r="Z574">
        <v>12.48</v>
      </c>
      <c r="AA574">
        <v>3</v>
      </c>
    </row>
    <row r="575" spans="1:27" x14ac:dyDescent="0.3">
      <c r="A575" t="s">
        <v>1783</v>
      </c>
      <c r="B575" s="1">
        <v>45392</v>
      </c>
      <c r="C575" s="1" t="str">
        <f>TEXT(raw_data[[#This Row],[Order_Date]], "mmm")</f>
        <v>Apr</v>
      </c>
      <c r="D575" s="1">
        <v>45400</v>
      </c>
      <c r="E575" s="6">
        <f>raw_data[[#This Row],[Ship_Date]]-raw_data[[#This Row],[Order_Date]]</f>
        <v>8</v>
      </c>
      <c r="F575" s="6" t="str">
        <f>IF(raw_data[[#This Row],[Delivery_Days]] &lt;= 5, "On Time", "Late")</f>
        <v>Late</v>
      </c>
      <c r="G575" t="s">
        <v>1784</v>
      </c>
      <c r="H575" t="s">
        <v>1785</v>
      </c>
      <c r="I575" t="s">
        <v>47</v>
      </c>
      <c r="J575" t="s">
        <v>27</v>
      </c>
      <c r="K575" t="s">
        <v>28</v>
      </c>
      <c r="L575" t="s">
        <v>75</v>
      </c>
      <c r="M575" t="s">
        <v>70</v>
      </c>
      <c r="N575" t="s">
        <v>49</v>
      </c>
      <c r="O575" t="s">
        <v>32</v>
      </c>
      <c r="P575">
        <v>6</v>
      </c>
      <c r="Q575">
        <v>589.69000000000005</v>
      </c>
      <c r="R575">
        <v>0</v>
      </c>
      <c r="S575">
        <v>3538.14</v>
      </c>
      <c r="T575">
        <v>457.42</v>
      </c>
      <c r="U575">
        <v>793.62</v>
      </c>
      <c r="V575" s="10">
        <f>(raw_data[[#This Row],[Profit]] / (raw_data[[#This Row],[Unit_Price]]* raw_data[[#This Row],[Quantity_Sold]]))</f>
        <v>0.22430429547728464</v>
      </c>
      <c r="W575">
        <v>31</v>
      </c>
      <c r="X575" t="s">
        <v>51</v>
      </c>
      <c r="Y575" t="s">
        <v>34</v>
      </c>
      <c r="Z575">
        <v>34.94</v>
      </c>
      <c r="AA575">
        <v>1</v>
      </c>
    </row>
    <row r="576" spans="1:27" x14ac:dyDescent="0.3">
      <c r="A576" t="s">
        <v>1786</v>
      </c>
      <c r="B576" s="1">
        <v>45874</v>
      </c>
      <c r="C576" s="1" t="str">
        <f>TEXT(raw_data[[#This Row],[Order_Date]], "mmm")</f>
        <v>Aug</v>
      </c>
      <c r="D576" s="1">
        <v>45879</v>
      </c>
      <c r="E576" s="6">
        <f>raw_data[[#This Row],[Ship_Date]]-raw_data[[#This Row],[Order_Date]]</f>
        <v>5</v>
      </c>
      <c r="F576" s="6" t="str">
        <f>IF(raw_data[[#This Row],[Delivery_Days]] &lt;= 5, "On Time", "Late")</f>
        <v>On Time</v>
      </c>
      <c r="G576" t="s">
        <v>1787</v>
      </c>
      <c r="H576" t="s">
        <v>1788</v>
      </c>
      <c r="I576" t="s">
        <v>47</v>
      </c>
      <c r="J576" t="s">
        <v>27</v>
      </c>
      <c r="K576" t="s">
        <v>28</v>
      </c>
      <c r="L576" t="s">
        <v>41</v>
      </c>
      <c r="M576" t="s">
        <v>42</v>
      </c>
      <c r="N576" t="s">
        <v>31</v>
      </c>
      <c r="O576" t="s">
        <v>43</v>
      </c>
      <c r="P576">
        <v>7</v>
      </c>
      <c r="Q576">
        <v>1593.98</v>
      </c>
      <c r="R576">
        <v>20</v>
      </c>
      <c r="S576">
        <v>8926.2900000000009</v>
      </c>
      <c r="T576">
        <v>1205.08</v>
      </c>
      <c r="U576">
        <v>2177.84</v>
      </c>
      <c r="V576" s="10">
        <f>(raw_data[[#This Row],[Profit]] / (raw_data[[#This Row],[Unit_Price]]* raw_data[[#This Row],[Quantity_Sold]]))</f>
        <v>0.19518438123439441</v>
      </c>
      <c r="W576">
        <v>309</v>
      </c>
      <c r="X576" t="s">
        <v>51</v>
      </c>
      <c r="Y576" t="s">
        <v>79</v>
      </c>
      <c r="Z576">
        <v>21.69</v>
      </c>
      <c r="AA576">
        <v>3</v>
      </c>
    </row>
    <row r="577" spans="1:27" x14ac:dyDescent="0.3">
      <c r="A577" t="s">
        <v>1789</v>
      </c>
      <c r="B577" s="1">
        <v>45835</v>
      </c>
      <c r="C577" s="1" t="str">
        <f>TEXT(raw_data[[#This Row],[Order_Date]], "mmm")</f>
        <v>Jun</v>
      </c>
      <c r="D577" s="1">
        <v>45841</v>
      </c>
      <c r="E577" s="6">
        <f>raw_data[[#This Row],[Ship_Date]]-raw_data[[#This Row],[Order_Date]]</f>
        <v>6</v>
      </c>
      <c r="F577" s="6" t="str">
        <f>IF(raw_data[[#This Row],[Delivery_Days]] &lt;= 5, "On Time", "Late")</f>
        <v>Late</v>
      </c>
      <c r="G577" t="s">
        <v>1790</v>
      </c>
      <c r="H577" t="s">
        <v>1791</v>
      </c>
      <c r="I577" t="s">
        <v>62</v>
      </c>
      <c r="J577" t="s">
        <v>94</v>
      </c>
      <c r="K577" t="s">
        <v>28</v>
      </c>
      <c r="L577" t="s">
        <v>41</v>
      </c>
      <c r="M577" t="s">
        <v>117</v>
      </c>
      <c r="N577" t="s">
        <v>49</v>
      </c>
      <c r="O577" t="s">
        <v>32</v>
      </c>
      <c r="P577">
        <v>7</v>
      </c>
      <c r="Q577">
        <v>1346.9</v>
      </c>
      <c r="R577">
        <v>20</v>
      </c>
      <c r="S577">
        <v>7542.64</v>
      </c>
      <c r="T577">
        <v>831.27</v>
      </c>
      <c r="U577">
        <v>2887.53</v>
      </c>
      <c r="V577" s="10">
        <f>(raw_data[[#This Row],[Profit]] / (raw_data[[#This Row],[Unit_Price]]* raw_data[[#This Row],[Quantity_Sold]]))</f>
        <v>0.30626199845147056</v>
      </c>
      <c r="W577">
        <v>233</v>
      </c>
      <c r="X577" t="s">
        <v>51</v>
      </c>
      <c r="Y577" t="s">
        <v>52</v>
      </c>
      <c r="Z577">
        <v>42.59</v>
      </c>
      <c r="AA577">
        <v>2</v>
      </c>
    </row>
    <row r="578" spans="1:27" x14ac:dyDescent="0.3">
      <c r="A578" t="s">
        <v>1792</v>
      </c>
      <c r="B578" s="1">
        <v>45342</v>
      </c>
      <c r="C578" s="1" t="str">
        <f>TEXT(raw_data[[#This Row],[Order_Date]], "mmm")</f>
        <v>Feb</v>
      </c>
      <c r="D578" s="1">
        <v>45350</v>
      </c>
      <c r="E578" s="6">
        <f>raw_data[[#This Row],[Ship_Date]]-raw_data[[#This Row],[Order_Date]]</f>
        <v>8</v>
      </c>
      <c r="F578" s="6" t="str">
        <f>IF(raw_data[[#This Row],[Delivery_Days]] &lt;= 5, "On Time", "Late")</f>
        <v>Late</v>
      </c>
      <c r="G578" t="s">
        <v>1793</v>
      </c>
      <c r="H578" t="s">
        <v>1794</v>
      </c>
      <c r="I578" t="s">
        <v>47</v>
      </c>
      <c r="J578" t="s">
        <v>39</v>
      </c>
      <c r="K578" t="s">
        <v>40</v>
      </c>
      <c r="L578" t="s">
        <v>29</v>
      </c>
      <c r="M578" t="s">
        <v>42</v>
      </c>
      <c r="N578" t="s">
        <v>49</v>
      </c>
      <c r="O578" t="s">
        <v>32</v>
      </c>
      <c r="P578">
        <v>4</v>
      </c>
      <c r="Q578">
        <v>594.96</v>
      </c>
      <c r="R578">
        <v>10</v>
      </c>
      <c r="S578">
        <v>2141.86</v>
      </c>
      <c r="T578">
        <v>437.64</v>
      </c>
      <c r="U578">
        <v>566.35</v>
      </c>
      <c r="V578" s="10">
        <f>(raw_data[[#This Row],[Profit]] / (raw_data[[#This Row],[Unit_Price]]* raw_data[[#This Row],[Quantity_Sold]]))</f>
        <v>0.23797818340728788</v>
      </c>
      <c r="W578">
        <v>326</v>
      </c>
      <c r="X578" t="s">
        <v>51</v>
      </c>
      <c r="Y578" t="s">
        <v>34</v>
      </c>
      <c r="Z578">
        <v>33.520000000000003</v>
      </c>
      <c r="AA578">
        <v>1</v>
      </c>
    </row>
    <row r="579" spans="1:27" x14ac:dyDescent="0.3">
      <c r="A579" t="s">
        <v>1795</v>
      </c>
      <c r="B579" s="1">
        <v>45837</v>
      </c>
      <c r="C579" s="1" t="str">
        <f>TEXT(raw_data[[#This Row],[Order_Date]], "mmm")</f>
        <v>Jun</v>
      </c>
      <c r="D579" s="1">
        <v>45843</v>
      </c>
      <c r="E579" s="6">
        <f>raw_data[[#This Row],[Ship_Date]]-raw_data[[#This Row],[Order_Date]]</f>
        <v>6</v>
      </c>
      <c r="F579" s="6" t="str">
        <f>IF(raw_data[[#This Row],[Delivery_Days]] &lt;= 5, "On Time", "Late")</f>
        <v>Late</v>
      </c>
      <c r="G579" t="s">
        <v>1796</v>
      </c>
      <c r="H579" t="s">
        <v>1797</v>
      </c>
      <c r="I579" t="s">
        <v>47</v>
      </c>
      <c r="J579" t="s">
        <v>94</v>
      </c>
      <c r="K579" t="s">
        <v>28</v>
      </c>
      <c r="L579" t="s">
        <v>75</v>
      </c>
      <c r="M579" t="s">
        <v>137</v>
      </c>
      <c r="N579" t="s">
        <v>31</v>
      </c>
      <c r="O579" t="s">
        <v>32</v>
      </c>
      <c r="P579">
        <v>7</v>
      </c>
      <c r="Q579">
        <v>1233.19</v>
      </c>
      <c r="R579">
        <v>20</v>
      </c>
      <c r="S579">
        <v>6905.86</v>
      </c>
      <c r="T579">
        <v>1033.6500000000001</v>
      </c>
      <c r="U579">
        <v>1117.42</v>
      </c>
      <c r="V579" s="10">
        <f>(raw_data[[#This Row],[Profit]] / (raw_data[[#This Row],[Unit_Price]]* raw_data[[#This Row],[Quantity_Sold]]))</f>
        <v>0.12944593174728028</v>
      </c>
      <c r="W579">
        <v>375</v>
      </c>
      <c r="X579" t="s">
        <v>51</v>
      </c>
      <c r="Y579" t="s">
        <v>79</v>
      </c>
      <c r="Z579">
        <v>32.32</v>
      </c>
      <c r="AA579">
        <v>2</v>
      </c>
    </row>
    <row r="580" spans="1:27" x14ac:dyDescent="0.3">
      <c r="A580" t="s">
        <v>1798</v>
      </c>
      <c r="B580" s="1">
        <v>45878</v>
      </c>
      <c r="C580" s="1" t="str">
        <f>TEXT(raw_data[[#This Row],[Order_Date]], "mmm")</f>
        <v>Aug</v>
      </c>
      <c r="D580" s="1">
        <v>45886</v>
      </c>
      <c r="E580" s="6">
        <f>raw_data[[#This Row],[Ship_Date]]-raw_data[[#This Row],[Order_Date]]</f>
        <v>8</v>
      </c>
      <c r="F580" s="6" t="str">
        <f>IF(raw_data[[#This Row],[Delivery_Days]] &lt;= 5, "On Time", "Late")</f>
        <v>Late</v>
      </c>
      <c r="G580" t="s">
        <v>1799</v>
      </c>
      <c r="H580" t="s">
        <v>1800</v>
      </c>
      <c r="I580" t="s">
        <v>38</v>
      </c>
      <c r="J580" t="s">
        <v>39</v>
      </c>
      <c r="K580" t="s">
        <v>40</v>
      </c>
      <c r="L580" t="s">
        <v>41</v>
      </c>
      <c r="M580" t="s">
        <v>150</v>
      </c>
      <c r="N580" t="s">
        <v>31</v>
      </c>
      <c r="O580" t="s">
        <v>32</v>
      </c>
      <c r="P580">
        <v>5</v>
      </c>
      <c r="Q580">
        <v>1603.8</v>
      </c>
      <c r="R580">
        <v>20</v>
      </c>
      <c r="S580">
        <v>6415.2</v>
      </c>
      <c r="T580">
        <v>1437.27</v>
      </c>
      <c r="U580">
        <v>666.12</v>
      </c>
      <c r="V580" s="10">
        <f>(raw_data[[#This Row],[Profit]] / (raw_data[[#This Row],[Unit_Price]]* raw_data[[#This Row],[Quantity_Sold]]))</f>
        <v>8.3067714178825289E-2</v>
      </c>
      <c r="W580">
        <v>246</v>
      </c>
      <c r="X580" t="s">
        <v>33</v>
      </c>
      <c r="Y580" t="s">
        <v>34</v>
      </c>
      <c r="Z580">
        <v>14.52</v>
      </c>
      <c r="AA580">
        <v>1</v>
      </c>
    </row>
    <row r="581" spans="1:27" x14ac:dyDescent="0.3">
      <c r="A581" t="s">
        <v>1801</v>
      </c>
      <c r="B581" s="1">
        <v>45465</v>
      </c>
      <c r="C581" s="1" t="str">
        <f>TEXT(raw_data[[#This Row],[Order_Date]], "mmm")</f>
        <v>Jun</v>
      </c>
      <c r="D581" s="1">
        <v>45469</v>
      </c>
      <c r="E581" s="6">
        <f>raw_data[[#This Row],[Ship_Date]]-raw_data[[#This Row],[Order_Date]]</f>
        <v>4</v>
      </c>
      <c r="F581" s="6" t="str">
        <f>IF(raw_data[[#This Row],[Delivery_Days]] &lt;= 5, "On Time", "Late")</f>
        <v>On Time</v>
      </c>
      <c r="G581" t="s">
        <v>1802</v>
      </c>
      <c r="H581" t="s">
        <v>1803</v>
      </c>
      <c r="I581" t="s">
        <v>62</v>
      </c>
      <c r="J581" t="s">
        <v>27</v>
      </c>
      <c r="K581" t="s">
        <v>28</v>
      </c>
      <c r="L581" t="s">
        <v>75</v>
      </c>
      <c r="M581" t="s">
        <v>58</v>
      </c>
      <c r="N581" t="s">
        <v>31</v>
      </c>
      <c r="O581" t="s">
        <v>32</v>
      </c>
      <c r="P581">
        <v>6</v>
      </c>
      <c r="Q581">
        <v>362.46</v>
      </c>
      <c r="R581">
        <v>15</v>
      </c>
      <c r="S581">
        <v>1848.55</v>
      </c>
      <c r="T581">
        <v>300.8</v>
      </c>
      <c r="U581">
        <v>314.47000000000003</v>
      </c>
      <c r="V581" s="10">
        <f>(raw_data[[#This Row],[Profit]] / (raw_data[[#This Row],[Unit_Price]]* raw_data[[#This Row],[Quantity_Sold]]))</f>
        <v>0.14459986389302731</v>
      </c>
      <c r="W581">
        <v>340</v>
      </c>
      <c r="X581" t="s">
        <v>33</v>
      </c>
      <c r="Y581" t="s">
        <v>52</v>
      </c>
      <c r="Z581">
        <v>33.51</v>
      </c>
      <c r="AA581">
        <v>4</v>
      </c>
    </row>
    <row r="582" spans="1:27" x14ac:dyDescent="0.3">
      <c r="A582" t="s">
        <v>1804</v>
      </c>
      <c r="B582" s="1">
        <v>45780</v>
      </c>
      <c r="C582" s="1" t="str">
        <f>TEXT(raw_data[[#This Row],[Order_Date]], "mmm")</f>
        <v>May</v>
      </c>
      <c r="D582" s="1">
        <v>45787</v>
      </c>
      <c r="E582" s="6">
        <f>raw_data[[#This Row],[Ship_Date]]-raw_data[[#This Row],[Order_Date]]</f>
        <v>7</v>
      </c>
      <c r="F582" s="6" t="str">
        <f>IF(raw_data[[#This Row],[Delivery_Days]] &lt;= 5, "On Time", "Late")</f>
        <v>Late</v>
      </c>
      <c r="G582" t="s">
        <v>1805</v>
      </c>
      <c r="H582" t="s">
        <v>1806</v>
      </c>
      <c r="I582" t="s">
        <v>47</v>
      </c>
      <c r="J582" t="s">
        <v>27</v>
      </c>
      <c r="K582" t="s">
        <v>28</v>
      </c>
      <c r="L582" t="s">
        <v>69</v>
      </c>
      <c r="M582" t="s">
        <v>137</v>
      </c>
      <c r="N582" t="s">
        <v>31</v>
      </c>
      <c r="O582" t="s">
        <v>71</v>
      </c>
      <c r="P582">
        <v>10</v>
      </c>
      <c r="Q582">
        <v>1866.97</v>
      </c>
      <c r="R582">
        <v>0</v>
      </c>
      <c r="S582">
        <v>18669.7</v>
      </c>
      <c r="T582">
        <v>1480.87</v>
      </c>
      <c r="U582">
        <v>3861</v>
      </c>
      <c r="V582" s="10">
        <f>(raw_data[[#This Row],[Profit]] / (raw_data[[#This Row],[Unit_Price]]* raw_data[[#This Row],[Quantity_Sold]]))</f>
        <v>0.20680567979131961</v>
      </c>
      <c r="W582">
        <v>114</v>
      </c>
      <c r="X582" t="s">
        <v>51</v>
      </c>
      <c r="Y582" t="s">
        <v>34</v>
      </c>
      <c r="Z582">
        <v>18.09</v>
      </c>
      <c r="AA582">
        <v>1</v>
      </c>
    </row>
    <row r="583" spans="1:27" x14ac:dyDescent="0.3">
      <c r="A583" t="s">
        <v>1807</v>
      </c>
      <c r="B583" s="1">
        <v>45504</v>
      </c>
      <c r="C583" s="1" t="str">
        <f>TEXT(raw_data[[#This Row],[Order_Date]], "mmm")</f>
        <v>Jul</v>
      </c>
      <c r="D583" s="1">
        <v>45510</v>
      </c>
      <c r="E583" s="6">
        <f>raw_data[[#This Row],[Ship_Date]]-raw_data[[#This Row],[Order_Date]]</f>
        <v>6</v>
      </c>
      <c r="F583" s="6" t="str">
        <f>IF(raw_data[[#This Row],[Delivery_Days]] &lt;= 5, "On Time", "Late")</f>
        <v>Late</v>
      </c>
      <c r="G583" t="s">
        <v>1808</v>
      </c>
      <c r="H583" t="s">
        <v>1809</v>
      </c>
      <c r="I583" t="s">
        <v>47</v>
      </c>
      <c r="J583" t="s">
        <v>27</v>
      </c>
      <c r="K583" t="s">
        <v>28</v>
      </c>
      <c r="L583" t="s">
        <v>69</v>
      </c>
      <c r="M583" t="s">
        <v>64</v>
      </c>
      <c r="N583" t="s">
        <v>49</v>
      </c>
      <c r="O583" t="s">
        <v>43</v>
      </c>
      <c r="P583">
        <v>2</v>
      </c>
      <c r="Q583">
        <v>1877.56</v>
      </c>
      <c r="R583">
        <v>20</v>
      </c>
      <c r="S583">
        <v>3004.1</v>
      </c>
      <c r="T583">
        <v>1333.67</v>
      </c>
      <c r="U583">
        <v>870.22</v>
      </c>
      <c r="V583" s="10">
        <f>(raw_data[[#This Row],[Profit]] / (raw_data[[#This Row],[Unit_Price]]* raw_data[[#This Row],[Quantity_Sold]]))</f>
        <v>0.23174226123266367</v>
      </c>
      <c r="W583">
        <v>31</v>
      </c>
      <c r="X583" t="s">
        <v>33</v>
      </c>
      <c r="Y583" t="s">
        <v>79</v>
      </c>
      <c r="Z583">
        <v>49.09</v>
      </c>
      <c r="AA583">
        <v>3</v>
      </c>
    </row>
    <row r="584" spans="1:27" x14ac:dyDescent="0.3">
      <c r="A584" t="s">
        <v>1810</v>
      </c>
      <c r="B584" s="1">
        <v>45271</v>
      </c>
      <c r="C584" s="1" t="str">
        <f>TEXT(raw_data[[#This Row],[Order_Date]], "mmm")</f>
        <v>Dec</v>
      </c>
      <c r="D584" s="1">
        <v>45272</v>
      </c>
      <c r="E584" s="6">
        <f>raw_data[[#This Row],[Ship_Date]]-raw_data[[#This Row],[Order_Date]]</f>
        <v>1</v>
      </c>
      <c r="F584" s="6" t="str">
        <f>IF(raw_data[[#This Row],[Delivery_Days]] &lt;= 5, "On Time", "Late")</f>
        <v>On Time</v>
      </c>
      <c r="G584" t="s">
        <v>1811</v>
      </c>
      <c r="H584" t="s">
        <v>1812</v>
      </c>
      <c r="I584" t="s">
        <v>47</v>
      </c>
      <c r="J584" t="s">
        <v>94</v>
      </c>
      <c r="K584" t="s">
        <v>28</v>
      </c>
      <c r="L584" t="s">
        <v>41</v>
      </c>
      <c r="M584" t="s">
        <v>42</v>
      </c>
      <c r="N584" t="s">
        <v>31</v>
      </c>
      <c r="O584" t="s">
        <v>71</v>
      </c>
      <c r="P584">
        <v>10</v>
      </c>
      <c r="Q584">
        <v>1344.3</v>
      </c>
      <c r="R584">
        <v>5</v>
      </c>
      <c r="S584">
        <v>12770.85</v>
      </c>
      <c r="T584">
        <v>849.57</v>
      </c>
      <c r="U584">
        <v>4699.93</v>
      </c>
      <c r="V584" s="10">
        <f>(raw_data[[#This Row],[Profit]] / (raw_data[[#This Row],[Unit_Price]]* raw_data[[#This Row],[Quantity_Sold]]))</f>
        <v>0.34961913263408467</v>
      </c>
      <c r="W584">
        <v>417</v>
      </c>
      <c r="X584" t="s">
        <v>51</v>
      </c>
      <c r="Y584" t="s">
        <v>34</v>
      </c>
      <c r="Z584">
        <v>27.49</v>
      </c>
      <c r="AA584">
        <v>4</v>
      </c>
    </row>
    <row r="585" spans="1:27" x14ac:dyDescent="0.3">
      <c r="A585" t="s">
        <v>1813</v>
      </c>
      <c r="B585" s="1">
        <v>45771</v>
      </c>
      <c r="C585" s="1" t="str">
        <f>TEXT(raw_data[[#This Row],[Order_Date]], "mmm")</f>
        <v>Apr</v>
      </c>
      <c r="D585" s="1">
        <v>45780</v>
      </c>
      <c r="E585" s="6">
        <f>raw_data[[#This Row],[Ship_Date]]-raw_data[[#This Row],[Order_Date]]</f>
        <v>9</v>
      </c>
      <c r="F585" s="6" t="str">
        <f>IF(raw_data[[#This Row],[Delivery_Days]] &lt;= 5, "On Time", "Late")</f>
        <v>Late</v>
      </c>
      <c r="G585" t="s">
        <v>1814</v>
      </c>
      <c r="H585" t="s">
        <v>1815</v>
      </c>
      <c r="I585" t="s">
        <v>26</v>
      </c>
      <c r="J585" t="s">
        <v>90</v>
      </c>
      <c r="K585" t="s">
        <v>40</v>
      </c>
      <c r="L585" t="s">
        <v>69</v>
      </c>
      <c r="M585" t="s">
        <v>127</v>
      </c>
      <c r="N585" t="s">
        <v>31</v>
      </c>
      <c r="O585" t="s">
        <v>83</v>
      </c>
      <c r="P585">
        <v>1</v>
      </c>
      <c r="Q585">
        <v>1506.77</v>
      </c>
      <c r="R585">
        <v>20</v>
      </c>
      <c r="S585">
        <v>1205.42</v>
      </c>
      <c r="T585">
        <v>1048.77</v>
      </c>
      <c r="U585">
        <v>366.4</v>
      </c>
      <c r="V585" s="10">
        <f>(raw_data[[#This Row],[Profit]] / (raw_data[[#This Row],[Unit_Price]]* raw_data[[#This Row],[Quantity_Sold]]))</f>
        <v>0.24316916317686174</v>
      </c>
      <c r="W585">
        <v>244</v>
      </c>
      <c r="X585" t="s">
        <v>33</v>
      </c>
      <c r="Y585" t="s">
        <v>79</v>
      </c>
      <c r="Z585">
        <v>18.12</v>
      </c>
      <c r="AA585">
        <v>4</v>
      </c>
    </row>
    <row r="586" spans="1:27" x14ac:dyDescent="0.3">
      <c r="A586" t="s">
        <v>1816</v>
      </c>
      <c r="B586" s="1">
        <v>45620</v>
      </c>
      <c r="C586" s="1" t="str">
        <f>TEXT(raw_data[[#This Row],[Order_Date]], "mmm")</f>
        <v>Nov</v>
      </c>
      <c r="D586" s="1">
        <v>45621</v>
      </c>
      <c r="E586" s="6">
        <f>raw_data[[#This Row],[Ship_Date]]-raw_data[[#This Row],[Order_Date]]</f>
        <v>1</v>
      </c>
      <c r="F586" s="6" t="str">
        <f>IF(raw_data[[#This Row],[Delivery_Days]] &lt;= 5, "On Time", "Late")</f>
        <v>On Time</v>
      </c>
      <c r="G586" t="s">
        <v>1817</v>
      </c>
      <c r="H586" t="s">
        <v>1818</v>
      </c>
      <c r="I586" t="s">
        <v>38</v>
      </c>
      <c r="J586" t="s">
        <v>39</v>
      </c>
      <c r="K586" t="s">
        <v>40</v>
      </c>
      <c r="L586" t="s">
        <v>69</v>
      </c>
      <c r="M586" t="s">
        <v>127</v>
      </c>
      <c r="N586" t="s">
        <v>31</v>
      </c>
      <c r="O586" t="s">
        <v>50</v>
      </c>
      <c r="P586">
        <v>4</v>
      </c>
      <c r="Q586">
        <v>1664.38</v>
      </c>
      <c r="R586">
        <v>5</v>
      </c>
      <c r="S586">
        <v>6324.64</v>
      </c>
      <c r="T586">
        <v>1348.35</v>
      </c>
      <c r="U586">
        <v>1200.9100000000001</v>
      </c>
      <c r="V586" s="10">
        <f>(raw_data[[#This Row],[Profit]] / (raw_data[[#This Row],[Unit_Price]]* raw_data[[#This Row],[Quantity_Sold]]))</f>
        <v>0.18038398682993068</v>
      </c>
      <c r="W586">
        <v>153</v>
      </c>
      <c r="X586" t="s">
        <v>33</v>
      </c>
      <c r="Y586" t="s">
        <v>34</v>
      </c>
      <c r="Z586">
        <v>29.66</v>
      </c>
      <c r="AA586">
        <v>3</v>
      </c>
    </row>
    <row r="587" spans="1:27" x14ac:dyDescent="0.3">
      <c r="A587" t="s">
        <v>1819</v>
      </c>
      <c r="B587" s="1">
        <v>45794</v>
      </c>
      <c r="C587" s="1" t="str">
        <f>TEXT(raw_data[[#This Row],[Order_Date]], "mmm")</f>
        <v>May</v>
      </c>
      <c r="D587" s="1">
        <v>45799</v>
      </c>
      <c r="E587" s="6">
        <f>raw_data[[#This Row],[Ship_Date]]-raw_data[[#This Row],[Order_Date]]</f>
        <v>5</v>
      </c>
      <c r="F587" s="6" t="str">
        <f>IF(raw_data[[#This Row],[Delivery_Days]] &lt;= 5, "On Time", "Late")</f>
        <v>On Time</v>
      </c>
      <c r="G587" t="s">
        <v>1820</v>
      </c>
      <c r="H587" t="s">
        <v>1821</v>
      </c>
      <c r="I587" t="s">
        <v>62</v>
      </c>
      <c r="J587" t="s">
        <v>68</v>
      </c>
      <c r="K587" t="s">
        <v>57</v>
      </c>
      <c r="L587" t="s">
        <v>75</v>
      </c>
      <c r="M587" t="s">
        <v>117</v>
      </c>
      <c r="N587" t="s">
        <v>49</v>
      </c>
      <c r="O587" t="s">
        <v>83</v>
      </c>
      <c r="P587">
        <v>7</v>
      </c>
      <c r="Q587">
        <v>1527.54</v>
      </c>
      <c r="R587">
        <v>0</v>
      </c>
      <c r="S587">
        <v>10692.78</v>
      </c>
      <c r="T587">
        <v>1158.42</v>
      </c>
      <c r="U587">
        <v>2583.84</v>
      </c>
      <c r="V587" s="10">
        <f>(raw_data[[#This Row],[Profit]] / (raw_data[[#This Row],[Unit_Price]]* raw_data[[#This Row],[Quantity_Sold]]))</f>
        <v>0.24164342668604427</v>
      </c>
      <c r="W587">
        <v>201</v>
      </c>
      <c r="X587" t="s">
        <v>33</v>
      </c>
      <c r="Y587" t="s">
        <v>34</v>
      </c>
      <c r="Z587">
        <v>19.55</v>
      </c>
      <c r="AA587">
        <v>5</v>
      </c>
    </row>
    <row r="588" spans="1:27" x14ac:dyDescent="0.3">
      <c r="A588" t="s">
        <v>1822</v>
      </c>
      <c r="B588" s="1">
        <v>45385</v>
      </c>
      <c r="C588" s="1" t="str">
        <f>TEXT(raw_data[[#This Row],[Order_Date]], "mmm")</f>
        <v>Apr</v>
      </c>
      <c r="D588" s="1">
        <v>45393</v>
      </c>
      <c r="E588" s="6">
        <f>raw_data[[#This Row],[Ship_Date]]-raw_data[[#This Row],[Order_Date]]</f>
        <v>8</v>
      </c>
      <c r="F588" s="6" t="str">
        <f>IF(raw_data[[#This Row],[Delivery_Days]] &lt;= 5, "On Time", "Late")</f>
        <v>Late</v>
      </c>
      <c r="G588" t="s">
        <v>1823</v>
      </c>
      <c r="H588" t="s">
        <v>1824</v>
      </c>
      <c r="I588" t="s">
        <v>62</v>
      </c>
      <c r="J588" t="s">
        <v>39</v>
      </c>
      <c r="K588" t="s">
        <v>40</v>
      </c>
      <c r="L588" t="s">
        <v>69</v>
      </c>
      <c r="M588" t="s">
        <v>150</v>
      </c>
      <c r="N588" t="s">
        <v>49</v>
      </c>
      <c r="O588" t="s">
        <v>71</v>
      </c>
      <c r="P588">
        <v>10</v>
      </c>
      <c r="Q588">
        <v>1326.54</v>
      </c>
      <c r="R588">
        <v>5</v>
      </c>
      <c r="S588">
        <v>12602.13</v>
      </c>
      <c r="T588">
        <v>971.78</v>
      </c>
      <c r="U588">
        <v>3370.22</v>
      </c>
      <c r="V588" s="10">
        <f>(raw_data[[#This Row],[Profit]] / (raw_data[[#This Row],[Unit_Price]]* raw_data[[#This Row],[Quantity_Sold]]))</f>
        <v>0.25406094049180572</v>
      </c>
      <c r="W588">
        <v>111</v>
      </c>
      <c r="X588" t="s">
        <v>33</v>
      </c>
      <c r="Y588" t="s">
        <v>52</v>
      </c>
      <c r="Z588">
        <v>34.31</v>
      </c>
      <c r="AA588">
        <v>3</v>
      </c>
    </row>
    <row r="589" spans="1:27" x14ac:dyDescent="0.3">
      <c r="A589" t="s">
        <v>1825</v>
      </c>
      <c r="B589" s="1">
        <v>45404</v>
      </c>
      <c r="C589" s="1" t="str">
        <f>TEXT(raw_data[[#This Row],[Order_Date]], "mmm")</f>
        <v>Apr</v>
      </c>
      <c r="D589" s="1">
        <v>45406</v>
      </c>
      <c r="E589" s="6">
        <f>raw_data[[#This Row],[Ship_Date]]-raw_data[[#This Row],[Order_Date]]</f>
        <v>2</v>
      </c>
      <c r="F589" s="6" t="str">
        <f>IF(raw_data[[#This Row],[Delivery_Days]] &lt;= 5, "On Time", "Late")</f>
        <v>On Time</v>
      </c>
      <c r="G589" t="s">
        <v>1826</v>
      </c>
      <c r="H589" t="s">
        <v>1827</v>
      </c>
      <c r="I589" t="s">
        <v>62</v>
      </c>
      <c r="J589" t="s">
        <v>27</v>
      </c>
      <c r="K589" t="s">
        <v>28</v>
      </c>
      <c r="L589" t="s">
        <v>41</v>
      </c>
      <c r="M589" t="s">
        <v>48</v>
      </c>
      <c r="N589" t="s">
        <v>31</v>
      </c>
      <c r="O589" t="s">
        <v>71</v>
      </c>
      <c r="P589">
        <v>7</v>
      </c>
      <c r="Q589">
        <v>1903.28</v>
      </c>
      <c r="R589">
        <v>5</v>
      </c>
      <c r="S589">
        <v>12656.81</v>
      </c>
      <c r="T589">
        <v>1670.69</v>
      </c>
      <c r="U589">
        <v>1546.72</v>
      </c>
      <c r="V589" s="10">
        <f>(raw_data[[#This Row],[Profit]] / (raw_data[[#This Row],[Unit_Price]]* raw_data[[#This Row],[Quantity_Sold]]))</f>
        <v>0.11609432138203524</v>
      </c>
      <c r="W589">
        <v>483</v>
      </c>
      <c r="X589" t="s">
        <v>33</v>
      </c>
      <c r="Y589" t="s">
        <v>34</v>
      </c>
      <c r="Z589">
        <v>49.11</v>
      </c>
      <c r="AA589">
        <v>3</v>
      </c>
    </row>
    <row r="590" spans="1:27" x14ac:dyDescent="0.3">
      <c r="A590" t="s">
        <v>1828</v>
      </c>
      <c r="B590" s="1">
        <v>45338</v>
      </c>
      <c r="C590" s="1" t="str">
        <f>TEXT(raw_data[[#This Row],[Order_Date]], "mmm")</f>
        <v>Feb</v>
      </c>
      <c r="D590" s="1">
        <v>45343</v>
      </c>
      <c r="E590" s="6">
        <f>raw_data[[#This Row],[Ship_Date]]-raw_data[[#This Row],[Order_Date]]</f>
        <v>5</v>
      </c>
      <c r="F590" s="6" t="str">
        <f>IF(raw_data[[#This Row],[Delivery_Days]] &lt;= 5, "On Time", "Late")</f>
        <v>On Time</v>
      </c>
      <c r="G590" t="s">
        <v>1829</v>
      </c>
      <c r="H590" t="s">
        <v>1830</v>
      </c>
      <c r="I590" t="s">
        <v>38</v>
      </c>
      <c r="J590" t="s">
        <v>68</v>
      </c>
      <c r="K590" t="s">
        <v>57</v>
      </c>
      <c r="L590" t="s">
        <v>41</v>
      </c>
      <c r="M590" t="s">
        <v>48</v>
      </c>
      <c r="N590" t="s">
        <v>31</v>
      </c>
      <c r="O590" t="s">
        <v>32</v>
      </c>
      <c r="P590">
        <v>2</v>
      </c>
      <c r="Q590">
        <v>527.75</v>
      </c>
      <c r="R590">
        <v>5</v>
      </c>
      <c r="S590">
        <v>1002.72</v>
      </c>
      <c r="T590">
        <v>379.45</v>
      </c>
      <c r="U590">
        <v>281.77</v>
      </c>
      <c r="V590" s="10">
        <f>(raw_data[[#This Row],[Profit]] / (raw_data[[#This Row],[Unit_Price]]* raw_data[[#This Row],[Quantity_Sold]]))</f>
        <v>0.26695405021316909</v>
      </c>
      <c r="W590">
        <v>398</v>
      </c>
      <c r="X590" t="s">
        <v>51</v>
      </c>
      <c r="Y590" t="s">
        <v>52</v>
      </c>
      <c r="Z590">
        <v>22.19</v>
      </c>
      <c r="AA590">
        <v>4</v>
      </c>
    </row>
    <row r="591" spans="1:27" x14ac:dyDescent="0.3">
      <c r="A591" t="s">
        <v>1831</v>
      </c>
      <c r="B591" s="1">
        <v>45335</v>
      </c>
      <c r="C591" s="1" t="str">
        <f>TEXT(raw_data[[#This Row],[Order_Date]], "mmm")</f>
        <v>Feb</v>
      </c>
      <c r="D591" s="1">
        <v>45344</v>
      </c>
      <c r="E591" s="6">
        <f>raw_data[[#This Row],[Ship_Date]]-raw_data[[#This Row],[Order_Date]]</f>
        <v>9</v>
      </c>
      <c r="F591" s="6" t="str">
        <f>IF(raw_data[[#This Row],[Delivery_Days]] &lt;= 5, "On Time", "Late")</f>
        <v>Late</v>
      </c>
      <c r="G591" t="s">
        <v>1832</v>
      </c>
      <c r="H591" t="s">
        <v>1833</v>
      </c>
      <c r="I591" t="s">
        <v>38</v>
      </c>
      <c r="J591" t="s">
        <v>94</v>
      </c>
      <c r="K591" t="s">
        <v>28</v>
      </c>
      <c r="L591" t="s">
        <v>29</v>
      </c>
      <c r="M591" t="s">
        <v>70</v>
      </c>
      <c r="N591" t="s">
        <v>49</v>
      </c>
      <c r="O591" t="s">
        <v>83</v>
      </c>
      <c r="P591">
        <v>2</v>
      </c>
      <c r="Q591">
        <v>277.42</v>
      </c>
      <c r="R591">
        <v>15</v>
      </c>
      <c r="S591">
        <v>471.61</v>
      </c>
      <c r="T591">
        <v>219.83</v>
      </c>
      <c r="U591">
        <v>97.9</v>
      </c>
      <c r="V591" s="10">
        <f>(raw_data[[#This Row],[Profit]] / (raw_data[[#This Row],[Unit_Price]]* raw_data[[#This Row],[Quantity_Sold]]))</f>
        <v>0.17644726407613007</v>
      </c>
      <c r="W591">
        <v>293</v>
      </c>
      <c r="X591" t="s">
        <v>51</v>
      </c>
      <c r="Y591" t="s">
        <v>79</v>
      </c>
      <c r="Z591">
        <v>36.22</v>
      </c>
      <c r="AA591">
        <v>1</v>
      </c>
    </row>
    <row r="592" spans="1:27" x14ac:dyDescent="0.3">
      <c r="A592" t="s">
        <v>1834</v>
      </c>
      <c r="B592" s="1">
        <v>45556</v>
      </c>
      <c r="C592" s="1" t="str">
        <f>TEXT(raw_data[[#This Row],[Order_Date]], "mmm")</f>
        <v>Sep</v>
      </c>
      <c r="D592" s="1">
        <v>45558</v>
      </c>
      <c r="E592" s="6">
        <f>raw_data[[#This Row],[Ship_Date]]-raw_data[[#This Row],[Order_Date]]</f>
        <v>2</v>
      </c>
      <c r="F592" s="6" t="str">
        <f>IF(raw_data[[#This Row],[Delivery_Days]] &lt;= 5, "On Time", "Late")</f>
        <v>On Time</v>
      </c>
      <c r="G592" t="s">
        <v>1835</v>
      </c>
      <c r="H592" t="s">
        <v>1836</v>
      </c>
      <c r="I592" t="s">
        <v>62</v>
      </c>
      <c r="J592" t="s">
        <v>90</v>
      </c>
      <c r="K592" t="s">
        <v>40</v>
      </c>
      <c r="L592" t="s">
        <v>75</v>
      </c>
      <c r="M592" t="s">
        <v>150</v>
      </c>
      <c r="N592" t="s">
        <v>49</v>
      </c>
      <c r="O592" t="s">
        <v>83</v>
      </c>
      <c r="P592">
        <v>7</v>
      </c>
      <c r="Q592">
        <v>1999.91</v>
      </c>
      <c r="R592">
        <v>10</v>
      </c>
      <c r="S592">
        <v>12599.43</v>
      </c>
      <c r="T592">
        <v>1542.78</v>
      </c>
      <c r="U592">
        <v>2879.92</v>
      </c>
      <c r="V592" s="10">
        <f>(raw_data[[#This Row],[Profit]] / (raw_data[[#This Row],[Unit_Price]]* raw_data[[#This Row],[Quantity_Sold]]))</f>
        <v>0.2057178287308643</v>
      </c>
      <c r="W592">
        <v>94</v>
      </c>
      <c r="X592" t="s">
        <v>51</v>
      </c>
      <c r="Y592" t="s">
        <v>52</v>
      </c>
      <c r="Z592">
        <v>5.89</v>
      </c>
      <c r="AA592">
        <v>5</v>
      </c>
    </row>
    <row r="593" spans="1:27" x14ac:dyDescent="0.3">
      <c r="A593" t="s">
        <v>1837</v>
      </c>
      <c r="B593" s="1">
        <v>45650</v>
      </c>
      <c r="C593" s="1" t="str">
        <f>TEXT(raw_data[[#This Row],[Order_Date]], "mmm")</f>
        <v>Dec</v>
      </c>
      <c r="D593" s="1">
        <v>45654</v>
      </c>
      <c r="E593" s="6">
        <f>raw_data[[#This Row],[Ship_Date]]-raw_data[[#This Row],[Order_Date]]</f>
        <v>4</v>
      </c>
      <c r="F593" s="6" t="str">
        <f>IF(raw_data[[#This Row],[Delivery_Days]] &lt;= 5, "On Time", "Late")</f>
        <v>On Time</v>
      </c>
      <c r="G593" t="s">
        <v>1838</v>
      </c>
      <c r="H593" t="s">
        <v>1839</v>
      </c>
      <c r="I593" t="s">
        <v>26</v>
      </c>
      <c r="J593" t="s">
        <v>98</v>
      </c>
      <c r="K593" t="s">
        <v>40</v>
      </c>
      <c r="L593" t="s">
        <v>29</v>
      </c>
      <c r="M593" t="s">
        <v>42</v>
      </c>
      <c r="N593" t="s">
        <v>49</v>
      </c>
      <c r="O593" t="s">
        <v>83</v>
      </c>
      <c r="P593">
        <v>9</v>
      </c>
      <c r="Q593">
        <v>1682.43</v>
      </c>
      <c r="R593">
        <v>0</v>
      </c>
      <c r="S593">
        <v>15141.87</v>
      </c>
      <c r="T593">
        <v>1389.78</v>
      </c>
      <c r="U593">
        <v>2633.85</v>
      </c>
      <c r="V593" s="10">
        <f>(raw_data[[#This Row],[Profit]] / (raw_data[[#This Row],[Unit_Price]]* raw_data[[#This Row],[Quantity_Sold]]))</f>
        <v>0.17394482979975393</v>
      </c>
      <c r="W593">
        <v>355</v>
      </c>
      <c r="X593" t="s">
        <v>33</v>
      </c>
      <c r="Y593" t="s">
        <v>34</v>
      </c>
      <c r="Z593">
        <v>29.96</v>
      </c>
      <c r="AA593">
        <v>3</v>
      </c>
    </row>
    <row r="594" spans="1:27" x14ac:dyDescent="0.3">
      <c r="A594" t="s">
        <v>1840</v>
      </c>
      <c r="B594" s="1">
        <v>45861</v>
      </c>
      <c r="C594" s="1" t="str">
        <f>TEXT(raw_data[[#This Row],[Order_Date]], "mmm")</f>
        <v>Jul</v>
      </c>
      <c r="D594" s="1">
        <v>45862</v>
      </c>
      <c r="E594" s="6">
        <f>raw_data[[#This Row],[Ship_Date]]-raw_data[[#This Row],[Order_Date]]</f>
        <v>1</v>
      </c>
      <c r="F594" s="6" t="str">
        <f>IF(raw_data[[#This Row],[Delivery_Days]] &lt;= 5, "On Time", "Late")</f>
        <v>On Time</v>
      </c>
      <c r="G594" t="s">
        <v>1841</v>
      </c>
      <c r="H594" t="s">
        <v>1842</v>
      </c>
      <c r="I594" t="s">
        <v>26</v>
      </c>
      <c r="J594" t="s">
        <v>27</v>
      </c>
      <c r="K594" t="s">
        <v>28</v>
      </c>
      <c r="L594" t="s">
        <v>29</v>
      </c>
      <c r="M594" t="s">
        <v>127</v>
      </c>
      <c r="N594" t="s">
        <v>49</v>
      </c>
      <c r="O594" t="s">
        <v>83</v>
      </c>
      <c r="P594">
        <v>3</v>
      </c>
      <c r="Q594">
        <v>1171.4100000000001</v>
      </c>
      <c r="R594">
        <v>0</v>
      </c>
      <c r="S594">
        <v>3514.23</v>
      </c>
      <c r="T594">
        <v>900.52</v>
      </c>
      <c r="U594">
        <v>812.67</v>
      </c>
      <c r="V594" s="10">
        <f>(raw_data[[#This Row],[Profit]] / (raw_data[[#This Row],[Unit_Price]]* raw_data[[#This Row],[Quantity_Sold]]))</f>
        <v>0.23125122715360116</v>
      </c>
      <c r="W594">
        <v>152</v>
      </c>
      <c r="X594" t="s">
        <v>51</v>
      </c>
      <c r="Y594" t="s">
        <v>52</v>
      </c>
      <c r="Z594">
        <v>12.72</v>
      </c>
      <c r="AA594">
        <v>1</v>
      </c>
    </row>
    <row r="595" spans="1:27" x14ac:dyDescent="0.3">
      <c r="A595" t="s">
        <v>1843</v>
      </c>
      <c r="B595" s="1">
        <v>45568</v>
      </c>
      <c r="C595" s="1" t="str">
        <f>TEXT(raw_data[[#This Row],[Order_Date]], "mmm")</f>
        <v>Oct</v>
      </c>
      <c r="D595" s="1">
        <v>45576</v>
      </c>
      <c r="E595" s="6">
        <f>raw_data[[#This Row],[Ship_Date]]-raw_data[[#This Row],[Order_Date]]</f>
        <v>8</v>
      </c>
      <c r="F595" s="6" t="str">
        <f>IF(raw_data[[#This Row],[Delivery_Days]] &lt;= 5, "On Time", "Late")</f>
        <v>Late</v>
      </c>
      <c r="G595" t="s">
        <v>1844</v>
      </c>
      <c r="H595" t="s">
        <v>1845</v>
      </c>
      <c r="I595" t="s">
        <v>38</v>
      </c>
      <c r="J595" t="s">
        <v>56</v>
      </c>
      <c r="K595" t="s">
        <v>57</v>
      </c>
      <c r="L595" t="s">
        <v>69</v>
      </c>
      <c r="M595" t="s">
        <v>58</v>
      </c>
      <c r="N595" t="s">
        <v>31</v>
      </c>
      <c r="O595" t="s">
        <v>43</v>
      </c>
      <c r="P595">
        <v>9</v>
      </c>
      <c r="Q595">
        <v>1895.12</v>
      </c>
      <c r="R595">
        <v>10</v>
      </c>
      <c r="S595">
        <v>15350.47</v>
      </c>
      <c r="T595">
        <v>1511.83</v>
      </c>
      <c r="U595">
        <v>3104.65</v>
      </c>
      <c r="V595" s="10">
        <f>(raw_data[[#This Row],[Profit]] / (raw_data[[#This Row],[Unit_Price]]* raw_data[[#This Row],[Quantity_Sold]]))</f>
        <v>0.18202599893996749</v>
      </c>
      <c r="W595">
        <v>267</v>
      </c>
      <c r="X595" t="s">
        <v>51</v>
      </c>
      <c r="Y595" t="s">
        <v>52</v>
      </c>
      <c r="Z595">
        <v>29.22</v>
      </c>
      <c r="AA595">
        <v>2</v>
      </c>
    </row>
    <row r="596" spans="1:27" x14ac:dyDescent="0.3">
      <c r="A596" t="s">
        <v>1846</v>
      </c>
      <c r="B596" s="1">
        <v>45401</v>
      </c>
      <c r="C596" s="1" t="str">
        <f>TEXT(raw_data[[#This Row],[Order_Date]], "mmm")</f>
        <v>Apr</v>
      </c>
      <c r="D596" s="1">
        <v>45405</v>
      </c>
      <c r="E596" s="6">
        <f>raw_data[[#This Row],[Ship_Date]]-raw_data[[#This Row],[Order_Date]]</f>
        <v>4</v>
      </c>
      <c r="F596" s="6" t="str">
        <f>IF(raw_data[[#This Row],[Delivery_Days]] &lt;= 5, "On Time", "Late")</f>
        <v>On Time</v>
      </c>
      <c r="G596" t="s">
        <v>1847</v>
      </c>
      <c r="H596" t="s">
        <v>1848</v>
      </c>
      <c r="I596" t="s">
        <v>38</v>
      </c>
      <c r="J596" t="s">
        <v>27</v>
      </c>
      <c r="K596" t="s">
        <v>28</v>
      </c>
      <c r="L596" t="s">
        <v>29</v>
      </c>
      <c r="M596" t="s">
        <v>137</v>
      </c>
      <c r="N596" t="s">
        <v>49</v>
      </c>
      <c r="O596" t="s">
        <v>83</v>
      </c>
      <c r="P596">
        <v>3</v>
      </c>
      <c r="Q596">
        <v>121.63</v>
      </c>
      <c r="R596">
        <v>10</v>
      </c>
      <c r="S596">
        <v>328.4</v>
      </c>
      <c r="T596">
        <v>104.22</v>
      </c>
      <c r="U596">
        <v>47.01</v>
      </c>
      <c r="V596" s="10">
        <f>(raw_data[[#This Row],[Profit]] / (raw_data[[#This Row],[Unit_Price]]* raw_data[[#This Row],[Quantity_Sold]]))</f>
        <v>0.12883334703609306</v>
      </c>
      <c r="W596">
        <v>183</v>
      </c>
      <c r="X596" t="s">
        <v>51</v>
      </c>
      <c r="Y596" t="s">
        <v>34</v>
      </c>
      <c r="Z596">
        <v>37.81</v>
      </c>
      <c r="AA596">
        <v>4</v>
      </c>
    </row>
    <row r="597" spans="1:27" x14ac:dyDescent="0.3">
      <c r="A597" t="s">
        <v>1849</v>
      </c>
      <c r="B597" s="1">
        <v>45335</v>
      </c>
      <c r="C597" s="1" t="str">
        <f>TEXT(raw_data[[#This Row],[Order_Date]], "mmm")</f>
        <v>Feb</v>
      </c>
      <c r="D597" s="1">
        <v>45340</v>
      </c>
      <c r="E597" s="6">
        <f>raw_data[[#This Row],[Ship_Date]]-raw_data[[#This Row],[Order_Date]]</f>
        <v>5</v>
      </c>
      <c r="F597" s="6" t="str">
        <f>IF(raw_data[[#This Row],[Delivery_Days]] &lt;= 5, "On Time", "Late")</f>
        <v>On Time</v>
      </c>
      <c r="G597" t="s">
        <v>1850</v>
      </c>
      <c r="H597" t="s">
        <v>1851</v>
      </c>
      <c r="I597" t="s">
        <v>47</v>
      </c>
      <c r="J597" t="s">
        <v>27</v>
      </c>
      <c r="K597" t="s">
        <v>28</v>
      </c>
      <c r="L597" t="s">
        <v>69</v>
      </c>
      <c r="M597" t="s">
        <v>30</v>
      </c>
      <c r="N597" t="s">
        <v>49</v>
      </c>
      <c r="O597" t="s">
        <v>83</v>
      </c>
      <c r="P597">
        <v>3</v>
      </c>
      <c r="Q597">
        <v>794.48</v>
      </c>
      <c r="R597">
        <v>15</v>
      </c>
      <c r="S597">
        <v>2025.92</v>
      </c>
      <c r="T597">
        <v>585.39</v>
      </c>
      <c r="U597">
        <v>533.17999999999995</v>
      </c>
      <c r="V597" s="10">
        <f>(raw_data[[#This Row],[Profit]] / (raw_data[[#This Row],[Unit_Price]]* raw_data[[#This Row],[Quantity_Sold]]))</f>
        <v>0.22370187627966298</v>
      </c>
      <c r="W597">
        <v>104</v>
      </c>
      <c r="X597" t="s">
        <v>33</v>
      </c>
      <c r="Y597" t="s">
        <v>52</v>
      </c>
      <c r="Z597">
        <v>37.97</v>
      </c>
      <c r="AA597">
        <v>2</v>
      </c>
    </row>
    <row r="598" spans="1:27" x14ac:dyDescent="0.3">
      <c r="A598" t="s">
        <v>1852</v>
      </c>
      <c r="B598" s="1">
        <v>45316</v>
      </c>
      <c r="C598" s="1" t="str">
        <f>TEXT(raw_data[[#This Row],[Order_Date]], "mmm")</f>
        <v>Jan</v>
      </c>
      <c r="D598" s="1">
        <v>45326</v>
      </c>
      <c r="E598" s="6">
        <f>raw_data[[#This Row],[Ship_Date]]-raw_data[[#This Row],[Order_Date]]</f>
        <v>10</v>
      </c>
      <c r="F598" s="6" t="str">
        <f>IF(raw_data[[#This Row],[Delivery_Days]] &lt;= 5, "On Time", "Late")</f>
        <v>Late</v>
      </c>
      <c r="G598" t="s">
        <v>1853</v>
      </c>
      <c r="H598" t="s">
        <v>1854</v>
      </c>
      <c r="I598" t="s">
        <v>38</v>
      </c>
      <c r="J598" t="s">
        <v>94</v>
      </c>
      <c r="K598" t="s">
        <v>28</v>
      </c>
      <c r="L598" t="s">
        <v>41</v>
      </c>
      <c r="M598" t="s">
        <v>48</v>
      </c>
      <c r="N598" t="s">
        <v>49</v>
      </c>
      <c r="O598" t="s">
        <v>43</v>
      </c>
      <c r="P598">
        <v>6</v>
      </c>
      <c r="Q598">
        <v>1652.06</v>
      </c>
      <c r="R598">
        <v>15</v>
      </c>
      <c r="S598">
        <v>8425.51</v>
      </c>
      <c r="T598">
        <v>1179.05</v>
      </c>
      <c r="U598">
        <v>2412.35</v>
      </c>
      <c r="V598" s="10">
        <f>(raw_data[[#This Row],[Profit]] / (raw_data[[#This Row],[Unit_Price]]* raw_data[[#This Row],[Quantity_Sold]]))</f>
        <v>0.24336787606584101</v>
      </c>
      <c r="W598">
        <v>63</v>
      </c>
      <c r="X598" t="s">
        <v>33</v>
      </c>
      <c r="Y598" t="s">
        <v>52</v>
      </c>
      <c r="Z598">
        <v>29.68</v>
      </c>
      <c r="AA598">
        <v>1</v>
      </c>
    </row>
    <row r="599" spans="1:27" x14ac:dyDescent="0.3">
      <c r="A599" t="s">
        <v>1855</v>
      </c>
      <c r="B599" s="1">
        <v>45596</v>
      </c>
      <c r="C599" s="1" t="str">
        <f>TEXT(raw_data[[#This Row],[Order_Date]], "mmm")</f>
        <v>Oct</v>
      </c>
      <c r="D599" s="1">
        <v>45600</v>
      </c>
      <c r="E599" s="6">
        <f>raw_data[[#This Row],[Ship_Date]]-raw_data[[#This Row],[Order_Date]]</f>
        <v>4</v>
      </c>
      <c r="F599" s="6" t="str">
        <f>IF(raw_data[[#This Row],[Delivery_Days]] &lt;= 5, "On Time", "Late")</f>
        <v>On Time</v>
      </c>
      <c r="G599" t="s">
        <v>1856</v>
      </c>
      <c r="H599" t="s">
        <v>1857</v>
      </c>
      <c r="I599" t="s">
        <v>62</v>
      </c>
      <c r="J599" t="s">
        <v>94</v>
      </c>
      <c r="K599" t="s">
        <v>28</v>
      </c>
      <c r="L599" t="s">
        <v>29</v>
      </c>
      <c r="M599" t="s">
        <v>117</v>
      </c>
      <c r="N599" t="s">
        <v>49</v>
      </c>
      <c r="O599" t="s">
        <v>32</v>
      </c>
      <c r="P599">
        <v>5</v>
      </c>
      <c r="Q599">
        <v>1823.03</v>
      </c>
      <c r="R599">
        <v>5</v>
      </c>
      <c r="S599">
        <v>8659.39</v>
      </c>
      <c r="T599">
        <v>1569</v>
      </c>
      <c r="U599">
        <v>1206.6400000000001</v>
      </c>
      <c r="V599" s="10">
        <f>(raw_data[[#This Row],[Profit]] / (raw_data[[#This Row],[Unit_Price]]* raw_data[[#This Row],[Quantity_Sold]]))</f>
        <v>0.13237741562124597</v>
      </c>
      <c r="W599">
        <v>193</v>
      </c>
      <c r="X599" t="s">
        <v>33</v>
      </c>
      <c r="Y599" t="s">
        <v>79</v>
      </c>
      <c r="Z599">
        <v>47.83</v>
      </c>
      <c r="AA599">
        <v>1</v>
      </c>
    </row>
    <row r="600" spans="1:27" x14ac:dyDescent="0.3">
      <c r="A600" t="s">
        <v>1858</v>
      </c>
      <c r="B600" s="1">
        <v>45378</v>
      </c>
      <c r="C600" s="1" t="str">
        <f>TEXT(raw_data[[#This Row],[Order_Date]], "mmm")</f>
        <v>Mar</v>
      </c>
      <c r="D600" s="1">
        <v>45388</v>
      </c>
      <c r="E600" s="6">
        <f>raw_data[[#This Row],[Ship_Date]]-raw_data[[#This Row],[Order_Date]]</f>
        <v>10</v>
      </c>
      <c r="F600" s="6" t="str">
        <f>IF(raw_data[[#This Row],[Delivery_Days]] &lt;= 5, "On Time", "Late")</f>
        <v>Late</v>
      </c>
      <c r="G600" t="s">
        <v>1859</v>
      </c>
      <c r="H600" t="s">
        <v>1860</v>
      </c>
      <c r="I600" t="s">
        <v>62</v>
      </c>
      <c r="J600" t="s">
        <v>90</v>
      </c>
      <c r="K600" t="s">
        <v>40</v>
      </c>
      <c r="L600" t="s">
        <v>69</v>
      </c>
      <c r="M600" t="s">
        <v>64</v>
      </c>
      <c r="N600" t="s">
        <v>31</v>
      </c>
      <c r="O600" t="s">
        <v>83</v>
      </c>
      <c r="P600">
        <v>8</v>
      </c>
      <c r="Q600">
        <v>1651.62</v>
      </c>
      <c r="R600">
        <v>0</v>
      </c>
      <c r="S600">
        <v>13212.96</v>
      </c>
      <c r="T600">
        <v>1253.06</v>
      </c>
      <c r="U600">
        <v>3188.48</v>
      </c>
      <c r="V600" s="10">
        <f>(raw_data[[#This Row],[Profit]] / (raw_data[[#This Row],[Unit_Price]]* raw_data[[#This Row],[Quantity_Sold]]))</f>
        <v>0.24131458810137926</v>
      </c>
      <c r="W600">
        <v>50</v>
      </c>
      <c r="X600" t="s">
        <v>33</v>
      </c>
      <c r="Y600" t="s">
        <v>34</v>
      </c>
      <c r="Z600">
        <v>19.309999999999999</v>
      </c>
      <c r="AA600">
        <v>4</v>
      </c>
    </row>
    <row r="601" spans="1:27" x14ac:dyDescent="0.3">
      <c r="A601" t="s">
        <v>1861</v>
      </c>
      <c r="B601" s="1">
        <v>45907</v>
      </c>
      <c r="C601" s="1" t="str">
        <f>TEXT(raw_data[[#This Row],[Order_Date]], "mmm")</f>
        <v>Sep</v>
      </c>
      <c r="D601" s="1">
        <v>45912</v>
      </c>
      <c r="E601" s="6">
        <f>raw_data[[#This Row],[Ship_Date]]-raw_data[[#This Row],[Order_Date]]</f>
        <v>5</v>
      </c>
      <c r="F601" s="6" t="str">
        <f>IF(raw_data[[#This Row],[Delivery_Days]] &lt;= 5, "On Time", "Late")</f>
        <v>On Time</v>
      </c>
      <c r="G601" t="s">
        <v>1862</v>
      </c>
      <c r="H601" t="s">
        <v>1863</v>
      </c>
      <c r="I601" t="s">
        <v>26</v>
      </c>
      <c r="J601" t="s">
        <v>90</v>
      </c>
      <c r="K601" t="s">
        <v>40</v>
      </c>
      <c r="L601" t="s">
        <v>69</v>
      </c>
      <c r="M601" t="s">
        <v>42</v>
      </c>
      <c r="N601" t="s">
        <v>49</v>
      </c>
      <c r="O601" t="s">
        <v>71</v>
      </c>
      <c r="P601">
        <v>7</v>
      </c>
      <c r="Q601">
        <v>1125.76</v>
      </c>
      <c r="R601">
        <v>15</v>
      </c>
      <c r="S601">
        <v>6698.27</v>
      </c>
      <c r="T601">
        <v>875.5</v>
      </c>
      <c r="U601">
        <v>1489.05</v>
      </c>
      <c r="V601" s="10">
        <f>(raw_data[[#This Row],[Profit]] / (raw_data[[#This Row],[Unit_Price]]* raw_data[[#This Row],[Quantity_Sold]]))</f>
        <v>0.18895806261674652</v>
      </c>
      <c r="W601">
        <v>73</v>
      </c>
      <c r="X601" t="s">
        <v>51</v>
      </c>
      <c r="Y601" t="s">
        <v>52</v>
      </c>
      <c r="Z601">
        <v>38.090000000000003</v>
      </c>
      <c r="AA601">
        <v>1</v>
      </c>
    </row>
    <row r="602" spans="1:27" x14ac:dyDescent="0.3">
      <c r="A602" t="s">
        <v>1864</v>
      </c>
      <c r="B602" s="1">
        <v>45452</v>
      </c>
      <c r="C602" s="1" t="str">
        <f>TEXT(raw_data[[#This Row],[Order_Date]], "mmm")</f>
        <v>Jun</v>
      </c>
      <c r="D602" s="1">
        <v>45458</v>
      </c>
      <c r="E602" s="6">
        <f>raw_data[[#This Row],[Ship_Date]]-raw_data[[#This Row],[Order_Date]]</f>
        <v>6</v>
      </c>
      <c r="F602" s="6" t="str">
        <f>IF(raw_data[[#This Row],[Delivery_Days]] &lt;= 5, "On Time", "Late")</f>
        <v>Late</v>
      </c>
      <c r="G602" t="s">
        <v>1865</v>
      </c>
      <c r="H602" t="s">
        <v>1866</v>
      </c>
      <c r="I602" t="s">
        <v>47</v>
      </c>
      <c r="J602" t="s">
        <v>94</v>
      </c>
      <c r="K602" t="s">
        <v>28</v>
      </c>
      <c r="L602" t="s">
        <v>41</v>
      </c>
      <c r="M602" t="s">
        <v>64</v>
      </c>
      <c r="N602" t="s">
        <v>31</v>
      </c>
      <c r="O602" t="s">
        <v>43</v>
      </c>
      <c r="P602">
        <v>8</v>
      </c>
      <c r="Q602">
        <v>865.58</v>
      </c>
      <c r="R602">
        <v>5</v>
      </c>
      <c r="S602">
        <v>6578.41</v>
      </c>
      <c r="T602">
        <v>633.33000000000004</v>
      </c>
      <c r="U602">
        <v>1765.1</v>
      </c>
      <c r="V602" s="10">
        <f>(raw_data[[#This Row],[Profit]] / (raw_data[[#This Row],[Unit_Price]]* raw_data[[#This Row],[Quantity_Sold]]))</f>
        <v>0.25490133783128072</v>
      </c>
      <c r="W602">
        <v>487</v>
      </c>
      <c r="X602" t="s">
        <v>51</v>
      </c>
      <c r="Y602" t="s">
        <v>52</v>
      </c>
      <c r="Z602">
        <v>47.38</v>
      </c>
      <c r="AA602">
        <v>2</v>
      </c>
    </row>
    <row r="603" spans="1:27" x14ac:dyDescent="0.3">
      <c r="A603" t="s">
        <v>1867</v>
      </c>
      <c r="B603" s="1">
        <v>45726</v>
      </c>
      <c r="C603" s="1" t="str">
        <f>TEXT(raw_data[[#This Row],[Order_Date]], "mmm")</f>
        <v>Mar</v>
      </c>
      <c r="D603" s="1">
        <v>45728</v>
      </c>
      <c r="E603" s="6">
        <f>raw_data[[#This Row],[Ship_Date]]-raw_data[[#This Row],[Order_Date]]</f>
        <v>2</v>
      </c>
      <c r="F603" s="6" t="str">
        <f>IF(raw_data[[#This Row],[Delivery_Days]] &lt;= 5, "On Time", "Late")</f>
        <v>On Time</v>
      </c>
      <c r="G603" t="s">
        <v>1868</v>
      </c>
      <c r="H603" t="s">
        <v>1869</v>
      </c>
      <c r="I603" t="s">
        <v>38</v>
      </c>
      <c r="J603" t="s">
        <v>63</v>
      </c>
      <c r="K603" t="s">
        <v>28</v>
      </c>
      <c r="L603" t="s">
        <v>29</v>
      </c>
      <c r="M603" t="s">
        <v>30</v>
      </c>
      <c r="N603" t="s">
        <v>49</v>
      </c>
      <c r="O603" t="s">
        <v>71</v>
      </c>
      <c r="P603">
        <v>6</v>
      </c>
      <c r="Q603">
        <v>842.7</v>
      </c>
      <c r="R603">
        <v>0</v>
      </c>
      <c r="S603">
        <v>5056.2</v>
      </c>
      <c r="T603">
        <v>666.07</v>
      </c>
      <c r="U603">
        <v>1059.78</v>
      </c>
      <c r="V603" s="10">
        <f>(raw_data[[#This Row],[Profit]] / (raw_data[[#This Row],[Unit_Price]]* raw_data[[#This Row],[Quantity_Sold]]))</f>
        <v>0.20960009493295356</v>
      </c>
      <c r="W603">
        <v>294</v>
      </c>
      <c r="X603" t="s">
        <v>33</v>
      </c>
      <c r="Y603" t="s">
        <v>34</v>
      </c>
      <c r="Z603">
        <v>38.450000000000003</v>
      </c>
      <c r="AA603">
        <v>5</v>
      </c>
    </row>
    <row r="604" spans="1:27" x14ac:dyDescent="0.3">
      <c r="A604" t="s">
        <v>1870</v>
      </c>
      <c r="B604" s="1">
        <v>45494</v>
      </c>
      <c r="C604" s="1" t="str">
        <f>TEXT(raw_data[[#This Row],[Order_Date]], "mmm")</f>
        <v>Jul</v>
      </c>
      <c r="D604" s="1">
        <v>45503</v>
      </c>
      <c r="E604" s="6">
        <f>raw_data[[#This Row],[Ship_Date]]-raw_data[[#This Row],[Order_Date]]</f>
        <v>9</v>
      </c>
      <c r="F604" s="6" t="str">
        <f>IF(raw_data[[#This Row],[Delivery_Days]] &lt;= 5, "On Time", "Late")</f>
        <v>Late</v>
      </c>
      <c r="G604" t="s">
        <v>1871</v>
      </c>
      <c r="H604" t="s">
        <v>1872</v>
      </c>
      <c r="I604" t="s">
        <v>26</v>
      </c>
      <c r="J604" t="s">
        <v>98</v>
      </c>
      <c r="K604" t="s">
        <v>40</v>
      </c>
      <c r="L604" t="s">
        <v>29</v>
      </c>
      <c r="M604" t="s">
        <v>48</v>
      </c>
      <c r="N604" t="s">
        <v>31</v>
      </c>
      <c r="O604" t="s">
        <v>32</v>
      </c>
      <c r="P604">
        <v>3</v>
      </c>
      <c r="Q604">
        <v>1370.21</v>
      </c>
      <c r="R604">
        <v>15</v>
      </c>
      <c r="S604">
        <v>3494.04</v>
      </c>
      <c r="T604">
        <v>1026.76</v>
      </c>
      <c r="U604">
        <v>875.8</v>
      </c>
      <c r="V604" s="10">
        <f>(raw_data[[#This Row],[Profit]] / (raw_data[[#This Row],[Unit_Price]]* raw_data[[#This Row],[Quantity_Sold]]))</f>
        <v>0.2130573659025502</v>
      </c>
      <c r="W604">
        <v>315</v>
      </c>
      <c r="X604" t="s">
        <v>33</v>
      </c>
      <c r="Y604" t="s">
        <v>52</v>
      </c>
      <c r="Z604">
        <v>5.33</v>
      </c>
      <c r="AA604">
        <v>4</v>
      </c>
    </row>
    <row r="605" spans="1:27" x14ac:dyDescent="0.3">
      <c r="A605" t="s">
        <v>1873</v>
      </c>
      <c r="B605" s="1">
        <v>45726</v>
      </c>
      <c r="C605" s="1" t="str">
        <f>TEXT(raw_data[[#This Row],[Order_Date]], "mmm")</f>
        <v>Mar</v>
      </c>
      <c r="D605" s="1">
        <v>45729</v>
      </c>
      <c r="E605" s="6">
        <f>raw_data[[#This Row],[Ship_Date]]-raw_data[[#This Row],[Order_Date]]</f>
        <v>3</v>
      </c>
      <c r="F605" s="6" t="str">
        <f>IF(raw_data[[#This Row],[Delivery_Days]] &lt;= 5, "On Time", "Late")</f>
        <v>On Time</v>
      </c>
      <c r="G605" t="s">
        <v>1874</v>
      </c>
      <c r="H605" t="s">
        <v>1875</v>
      </c>
      <c r="I605" t="s">
        <v>38</v>
      </c>
      <c r="J605" t="s">
        <v>94</v>
      </c>
      <c r="K605" t="s">
        <v>28</v>
      </c>
      <c r="L605" t="s">
        <v>41</v>
      </c>
      <c r="M605" t="s">
        <v>42</v>
      </c>
      <c r="N605" t="s">
        <v>49</v>
      </c>
      <c r="O605" t="s">
        <v>32</v>
      </c>
      <c r="P605">
        <v>1</v>
      </c>
      <c r="Q605">
        <v>1383.95</v>
      </c>
      <c r="R605">
        <v>20</v>
      </c>
      <c r="S605">
        <v>1107.1600000000001</v>
      </c>
      <c r="T605">
        <v>1016.64</v>
      </c>
      <c r="U605">
        <v>293.85000000000002</v>
      </c>
      <c r="V605" s="10">
        <f>(raw_data[[#This Row],[Profit]] / (raw_data[[#This Row],[Unit_Price]]* raw_data[[#This Row],[Quantity_Sold]]))</f>
        <v>0.21232703493623326</v>
      </c>
      <c r="W605">
        <v>187</v>
      </c>
      <c r="X605" t="s">
        <v>33</v>
      </c>
      <c r="Y605" t="s">
        <v>52</v>
      </c>
      <c r="Z605">
        <v>20.9</v>
      </c>
      <c r="AA605">
        <v>1</v>
      </c>
    </row>
    <row r="606" spans="1:27" x14ac:dyDescent="0.3">
      <c r="A606" t="s">
        <v>1876</v>
      </c>
      <c r="B606" s="1">
        <v>45504</v>
      </c>
      <c r="C606" s="1" t="str">
        <f>TEXT(raw_data[[#This Row],[Order_Date]], "mmm")</f>
        <v>Jul</v>
      </c>
      <c r="D606" s="1">
        <v>45508</v>
      </c>
      <c r="E606" s="6">
        <f>raw_data[[#This Row],[Ship_Date]]-raw_data[[#This Row],[Order_Date]]</f>
        <v>4</v>
      </c>
      <c r="F606" s="6" t="str">
        <f>IF(raw_data[[#This Row],[Delivery_Days]] &lt;= 5, "On Time", "Late")</f>
        <v>On Time</v>
      </c>
      <c r="G606" t="s">
        <v>1877</v>
      </c>
      <c r="H606" t="s">
        <v>1878</v>
      </c>
      <c r="I606" t="s">
        <v>26</v>
      </c>
      <c r="J606" t="s">
        <v>68</v>
      </c>
      <c r="K606" t="s">
        <v>57</v>
      </c>
      <c r="L606" t="s">
        <v>75</v>
      </c>
      <c r="M606" t="s">
        <v>48</v>
      </c>
      <c r="N606" t="s">
        <v>31</v>
      </c>
      <c r="O606" t="s">
        <v>43</v>
      </c>
      <c r="P606">
        <v>2</v>
      </c>
      <c r="Q606">
        <v>382.44</v>
      </c>
      <c r="R606">
        <v>10</v>
      </c>
      <c r="S606">
        <v>688.39</v>
      </c>
      <c r="T606">
        <v>334.33</v>
      </c>
      <c r="U606">
        <v>86.6</v>
      </c>
      <c r="V606" s="10">
        <f>(raw_data[[#This Row],[Profit]] / (raw_data[[#This Row],[Unit_Price]]* raw_data[[#This Row],[Quantity_Sold]]))</f>
        <v>0.11322037443782031</v>
      </c>
      <c r="W606">
        <v>247</v>
      </c>
      <c r="X606" t="s">
        <v>51</v>
      </c>
      <c r="Y606" t="s">
        <v>79</v>
      </c>
      <c r="Z606">
        <v>14.59</v>
      </c>
      <c r="AA606">
        <v>5</v>
      </c>
    </row>
    <row r="607" spans="1:27" x14ac:dyDescent="0.3">
      <c r="A607" t="s">
        <v>1879</v>
      </c>
      <c r="B607" s="1">
        <v>45643</v>
      </c>
      <c r="C607" s="1" t="str">
        <f>TEXT(raw_data[[#This Row],[Order_Date]], "mmm")</f>
        <v>Dec</v>
      </c>
      <c r="D607" s="1">
        <v>45653</v>
      </c>
      <c r="E607" s="6">
        <f>raw_data[[#This Row],[Ship_Date]]-raw_data[[#This Row],[Order_Date]]</f>
        <v>10</v>
      </c>
      <c r="F607" s="6" t="str">
        <f>IF(raw_data[[#This Row],[Delivery_Days]] &lt;= 5, "On Time", "Late")</f>
        <v>Late</v>
      </c>
      <c r="G607" t="s">
        <v>1880</v>
      </c>
      <c r="H607" t="s">
        <v>1881</v>
      </c>
      <c r="I607" t="s">
        <v>47</v>
      </c>
      <c r="J607" t="s">
        <v>68</v>
      </c>
      <c r="K607" t="s">
        <v>57</v>
      </c>
      <c r="L607" t="s">
        <v>41</v>
      </c>
      <c r="M607" t="s">
        <v>30</v>
      </c>
      <c r="N607" t="s">
        <v>49</v>
      </c>
      <c r="O607" t="s">
        <v>43</v>
      </c>
      <c r="P607">
        <v>9</v>
      </c>
      <c r="Q607">
        <v>1861.76</v>
      </c>
      <c r="R607">
        <v>0</v>
      </c>
      <c r="S607">
        <v>16755.84</v>
      </c>
      <c r="T607">
        <v>1639.51</v>
      </c>
      <c r="U607">
        <v>2000.25</v>
      </c>
      <c r="V607" s="10">
        <f>(raw_data[[#This Row],[Profit]] / (raw_data[[#This Row],[Unit_Price]]* raw_data[[#This Row],[Quantity_Sold]]))</f>
        <v>0.11937628910278446</v>
      </c>
      <c r="W607">
        <v>3</v>
      </c>
      <c r="X607" t="s">
        <v>51</v>
      </c>
      <c r="Y607" t="s">
        <v>79</v>
      </c>
      <c r="Z607">
        <v>18.43</v>
      </c>
      <c r="AA607">
        <v>1</v>
      </c>
    </row>
    <row r="608" spans="1:27" x14ac:dyDescent="0.3">
      <c r="A608" t="s">
        <v>1882</v>
      </c>
      <c r="B608" s="1">
        <v>45678</v>
      </c>
      <c r="C608" s="1" t="str">
        <f>TEXT(raw_data[[#This Row],[Order_Date]], "mmm")</f>
        <v>Jan</v>
      </c>
      <c r="D608" s="1">
        <v>45682</v>
      </c>
      <c r="E608" s="6">
        <f>raw_data[[#This Row],[Ship_Date]]-raw_data[[#This Row],[Order_Date]]</f>
        <v>4</v>
      </c>
      <c r="F608" s="6" t="str">
        <f>IF(raw_data[[#This Row],[Delivery_Days]] &lt;= 5, "On Time", "Late")</f>
        <v>On Time</v>
      </c>
      <c r="G608" t="s">
        <v>1883</v>
      </c>
      <c r="H608" t="s">
        <v>1884</v>
      </c>
      <c r="I608" t="s">
        <v>26</v>
      </c>
      <c r="J608" t="s">
        <v>39</v>
      </c>
      <c r="K608" t="s">
        <v>40</v>
      </c>
      <c r="L608" t="s">
        <v>69</v>
      </c>
      <c r="M608" t="s">
        <v>127</v>
      </c>
      <c r="N608" t="s">
        <v>49</v>
      </c>
      <c r="O608" t="s">
        <v>50</v>
      </c>
      <c r="P608">
        <v>1</v>
      </c>
      <c r="Q608">
        <v>834.03</v>
      </c>
      <c r="R608">
        <v>0</v>
      </c>
      <c r="S608">
        <v>834.03</v>
      </c>
      <c r="T608">
        <v>608.21</v>
      </c>
      <c r="U608">
        <v>225.82</v>
      </c>
      <c r="V608" s="10">
        <f>(raw_data[[#This Row],[Profit]] / (raw_data[[#This Row],[Unit_Price]]* raw_data[[#This Row],[Quantity_Sold]]))</f>
        <v>0.27075764660743618</v>
      </c>
      <c r="W608">
        <v>63</v>
      </c>
      <c r="X608" t="s">
        <v>51</v>
      </c>
      <c r="Y608" t="s">
        <v>34</v>
      </c>
      <c r="Z608">
        <v>12</v>
      </c>
      <c r="AA608">
        <v>3</v>
      </c>
    </row>
    <row r="609" spans="1:27" x14ac:dyDescent="0.3">
      <c r="A609" t="s">
        <v>1885</v>
      </c>
      <c r="B609" s="1">
        <v>45751</v>
      </c>
      <c r="C609" s="1" t="str">
        <f>TEXT(raw_data[[#This Row],[Order_Date]], "mmm")</f>
        <v>Apr</v>
      </c>
      <c r="D609" s="1">
        <v>45760</v>
      </c>
      <c r="E609" s="6">
        <f>raw_data[[#This Row],[Ship_Date]]-raw_data[[#This Row],[Order_Date]]</f>
        <v>9</v>
      </c>
      <c r="F609" s="6" t="str">
        <f>IF(raw_data[[#This Row],[Delivery_Days]] &lt;= 5, "On Time", "Late")</f>
        <v>Late</v>
      </c>
      <c r="G609" t="s">
        <v>1886</v>
      </c>
      <c r="H609" t="s">
        <v>1887</v>
      </c>
      <c r="I609" t="s">
        <v>62</v>
      </c>
      <c r="J609" t="s">
        <v>56</v>
      </c>
      <c r="K609" t="s">
        <v>57</v>
      </c>
      <c r="L609" t="s">
        <v>75</v>
      </c>
      <c r="M609" t="s">
        <v>48</v>
      </c>
      <c r="N609" t="s">
        <v>49</v>
      </c>
      <c r="O609" t="s">
        <v>50</v>
      </c>
      <c r="P609">
        <v>6</v>
      </c>
      <c r="Q609">
        <v>779.9</v>
      </c>
      <c r="R609">
        <v>15</v>
      </c>
      <c r="S609">
        <v>3977.49</v>
      </c>
      <c r="T609">
        <v>676.69</v>
      </c>
      <c r="U609">
        <v>526.37</v>
      </c>
      <c r="V609" s="10">
        <f>(raw_data[[#This Row],[Profit]] / (raw_data[[#This Row],[Unit_Price]]* raw_data[[#This Row],[Quantity_Sold]]))</f>
        <v>0.11248664358678465</v>
      </c>
      <c r="W609">
        <v>336</v>
      </c>
      <c r="X609" t="s">
        <v>51</v>
      </c>
      <c r="Y609" t="s">
        <v>34</v>
      </c>
      <c r="Z609">
        <v>11.29</v>
      </c>
      <c r="AA609">
        <v>4</v>
      </c>
    </row>
    <row r="610" spans="1:27" x14ac:dyDescent="0.3">
      <c r="A610" t="s">
        <v>1888</v>
      </c>
      <c r="B610" s="1">
        <v>45337</v>
      </c>
      <c r="C610" s="1" t="str">
        <f>TEXT(raw_data[[#This Row],[Order_Date]], "mmm")</f>
        <v>Feb</v>
      </c>
      <c r="D610" s="1">
        <v>45344</v>
      </c>
      <c r="E610" s="6">
        <f>raw_data[[#This Row],[Ship_Date]]-raw_data[[#This Row],[Order_Date]]</f>
        <v>7</v>
      </c>
      <c r="F610" s="6" t="str">
        <f>IF(raw_data[[#This Row],[Delivery_Days]] &lt;= 5, "On Time", "Late")</f>
        <v>Late</v>
      </c>
      <c r="G610" t="s">
        <v>1889</v>
      </c>
      <c r="H610" t="s">
        <v>1890</v>
      </c>
      <c r="I610" t="s">
        <v>62</v>
      </c>
      <c r="J610" t="s">
        <v>39</v>
      </c>
      <c r="K610" t="s">
        <v>40</v>
      </c>
      <c r="L610" t="s">
        <v>69</v>
      </c>
      <c r="M610" t="s">
        <v>137</v>
      </c>
      <c r="N610" t="s">
        <v>49</v>
      </c>
      <c r="O610" t="s">
        <v>71</v>
      </c>
      <c r="P610">
        <v>5</v>
      </c>
      <c r="Q610">
        <v>265.8</v>
      </c>
      <c r="R610">
        <v>0</v>
      </c>
      <c r="S610">
        <v>1329</v>
      </c>
      <c r="T610">
        <v>170.14</v>
      </c>
      <c r="U610">
        <v>478.3</v>
      </c>
      <c r="V610" s="10">
        <f>(raw_data[[#This Row],[Profit]] / (raw_data[[#This Row],[Unit_Price]]* raw_data[[#This Row],[Quantity_Sold]]))</f>
        <v>0.35989465763732131</v>
      </c>
      <c r="W610">
        <v>341</v>
      </c>
      <c r="X610" t="s">
        <v>33</v>
      </c>
      <c r="Y610" t="s">
        <v>79</v>
      </c>
      <c r="Z610">
        <v>48.19</v>
      </c>
      <c r="AA610">
        <v>3</v>
      </c>
    </row>
    <row r="611" spans="1:27" x14ac:dyDescent="0.3">
      <c r="A611" t="s">
        <v>1891</v>
      </c>
      <c r="B611" s="1">
        <v>45928</v>
      </c>
      <c r="C611" s="1" t="str">
        <f>TEXT(raw_data[[#This Row],[Order_Date]], "mmm")</f>
        <v>Sep</v>
      </c>
      <c r="D611" s="1">
        <v>45935</v>
      </c>
      <c r="E611" s="6">
        <f>raw_data[[#This Row],[Ship_Date]]-raw_data[[#This Row],[Order_Date]]</f>
        <v>7</v>
      </c>
      <c r="F611" s="6" t="str">
        <f>IF(raw_data[[#This Row],[Delivery_Days]] &lt;= 5, "On Time", "Late")</f>
        <v>Late</v>
      </c>
      <c r="G611" t="s">
        <v>1892</v>
      </c>
      <c r="H611" t="s">
        <v>1893</v>
      </c>
      <c r="I611" t="s">
        <v>47</v>
      </c>
      <c r="J611" t="s">
        <v>27</v>
      </c>
      <c r="K611" t="s">
        <v>28</v>
      </c>
      <c r="L611" t="s">
        <v>75</v>
      </c>
      <c r="M611" t="s">
        <v>150</v>
      </c>
      <c r="N611" t="s">
        <v>49</v>
      </c>
      <c r="O611" t="s">
        <v>32</v>
      </c>
      <c r="P611">
        <v>3</v>
      </c>
      <c r="Q611">
        <v>1122.74</v>
      </c>
      <c r="R611">
        <v>10</v>
      </c>
      <c r="S611">
        <v>3031.4</v>
      </c>
      <c r="T611">
        <v>926.63</v>
      </c>
      <c r="U611">
        <v>529.5</v>
      </c>
      <c r="V611" s="10">
        <f>(raw_data[[#This Row],[Profit]] / (raw_data[[#This Row],[Unit_Price]]* raw_data[[#This Row],[Quantity_Sold]]))</f>
        <v>0.15720469565527193</v>
      </c>
      <c r="W611">
        <v>490</v>
      </c>
      <c r="X611" t="s">
        <v>33</v>
      </c>
      <c r="Y611" t="s">
        <v>34</v>
      </c>
      <c r="Z611">
        <v>10.68</v>
      </c>
      <c r="AA611">
        <v>3</v>
      </c>
    </row>
    <row r="612" spans="1:27" x14ac:dyDescent="0.3">
      <c r="A612" t="s">
        <v>1894</v>
      </c>
      <c r="B612" s="1">
        <v>45290</v>
      </c>
      <c r="C612" s="1" t="str">
        <f>TEXT(raw_data[[#This Row],[Order_Date]], "mmm")</f>
        <v>Dec</v>
      </c>
      <c r="D612" s="1">
        <v>45291</v>
      </c>
      <c r="E612" s="6">
        <f>raw_data[[#This Row],[Ship_Date]]-raw_data[[#This Row],[Order_Date]]</f>
        <v>1</v>
      </c>
      <c r="F612" s="6" t="str">
        <f>IF(raw_data[[#This Row],[Delivery_Days]] &lt;= 5, "On Time", "Late")</f>
        <v>On Time</v>
      </c>
      <c r="G612" t="s">
        <v>1895</v>
      </c>
      <c r="H612" t="s">
        <v>1896</v>
      </c>
      <c r="I612" t="s">
        <v>47</v>
      </c>
      <c r="J612" t="s">
        <v>39</v>
      </c>
      <c r="K612" t="s">
        <v>40</v>
      </c>
      <c r="L612" t="s">
        <v>41</v>
      </c>
      <c r="M612" t="s">
        <v>58</v>
      </c>
      <c r="N612" t="s">
        <v>31</v>
      </c>
      <c r="O612" t="s">
        <v>43</v>
      </c>
      <c r="P612">
        <v>6</v>
      </c>
      <c r="Q612">
        <v>1372.71</v>
      </c>
      <c r="R612">
        <v>15</v>
      </c>
      <c r="S612">
        <v>7000.82</v>
      </c>
      <c r="T612">
        <v>1225.74</v>
      </c>
      <c r="U612">
        <v>749.55</v>
      </c>
      <c r="V612" s="10">
        <f>(raw_data[[#This Row],[Profit]] / (raw_data[[#This Row],[Unit_Price]]* raw_data[[#This Row],[Quantity_Sold]]))</f>
        <v>9.1006111997435718E-2</v>
      </c>
      <c r="W612">
        <v>144</v>
      </c>
      <c r="X612" t="s">
        <v>51</v>
      </c>
      <c r="Y612" t="s">
        <v>34</v>
      </c>
      <c r="Z612">
        <v>39.24</v>
      </c>
      <c r="AA612">
        <v>2</v>
      </c>
    </row>
    <row r="613" spans="1:27" x14ac:dyDescent="0.3">
      <c r="A613" t="s">
        <v>1897</v>
      </c>
      <c r="B613" s="1">
        <v>45486</v>
      </c>
      <c r="C613" s="1" t="str">
        <f>TEXT(raw_data[[#This Row],[Order_Date]], "mmm")</f>
        <v>Jul</v>
      </c>
      <c r="D613" s="1">
        <v>45490</v>
      </c>
      <c r="E613" s="6">
        <f>raw_data[[#This Row],[Ship_Date]]-raw_data[[#This Row],[Order_Date]]</f>
        <v>4</v>
      </c>
      <c r="F613" s="6" t="str">
        <f>IF(raw_data[[#This Row],[Delivery_Days]] &lt;= 5, "On Time", "Late")</f>
        <v>On Time</v>
      </c>
      <c r="G613" t="s">
        <v>1898</v>
      </c>
      <c r="H613" t="s">
        <v>1899</v>
      </c>
      <c r="I613" t="s">
        <v>47</v>
      </c>
      <c r="J613" t="s">
        <v>90</v>
      </c>
      <c r="K613" t="s">
        <v>40</v>
      </c>
      <c r="L613" t="s">
        <v>41</v>
      </c>
      <c r="M613" t="s">
        <v>137</v>
      </c>
      <c r="N613" t="s">
        <v>49</v>
      </c>
      <c r="O613" t="s">
        <v>50</v>
      </c>
      <c r="P613">
        <v>2</v>
      </c>
      <c r="Q613">
        <v>598.22</v>
      </c>
      <c r="R613">
        <v>10</v>
      </c>
      <c r="S613">
        <v>1076.8</v>
      </c>
      <c r="T613">
        <v>537.37</v>
      </c>
      <c r="U613">
        <v>109.53</v>
      </c>
      <c r="V613" s="10">
        <f>(raw_data[[#This Row],[Profit]] / (raw_data[[#This Row],[Unit_Price]]* raw_data[[#This Row],[Quantity_Sold]]))</f>
        <v>9.1546588211694688E-2</v>
      </c>
      <c r="W613">
        <v>361</v>
      </c>
      <c r="X613" t="s">
        <v>33</v>
      </c>
      <c r="Y613" t="s">
        <v>52</v>
      </c>
      <c r="Z613">
        <v>37.869999999999997</v>
      </c>
      <c r="AA613">
        <v>5</v>
      </c>
    </row>
    <row r="614" spans="1:27" x14ac:dyDescent="0.3">
      <c r="A614" t="s">
        <v>1900</v>
      </c>
      <c r="B614" s="1">
        <v>45937</v>
      </c>
      <c r="C614" s="1" t="str">
        <f>TEXT(raw_data[[#This Row],[Order_Date]], "mmm")</f>
        <v>Oct</v>
      </c>
      <c r="D614" s="1">
        <v>45944</v>
      </c>
      <c r="E614" s="6">
        <f>raw_data[[#This Row],[Ship_Date]]-raw_data[[#This Row],[Order_Date]]</f>
        <v>7</v>
      </c>
      <c r="F614" s="6" t="str">
        <f>IF(raw_data[[#This Row],[Delivery_Days]] &lt;= 5, "On Time", "Late")</f>
        <v>Late</v>
      </c>
      <c r="G614" t="s">
        <v>1901</v>
      </c>
      <c r="H614" t="s">
        <v>1902</v>
      </c>
      <c r="I614" t="s">
        <v>26</v>
      </c>
      <c r="J614" t="s">
        <v>90</v>
      </c>
      <c r="K614" t="s">
        <v>40</v>
      </c>
      <c r="L614" t="s">
        <v>41</v>
      </c>
      <c r="M614" t="s">
        <v>64</v>
      </c>
      <c r="N614" t="s">
        <v>31</v>
      </c>
      <c r="O614" t="s">
        <v>71</v>
      </c>
      <c r="P614">
        <v>3</v>
      </c>
      <c r="Q614">
        <v>1276.3699999999999</v>
      </c>
      <c r="R614">
        <v>5</v>
      </c>
      <c r="S614">
        <v>3637.65</v>
      </c>
      <c r="T614">
        <v>811.95</v>
      </c>
      <c r="U614">
        <v>1323.6</v>
      </c>
      <c r="V614" s="10">
        <f>(raw_data[[#This Row],[Profit]] / (raw_data[[#This Row],[Unit_Price]]* raw_data[[#This Row],[Quantity_Sold]]))</f>
        <v>0.34566779225459704</v>
      </c>
      <c r="W614">
        <v>475</v>
      </c>
      <c r="X614" t="s">
        <v>33</v>
      </c>
      <c r="Y614" t="s">
        <v>79</v>
      </c>
      <c r="Z614">
        <v>5.79</v>
      </c>
      <c r="AA614">
        <v>2</v>
      </c>
    </row>
    <row r="615" spans="1:27" x14ac:dyDescent="0.3">
      <c r="A615" t="s">
        <v>1903</v>
      </c>
      <c r="B615" s="1">
        <v>45606</v>
      </c>
      <c r="C615" s="1" t="str">
        <f>TEXT(raw_data[[#This Row],[Order_Date]], "mmm")</f>
        <v>Nov</v>
      </c>
      <c r="D615" s="1">
        <v>45613</v>
      </c>
      <c r="E615" s="6">
        <f>raw_data[[#This Row],[Ship_Date]]-raw_data[[#This Row],[Order_Date]]</f>
        <v>7</v>
      </c>
      <c r="F615" s="6" t="str">
        <f>IF(raw_data[[#This Row],[Delivery_Days]] &lt;= 5, "On Time", "Late")</f>
        <v>Late</v>
      </c>
      <c r="G615" t="s">
        <v>1904</v>
      </c>
      <c r="H615" t="s">
        <v>1905</v>
      </c>
      <c r="I615" t="s">
        <v>47</v>
      </c>
      <c r="J615" t="s">
        <v>27</v>
      </c>
      <c r="K615" t="s">
        <v>28</v>
      </c>
      <c r="L615" t="s">
        <v>29</v>
      </c>
      <c r="M615" t="s">
        <v>48</v>
      </c>
      <c r="N615" t="s">
        <v>49</v>
      </c>
      <c r="O615" t="s">
        <v>83</v>
      </c>
      <c r="P615">
        <v>5</v>
      </c>
      <c r="Q615">
        <v>844.23</v>
      </c>
      <c r="R615">
        <v>5</v>
      </c>
      <c r="S615">
        <v>4010.09</v>
      </c>
      <c r="T615">
        <v>562.71</v>
      </c>
      <c r="U615">
        <v>1337.22</v>
      </c>
      <c r="V615" s="10">
        <f>(raw_data[[#This Row],[Profit]] / (raw_data[[#This Row],[Unit_Price]]* raw_data[[#This Row],[Quantity_Sold]]))</f>
        <v>0.31679044810063611</v>
      </c>
      <c r="W615">
        <v>218</v>
      </c>
      <c r="X615" t="s">
        <v>33</v>
      </c>
      <c r="Y615" t="s">
        <v>79</v>
      </c>
      <c r="Z615">
        <v>9.9499999999999993</v>
      </c>
      <c r="AA615">
        <v>3</v>
      </c>
    </row>
    <row r="616" spans="1:27" x14ac:dyDescent="0.3">
      <c r="A616" t="s">
        <v>1906</v>
      </c>
      <c r="B616" s="1">
        <v>45285</v>
      </c>
      <c r="C616" s="1" t="str">
        <f>TEXT(raw_data[[#This Row],[Order_Date]], "mmm")</f>
        <v>Dec</v>
      </c>
      <c r="D616" s="1">
        <v>45286</v>
      </c>
      <c r="E616" s="6">
        <f>raw_data[[#This Row],[Ship_Date]]-raw_data[[#This Row],[Order_Date]]</f>
        <v>1</v>
      </c>
      <c r="F616" s="6" t="str">
        <f>IF(raw_data[[#This Row],[Delivery_Days]] &lt;= 5, "On Time", "Late")</f>
        <v>On Time</v>
      </c>
      <c r="G616" t="s">
        <v>1907</v>
      </c>
      <c r="H616" t="s">
        <v>1908</v>
      </c>
      <c r="I616" t="s">
        <v>62</v>
      </c>
      <c r="J616" t="s">
        <v>63</v>
      </c>
      <c r="K616" t="s">
        <v>28</v>
      </c>
      <c r="L616" t="s">
        <v>69</v>
      </c>
      <c r="M616" t="s">
        <v>48</v>
      </c>
      <c r="N616" t="s">
        <v>49</v>
      </c>
      <c r="O616" t="s">
        <v>43</v>
      </c>
      <c r="P616">
        <v>1</v>
      </c>
      <c r="Q616">
        <v>531.59</v>
      </c>
      <c r="R616">
        <v>5</v>
      </c>
      <c r="S616">
        <v>505.01</v>
      </c>
      <c r="T616">
        <v>325.47000000000003</v>
      </c>
      <c r="U616">
        <v>195.81</v>
      </c>
      <c r="V616" s="10">
        <f>(raw_data[[#This Row],[Profit]] / (raw_data[[#This Row],[Unit_Price]]* raw_data[[#This Row],[Quantity_Sold]]))</f>
        <v>0.36834778682819463</v>
      </c>
      <c r="W616">
        <v>241</v>
      </c>
      <c r="X616" t="s">
        <v>51</v>
      </c>
      <c r="Y616" t="s">
        <v>52</v>
      </c>
      <c r="Z616">
        <v>9.5299999999999994</v>
      </c>
      <c r="AA616">
        <v>2</v>
      </c>
    </row>
    <row r="617" spans="1:27" x14ac:dyDescent="0.3">
      <c r="A617" t="s">
        <v>1909</v>
      </c>
      <c r="B617" s="1">
        <v>45526</v>
      </c>
      <c r="C617" s="1" t="str">
        <f>TEXT(raw_data[[#This Row],[Order_Date]], "mmm")</f>
        <v>Aug</v>
      </c>
      <c r="D617" s="1">
        <v>45535</v>
      </c>
      <c r="E617" s="6">
        <f>raw_data[[#This Row],[Ship_Date]]-raw_data[[#This Row],[Order_Date]]</f>
        <v>9</v>
      </c>
      <c r="F617" s="6" t="str">
        <f>IF(raw_data[[#This Row],[Delivery_Days]] &lt;= 5, "On Time", "Late")</f>
        <v>Late</v>
      </c>
      <c r="G617" t="s">
        <v>1910</v>
      </c>
      <c r="H617" t="s">
        <v>1911</v>
      </c>
      <c r="I617" t="s">
        <v>38</v>
      </c>
      <c r="J617" t="s">
        <v>63</v>
      </c>
      <c r="K617" t="s">
        <v>28</v>
      </c>
      <c r="L617" t="s">
        <v>75</v>
      </c>
      <c r="M617" t="s">
        <v>117</v>
      </c>
      <c r="N617" t="s">
        <v>31</v>
      </c>
      <c r="O617" t="s">
        <v>43</v>
      </c>
      <c r="P617">
        <v>2</v>
      </c>
      <c r="Q617">
        <v>701.85</v>
      </c>
      <c r="R617">
        <v>0</v>
      </c>
      <c r="S617">
        <v>1403.7</v>
      </c>
      <c r="T617">
        <v>561.96</v>
      </c>
      <c r="U617">
        <v>279.77999999999997</v>
      </c>
      <c r="V617" s="10">
        <f>(raw_data[[#This Row],[Profit]] / (raw_data[[#This Row],[Unit_Price]]* raw_data[[#This Row],[Quantity_Sold]]))</f>
        <v>0.19931609318230389</v>
      </c>
      <c r="W617">
        <v>379</v>
      </c>
      <c r="X617" t="s">
        <v>51</v>
      </c>
      <c r="Y617" t="s">
        <v>52</v>
      </c>
      <c r="Z617">
        <v>40.049999999999997</v>
      </c>
      <c r="AA617">
        <v>5</v>
      </c>
    </row>
    <row r="618" spans="1:27" x14ac:dyDescent="0.3">
      <c r="A618" t="s">
        <v>1912</v>
      </c>
      <c r="B618" s="1">
        <v>45523</v>
      </c>
      <c r="C618" s="1" t="str">
        <f>TEXT(raw_data[[#This Row],[Order_Date]], "mmm")</f>
        <v>Aug</v>
      </c>
      <c r="D618" s="1">
        <v>45526</v>
      </c>
      <c r="E618" s="6">
        <f>raw_data[[#This Row],[Ship_Date]]-raw_data[[#This Row],[Order_Date]]</f>
        <v>3</v>
      </c>
      <c r="F618" s="6" t="str">
        <f>IF(raw_data[[#This Row],[Delivery_Days]] &lt;= 5, "On Time", "Late")</f>
        <v>On Time</v>
      </c>
      <c r="G618" t="s">
        <v>1913</v>
      </c>
      <c r="H618" t="s">
        <v>1914</v>
      </c>
      <c r="I618" t="s">
        <v>26</v>
      </c>
      <c r="J618" t="s">
        <v>94</v>
      </c>
      <c r="K618" t="s">
        <v>28</v>
      </c>
      <c r="L618" t="s">
        <v>41</v>
      </c>
      <c r="M618" t="s">
        <v>30</v>
      </c>
      <c r="N618" t="s">
        <v>49</v>
      </c>
      <c r="O618" t="s">
        <v>83</v>
      </c>
      <c r="P618">
        <v>7</v>
      </c>
      <c r="Q618">
        <v>459.56</v>
      </c>
      <c r="R618">
        <v>0</v>
      </c>
      <c r="S618">
        <v>3216.92</v>
      </c>
      <c r="T618">
        <v>398.05</v>
      </c>
      <c r="U618">
        <v>430.57</v>
      </c>
      <c r="V618" s="10">
        <f>(raw_data[[#This Row],[Profit]] / (raw_data[[#This Row],[Unit_Price]]* raw_data[[#This Row],[Quantity_Sold]]))</f>
        <v>0.13384541735573158</v>
      </c>
      <c r="W618">
        <v>495</v>
      </c>
      <c r="X618" t="s">
        <v>33</v>
      </c>
      <c r="Y618" t="s">
        <v>34</v>
      </c>
      <c r="Z618">
        <v>36.71</v>
      </c>
      <c r="AA618">
        <v>1</v>
      </c>
    </row>
    <row r="619" spans="1:27" x14ac:dyDescent="0.3">
      <c r="A619" t="s">
        <v>1915</v>
      </c>
      <c r="B619" s="1">
        <v>45467</v>
      </c>
      <c r="C619" s="1" t="str">
        <f>TEXT(raw_data[[#This Row],[Order_Date]], "mmm")</f>
        <v>Jun</v>
      </c>
      <c r="D619" s="1">
        <v>45468</v>
      </c>
      <c r="E619" s="6">
        <f>raw_data[[#This Row],[Ship_Date]]-raw_data[[#This Row],[Order_Date]]</f>
        <v>1</v>
      </c>
      <c r="F619" s="6" t="str">
        <f>IF(raw_data[[#This Row],[Delivery_Days]] &lt;= 5, "On Time", "Late")</f>
        <v>On Time</v>
      </c>
      <c r="G619" t="s">
        <v>1916</v>
      </c>
      <c r="H619" t="s">
        <v>1917</v>
      </c>
      <c r="I619" t="s">
        <v>38</v>
      </c>
      <c r="J619" t="s">
        <v>27</v>
      </c>
      <c r="K619" t="s">
        <v>28</v>
      </c>
      <c r="L619" t="s">
        <v>69</v>
      </c>
      <c r="M619" t="s">
        <v>30</v>
      </c>
      <c r="N619" t="s">
        <v>49</v>
      </c>
      <c r="O619" t="s">
        <v>50</v>
      </c>
      <c r="P619">
        <v>4</v>
      </c>
      <c r="Q619">
        <v>1464.43</v>
      </c>
      <c r="R619">
        <v>20</v>
      </c>
      <c r="S619">
        <v>4686.18</v>
      </c>
      <c r="T619">
        <v>1195.31</v>
      </c>
      <c r="U619">
        <v>861.18</v>
      </c>
      <c r="V619" s="10">
        <f>(raw_data[[#This Row],[Profit]] / (raw_data[[#This Row],[Unit_Price]]* raw_data[[#This Row],[Quantity_Sold]]))</f>
        <v>0.14701624522851894</v>
      </c>
      <c r="W619">
        <v>281</v>
      </c>
      <c r="X619" t="s">
        <v>51</v>
      </c>
      <c r="Y619" t="s">
        <v>52</v>
      </c>
      <c r="Z619">
        <v>48.88</v>
      </c>
      <c r="AA619">
        <v>3</v>
      </c>
    </row>
    <row r="620" spans="1:27" x14ac:dyDescent="0.3">
      <c r="A620" t="s">
        <v>1918</v>
      </c>
      <c r="B620" s="1">
        <v>45725</v>
      </c>
      <c r="C620" s="1" t="str">
        <f>TEXT(raw_data[[#This Row],[Order_Date]], "mmm")</f>
        <v>Mar</v>
      </c>
      <c r="D620" s="1">
        <v>45734</v>
      </c>
      <c r="E620" s="6">
        <f>raw_data[[#This Row],[Ship_Date]]-raw_data[[#This Row],[Order_Date]]</f>
        <v>9</v>
      </c>
      <c r="F620" s="6" t="str">
        <f>IF(raw_data[[#This Row],[Delivery_Days]] &lt;= 5, "On Time", "Late")</f>
        <v>Late</v>
      </c>
      <c r="G620" t="s">
        <v>1919</v>
      </c>
      <c r="H620" t="s">
        <v>1920</v>
      </c>
      <c r="I620" t="s">
        <v>26</v>
      </c>
      <c r="J620" t="s">
        <v>98</v>
      </c>
      <c r="K620" t="s">
        <v>40</v>
      </c>
      <c r="L620" t="s">
        <v>29</v>
      </c>
      <c r="M620" t="s">
        <v>48</v>
      </c>
      <c r="N620" t="s">
        <v>49</v>
      </c>
      <c r="O620" t="s">
        <v>83</v>
      </c>
      <c r="P620">
        <v>7</v>
      </c>
      <c r="Q620">
        <v>182.03</v>
      </c>
      <c r="R620">
        <v>20</v>
      </c>
      <c r="S620">
        <v>1019.37</v>
      </c>
      <c r="T620">
        <v>160.08000000000001</v>
      </c>
      <c r="U620">
        <v>122.92</v>
      </c>
      <c r="V620" s="10">
        <f>(raw_data[[#This Row],[Profit]] / (raw_data[[#This Row],[Unit_Price]]* raw_data[[#This Row],[Quantity_Sold]]))</f>
        <v>9.6467615228259071E-2</v>
      </c>
      <c r="W620">
        <v>140</v>
      </c>
      <c r="X620" t="s">
        <v>33</v>
      </c>
      <c r="Y620" t="s">
        <v>79</v>
      </c>
      <c r="Z620">
        <v>7.05</v>
      </c>
      <c r="AA620">
        <v>5</v>
      </c>
    </row>
    <row r="621" spans="1:27" x14ac:dyDescent="0.3">
      <c r="A621" t="s">
        <v>1921</v>
      </c>
      <c r="B621" s="1">
        <v>45851</v>
      </c>
      <c r="C621" s="1" t="str">
        <f>TEXT(raw_data[[#This Row],[Order_Date]], "mmm")</f>
        <v>Jul</v>
      </c>
      <c r="D621" s="1">
        <v>45854</v>
      </c>
      <c r="E621" s="6">
        <f>raw_data[[#This Row],[Ship_Date]]-raw_data[[#This Row],[Order_Date]]</f>
        <v>3</v>
      </c>
      <c r="F621" s="6" t="str">
        <f>IF(raw_data[[#This Row],[Delivery_Days]] &lt;= 5, "On Time", "Late")</f>
        <v>On Time</v>
      </c>
      <c r="G621" t="s">
        <v>1922</v>
      </c>
      <c r="H621" t="s">
        <v>1923</v>
      </c>
      <c r="I621" t="s">
        <v>47</v>
      </c>
      <c r="J621" t="s">
        <v>39</v>
      </c>
      <c r="K621" t="s">
        <v>40</v>
      </c>
      <c r="L621" t="s">
        <v>41</v>
      </c>
      <c r="M621" t="s">
        <v>48</v>
      </c>
      <c r="N621" t="s">
        <v>31</v>
      </c>
      <c r="O621" t="s">
        <v>83</v>
      </c>
      <c r="P621">
        <v>9</v>
      </c>
      <c r="Q621">
        <v>1015.3</v>
      </c>
      <c r="R621">
        <v>20</v>
      </c>
      <c r="S621">
        <v>7310.16</v>
      </c>
      <c r="T621">
        <v>905.1</v>
      </c>
      <c r="U621">
        <v>793.44</v>
      </c>
      <c r="V621" s="10">
        <f>(raw_data[[#This Row],[Profit]] / (raw_data[[#This Row],[Unit_Price]]* raw_data[[#This Row],[Quantity_Sold]]))</f>
        <v>8.6831478380774166E-2</v>
      </c>
      <c r="W621">
        <v>399</v>
      </c>
      <c r="X621" t="s">
        <v>51</v>
      </c>
      <c r="Y621" t="s">
        <v>79</v>
      </c>
      <c r="Z621">
        <v>32.32</v>
      </c>
      <c r="AA621">
        <v>2</v>
      </c>
    </row>
    <row r="622" spans="1:27" x14ac:dyDescent="0.3">
      <c r="A622" t="s">
        <v>1924</v>
      </c>
      <c r="B622" s="1">
        <v>45698</v>
      </c>
      <c r="C622" s="1" t="str">
        <f>TEXT(raw_data[[#This Row],[Order_Date]], "mmm")</f>
        <v>Feb</v>
      </c>
      <c r="D622" s="1">
        <v>45707</v>
      </c>
      <c r="E622" s="6">
        <f>raw_data[[#This Row],[Ship_Date]]-raw_data[[#This Row],[Order_Date]]</f>
        <v>9</v>
      </c>
      <c r="F622" s="6" t="str">
        <f>IF(raw_data[[#This Row],[Delivery_Days]] &lt;= 5, "On Time", "Late")</f>
        <v>Late</v>
      </c>
      <c r="G622" t="s">
        <v>1925</v>
      </c>
      <c r="H622" t="s">
        <v>1926</v>
      </c>
      <c r="I622" t="s">
        <v>47</v>
      </c>
      <c r="J622" t="s">
        <v>90</v>
      </c>
      <c r="K622" t="s">
        <v>40</v>
      </c>
      <c r="L622" t="s">
        <v>29</v>
      </c>
      <c r="M622" t="s">
        <v>127</v>
      </c>
      <c r="N622" t="s">
        <v>31</v>
      </c>
      <c r="O622" t="s">
        <v>43</v>
      </c>
      <c r="P622">
        <v>10</v>
      </c>
      <c r="Q622">
        <v>1165.2</v>
      </c>
      <c r="R622">
        <v>0</v>
      </c>
      <c r="S622">
        <v>11652</v>
      </c>
      <c r="T622">
        <v>1006.44</v>
      </c>
      <c r="U622">
        <v>1587.6</v>
      </c>
      <c r="V622" s="10">
        <f>(raw_data[[#This Row],[Profit]] / (raw_data[[#This Row],[Unit_Price]]* raw_data[[#This Row],[Quantity_Sold]]))</f>
        <v>0.13625128733264674</v>
      </c>
      <c r="W622">
        <v>436</v>
      </c>
      <c r="X622" t="s">
        <v>33</v>
      </c>
      <c r="Y622" t="s">
        <v>79</v>
      </c>
      <c r="Z622">
        <v>36.869999999999997</v>
      </c>
      <c r="AA622">
        <v>5</v>
      </c>
    </row>
    <row r="623" spans="1:27" x14ac:dyDescent="0.3">
      <c r="A623" t="s">
        <v>1927</v>
      </c>
      <c r="B623" s="1">
        <v>45233</v>
      </c>
      <c r="C623" s="1" t="str">
        <f>TEXT(raw_data[[#This Row],[Order_Date]], "mmm")</f>
        <v>Nov</v>
      </c>
      <c r="D623" s="1">
        <v>45236</v>
      </c>
      <c r="E623" s="6">
        <f>raw_data[[#This Row],[Ship_Date]]-raw_data[[#This Row],[Order_Date]]</f>
        <v>3</v>
      </c>
      <c r="F623" s="6" t="str">
        <f>IF(raw_data[[#This Row],[Delivery_Days]] &lt;= 5, "On Time", "Late")</f>
        <v>On Time</v>
      </c>
      <c r="G623" t="s">
        <v>1928</v>
      </c>
      <c r="H623" t="s">
        <v>1929</v>
      </c>
      <c r="I623" t="s">
        <v>62</v>
      </c>
      <c r="J623" t="s">
        <v>27</v>
      </c>
      <c r="K623" t="s">
        <v>28</v>
      </c>
      <c r="L623" t="s">
        <v>41</v>
      </c>
      <c r="M623" t="s">
        <v>137</v>
      </c>
      <c r="N623" t="s">
        <v>49</v>
      </c>
      <c r="O623" t="s">
        <v>43</v>
      </c>
      <c r="P623">
        <v>4</v>
      </c>
      <c r="Q623">
        <v>138.94</v>
      </c>
      <c r="R623">
        <v>10</v>
      </c>
      <c r="S623">
        <v>500.18</v>
      </c>
      <c r="T623">
        <v>84.99</v>
      </c>
      <c r="U623">
        <v>194.22</v>
      </c>
      <c r="V623" s="10">
        <f>(raw_data[[#This Row],[Profit]] / (raw_data[[#This Row],[Unit_Price]]* raw_data[[#This Row],[Quantity_Sold]]))</f>
        <v>0.34946739599827265</v>
      </c>
      <c r="W623">
        <v>447</v>
      </c>
      <c r="X623" t="s">
        <v>33</v>
      </c>
      <c r="Y623" t="s">
        <v>52</v>
      </c>
      <c r="Z623">
        <v>49.1</v>
      </c>
      <c r="AA623">
        <v>2</v>
      </c>
    </row>
    <row r="624" spans="1:27" x14ac:dyDescent="0.3">
      <c r="A624" t="s">
        <v>1930</v>
      </c>
      <c r="B624" s="1">
        <v>45325</v>
      </c>
      <c r="C624" s="1" t="str">
        <f>TEXT(raw_data[[#This Row],[Order_Date]], "mmm")</f>
        <v>Feb</v>
      </c>
      <c r="D624" s="1">
        <v>45334</v>
      </c>
      <c r="E624" s="6">
        <f>raw_data[[#This Row],[Ship_Date]]-raw_data[[#This Row],[Order_Date]]</f>
        <v>9</v>
      </c>
      <c r="F624" s="6" t="str">
        <f>IF(raw_data[[#This Row],[Delivery_Days]] &lt;= 5, "On Time", "Late")</f>
        <v>Late</v>
      </c>
      <c r="G624" t="s">
        <v>1931</v>
      </c>
      <c r="H624" t="s">
        <v>1932</v>
      </c>
      <c r="I624" t="s">
        <v>62</v>
      </c>
      <c r="J624" t="s">
        <v>27</v>
      </c>
      <c r="K624" t="s">
        <v>28</v>
      </c>
      <c r="L624" t="s">
        <v>29</v>
      </c>
      <c r="M624" t="s">
        <v>117</v>
      </c>
      <c r="N624" t="s">
        <v>49</v>
      </c>
      <c r="O624" t="s">
        <v>50</v>
      </c>
      <c r="P624">
        <v>6</v>
      </c>
      <c r="Q624">
        <v>1283.73</v>
      </c>
      <c r="R624">
        <v>10</v>
      </c>
      <c r="S624">
        <v>6932.14</v>
      </c>
      <c r="T624">
        <v>802.3</v>
      </c>
      <c r="U624">
        <v>2599.7199999999998</v>
      </c>
      <c r="V624" s="10">
        <f>(raw_data[[#This Row],[Profit]] / (raw_data[[#This Row],[Unit_Price]]* raw_data[[#This Row],[Quantity_Sold]]))</f>
        <v>0.33752164915259958</v>
      </c>
      <c r="W624">
        <v>459</v>
      </c>
      <c r="X624" t="s">
        <v>51</v>
      </c>
      <c r="Y624" t="s">
        <v>79</v>
      </c>
      <c r="Z624">
        <v>49.34</v>
      </c>
      <c r="AA624">
        <v>1</v>
      </c>
    </row>
    <row r="625" spans="1:27" x14ac:dyDescent="0.3">
      <c r="A625" t="s">
        <v>1933</v>
      </c>
      <c r="B625" s="1">
        <v>45371</v>
      </c>
      <c r="C625" s="1" t="str">
        <f>TEXT(raw_data[[#This Row],[Order_Date]], "mmm")</f>
        <v>Mar</v>
      </c>
      <c r="D625" s="1">
        <v>45381</v>
      </c>
      <c r="E625" s="6">
        <f>raw_data[[#This Row],[Ship_Date]]-raw_data[[#This Row],[Order_Date]]</f>
        <v>10</v>
      </c>
      <c r="F625" s="6" t="str">
        <f>IF(raw_data[[#This Row],[Delivery_Days]] &lt;= 5, "On Time", "Late")</f>
        <v>Late</v>
      </c>
      <c r="G625" t="s">
        <v>1934</v>
      </c>
      <c r="H625" t="s">
        <v>1935</v>
      </c>
      <c r="I625" t="s">
        <v>26</v>
      </c>
      <c r="J625" t="s">
        <v>94</v>
      </c>
      <c r="K625" t="s">
        <v>28</v>
      </c>
      <c r="L625" t="s">
        <v>41</v>
      </c>
      <c r="M625" t="s">
        <v>30</v>
      </c>
      <c r="N625" t="s">
        <v>31</v>
      </c>
      <c r="O625" t="s">
        <v>43</v>
      </c>
      <c r="P625">
        <v>1</v>
      </c>
      <c r="Q625">
        <v>394.63</v>
      </c>
      <c r="R625">
        <v>20</v>
      </c>
      <c r="S625">
        <v>315.7</v>
      </c>
      <c r="T625">
        <v>314.60000000000002</v>
      </c>
      <c r="U625">
        <v>64.02</v>
      </c>
      <c r="V625" s="10">
        <f>(raw_data[[#This Row],[Profit]] / (raw_data[[#This Row],[Unit_Price]]* raw_data[[#This Row],[Quantity_Sold]]))</f>
        <v>0.16222790968755543</v>
      </c>
      <c r="W625">
        <v>445</v>
      </c>
      <c r="X625" t="s">
        <v>33</v>
      </c>
      <c r="Y625" t="s">
        <v>79</v>
      </c>
      <c r="Z625">
        <v>14.93</v>
      </c>
      <c r="AA625">
        <v>3</v>
      </c>
    </row>
    <row r="626" spans="1:27" x14ac:dyDescent="0.3">
      <c r="A626" t="s">
        <v>1936</v>
      </c>
      <c r="B626" s="1">
        <v>45877</v>
      </c>
      <c r="C626" s="1" t="str">
        <f>TEXT(raw_data[[#This Row],[Order_Date]], "mmm")</f>
        <v>Aug</v>
      </c>
      <c r="D626" s="1">
        <v>45885</v>
      </c>
      <c r="E626" s="6">
        <f>raw_data[[#This Row],[Ship_Date]]-raw_data[[#This Row],[Order_Date]]</f>
        <v>8</v>
      </c>
      <c r="F626" s="6" t="str">
        <f>IF(raw_data[[#This Row],[Delivery_Days]] &lt;= 5, "On Time", "Late")</f>
        <v>Late</v>
      </c>
      <c r="G626" t="s">
        <v>1937</v>
      </c>
      <c r="H626" t="s">
        <v>1938</v>
      </c>
      <c r="I626" t="s">
        <v>26</v>
      </c>
      <c r="J626" t="s">
        <v>56</v>
      </c>
      <c r="K626" t="s">
        <v>57</v>
      </c>
      <c r="L626" t="s">
        <v>75</v>
      </c>
      <c r="M626" t="s">
        <v>127</v>
      </c>
      <c r="N626" t="s">
        <v>31</v>
      </c>
      <c r="O626" t="s">
        <v>71</v>
      </c>
      <c r="P626">
        <v>7</v>
      </c>
      <c r="Q626">
        <v>919.81</v>
      </c>
      <c r="R626">
        <v>10</v>
      </c>
      <c r="S626">
        <v>5794.8</v>
      </c>
      <c r="T626">
        <v>592.82000000000005</v>
      </c>
      <c r="U626">
        <v>2060.04</v>
      </c>
      <c r="V626" s="10">
        <f>(raw_data[[#This Row],[Profit]] / (raw_data[[#This Row],[Unit_Price]]* raw_data[[#This Row],[Quantity_Sold]]))</f>
        <v>0.31994806380820884</v>
      </c>
      <c r="W626">
        <v>235</v>
      </c>
      <c r="X626" t="s">
        <v>33</v>
      </c>
      <c r="Y626" t="s">
        <v>34</v>
      </c>
      <c r="Z626">
        <v>13.5</v>
      </c>
      <c r="AA626">
        <v>4</v>
      </c>
    </row>
    <row r="627" spans="1:27" x14ac:dyDescent="0.3">
      <c r="A627" t="s">
        <v>1939</v>
      </c>
      <c r="B627" s="1">
        <v>45610</v>
      </c>
      <c r="C627" s="1" t="str">
        <f>TEXT(raw_data[[#This Row],[Order_Date]], "mmm")</f>
        <v>Nov</v>
      </c>
      <c r="D627" s="1">
        <v>45614</v>
      </c>
      <c r="E627" s="6">
        <f>raw_data[[#This Row],[Ship_Date]]-raw_data[[#This Row],[Order_Date]]</f>
        <v>4</v>
      </c>
      <c r="F627" s="6" t="str">
        <f>IF(raw_data[[#This Row],[Delivery_Days]] &lt;= 5, "On Time", "Late")</f>
        <v>On Time</v>
      </c>
      <c r="G627" t="s">
        <v>1940</v>
      </c>
      <c r="H627" t="s">
        <v>1941</v>
      </c>
      <c r="I627" t="s">
        <v>26</v>
      </c>
      <c r="J627" t="s">
        <v>90</v>
      </c>
      <c r="K627" t="s">
        <v>40</v>
      </c>
      <c r="L627" t="s">
        <v>69</v>
      </c>
      <c r="M627" t="s">
        <v>58</v>
      </c>
      <c r="N627" t="s">
        <v>49</v>
      </c>
      <c r="O627" t="s">
        <v>32</v>
      </c>
      <c r="P627">
        <v>3</v>
      </c>
      <c r="Q627">
        <v>654.80999999999995</v>
      </c>
      <c r="R627">
        <v>15</v>
      </c>
      <c r="S627">
        <v>1669.77</v>
      </c>
      <c r="T627">
        <v>527.91</v>
      </c>
      <c r="U627">
        <v>323.58999999999997</v>
      </c>
      <c r="V627" s="10">
        <f>(raw_data[[#This Row],[Profit]] / (raw_data[[#This Row],[Unit_Price]]* raw_data[[#This Row],[Quantity_Sold]]))</f>
        <v>0.16472462750008909</v>
      </c>
      <c r="W627">
        <v>218</v>
      </c>
      <c r="X627" t="s">
        <v>33</v>
      </c>
      <c r="Y627" t="s">
        <v>79</v>
      </c>
      <c r="Z627">
        <v>45.91</v>
      </c>
      <c r="AA627">
        <v>4</v>
      </c>
    </row>
    <row r="628" spans="1:27" x14ac:dyDescent="0.3">
      <c r="A628" t="s">
        <v>1942</v>
      </c>
      <c r="B628" s="1">
        <v>45571</v>
      </c>
      <c r="C628" s="1" t="str">
        <f>TEXT(raw_data[[#This Row],[Order_Date]], "mmm")</f>
        <v>Oct</v>
      </c>
      <c r="D628" s="1">
        <v>45572</v>
      </c>
      <c r="E628" s="6">
        <f>raw_data[[#This Row],[Ship_Date]]-raw_data[[#This Row],[Order_Date]]</f>
        <v>1</v>
      </c>
      <c r="F628" s="6" t="str">
        <f>IF(raw_data[[#This Row],[Delivery_Days]] &lt;= 5, "On Time", "Late")</f>
        <v>On Time</v>
      </c>
      <c r="G628" t="s">
        <v>1943</v>
      </c>
      <c r="H628" t="s">
        <v>1944</v>
      </c>
      <c r="I628" t="s">
        <v>26</v>
      </c>
      <c r="J628" t="s">
        <v>27</v>
      </c>
      <c r="K628" t="s">
        <v>28</v>
      </c>
      <c r="L628" t="s">
        <v>41</v>
      </c>
      <c r="M628" t="s">
        <v>58</v>
      </c>
      <c r="N628" t="s">
        <v>49</v>
      </c>
      <c r="O628" t="s">
        <v>71</v>
      </c>
      <c r="P628">
        <v>7</v>
      </c>
      <c r="Q628">
        <v>1226.42</v>
      </c>
      <c r="R628">
        <v>15</v>
      </c>
      <c r="S628">
        <v>7297.2</v>
      </c>
      <c r="T628">
        <v>743.47</v>
      </c>
      <c r="U628">
        <v>2873.55</v>
      </c>
      <c r="V628" s="10">
        <f>(raw_data[[#This Row],[Profit]] / (raw_data[[#This Row],[Unit_Price]]* raw_data[[#This Row],[Quantity_Sold]]))</f>
        <v>0.33471986991172914</v>
      </c>
      <c r="W628">
        <v>394</v>
      </c>
      <c r="X628" t="s">
        <v>33</v>
      </c>
      <c r="Y628" t="s">
        <v>79</v>
      </c>
      <c r="Z628">
        <v>11.42</v>
      </c>
      <c r="AA628">
        <v>5</v>
      </c>
    </row>
    <row r="629" spans="1:27" x14ac:dyDescent="0.3">
      <c r="A629" t="s">
        <v>1945</v>
      </c>
      <c r="B629" s="1">
        <v>45230</v>
      </c>
      <c r="C629" s="1" t="str">
        <f>TEXT(raw_data[[#This Row],[Order_Date]], "mmm")</f>
        <v>Oct</v>
      </c>
      <c r="D629" s="1">
        <v>45238</v>
      </c>
      <c r="E629" s="6">
        <f>raw_data[[#This Row],[Ship_Date]]-raw_data[[#This Row],[Order_Date]]</f>
        <v>8</v>
      </c>
      <c r="F629" s="6" t="str">
        <f>IF(raw_data[[#This Row],[Delivery_Days]] &lt;= 5, "On Time", "Late")</f>
        <v>Late</v>
      </c>
      <c r="G629" t="s">
        <v>1946</v>
      </c>
      <c r="H629" t="s">
        <v>1947</v>
      </c>
      <c r="I629" t="s">
        <v>47</v>
      </c>
      <c r="J629" t="s">
        <v>39</v>
      </c>
      <c r="K629" t="s">
        <v>40</v>
      </c>
      <c r="L629" t="s">
        <v>29</v>
      </c>
      <c r="M629" t="s">
        <v>70</v>
      </c>
      <c r="N629" t="s">
        <v>49</v>
      </c>
      <c r="O629" t="s">
        <v>43</v>
      </c>
      <c r="P629">
        <v>6</v>
      </c>
      <c r="Q629">
        <v>1107.6199999999999</v>
      </c>
      <c r="R629">
        <v>0</v>
      </c>
      <c r="S629">
        <v>6645.72</v>
      </c>
      <c r="T629">
        <v>731.8</v>
      </c>
      <c r="U629">
        <v>2254.92</v>
      </c>
      <c r="V629" s="10">
        <f>(raw_data[[#This Row],[Profit]] / (raw_data[[#This Row],[Unit_Price]]* raw_data[[#This Row],[Quantity_Sold]]))</f>
        <v>0.33930409346165658</v>
      </c>
      <c r="W629">
        <v>169</v>
      </c>
      <c r="X629" t="s">
        <v>51</v>
      </c>
      <c r="Y629" t="s">
        <v>34</v>
      </c>
      <c r="Z629">
        <v>15.97</v>
      </c>
      <c r="AA629">
        <v>5</v>
      </c>
    </row>
    <row r="630" spans="1:27" x14ac:dyDescent="0.3">
      <c r="A630" t="s">
        <v>1948</v>
      </c>
      <c r="B630" s="1">
        <v>45702</v>
      </c>
      <c r="C630" s="1" t="str">
        <f>TEXT(raw_data[[#This Row],[Order_Date]], "mmm")</f>
        <v>Feb</v>
      </c>
      <c r="D630" s="1">
        <v>45711</v>
      </c>
      <c r="E630" s="6">
        <f>raw_data[[#This Row],[Ship_Date]]-raw_data[[#This Row],[Order_Date]]</f>
        <v>9</v>
      </c>
      <c r="F630" s="6" t="str">
        <f>IF(raw_data[[#This Row],[Delivery_Days]] &lt;= 5, "On Time", "Late")</f>
        <v>Late</v>
      </c>
      <c r="G630" t="s">
        <v>1949</v>
      </c>
      <c r="H630" t="s">
        <v>1950</v>
      </c>
      <c r="I630" t="s">
        <v>47</v>
      </c>
      <c r="J630" t="s">
        <v>63</v>
      </c>
      <c r="K630" t="s">
        <v>28</v>
      </c>
      <c r="L630" t="s">
        <v>29</v>
      </c>
      <c r="M630" t="s">
        <v>58</v>
      </c>
      <c r="N630" t="s">
        <v>49</v>
      </c>
      <c r="O630" t="s">
        <v>32</v>
      </c>
      <c r="P630">
        <v>2</v>
      </c>
      <c r="Q630">
        <v>1658.6</v>
      </c>
      <c r="R630">
        <v>20</v>
      </c>
      <c r="S630">
        <v>2653.76</v>
      </c>
      <c r="T630">
        <v>1142.81</v>
      </c>
      <c r="U630">
        <v>825.26</v>
      </c>
      <c r="V630" s="10">
        <f>(raw_data[[#This Row],[Profit]] / (raw_data[[#This Row],[Unit_Price]]* raw_data[[#This Row],[Quantity_Sold]]))</f>
        <v>0.24878210539008805</v>
      </c>
      <c r="W630">
        <v>467</v>
      </c>
      <c r="X630" t="s">
        <v>33</v>
      </c>
      <c r="Y630" t="s">
        <v>34</v>
      </c>
      <c r="Z630">
        <v>15.2</v>
      </c>
      <c r="AA630">
        <v>4</v>
      </c>
    </row>
    <row r="631" spans="1:27" x14ac:dyDescent="0.3">
      <c r="A631" t="s">
        <v>1951</v>
      </c>
      <c r="B631" s="1">
        <v>45481</v>
      </c>
      <c r="C631" s="1" t="str">
        <f>TEXT(raw_data[[#This Row],[Order_Date]], "mmm")</f>
        <v>Jul</v>
      </c>
      <c r="D631" s="1">
        <v>45483</v>
      </c>
      <c r="E631" s="6">
        <f>raw_data[[#This Row],[Ship_Date]]-raw_data[[#This Row],[Order_Date]]</f>
        <v>2</v>
      </c>
      <c r="F631" s="6" t="str">
        <f>IF(raw_data[[#This Row],[Delivery_Days]] &lt;= 5, "On Time", "Late")</f>
        <v>On Time</v>
      </c>
      <c r="G631" t="s">
        <v>1952</v>
      </c>
      <c r="H631" t="s">
        <v>1953</v>
      </c>
      <c r="I631" t="s">
        <v>38</v>
      </c>
      <c r="J631" t="s">
        <v>90</v>
      </c>
      <c r="K631" t="s">
        <v>40</v>
      </c>
      <c r="L631" t="s">
        <v>69</v>
      </c>
      <c r="M631" t="s">
        <v>30</v>
      </c>
      <c r="N631" t="s">
        <v>49</v>
      </c>
      <c r="O631" t="s">
        <v>43</v>
      </c>
      <c r="P631">
        <v>7</v>
      </c>
      <c r="Q631">
        <v>490.47</v>
      </c>
      <c r="R631">
        <v>0</v>
      </c>
      <c r="S631">
        <v>3433.29</v>
      </c>
      <c r="T631">
        <v>366.65</v>
      </c>
      <c r="U631">
        <v>866.74</v>
      </c>
      <c r="V631" s="10">
        <f>(raw_data[[#This Row],[Profit]] / (raw_data[[#This Row],[Unit_Price]]* raw_data[[#This Row],[Quantity_Sold]]))</f>
        <v>0.25245172997329091</v>
      </c>
      <c r="W631">
        <v>182</v>
      </c>
      <c r="X631" t="s">
        <v>33</v>
      </c>
      <c r="Y631" t="s">
        <v>52</v>
      </c>
      <c r="Z631">
        <v>20.02</v>
      </c>
      <c r="AA631">
        <v>3</v>
      </c>
    </row>
    <row r="632" spans="1:27" x14ac:dyDescent="0.3">
      <c r="A632" t="s">
        <v>1954</v>
      </c>
      <c r="B632" s="1">
        <v>45392</v>
      </c>
      <c r="C632" s="1" t="str">
        <f>TEXT(raw_data[[#This Row],[Order_Date]], "mmm")</f>
        <v>Apr</v>
      </c>
      <c r="D632" s="1">
        <v>45395</v>
      </c>
      <c r="E632" s="6">
        <f>raw_data[[#This Row],[Ship_Date]]-raw_data[[#This Row],[Order_Date]]</f>
        <v>3</v>
      </c>
      <c r="F632" s="6" t="str">
        <f>IF(raw_data[[#This Row],[Delivery_Days]] &lt;= 5, "On Time", "Late")</f>
        <v>On Time</v>
      </c>
      <c r="G632" t="s">
        <v>1955</v>
      </c>
      <c r="H632" t="s">
        <v>1956</v>
      </c>
      <c r="I632" t="s">
        <v>47</v>
      </c>
      <c r="J632" t="s">
        <v>27</v>
      </c>
      <c r="K632" t="s">
        <v>28</v>
      </c>
      <c r="L632" t="s">
        <v>29</v>
      </c>
      <c r="M632" t="s">
        <v>64</v>
      </c>
      <c r="N632" t="s">
        <v>49</v>
      </c>
      <c r="O632" t="s">
        <v>43</v>
      </c>
      <c r="P632">
        <v>7</v>
      </c>
      <c r="Q632">
        <v>344.65</v>
      </c>
      <c r="R632">
        <v>20</v>
      </c>
      <c r="S632">
        <v>1930.04</v>
      </c>
      <c r="T632">
        <v>241.41</v>
      </c>
      <c r="U632">
        <v>578.14</v>
      </c>
      <c r="V632" s="10">
        <f>(raw_data[[#This Row],[Profit]] / (raw_data[[#This Row],[Unit_Price]]* raw_data[[#This Row],[Quantity_Sold]]))</f>
        <v>0.23963855671385051</v>
      </c>
      <c r="W632">
        <v>319</v>
      </c>
      <c r="X632" t="s">
        <v>51</v>
      </c>
      <c r="Y632" t="s">
        <v>79</v>
      </c>
      <c r="Z632">
        <v>44.39</v>
      </c>
      <c r="AA632">
        <v>3</v>
      </c>
    </row>
    <row r="633" spans="1:27" x14ac:dyDescent="0.3">
      <c r="A633" t="s">
        <v>1957</v>
      </c>
      <c r="B633" s="1">
        <v>45722</v>
      </c>
      <c r="C633" s="1" t="str">
        <f>TEXT(raw_data[[#This Row],[Order_Date]], "mmm")</f>
        <v>Mar</v>
      </c>
      <c r="D633" s="1">
        <v>45725</v>
      </c>
      <c r="E633" s="6">
        <f>raw_data[[#This Row],[Ship_Date]]-raw_data[[#This Row],[Order_Date]]</f>
        <v>3</v>
      </c>
      <c r="F633" s="6" t="str">
        <f>IF(raw_data[[#This Row],[Delivery_Days]] &lt;= 5, "On Time", "Late")</f>
        <v>On Time</v>
      </c>
      <c r="G633" t="s">
        <v>1958</v>
      </c>
      <c r="H633" t="s">
        <v>1959</v>
      </c>
      <c r="I633" t="s">
        <v>38</v>
      </c>
      <c r="J633" t="s">
        <v>98</v>
      </c>
      <c r="K633" t="s">
        <v>40</v>
      </c>
      <c r="L633" t="s">
        <v>69</v>
      </c>
      <c r="M633" t="s">
        <v>30</v>
      </c>
      <c r="N633" t="s">
        <v>31</v>
      </c>
      <c r="O633" t="s">
        <v>71</v>
      </c>
      <c r="P633">
        <v>2</v>
      </c>
      <c r="Q633">
        <v>1630.9</v>
      </c>
      <c r="R633">
        <v>0</v>
      </c>
      <c r="S633">
        <v>3261.8</v>
      </c>
      <c r="T633">
        <v>1400.15</v>
      </c>
      <c r="U633">
        <v>461.5</v>
      </c>
      <c r="V633" s="10">
        <f>(raw_data[[#This Row],[Profit]] / (raw_data[[#This Row],[Unit_Price]]* raw_data[[#This Row],[Quantity_Sold]]))</f>
        <v>0.14148629591023359</v>
      </c>
      <c r="W633">
        <v>199</v>
      </c>
      <c r="X633" t="s">
        <v>51</v>
      </c>
      <c r="Y633" t="s">
        <v>52</v>
      </c>
      <c r="Z633">
        <v>40.86</v>
      </c>
      <c r="AA633">
        <v>4</v>
      </c>
    </row>
    <row r="634" spans="1:27" x14ac:dyDescent="0.3">
      <c r="A634" t="s">
        <v>1960</v>
      </c>
      <c r="B634" s="1">
        <v>45321</v>
      </c>
      <c r="C634" s="1" t="str">
        <f>TEXT(raw_data[[#This Row],[Order_Date]], "mmm")</f>
        <v>Jan</v>
      </c>
      <c r="D634" s="1">
        <v>45324</v>
      </c>
      <c r="E634" s="6">
        <f>raw_data[[#This Row],[Ship_Date]]-raw_data[[#This Row],[Order_Date]]</f>
        <v>3</v>
      </c>
      <c r="F634" s="6" t="str">
        <f>IF(raw_data[[#This Row],[Delivery_Days]] &lt;= 5, "On Time", "Late")</f>
        <v>On Time</v>
      </c>
      <c r="G634" t="s">
        <v>1961</v>
      </c>
      <c r="H634" t="s">
        <v>1962</v>
      </c>
      <c r="I634" t="s">
        <v>38</v>
      </c>
      <c r="J634" t="s">
        <v>27</v>
      </c>
      <c r="K634" t="s">
        <v>28</v>
      </c>
      <c r="L634" t="s">
        <v>29</v>
      </c>
      <c r="M634" t="s">
        <v>64</v>
      </c>
      <c r="N634" t="s">
        <v>31</v>
      </c>
      <c r="O634" t="s">
        <v>43</v>
      </c>
      <c r="P634">
        <v>5</v>
      </c>
      <c r="Q634">
        <v>883.53</v>
      </c>
      <c r="R634">
        <v>5</v>
      </c>
      <c r="S634">
        <v>4196.7700000000004</v>
      </c>
      <c r="T634">
        <v>554.09</v>
      </c>
      <c r="U634">
        <v>1564.84</v>
      </c>
      <c r="V634" s="10">
        <f>(raw_data[[#This Row],[Profit]] / (raw_data[[#This Row],[Unit_Price]]* raw_data[[#This Row],[Quantity_Sold]]))</f>
        <v>0.3542245311421231</v>
      </c>
      <c r="W634">
        <v>163</v>
      </c>
      <c r="X634" t="s">
        <v>51</v>
      </c>
      <c r="Y634" t="s">
        <v>79</v>
      </c>
      <c r="Z634">
        <v>26.66</v>
      </c>
      <c r="AA634">
        <v>4</v>
      </c>
    </row>
    <row r="635" spans="1:27" x14ac:dyDescent="0.3">
      <c r="A635" t="s">
        <v>1963</v>
      </c>
      <c r="B635" s="1">
        <v>45629</v>
      </c>
      <c r="C635" s="1" t="str">
        <f>TEXT(raw_data[[#This Row],[Order_Date]], "mmm")</f>
        <v>Dec</v>
      </c>
      <c r="D635" s="1">
        <v>45637</v>
      </c>
      <c r="E635" s="6">
        <f>raw_data[[#This Row],[Ship_Date]]-raw_data[[#This Row],[Order_Date]]</f>
        <v>8</v>
      </c>
      <c r="F635" s="6" t="str">
        <f>IF(raw_data[[#This Row],[Delivery_Days]] &lt;= 5, "On Time", "Late")</f>
        <v>Late</v>
      </c>
      <c r="G635" t="s">
        <v>1964</v>
      </c>
      <c r="H635" t="s">
        <v>1965</v>
      </c>
      <c r="I635" t="s">
        <v>38</v>
      </c>
      <c r="J635" t="s">
        <v>94</v>
      </c>
      <c r="K635" t="s">
        <v>28</v>
      </c>
      <c r="L635" t="s">
        <v>41</v>
      </c>
      <c r="M635" t="s">
        <v>137</v>
      </c>
      <c r="N635" t="s">
        <v>31</v>
      </c>
      <c r="O635" t="s">
        <v>32</v>
      </c>
      <c r="P635">
        <v>9</v>
      </c>
      <c r="Q635">
        <v>797.21</v>
      </c>
      <c r="R635">
        <v>15</v>
      </c>
      <c r="S635">
        <v>6098.66</v>
      </c>
      <c r="T635">
        <v>607.16999999999996</v>
      </c>
      <c r="U635">
        <v>1453.81</v>
      </c>
      <c r="V635" s="10">
        <f>(raw_data[[#This Row],[Profit]] / (raw_data[[#This Row],[Unit_Price]]* raw_data[[#This Row],[Quantity_Sold]]))</f>
        <v>0.20262470922899165</v>
      </c>
      <c r="W635">
        <v>297</v>
      </c>
      <c r="X635" t="s">
        <v>51</v>
      </c>
      <c r="Y635" t="s">
        <v>52</v>
      </c>
      <c r="Z635">
        <v>31</v>
      </c>
      <c r="AA635">
        <v>2</v>
      </c>
    </row>
    <row r="636" spans="1:27" x14ac:dyDescent="0.3">
      <c r="A636" t="s">
        <v>1966</v>
      </c>
      <c r="B636" s="1">
        <v>45537</v>
      </c>
      <c r="C636" s="1" t="str">
        <f>TEXT(raw_data[[#This Row],[Order_Date]], "mmm")</f>
        <v>Sep</v>
      </c>
      <c r="D636" s="1">
        <v>45540</v>
      </c>
      <c r="E636" s="6">
        <f>raw_data[[#This Row],[Ship_Date]]-raw_data[[#This Row],[Order_Date]]</f>
        <v>3</v>
      </c>
      <c r="F636" s="6" t="str">
        <f>IF(raw_data[[#This Row],[Delivery_Days]] &lt;= 5, "On Time", "Late")</f>
        <v>On Time</v>
      </c>
      <c r="G636" t="s">
        <v>1967</v>
      </c>
      <c r="H636" t="s">
        <v>1968</v>
      </c>
      <c r="I636" t="s">
        <v>26</v>
      </c>
      <c r="J636" t="s">
        <v>27</v>
      </c>
      <c r="K636" t="s">
        <v>28</v>
      </c>
      <c r="L636" t="s">
        <v>41</v>
      </c>
      <c r="M636" t="s">
        <v>117</v>
      </c>
      <c r="N636" t="s">
        <v>49</v>
      </c>
      <c r="O636" t="s">
        <v>43</v>
      </c>
      <c r="P636">
        <v>1</v>
      </c>
      <c r="Q636">
        <v>55.59</v>
      </c>
      <c r="R636">
        <v>10</v>
      </c>
      <c r="S636">
        <v>50.03</v>
      </c>
      <c r="T636">
        <v>42.67</v>
      </c>
      <c r="U636">
        <v>11.63</v>
      </c>
      <c r="V636" s="10">
        <f>(raw_data[[#This Row],[Profit]] / (raw_data[[#This Row],[Unit_Price]]* raw_data[[#This Row],[Quantity_Sold]]))</f>
        <v>0.20921028962043534</v>
      </c>
      <c r="W636">
        <v>184</v>
      </c>
      <c r="X636" t="s">
        <v>33</v>
      </c>
      <c r="Y636" t="s">
        <v>79</v>
      </c>
      <c r="Z636">
        <v>25.72</v>
      </c>
      <c r="AA636">
        <v>5</v>
      </c>
    </row>
    <row r="637" spans="1:27" x14ac:dyDescent="0.3">
      <c r="A637" t="s">
        <v>1969</v>
      </c>
      <c r="B637" s="1">
        <v>45361</v>
      </c>
      <c r="C637" s="1" t="str">
        <f>TEXT(raw_data[[#This Row],[Order_Date]], "mmm")</f>
        <v>Mar</v>
      </c>
      <c r="D637" s="1">
        <v>45364</v>
      </c>
      <c r="E637" s="6">
        <f>raw_data[[#This Row],[Ship_Date]]-raw_data[[#This Row],[Order_Date]]</f>
        <v>3</v>
      </c>
      <c r="F637" s="6" t="str">
        <f>IF(raw_data[[#This Row],[Delivery_Days]] &lt;= 5, "On Time", "Late")</f>
        <v>On Time</v>
      </c>
      <c r="G637" t="s">
        <v>1970</v>
      </c>
      <c r="H637" t="s">
        <v>1971</v>
      </c>
      <c r="I637" t="s">
        <v>47</v>
      </c>
      <c r="J637" t="s">
        <v>68</v>
      </c>
      <c r="K637" t="s">
        <v>57</v>
      </c>
      <c r="L637" t="s">
        <v>41</v>
      </c>
      <c r="M637" t="s">
        <v>137</v>
      </c>
      <c r="N637" t="s">
        <v>49</v>
      </c>
      <c r="O637" t="s">
        <v>50</v>
      </c>
      <c r="P637">
        <v>1</v>
      </c>
      <c r="Q637">
        <v>1664.25</v>
      </c>
      <c r="R637">
        <v>5</v>
      </c>
      <c r="S637">
        <v>1581.04</v>
      </c>
      <c r="T637">
        <v>1057.08</v>
      </c>
      <c r="U637">
        <v>576.80999999999995</v>
      </c>
      <c r="V637" s="10">
        <f>(raw_data[[#This Row],[Profit]] / (raw_data[[#This Row],[Unit_Price]]* raw_data[[#This Row],[Quantity_Sold]]))</f>
        <v>0.3465885534024335</v>
      </c>
      <c r="W637">
        <v>190</v>
      </c>
      <c r="X637" t="s">
        <v>33</v>
      </c>
      <c r="Y637" t="s">
        <v>52</v>
      </c>
      <c r="Z637">
        <v>9.77</v>
      </c>
      <c r="AA637">
        <v>5</v>
      </c>
    </row>
    <row r="638" spans="1:27" x14ac:dyDescent="0.3">
      <c r="A638" t="s">
        <v>1972</v>
      </c>
      <c r="B638" s="1">
        <v>45396</v>
      </c>
      <c r="C638" s="1" t="str">
        <f>TEXT(raw_data[[#This Row],[Order_Date]], "mmm")</f>
        <v>Apr</v>
      </c>
      <c r="D638" s="1">
        <v>45398</v>
      </c>
      <c r="E638" s="6">
        <f>raw_data[[#This Row],[Ship_Date]]-raw_data[[#This Row],[Order_Date]]</f>
        <v>2</v>
      </c>
      <c r="F638" s="6" t="str">
        <f>IF(raw_data[[#This Row],[Delivery_Days]] &lt;= 5, "On Time", "Late")</f>
        <v>On Time</v>
      </c>
      <c r="G638" t="s">
        <v>1973</v>
      </c>
      <c r="H638" t="s">
        <v>1974</v>
      </c>
      <c r="I638" t="s">
        <v>38</v>
      </c>
      <c r="J638" t="s">
        <v>27</v>
      </c>
      <c r="K638" t="s">
        <v>28</v>
      </c>
      <c r="L638" t="s">
        <v>75</v>
      </c>
      <c r="M638" t="s">
        <v>64</v>
      </c>
      <c r="N638" t="s">
        <v>49</v>
      </c>
      <c r="O638" t="s">
        <v>32</v>
      </c>
      <c r="P638">
        <v>1</v>
      </c>
      <c r="Q638">
        <v>1747.43</v>
      </c>
      <c r="R638">
        <v>5</v>
      </c>
      <c r="S638">
        <v>1660.06</v>
      </c>
      <c r="T638">
        <v>1239.93</v>
      </c>
      <c r="U638">
        <v>482.12</v>
      </c>
      <c r="V638" s="10">
        <f>(raw_data[[#This Row],[Profit]] / (raw_data[[#This Row],[Unit_Price]]* raw_data[[#This Row],[Quantity_Sold]]))</f>
        <v>0.27590232512890356</v>
      </c>
      <c r="W638">
        <v>291</v>
      </c>
      <c r="X638" t="s">
        <v>51</v>
      </c>
      <c r="Y638" t="s">
        <v>34</v>
      </c>
      <c r="Z638">
        <v>39.44</v>
      </c>
      <c r="AA638">
        <v>4</v>
      </c>
    </row>
    <row r="639" spans="1:27" x14ac:dyDescent="0.3">
      <c r="A639" t="s">
        <v>1975</v>
      </c>
      <c r="B639" s="1">
        <v>45720</v>
      </c>
      <c r="C639" s="1" t="str">
        <f>TEXT(raw_data[[#This Row],[Order_Date]], "mmm")</f>
        <v>Mar</v>
      </c>
      <c r="D639" s="1">
        <v>45721</v>
      </c>
      <c r="E639" s="6">
        <f>raw_data[[#This Row],[Ship_Date]]-raw_data[[#This Row],[Order_Date]]</f>
        <v>1</v>
      </c>
      <c r="F639" s="6" t="str">
        <f>IF(raw_data[[#This Row],[Delivery_Days]] &lt;= 5, "On Time", "Late")</f>
        <v>On Time</v>
      </c>
      <c r="G639" t="s">
        <v>1976</v>
      </c>
      <c r="H639" t="s">
        <v>1977</v>
      </c>
      <c r="I639" t="s">
        <v>62</v>
      </c>
      <c r="J639" t="s">
        <v>90</v>
      </c>
      <c r="K639" t="s">
        <v>40</v>
      </c>
      <c r="L639" t="s">
        <v>69</v>
      </c>
      <c r="M639" t="s">
        <v>150</v>
      </c>
      <c r="N639" t="s">
        <v>49</v>
      </c>
      <c r="O639" t="s">
        <v>71</v>
      </c>
      <c r="P639">
        <v>6</v>
      </c>
      <c r="Q639">
        <v>852.47</v>
      </c>
      <c r="R639">
        <v>15</v>
      </c>
      <c r="S639">
        <v>4347.6000000000004</v>
      </c>
      <c r="T639">
        <v>711.32</v>
      </c>
      <c r="U639">
        <v>719.86</v>
      </c>
      <c r="V639" s="10">
        <f>(raw_data[[#This Row],[Profit]] / (raw_data[[#This Row],[Unit_Price]]* raw_data[[#This Row],[Quantity_Sold]]))</f>
        <v>0.14074004559300229</v>
      </c>
      <c r="W639">
        <v>30</v>
      </c>
      <c r="X639" t="s">
        <v>33</v>
      </c>
      <c r="Y639" t="s">
        <v>52</v>
      </c>
      <c r="Z639">
        <v>38.799999999999997</v>
      </c>
      <c r="AA639">
        <v>5</v>
      </c>
    </row>
    <row r="640" spans="1:27" x14ac:dyDescent="0.3">
      <c r="A640" t="s">
        <v>1978</v>
      </c>
      <c r="B640" s="1">
        <v>45227</v>
      </c>
      <c r="C640" s="1" t="str">
        <f>TEXT(raw_data[[#This Row],[Order_Date]], "mmm")</f>
        <v>Oct</v>
      </c>
      <c r="D640" s="1">
        <v>45232</v>
      </c>
      <c r="E640" s="6">
        <f>raw_data[[#This Row],[Ship_Date]]-raw_data[[#This Row],[Order_Date]]</f>
        <v>5</v>
      </c>
      <c r="F640" s="6" t="str">
        <f>IF(raw_data[[#This Row],[Delivery_Days]] &lt;= 5, "On Time", "Late")</f>
        <v>On Time</v>
      </c>
      <c r="G640" t="s">
        <v>1979</v>
      </c>
      <c r="H640" t="s">
        <v>1980</v>
      </c>
      <c r="I640" t="s">
        <v>62</v>
      </c>
      <c r="J640" t="s">
        <v>90</v>
      </c>
      <c r="K640" t="s">
        <v>40</v>
      </c>
      <c r="L640" t="s">
        <v>29</v>
      </c>
      <c r="M640" t="s">
        <v>48</v>
      </c>
      <c r="N640" t="s">
        <v>49</v>
      </c>
      <c r="O640" t="s">
        <v>50</v>
      </c>
      <c r="P640">
        <v>8</v>
      </c>
      <c r="Q640">
        <v>1673.73</v>
      </c>
      <c r="R640">
        <v>20</v>
      </c>
      <c r="S640">
        <v>10711.87</v>
      </c>
      <c r="T640">
        <v>1361.45</v>
      </c>
      <c r="U640">
        <v>1998.59</v>
      </c>
      <c r="V640" s="10">
        <f>(raw_data[[#This Row],[Profit]] / (raw_data[[#This Row],[Unit_Price]]* raw_data[[#This Row],[Quantity_Sold]]))</f>
        <v>0.14926167900437942</v>
      </c>
      <c r="W640">
        <v>476</v>
      </c>
      <c r="X640" t="s">
        <v>33</v>
      </c>
      <c r="Y640" t="s">
        <v>79</v>
      </c>
      <c r="Z640">
        <v>48.79</v>
      </c>
      <c r="AA640">
        <v>5</v>
      </c>
    </row>
    <row r="641" spans="1:27" x14ac:dyDescent="0.3">
      <c r="A641" t="s">
        <v>1981</v>
      </c>
      <c r="B641" s="1">
        <v>45557</v>
      </c>
      <c r="C641" s="1" t="str">
        <f>TEXT(raw_data[[#This Row],[Order_Date]], "mmm")</f>
        <v>Sep</v>
      </c>
      <c r="D641" s="1">
        <v>45566</v>
      </c>
      <c r="E641" s="6">
        <f>raw_data[[#This Row],[Ship_Date]]-raw_data[[#This Row],[Order_Date]]</f>
        <v>9</v>
      </c>
      <c r="F641" s="6" t="str">
        <f>IF(raw_data[[#This Row],[Delivery_Days]] &lt;= 5, "On Time", "Late")</f>
        <v>Late</v>
      </c>
      <c r="G641" t="s">
        <v>1982</v>
      </c>
      <c r="H641" t="s">
        <v>1983</v>
      </c>
      <c r="I641" t="s">
        <v>26</v>
      </c>
      <c r="J641" t="s">
        <v>68</v>
      </c>
      <c r="K641" t="s">
        <v>57</v>
      </c>
      <c r="L641" t="s">
        <v>41</v>
      </c>
      <c r="M641" t="s">
        <v>137</v>
      </c>
      <c r="N641" t="s">
        <v>31</v>
      </c>
      <c r="O641" t="s">
        <v>50</v>
      </c>
      <c r="P641">
        <v>1</v>
      </c>
      <c r="Q641">
        <v>830.78</v>
      </c>
      <c r="R641">
        <v>5</v>
      </c>
      <c r="S641">
        <v>789.24</v>
      </c>
      <c r="T641">
        <v>596.24</v>
      </c>
      <c r="U641">
        <v>222.81</v>
      </c>
      <c r="V641" s="10">
        <f>(raw_data[[#This Row],[Profit]] / (raw_data[[#This Row],[Unit_Price]]* raw_data[[#This Row],[Quantity_Sold]]))</f>
        <v>0.26819374563663062</v>
      </c>
      <c r="W641">
        <v>160</v>
      </c>
      <c r="X641" t="s">
        <v>51</v>
      </c>
      <c r="Y641" t="s">
        <v>79</v>
      </c>
      <c r="Z641">
        <v>12.42</v>
      </c>
      <c r="AA641">
        <v>3</v>
      </c>
    </row>
    <row r="642" spans="1:27" x14ac:dyDescent="0.3">
      <c r="A642" t="s">
        <v>1984</v>
      </c>
      <c r="B642" s="1">
        <v>45787</v>
      </c>
      <c r="C642" s="1" t="str">
        <f>TEXT(raw_data[[#This Row],[Order_Date]], "mmm")</f>
        <v>May</v>
      </c>
      <c r="D642" s="1">
        <v>45793</v>
      </c>
      <c r="E642" s="6">
        <f>raw_data[[#This Row],[Ship_Date]]-raw_data[[#This Row],[Order_Date]]</f>
        <v>6</v>
      </c>
      <c r="F642" s="6" t="str">
        <f>IF(raw_data[[#This Row],[Delivery_Days]] &lt;= 5, "On Time", "Late")</f>
        <v>Late</v>
      </c>
      <c r="G642" t="s">
        <v>1985</v>
      </c>
      <c r="H642" t="s">
        <v>1986</v>
      </c>
      <c r="I642" t="s">
        <v>26</v>
      </c>
      <c r="J642" t="s">
        <v>68</v>
      </c>
      <c r="K642" t="s">
        <v>57</v>
      </c>
      <c r="L642" t="s">
        <v>41</v>
      </c>
      <c r="M642" t="s">
        <v>30</v>
      </c>
      <c r="N642" t="s">
        <v>49</v>
      </c>
      <c r="O642" t="s">
        <v>43</v>
      </c>
      <c r="P642">
        <v>2</v>
      </c>
      <c r="Q642">
        <v>261.38</v>
      </c>
      <c r="R642">
        <v>10</v>
      </c>
      <c r="S642">
        <v>470.48</v>
      </c>
      <c r="T642">
        <v>204.13</v>
      </c>
      <c r="U642">
        <v>103.05</v>
      </c>
      <c r="V642" s="10">
        <f>(raw_data[[#This Row],[Profit]] / (raw_data[[#This Row],[Unit_Price]]* raw_data[[#This Row],[Quantity_Sold]]))</f>
        <v>0.19712678858367128</v>
      </c>
      <c r="W642">
        <v>83</v>
      </c>
      <c r="X642" t="s">
        <v>33</v>
      </c>
      <c r="Y642" t="s">
        <v>34</v>
      </c>
      <c r="Z642">
        <v>14.54</v>
      </c>
      <c r="AA642">
        <v>1</v>
      </c>
    </row>
    <row r="643" spans="1:27" x14ac:dyDescent="0.3">
      <c r="A643" t="s">
        <v>1987</v>
      </c>
      <c r="B643" s="1">
        <v>45762</v>
      </c>
      <c r="C643" s="1" t="str">
        <f>TEXT(raw_data[[#This Row],[Order_Date]], "mmm")</f>
        <v>Apr</v>
      </c>
      <c r="D643" s="1">
        <v>45772</v>
      </c>
      <c r="E643" s="6">
        <f>raw_data[[#This Row],[Ship_Date]]-raw_data[[#This Row],[Order_Date]]</f>
        <v>10</v>
      </c>
      <c r="F643" s="6" t="str">
        <f>IF(raw_data[[#This Row],[Delivery_Days]] &lt;= 5, "On Time", "Late")</f>
        <v>Late</v>
      </c>
      <c r="G643" t="s">
        <v>1988</v>
      </c>
      <c r="H643" t="s">
        <v>1989</v>
      </c>
      <c r="I643" t="s">
        <v>26</v>
      </c>
      <c r="J643" t="s">
        <v>63</v>
      </c>
      <c r="K643" t="s">
        <v>28</v>
      </c>
      <c r="L643" t="s">
        <v>41</v>
      </c>
      <c r="M643" t="s">
        <v>42</v>
      </c>
      <c r="N643" t="s">
        <v>31</v>
      </c>
      <c r="O643" t="s">
        <v>32</v>
      </c>
      <c r="P643">
        <v>1</v>
      </c>
      <c r="Q643">
        <v>443.37</v>
      </c>
      <c r="R643">
        <v>5</v>
      </c>
      <c r="S643">
        <v>421.2</v>
      </c>
      <c r="T643">
        <v>301.82</v>
      </c>
      <c r="U643">
        <v>134.47</v>
      </c>
      <c r="V643" s="10">
        <f>(raw_data[[#This Row],[Profit]] / (raw_data[[#This Row],[Unit_Price]]* raw_data[[#This Row],[Quantity_Sold]]))</f>
        <v>0.30329070528001445</v>
      </c>
      <c r="W643">
        <v>24</v>
      </c>
      <c r="X643" t="s">
        <v>51</v>
      </c>
      <c r="Y643" t="s">
        <v>34</v>
      </c>
      <c r="Z643">
        <v>47.46</v>
      </c>
      <c r="AA643">
        <v>1</v>
      </c>
    </row>
    <row r="644" spans="1:27" x14ac:dyDescent="0.3">
      <c r="A644" t="s">
        <v>1990</v>
      </c>
      <c r="B644" s="1">
        <v>45523</v>
      </c>
      <c r="C644" s="1" t="str">
        <f>TEXT(raw_data[[#This Row],[Order_Date]], "mmm")</f>
        <v>Aug</v>
      </c>
      <c r="D644" s="1">
        <v>45526</v>
      </c>
      <c r="E644" s="6">
        <f>raw_data[[#This Row],[Ship_Date]]-raw_data[[#This Row],[Order_Date]]</f>
        <v>3</v>
      </c>
      <c r="F644" s="6" t="str">
        <f>IF(raw_data[[#This Row],[Delivery_Days]] &lt;= 5, "On Time", "Late")</f>
        <v>On Time</v>
      </c>
      <c r="G644" t="s">
        <v>1991</v>
      </c>
      <c r="H644" t="s">
        <v>1992</v>
      </c>
      <c r="I644" t="s">
        <v>26</v>
      </c>
      <c r="J644" t="s">
        <v>94</v>
      </c>
      <c r="K644" t="s">
        <v>28</v>
      </c>
      <c r="L644" t="s">
        <v>69</v>
      </c>
      <c r="M644" t="s">
        <v>48</v>
      </c>
      <c r="N644" t="s">
        <v>31</v>
      </c>
      <c r="O644" t="s">
        <v>50</v>
      </c>
      <c r="P644">
        <v>6</v>
      </c>
      <c r="Q644">
        <v>1025.42</v>
      </c>
      <c r="R644">
        <v>15</v>
      </c>
      <c r="S644">
        <v>5229.6400000000003</v>
      </c>
      <c r="T644">
        <v>838.49</v>
      </c>
      <c r="U644">
        <v>953.34</v>
      </c>
      <c r="V644" s="10">
        <f>(raw_data[[#This Row],[Profit]] / (raw_data[[#This Row],[Unit_Price]]* raw_data[[#This Row],[Quantity_Sold]]))</f>
        <v>0.15495114197109477</v>
      </c>
      <c r="W644">
        <v>459</v>
      </c>
      <c r="X644" t="s">
        <v>33</v>
      </c>
      <c r="Y644" t="s">
        <v>52</v>
      </c>
      <c r="Z644">
        <v>41.34</v>
      </c>
      <c r="AA644">
        <v>2</v>
      </c>
    </row>
    <row r="645" spans="1:27" x14ac:dyDescent="0.3">
      <c r="A645" t="s">
        <v>1993</v>
      </c>
      <c r="B645" s="1">
        <v>45902</v>
      </c>
      <c r="C645" s="1" t="str">
        <f>TEXT(raw_data[[#This Row],[Order_Date]], "mmm")</f>
        <v>Sep</v>
      </c>
      <c r="D645" s="1">
        <v>45910</v>
      </c>
      <c r="E645" s="6">
        <f>raw_data[[#This Row],[Ship_Date]]-raw_data[[#This Row],[Order_Date]]</f>
        <v>8</v>
      </c>
      <c r="F645" s="6" t="str">
        <f>IF(raw_data[[#This Row],[Delivery_Days]] &lt;= 5, "On Time", "Late")</f>
        <v>Late</v>
      </c>
      <c r="G645" t="s">
        <v>1994</v>
      </c>
      <c r="H645" t="s">
        <v>1995</v>
      </c>
      <c r="I645" t="s">
        <v>26</v>
      </c>
      <c r="J645" t="s">
        <v>39</v>
      </c>
      <c r="K645" t="s">
        <v>40</v>
      </c>
      <c r="L645" t="s">
        <v>75</v>
      </c>
      <c r="M645" t="s">
        <v>150</v>
      </c>
      <c r="N645" t="s">
        <v>49</v>
      </c>
      <c r="O645" t="s">
        <v>71</v>
      </c>
      <c r="P645">
        <v>1</v>
      </c>
      <c r="Q645">
        <v>1193.4000000000001</v>
      </c>
      <c r="R645">
        <v>10</v>
      </c>
      <c r="S645">
        <v>1074.06</v>
      </c>
      <c r="T645">
        <v>773.76</v>
      </c>
      <c r="U645">
        <v>377.68</v>
      </c>
      <c r="V645" s="10">
        <f>(raw_data[[#This Row],[Profit]] / (raw_data[[#This Row],[Unit_Price]]* raw_data[[#This Row],[Quantity_Sold]]))</f>
        <v>0.31647394000335177</v>
      </c>
      <c r="W645">
        <v>452</v>
      </c>
      <c r="X645" t="s">
        <v>33</v>
      </c>
      <c r="Y645" t="s">
        <v>52</v>
      </c>
      <c r="Z645">
        <v>34.44</v>
      </c>
      <c r="AA645">
        <v>2</v>
      </c>
    </row>
    <row r="646" spans="1:27" x14ac:dyDescent="0.3">
      <c r="A646" t="s">
        <v>1996</v>
      </c>
      <c r="B646" s="1">
        <v>45326</v>
      </c>
      <c r="C646" s="1" t="str">
        <f>TEXT(raw_data[[#This Row],[Order_Date]], "mmm")</f>
        <v>Feb</v>
      </c>
      <c r="D646" s="1">
        <v>45333</v>
      </c>
      <c r="E646" s="6">
        <f>raw_data[[#This Row],[Ship_Date]]-raw_data[[#This Row],[Order_Date]]</f>
        <v>7</v>
      </c>
      <c r="F646" s="6" t="str">
        <f>IF(raw_data[[#This Row],[Delivery_Days]] &lt;= 5, "On Time", "Late")</f>
        <v>Late</v>
      </c>
      <c r="G646" t="s">
        <v>1997</v>
      </c>
      <c r="H646" t="s">
        <v>1998</v>
      </c>
      <c r="I646" t="s">
        <v>26</v>
      </c>
      <c r="J646" t="s">
        <v>94</v>
      </c>
      <c r="K646" t="s">
        <v>28</v>
      </c>
      <c r="L646" t="s">
        <v>75</v>
      </c>
      <c r="M646" t="s">
        <v>127</v>
      </c>
      <c r="N646" t="s">
        <v>31</v>
      </c>
      <c r="O646" t="s">
        <v>71</v>
      </c>
      <c r="P646">
        <v>6</v>
      </c>
      <c r="Q646">
        <v>711.09</v>
      </c>
      <c r="R646">
        <v>20</v>
      </c>
      <c r="S646">
        <v>3413.23</v>
      </c>
      <c r="T646">
        <v>609.25</v>
      </c>
      <c r="U646">
        <v>488.83</v>
      </c>
      <c r="V646" s="10">
        <f>(raw_data[[#This Row],[Profit]] / (raw_data[[#This Row],[Unit_Price]]* raw_data[[#This Row],[Quantity_Sold]]))</f>
        <v>0.11457293263393757</v>
      </c>
      <c r="W646">
        <v>106</v>
      </c>
      <c r="X646" t="s">
        <v>33</v>
      </c>
      <c r="Y646" t="s">
        <v>34</v>
      </c>
      <c r="Z646">
        <v>30.51</v>
      </c>
      <c r="AA646">
        <v>4</v>
      </c>
    </row>
    <row r="647" spans="1:27" x14ac:dyDescent="0.3">
      <c r="A647" t="s">
        <v>1999</v>
      </c>
      <c r="B647" s="1">
        <v>45640</v>
      </c>
      <c r="C647" s="1" t="str">
        <f>TEXT(raw_data[[#This Row],[Order_Date]], "mmm")</f>
        <v>Dec</v>
      </c>
      <c r="D647" s="1">
        <v>45642</v>
      </c>
      <c r="E647" s="6">
        <f>raw_data[[#This Row],[Ship_Date]]-raw_data[[#This Row],[Order_Date]]</f>
        <v>2</v>
      </c>
      <c r="F647" s="6" t="str">
        <f>IF(raw_data[[#This Row],[Delivery_Days]] &lt;= 5, "On Time", "Late")</f>
        <v>On Time</v>
      </c>
      <c r="G647" t="s">
        <v>2000</v>
      </c>
      <c r="H647" t="s">
        <v>2001</v>
      </c>
      <c r="I647" t="s">
        <v>47</v>
      </c>
      <c r="J647" t="s">
        <v>27</v>
      </c>
      <c r="K647" t="s">
        <v>28</v>
      </c>
      <c r="L647" t="s">
        <v>29</v>
      </c>
      <c r="M647" t="s">
        <v>127</v>
      </c>
      <c r="N647" t="s">
        <v>49</v>
      </c>
      <c r="O647" t="s">
        <v>50</v>
      </c>
      <c r="P647">
        <v>5</v>
      </c>
      <c r="Q647">
        <v>1544.32</v>
      </c>
      <c r="R647">
        <v>20</v>
      </c>
      <c r="S647">
        <v>6177.28</v>
      </c>
      <c r="T647">
        <v>1328.52</v>
      </c>
      <c r="U647">
        <v>863.2</v>
      </c>
      <c r="V647" s="10">
        <f>(raw_data[[#This Row],[Profit]] / (raw_data[[#This Row],[Unit_Price]]* raw_data[[#This Row],[Quantity_Sold]]))</f>
        <v>0.11179030252797349</v>
      </c>
      <c r="W647">
        <v>160</v>
      </c>
      <c r="X647" t="s">
        <v>33</v>
      </c>
      <c r="Y647" t="s">
        <v>79</v>
      </c>
      <c r="Z647">
        <v>12.27</v>
      </c>
      <c r="AA647">
        <v>3</v>
      </c>
    </row>
    <row r="648" spans="1:27" x14ac:dyDescent="0.3">
      <c r="A648" t="s">
        <v>2002</v>
      </c>
      <c r="B648" s="1">
        <v>45569</v>
      </c>
      <c r="C648" s="1" t="str">
        <f>TEXT(raw_data[[#This Row],[Order_Date]], "mmm")</f>
        <v>Oct</v>
      </c>
      <c r="D648" s="1">
        <v>45574</v>
      </c>
      <c r="E648" s="6">
        <f>raw_data[[#This Row],[Ship_Date]]-raw_data[[#This Row],[Order_Date]]</f>
        <v>5</v>
      </c>
      <c r="F648" s="6" t="str">
        <f>IF(raw_data[[#This Row],[Delivery_Days]] &lt;= 5, "On Time", "Late")</f>
        <v>On Time</v>
      </c>
      <c r="G648" t="s">
        <v>2003</v>
      </c>
      <c r="H648" t="s">
        <v>2004</v>
      </c>
      <c r="I648" t="s">
        <v>47</v>
      </c>
      <c r="J648" t="s">
        <v>94</v>
      </c>
      <c r="K648" t="s">
        <v>28</v>
      </c>
      <c r="L648" t="s">
        <v>69</v>
      </c>
      <c r="M648" t="s">
        <v>70</v>
      </c>
      <c r="N648" t="s">
        <v>49</v>
      </c>
      <c r="O648" t="s">
        <v>32</v>
      </c>
      <c r="P648">
        <v>8</v>
      </c>
      <c r="Q648">
        <v>188.71</v>
      </c>
      <c r="R648">
        <v>10</v>
      </c>
      <c r="S648">
        <v>1358.71</v>
      </c>
      <c r="T648">
        <v>169.05</v>
      </c>
      <c r="U648">
        <v>141.55000000000001</v>
      </c>
      <c r="V648" s="10">
        <f>(raw_data[[#This Row],[Profit]] / (raw_data[[#This Row],[Unit_Price]]* raw_data[[#This Row],[Quantity_Sold]]))</f>
        <v>9.3761591860526738E-2</v>
      </c>
      <c r="W648">
        <v>497</v>
      </c>
      <c r="X648" t="s">
        <v>51</v>
      </c>
      <c r="Y648" t="s">
        <v>34</v>
      </c>
      <c r="Z648">
        <v>21.36</v>
      </c>
      <c r="AA648">
        <v>3</v>
      </c>
    </row>
    <row r="649" spans="1:27" x14ac:dyDescent="0.3">
      <c r="A649" t="s">
        <v>2005</v>
      </c>
      <c r="B649" s="1">
        <v>45764</v>
      </c>
      <c r="C649" s="1" t="str">
        <f>TEXT(raw_data[[#This Row],[Order_Date]], "mmm")</f>
        <v>Apr</v>
      </c>
      <c r="D649" s="1">
        <v>45774</v>
      </c>
      <c r="E649" s="6">
        <f>raw_data[[#This Row],[Ship_Date]]-raw_data[[#This Row],[Order_Date]]</f>
        <v>10</v>
      </c>
      <c r="F649" s="6" t="str">
        <f>IF(raw_data[[#This Row],[Delivery_Days]] &lt;= 5, "On Time", "Late")</f>
        <v>Late</v>
      </c>
      <c r="G649" t="s">
        <v>2006</v>
      </c>
      <c r="H649" t="s">
        <v>2007</v>
      </c>
      <c r="I649" t="s">
        <v>62</v>
      </c>
      <c r="J649" t="s">
        <v>68</v>
      </c>
      <c r="K649" t="s">
        <v>57</v>
      </c>
      <c r="L649" t="s">
        <v>75</v>
      </c>
      <c r="M649" t="s">
        <v>64</v>
      </c>
      <c r="N649" t="s">
        <v>31</v>
      </c>
      <c r="O649" t="s">
        <v>32</v>
      </c>
      <c r="P649">
        <v>3</v>
      </c>
      <c r="Q649">
        <v>1838.42</v>
      </c>
      <c r="R649">
        <v>15</v>
      </c>
      <c r="S649">
        <v>4687.97</v>
      </c>
      <c r="T649">
        <v>1305.31</v>
      </c>
      <c r="U649">
        <v>1359.43</v>
      </c>
      <c r="V649" s="10">
        <f>(raw_data[[#This Row],[Profit]] / (raw_data[[#This Row],[Unit_Price]]* raw_data[[#This Row],[Quantity_Sold]]))</f>
        <v>0.24648520649978423</v>
      </c>
      <c r="W649">
        <v>349</v>
      </c>
      <c r="X649" t="s">
        <v>51</v>
      </c>
      <c r="Y649" t="s">
        <v>52</v>
      </c>
      <c r="Z649">
        <v>25.25</v>
      </c>
      <c r="AA649">
        <v>1</v>
      </c>
    </row>
    <row r="650" spans="1:27" x14ac:dyDescent="0.3">
      <c r="A650" t="s">
        <v>2008</v>
      </c>
      <c r="B650" s="1">
        <v>45510</v>
      </c>
      <c r="C650" s="1" t="str">
        <f>TEXT(raw_data[[#This Row],[Order_Date]], "mmm")</f>
        <v>Aug</v>
      </c>
      <c r="D650" s="1">
        <v>45520</v>
      </c>
      <c r="E650" s="6">
        <f>raw_data[[#This Row],[Ship_Date]]-raw_data[[#This Row],[Order_Date]]</f>
        <v>10</v>
      </c>
      <c r="F650" s="6" t="str">
        <f>IF(raw_data[[#This Row],[Delivery_Days]] &lt;= 5, "On Time", "Late")</f>
        <v>Late</v>
      </c>
      <c r="G650" t="s">
        <v>2009</v>
      </c>
      <c r="H650" t="s">
        <v>2010</v>
      </c>
      <c r="I650" t="s">
        <v>47</v>
      </c>
      <c r="J650" t="s">
        <v>39</v>
      </c>
      <c r="K650" t="s">
        <v>40</v>
      </c>
      <c r="L650" t="s">
        <v>41</v>
      </c>
      <c r="M650" t="s">
        <v>42</v>
      </c>
      <c r="N650" t="s">
        <v>49</v>
      </c>
      <c r="O650" t="s">
        <v>71</v>
      </c>
      <c r="P650">
        <v>2</v>
      </c>
      <c r="Q650">
        <v>65.489999999999995</v>
      </c>
      <c r="R650">
        <v>10</v>
      </c>
      <c r="S650">
        <v>117.88</v>
      </c>
      <c r="T650">
        <v>46.68</v>
      </c>
      <c r="U650">
        <v>33.86</v>
      </c>
      <c r="V650" s="10">
        <f>(raw_data[[#This Row],[Profit]] / (raw_data[[#This Row],[Unit_Price]]* raw_data[[#This Row],[Quantity_Sold]]))</f>
        <v>0.25851275003817376</v>
      </c>
      <c r="W650">
        <v>198</v>
      </c>
      <c r="X650" t="s">
        <v>51</v>
      </c>
      <c r="Y650" t="s">
        <v>52</v>
      </c>
      <c r="Z650">
        <v>9.2100000000000009</v>
      </c>
      <c r="AA650">
        <v>4</v>
      </c>
    </row>
    <row r="651" spans="1:27" x14ac:dyDescent="0.3">
      <c r="A651" t="s">
        <v>2011</v>
      </c>
      <c r="B651" s="1">
        <v>45328</v>
      </c>
      <c r="C651" s="1" t="str">
        <f>TEXT(raw_data[[#This Row],[Order_Date]], "mmm")</f>
        <v>Feb</v>
      </c>
      <c r="D651" s="1">
        <v>45332</v>
      </c>
      <c r="E651" s="6">
        <f>raw_data[[#This Row],[Ship_Date]]-raw_data[[#This Row],[Order_Date]]</f>
        <v>4</v>
      </c>
      <c r="F651" s="6" t="str">
        <f>IF(raw_data[[#This Row],[Delivery_Days]] &lt;= 5, "On Time", "Late")</f>
        <v>On Time</v>
      </c>
      <c r="G651" t="s">
        <v>2012</v>
      </c>
      <c r="H651" t="s">
        <v>2013</v>
      </c>
      <c r="I651" t="s">
        <v>47</v>
      </c>
      <c r="J651" t="s">
        <v>98</v>
      </c>
      <c r="K651" t="s">
        <v>40</v>
      </c>
      <c r="L651" t="s">
        <v>75</v>
      </c>
      <c r="M651" t="s">
        <v>70</v>
      </c>
      <c r="N651" t="s">
        <v>31</v>
      </c>
      <c r="O651" t="s">
        <v>32</v>
      </c>
      <c r="P651">
        <v>2</v>
      </c>
      <c r="Q651">
        <v>217.35</v>
      </c>
      <c r="R651">
        <v>15</v>
      </c>
      <c r="S651">
        <v>369.5</v>
      </c>
      <c r="T651">
        <v>180.5</v>
      </c>
      <c r="U651">
        <v>62.64</v>
      </c>
      <c r="V651" s="10">
        <f>(raw_data[[#This Row],[Profit]] / (raw_data[[#This Row],[Unit_Price]]* raw_data[[#This Row],[Quantity_Sold]]))</f>
        <v>0.14409937888198759</v>
      </c>
      <c r="W651">
        <v>162</v>
      </c>
      <c r="X651" t="s">
        <v>51</v>
      </c>
      <c r="Y651" t="s">
        <v>52</v>
      </c>
      <c r="Z651">
        <v>26.88</v>
      </c>
      <c r="AA651">
        <v>4</v>
      </c>
    </row>
    <row r="652" spans="1:27" x14ac:dyDescent="0.3">
      <c r="A652" t="s">
        <v>2014</v>
      </c>
      <c r="B652" s="1">
        <v>45307</v>
      </c>
      <c r="C652" s="1" t="str">
        <f>TEXT(raw_data[[#This Row],[Order_Date]], "mmm")</f>
        <v>Jan</v>
      </c>
      <c r="D652" s="1">
        <v>45311</v>
      </c>
      <c r="E652" s="6">
        <f>raw_data[[#This Row],[Ship_Date]]-raw_data[[#This Row],[Order_Date]]</f>
        <v>4</v>
      </c>
      <c r="F652" s="6" t="str">
        <f>IF(raw_data[[#This Row],[Delivery_Days]] &lt;= 5, "On Time", "Late")</f>
        <v>On Time</v>
      </c>
      <c r="G652" t="s">
        <v>2015</v>
      </c>
      <c r="H652" t="s">
        <v>2016</v>
      </c>
      <c r="I652" t="s">
        <v>62</v>
      </c>
      <c r="J652" t="s">
        <v>27</v>
      </c>
      <c r="K652" t="s">
        <v>28</v>
      </c>
      <c r="L652" t="s">
        <v>69</v>
      </c>
      <c r="M652" t="s">
        <v>150</v>
      </c>
      <c r="N652" t="s">
        <v>49</v>
      </c>
      <c r="O652" t="s">
        <v>83</v>
      </c>
      <c r="P652">
        <v>3</v>
      </c>
      <c r="Q652">
        <v>124.65</v>
      </c>
      <c r="R652">
        <v>15</v>
      </c>
      <c r="S652">
        <v>317.86</v>
      </c>
      <c r="T652">
        <v>80.23</v>
      </c>
      <c r="U652">
        <v>113.27</v>
      </c>
      <c r="V652" s="10">
        <f>(raw_data[[#This Row],[Profit]] / (raw_data[[#This Row],[Unit_Price]]* raw_data[[#This Row],[Quantity_Sold]]))</f>
        <v>0.30290145741409275</v>
      </c>
      <c r="W652">
        <v>396</v>
      </c>
      <c r="X652" t="s">
        <v>51</v>
      </c>
      <c r="Y652" t="s">
        <v>34</v>
      </c>
      <c r="Z652">
        <v>47.14</v>
      </c>
      <c r="AA652">
        <v>3</v>
      </c>
    </row>
    <row r="653" spans="1:27" x14ac:dyDescent="0.3">
      <c r="A653" t="s">
        <v>2017</v>
      </c>
      <c r="B653" s="1">
        <v>45843</v>
      </c>
      <c r="C653" s="1" t="str">
        <f>TEXT(raw_data[[#This Row],[Order_Date]], "mmm")</f>
        <v>Jul</v>
      </c>
      <c r="D653" s="1">
        <v>45846</v>
      </c>
      <c r="E653" s="6">
        <f>raw_data[[#This Row],[Ship_Date]]-raw_data[[#This Row],[Order_Date]]</f>
        <v>3</v>
      </c>
      <c r="F653" s="6" t="str">
        <f>IF(raw_data[[#This Row],[Delivery_Days]] &lt;= 5, "On Time", "Late")</f>
        <v>On Time</v>
      </c>
      <c r="G653" t="s">
        <v>2018</v>
      </c>
      <c r="H653" t="s">
        <v>2019</v>
      </c>
      <c r="I653" t="s">
        <v>26</v>
      </c>
      <c r="J653" t="s">
        <v>68</v>
      </c>
      <c r="K653" t="s">
        <v>57</v>
      </c>
      <c r="L653" t="s">
        <v>75</v>
      </c>
      <c r="M653" t="s">
        <v>137</v>
      </c>
      <c r="N653" t="s">
        <v>49</v>
      </c>
      <c r="O653" t="s">
        <v>32</v>
      </c>
      <c r="P653">
        <v>1</v>
      </c>
      <c r="Q653">
        <v>155.44999999999999</v>
      </c>
      <c r="R653">
        <v>15</v>
      </c>
      <c r="S653">
        <v>132.13</v>
      </c>
      <c r="T653">
        <v>105.85</v>
      </c>
      <c r="U653">
        <v>42.16</v>
      </c>
      <c r="V653" s="10">
        <f>(raw_data[[#This Row],[Profit]] / (raw_data[[#This Row],[Unit_Price]]* raw_data[[#This Row],[Quantity_Sold]]))</f>
        <v>0.2712126085558057</v>
      </c>
      <c r="W653">
        <v>140</v>
      </c>
      <c r="X653" t="s">
        <v>51</v>
      </c>
      <c r="Y653" t="s">
        <v>34</v>
      </c>
      <c r="Z653">
        <v>18.43</v>
      </c>
      <c r="AA653">
        <v>4</v>
      </c>
    </row>
    <row r="654" spans="1:27" x14ac:dyDescent="0.3">
      <c r="A654" t="s">
        <v>2020</v>
      </c>
      <c r="B654" s="1">
        <v>45682</v>
      </c>
      <c r="C654" s="1" t="str">
        <f>TEXT(raw_data[[#This Row],[Order_Date]], "mmm")</f>
        <v>Jan</v>
      </c>
      <c r="D654" s="1">
        <v>45689</v>
      </c>
      <c r="E654" s="6">
        <f>raw_data[[#This Row],[Ship_Date]]-raw_data[[#This Row],[Order_Date]]</f>
        <v>7</v>
      </c>
      <c r="F654" s="6" t="str">
        <f>IF(raw_data[[#This Row],[Delivery_Days]] &lt;= 5, "On Time", "Late")</f>
        <v>Late</v>
      </c>
      <c r="G654" t="s">
        <v>2021</v>
      </c>
      <c r="H654" t="s">
        <v>2022</v>
      </c>
      <c r="I654" t="s">
        <v>62</v>
      </c>
      <c r="J654" t="s">
        <v>68</v>
      </c>
      <c r="K654" t="s">
        <v>57</v>
      </c>
      <c r="L654" t="s">
        <v>41</v>
      </c>
      <c r="M654" t="s">
        <v>30</v>
      </c>
      <c r="N654" t="s">
        <v>31</v>
      </c>
      <c r="O654" t="s">
        <v>71</v>
      </c>
      <c r="P654">
        <v>1</v>
      </c>
      <c r="Q654">
        <v>408.95</v>
      </c>
      <c r="R654">
        <v>0</v>
      </c>
      <c r="S654">
        <v>408.95</v>
      </c>
      <c r="T654">
        <v>355.17</v>
      </c>
      <c r="U654">
        <v>53.78</v>
      </c>
      <c r="V654" s="10">
        <f>(raw_data[[#This Row],[Profit]] / (raw_data[[#This Row],[Unit_Price]]* raw_data[[#This Row],[Quantity_Sold]]))</f>
        <v>0.13150751925663284</v>
      </c>
      <c r="W654">
        <v>101</v>
      </c>
      <c r="X654" t="s">
        <v>51</v>
      </c>
      <c r="Y654" t="s">
        <v>79</v>
      </c>
      <c r="Z654">
        <v>26.67</v>
      </c>
      <c r="AA654">
        <v>5</v>
      </c>
    </row>
    <row r="655" spans="1:27" x14ac:dyDescent="0.3">
      <c r="A655" t="s">
        <v>2023</v>
      </c>
      <c r="B655" s="1">
        <v>45258</v>
      </c>
      <c r="C655" s="1" t="str">
        <f>TEXT(raw_data[[#This Row],[Order_Date]], "mmm")</f>
        <v>Nov</v>
      </c>
      <c r="D655" s="1">
        <v>45267</v>
      </c>
      <c r="E655" s="6">
        <f>raw_data[[#This Row],[Ship_Date]]-raw_data[[#This Row],[Order_Date]]</f>
        <v>9</v>
      </c>
      <c r="F655" s="6" t="str">
        <f>IF(raw_data[[#This Row],[Delivery_Days]] &lt;= 5, "On Time", "Late")</f>
        <v>Late</v>
      </c>
      <c r="G655" t="s">
        <v>2024</v>
      </c>
      <c r="H655" t="s">
        <v>2025</v>
      </c>
      <c r="I655" t="s">
        <v>38</v>
      </c>
      <c r="J655" t="s">
        <v>90</v>
      </c>
      <c r="K655" t="s">
        <v>40</v>
      </c>
      <c r="L655" t="s">
        <v>75</v>
      </c>
      <c r="M655" t="s">
        <v>117</v>
      </c>
      <c r="N655" t="s">
        <v>49</v>
      </c>
      <c r="O655" t="s">
        <v>83</v>
      </c>
      <c r="P655">
        <v>10</v>
      </c>
      <c r="Q655">
        <v>1829.57</v>
      </c>
      <c r="R655">
        <v>15</v>
      </c>
      <c r="S655">
        <v>15551.34</v>
      </c>
      <c r="T655">
        <v>1549.47</v>
      </c>
      <c r="U655">
        <v>2380.85</v>
      </c>
      <c r="V655" s="10">
        <f>(raw_data[[#This Row],[Profit]] / (raw_data[[#This Row],[Unit_Price]]* raw_data[[#This Row],[Quantity_Sold]]))</f>
        <v>0.13013167028318129</v>
      </c>
      <c r="W655">
        <v>315</v>
      </c>
      <c r="X655" t="s">
        <v>33</v>
      </c>
      <c r="Y655" t="s">
        <v>79</v>
      </c>
      <c r="Z655">
        <v>34.880000000000003</v>
      </c>
      <c r="AA655">
        <v>3</v>
      </c>
    </row>
    <row r="656" spans="1:27" x14ac:dyDescent="0.3">
      <c r="A656" t="s">
        <v>2026</v>
      </c>
      <c r="B656" s="1">
        <v>45254</v>
      </c>
      <c r="C656" s="1" t="str">
        <f>TEXT(raw_data[[#This Row],[Order_Date]], "mmm")</f>
        <v>Nov</v>
      </c>
      <c r="D656" s="1">
        <v>45261</v>
      </c>
      <c r="E656" s="6">
        <f>raw_data[[#This Row],[Ship_Date]]-raw_data[[#This Row],[Order_Date]]</f>
        <v>7</v>
      </c>
      <c r="F656" s="6" t="str">
        <f>IF(raw_data[[#This Row],[Delivery_Days]] &lt;= 5, "On Time", "Late")</f>
        <v>Late</v>
      </c>
      <c r="G656" t="s">
        <v>2027</v>
      </c>
      <c r="H656" t="s">
        <v>2028</v>
      </c>
      <c r="I656" t="s">
        <v>62</v>
      </c>
      <c r="J656" t="s">
        <v>39</v>
      </c>
      <c r="K656" t="s">
        <v>40</v>
      </c>
      <c r="L656" t="s">
        <v>41</v>
      </c>
      <c r="M656" t="s">
        <v>150</v>
      </c>
      <c r="N656" t="s">
        <v>49</v>
      </c>
      <c r="O656" t="s">
        <v>50</v>
      </c>
      <c r="P656">
        <v>8</v>
      </c>
      <c r="Q656">
        <v>1870.95</v>
      </c>
      <c r="R656">
        <v>10</v>
      </c>
      <c r="S656">
        <v>13470.84</v>
      </c>
      <c r="T656">
        <v>1186.3399999999999</v>
      </c>
      <c r="U656">
        <v>4929.1899999999996</v>
      </c>
      <c r="V656" s="10">
        <f>(raw_data[[#This Row],[Profit]] / (raw_data[[#This Row],[Unit_Price]]* raw_data[[#This Row],[Quantity_Sold]]))</f>
        <v>0.32932400652075144</v>
      </c>
      <c r="W656">
        <v>482</v>
      </c>
      <c r="X656" t="s">
        <v>33</v>
      </c>
      <c r="Y656" t="s">
        <v>52</v>
      </c>
      <c r="Z656">
        <v>25.22</v>
      </c>
      <c r="AA656">
        <v>5</v>
      </c>
    </row>
    <row r="657" spans="1:27" x14ac:dyDescent="0.3">
      <c r="A657" t="s">
        <v>2029</v>
      </c>
      <c r="B657" s="1">
        <v>45652</v>
      </c>
      <c r="C657" s="1" t="str">
        <f>TEXT(raw_data[[#This Row],[Order_Date]], "mmm")</f>
        <v>Dec</v>
      </c>
      <c r="D657" s="1">
        <v>45655</v>
      </c>
      <c r="E657" s="6">
        <f>raw_data[[#This Row],[Ship_Date]]-raw_data[[#This Row],[Order_Date]]</f>
        <v>3</v>
      </c>
      <c r="F657" s="6" t="str">
        <f>IF(raw_data[[#This Row],[Delivery_Days]] &lt;= 5, "On Time", "Late")</f>
        <v>On Time</v>
      </c>
      <c r="G657" t="s">
        <v>2030</v>
      </c>
      <c r="H657" t="s">
        <v>2031</v>
      </c>
      <c r="I657" t="s">
        <v>47</v>
      </c>
      <c r="J657" t="s">
        <v>27</v>
      </c>
      <c r="K657" t="s">
        <v>28</v>
      </c>
      <c r="L657" t="s">
        <v>29</v>
      </c>
      <c r="M657" t="s">
        <v>137</v>
      </c>
      <c r="N657" t="s">
        <v>49</v>
      </c>
      <c r="O657" t="s">
        <v>43</v>
      </c>
      <c r="P657">
        <v>4</v>
      </c>
      <c r="Q657">
        <v>1504.13</v>
      </c>
      <c r="R657">
        <v>15</v>
      </c>
      <c r="S657">
        <v>5114.04</v>
      </c>
      <c r="T657">
        <v>1216.74</v>
      </c>
      <c r="U657">
        <v>977.13</v>
      </c>
      <c r="V657" s="10">
        <f>(raw_data[[#This Row],[Profit]] / (raw_data[[#This Row],[Unit_Price]]* raw_data[[#This Row],[Quantity_Sold]]))</f>
        <v>0.16240783708854953</v>
      </c>
      <c r="W657">
        <v>107</v>
      </c>
      <c r="X657" t="s">
        <v>33</v>
      </c>
      <c r="Y657" t="s">
        <v>52</v>
      </c>
      <c r="Z657">
        <v>30.96</v>
      </c>
      <c r="AA657">
        <v>1</v>
      </c>
    </row>
    <row r="658" spans="1:27" x14ac:dyDescent="0.3">
      <c r="A658" t="s">
        <v>2032</v>
      </c>
      <c r="B658" s="1">
        <v>45510</v>
      </c>
      <c r="C658" s="1" t="str">
        <f>TEXT(raw_data[[#This Row],[Order_Date]], "mmm")</f>
        <v>Aug</v>
      </c>
      <c r="D658" s="1">
        <v>45512</v>
      </c>
      <c r="E658" s="6">
        <f>raw_data[[#This Row],[Ship_Date]]-raw_data[[#This Row],[Order_Date]]</f>
        <v>2</v>
      </c>
      <c r="F658" s="6" t="str">
        <f>IF(raw_data[[#This Row],[Delivery_Days]] &lt;= 5, "On Time", "Late")</f>
        <v>On Time</v>
      </c>
      <c r="G658" t="s">
        <v>2033</v>
      </c>
      <c r="H658" t="s">
        <v>2034</v>
      </c>
      <c r="I658" t="s">
        <v>47</v>
      </c>
      <c r="J658" t="s">
        <v>94</v>
      </c>
      <c r="K658" t="s">
        <v>28</v>
      </c>
      <c r="L658" t="s">
        <v>69</v>
      </c>
      <c r="M658" t="s">
        <v>58</v>
      </c>
      <c r="N658" t="s">
        <v>31</v>
      </c>
      <c r="O658" t="s">
        <v>50</v>
      </c>
      <c r="P658">
        <v>5</v>
      </c>
      <c r="Q658">
        <v>638.79</v>
      </c>
      <c r="R658">
        <v>20</v>
      </c>
      <c r="S658">
        <v>2555.16</v>
      </c>
      <c r="T658">
        <v>540.23</v>
      </c>
      <c r="U658">
        <v>394.24</v>
      </c>
      <c r="V658" s="10">
        <f>(raw_data[[#This Row],[Profit]] / (raw_data[[#This Row],[Unit_Price]]* raw_data[[#This Row],[Quantity_Sold]]))</f>
        <v>0.12343336620798699</v>
      </c>
      <c r="W658">
        <v>210</v>
      </c>
      <c r="X658" t="s">
        <v>51</v>
      </c>
      <c r="Y658" t="s">
        <v>79</v>
      </c>
      <c r="Z658">
        <v>42.27</v>
      </c>
      <c r="AA658">
        <v>4</v>
      </c>
    </row>
    <row r="659" spans="1:27" x14ac:dyDescent="0.3">
      <c r="A659" t="s">
        <v>2035</v>
      </c>
      <c r="B659" s="1">
        <v>45471</v>
      </c>
      <c r="C659" s="1" t="str">
        <f>TEXT(raw_data[[#This Row],[Order_Date]], "mmm")</f>
        <v>Jun</v>
      </c>
      <c r="D659" s="1">
        <v>45474</v>
      </c>
      <c r="E659" s="6">
        <f>raw_data[[#This Row],[Ship_Date]]-raw_data[[#This Row],[Order_Date]]</f>
        <v>3</v>
      </c>
      <c r="F659" s="6" t="str">
        <f>IF(raw_data[[#This Row],[Delivery_Days]] &lt;= 5, "On Time", "Late")</f>
        <v>On Time</v>
      </c>
      <c r="G659" t="s">
        <v>2036</v>
      </c>
      <c r="H659" t="s">
        <v>2037</v>
      </c>
      <c r="I659" t="s">
        <v>47</v>
      </c>
      <c r="J659" t="s">
        <v>94</v>
      </c>
      <c r="K659" t="s">
        <v>28</v>
      </c>
      <c r="L659" t="s">
        <v>29</v>
      </c>
      <c r="M659" t="s">
        <v>127</v>
      </c>
      <c r="N659" t="s">
        <v>31</v>
      </c>
      <c r="O659" t="s">
        <v>43</v>
      </c>
      <c r="P659">
        <v>6</v>
      </c>
      <c r="Q659">
        <v>944.71</v>
      </c>
      <c r="R659">
        <v>5</v>
      </c>
      <c r="S659">
        <v>5384.85</v>
      </c>
      <c r="T659">
        <v>723.48</v>
      </c>
      <c r="U659">
        <v>1261.01</v>
      </c>
      <c r="V659" s="10">
        <f>(raw_data[[#This Row],[Profit]] / (raw_data[[#This Row],[Unit_Price]]* raw_data[[#This Row],[Quantity_Sold]]))</f>
        <v>0.22246862352820795</v>
      </c>
      <c r="W659">
        <v>432</v>
      </c>
      <c r="X659" t="s">
        <v>51</v>
      </c>
      <c r="Y659" t="s">
        <v>52</v>
      </c>
      <c r="Z659">
        <v>17.75</v>
      </c>
      <c r="AA659">
        <v>5</v>
      </c>
    </row>
    <row r="660" spans="1:27" x14ac:dyDescent="0.3">
      <c r="A660" t="s">
        <v>2038</v>
      </c>
      <c r="B660" s="1">
        <v>45284</v>
      </c>
      <c r="C660" s="1" t="str">
        <f>TEXT(raw_data[[#This Row],[Order_Date]], "mmm")</f>
        <v>Dec</v>
      </c>
      <c r="D660" s="1">
        <v>45286</v>
      </c>
      <c r="E660" s="6">
        <f>raw_data[[#This Row],[Ship_Date]]-raw_data[[#This Row],[Order_Date]]</f>
        <v>2</v>
      </c>
      <c r="F660" s="6" t="str">
        <f>IF(raw_data[[#This Row],[Delivery_Days]] &lt;= 5, "On Time", "Late")</f>
        <v>On Time</v>
      </c>
      <c r="G660" t="s">
        <v>2039</v>
      </c>
      <c r="H660" t="s">
        <v>2040</v>
      </c>
      <c r="I660" t="s">
        <v>47</v>
      </c>
      <c r="J660" t="s">
        <v>27</v>
      </c>
      <c r="K660" t="s">
        <v>28</v>
      </c>
      <c r="L660" t="s">
        <v>29</v>
      </c>
      <c r="M660" t="s">
        <v>70</v>
      </c>
      <c r="N660" t="s">
        <v>49</v>
      </c>
      <c r="O660" t="s">
        <v>50</v>
      </c>
      <c r="P660">
        <v>1</v>
      </c>
      <c r="Q660">
        <v>224.79</v>
      </c>
      <c r="R660">
        <v>20</v>
      </c>
      <c r="S660">
        <v>179.83</v>
      </c>
      <c r="T660">
        <v>197.76</v>
      </c>
      <c r="U660">
        <v>21.62</v>
      </c>
      <c r="V660" s="10">
        <f>(raw_data[[#This Row],[Profit]] / (raw_data[[#This Row],[Unit_Price]]* raw_data[[#This Row],[Quantity_Sold]]))</f>
        <v>9.6178655634147431E-2</v>
      </c>
      <c r="W660">
        <v>257</v>
      </c>
      <c r="X660" t="s">
        <v>33</v>
      </c>
      <c r="Y660" t="s">
        <v>52</v>
      </c>
      <c r="Z660">
        <v>18.05</v>
      </c>
      <c r="AA660">
        <v>4</v>
      </c>
    </row>
    <row r="661" spans="1:27" x14ac:dyDescent="0.3">
      <c r="A661" t="s">
        <v>2041</v>
      </c>
      <c r="B661" s="1">
        <v>45624</v>
      </c>
      <c r="C661" s="1" t="str">
        <f>TEXT(raw_data[[#This Row],[Order_Date]], "mmm")</f>
        <v>Nov</v>
      </c>
      <c r="D661" s="1">
        <v>45626</v>
      </c>
      <c r="E661" s="6">
        <f>raw_data[[#This Row],[Ship_Date]]-raw_data[[#This Row],[Order_Date]]</f>
        <v>2</v>
      </c>
      <c r="F661" s="6" t="str">
        <f>IF(raw_data[[#This Row],[Delivery_Days]] &lt;= 5, "On Time", "Late")</f>
        <v>On Time</v>
      </c>
      <c r="G661" t="s">
        <v>2042</v>
      </c>
      <c r="H661" t="s">
        <v>2043</v>
      </c>
      <c r="I661" t="s">
        <v>62</v>
      </c>
      <c r="J661" t="s">
        <v>56</v>
      </c>
      <c r="K661" t="s">
        <v>57</v>
      </c>
      <c r="L661" t="s">
        <v>41</v>
      </c>
      <c r="M661" t="s">
        <v>150</v>
      </c>
      <c r="N661" t="s">
        <v>31</v>
      </c>
      <c r="O661" t="s">
        <v>50</v>
      </c>
      <c r="P661">
        <v>2</v>
      </c>
      <c r="Q661">
        <v>1125.5999999999999</v>
      </c>
      <c r="R661">
        <v>5</v>
      </c>
      <c r="S661">
        <v>2138.64</v>
      </c>
      <c r="T661">
        <v>964.53</v>
      </c>
      <c r="U661">
        <v>306.02999999999997</v>
      </c>
      <c r="V661" s="10">
        <f>(raw_data[[#This Row],[Profit]] / (raw_data[[#This Row],[Unit_Price]]* raw_data[[#This Row],[Quantity_Sold]]))</f>
        <v>0.13594083155650319</v>
      </c>
      <c r="W661">
        <v>464</v>
      </c>
      <c r="X661" t="s">
        <v>51</v>
      </c>
      <c r="Y661" t="s">
        <v>34</v>
      </c>
      <c r="Z661">
        <v>47.28</v>
      </c>
      <c r="AA661">
        <v>2</v>
      </c>
    </row>
    <row r="662" spans="1:27" x14ac:dyDescent="0.3">
      <c r="A662" t="s">
        <v>2044</v>
      </c>
      <c r="B662" s="1">
        <v>45902</v>
      </c>
      <c r="C662" s="1" t="str">
        <f>TEXT(raw_data[[#This Row],[Order_Date]], "mmm")</f>
        <v>Sep</v>
      </c>
      <c r="D662" s="1">
        <v>45909</v>
      </c>
      <c r="E662" s="6">
        <f>raw_data[[#This Row],[Ship_Date]]-raw_data[[#This Row],[Order_Date]]</f>
        <v>7</v>
      </c>
      <c r="F662" s="6" t="str">
        <f>IF(raw_data[[#This Row],[Delivery_Days]] &lt;= 5, "On Time", "Late")</f>
        <v>Late</v>
      </c>
      <c r="G662" t="s">
        <v>2045</v>
      </c>
      <c r="H662" t="s">
        <v>2046</v>
      </c>
      <c r="I662" t="s">
        <v>26</v>
      </c>
      <c r="J662" t="s">
        <v>63</v>
      </c>
      <c r="K662" t="s">
        <v>28</v>
      </c>
      <c r="L662" t="s">
        <v>69</v>
      </c>
      <c r="M662" t="s">
        <v>30</v>
      </c>
      <c r="N662" t="s">
        <v>49</v>
      </c>
      <c r="O662" t="s">
        <v>32</v>
      </c>
      <c r="P662">
        <v>7</v>
      </c>
      <c r="Q662">
        <v>649.41999999999996</v>
      </c>
      <c r="R662">
        <v>5</v>
      </c>
      <c r="S662">
        <v>4318.6400000000003</v>
      </c>
      <c r="T662">
        <v>390.46</v>
      </c>
      <c r="U662">
        <v>1722.08</v>
      </c>
      <c r="V662" s="10">
        <f>(raw_data[[#This Row],[Profit]] / (raw_data[[#This Row],[Unit_Price]]* raw_data[[#This Row],[Quantity_Sold]]))</f>
        <v>0.37881714232919927</v>
      </c>
      <c r="W662">
        <v>78</v>
      </c>
      <c r="X662" t="s">
        <v>51</v>
      </c>
      <c r="Y662" t="s">
        <v>52</v>
      </c>
      <c r="Z662">
        <v>41.9</v>
      </c>
      <c r="AA662">
        <v>5</v>
      </c>
    </row>
    <row r="663" spans="1:27" x14ac:dyDescent="0.3">
      <c r="A663" t="s">
        <v>2047</v>
      </c>
      <c r="B663" s="1">
        <v>45874</v>
      </c>
      <c r="C663" s="1" t="str">
        <f>TEXT(raw_data[[#This Row],[Order_Date]], "mmm")</f>
        <v>Aug</v>
      </c>
      <c r="D663" s="1">
        <v>45881</v>
      </c>
      <c r="E663" s="6">
        <f>raw_data[[#This Row],[Ship_Date]]-raw_data[[#This Row],[Order_Date]]</f>
        <v>7</v>
      </c>
      <c r="F663" s="6" t="str">
        <f>IF(raw_data[[#This Row],[Delivery_Days]] &lt;= 5, "On Time", "Late")</f>
        <v>Late</v>
      </c>
      <c r="G663" t="s">
        <v>2048</v>
      </c>
      <c r="H663" t="s">
        <v>2049</v>
      </c>
      <c r="I663" t="s">
        <v>38</v>
      </c>
      <c r="J663" t="s">
        <v>94</v>
      </c>
      <c r="K663" t="s">
        <v>28</v>
      </c>
      <c r="L663" t="s">
        <v>69</v>
      </c>
      <c r="M663" t="s">
        <v>127</v>
      </c>
      <c r="N663" t="s">
        <v>31</v>
      </c>
      <c r="O663" t="s">
        <v>32</v>
      </c>
      <c r="P663">
        <v>7</v>
      </c>
      <c r="Q663">
        <v>1920.36</v>
      </c>
      <c r="R663">
        <v>5</v>
      </c>
      <c r="S663">
        <v>12770.39</v>
      </c>
      <c r="T663">
        <v>1472.38</v>
      </c>
      <c r="U663">
        <v>2979.07</v>
      </c>
      <c r="V663" s="10">
        <f>(raw_data[[#This Row],[Profit]] / (raw_data[[#This Row],[Unit_Price]]* raw_data[[#This Row],[Quantity_Sold]]))</f>
        <v>0.221615441152403</v>
      </c>
      <c r="W663">
        <v>410</v>
      </c>
      <c r="X663" t="s">
        <v>51</v>
      </c>
      <c r="Y663" t="s">
        <v>34</v>
      </c>
      <c r="Z663">
        <v>47.27</v>
      </c>
      <c r="AA663">
        <v>4</v>
      </c>
    </row>
    <row r="664" spans="1:27" x14ac:dyDescent="0.3">
      <c r="A664" t="s">
        <v>2050</v>
      </c>
      <c r="B664" s="1">
        <v>45713</v>
      </c>
      <c r="C664" s="1" t="str">
        <f>TEXT(raw_data[[#This Row],[Order_Date]], "mmm")</f>
        <v>Feb</v>
      </c>
      <c r="D664" s="1">
        <v>45716</v>
      </c>
      <c r="E664" s="6">
        <f>raw_data[[#This Row],[Ship_Date]]-raw_data[[#This Row],[Order_Date]]</f>
        <v>3</v>
      </c>
      <c r="F664" s="6" t="str">
        <f>IF(raw_data[[#This Row],[Delivery_Days]] &lt;= 5, "On Time", "Late")</f>
        <v>On Time</v>
      </c>
      <c r="G664" t="s">
        <v>2051</v>
      </c>
      <c r="H664" t="s">
        <v>2052</v>
      </c>
      <c r="I664" t="s">
        <v>26</v>
      </c>
      <c r="J664" t="s">
        <v>90</v>
      </c>
      <c r="K664" t="s">
        <v>40</v>
      </c>
      <c r="L664" t="s">
        <v>75</v>
      </c>
      <c r="M664" t="s">
        <v>117</v>
      </c>
      <c r="N664" t="s">
        <v>31</v>
      </c>
      <c r="O664" t="s">
        <v>43</v>
      </c>
      <c r="P664">
        <v>7</v>
      </c>
      <c r="Q664">
        <v>1058.69</v>
      </c>
      <c r="R664">
        <v>5</v>
      </c>
      <c r="S664">
        <v>7040.29</v>
      </c>
      <c r="T664">
        <v>666.84</v>
      </c>
      <c r="U664">
        <v>2605.8000000000002</v>
      </c>
      <c r="V664" s="10">
        <f>(raw_data[[#This Row],[Profit]] / (raw_data[[#This Row],[Unit_Price]]* raw_data[[#This Row],[Quantity_Sold]]))</f>
        <v>0.351620533732389</v>
      </c>
      <c r="W664">
        <v>428</v>
      </c>
      <c r="X664" t="s">
        <v>33</v>
      </c>
      <c r="Y664" t="s">
        <v>79</v>
      </c>
      <c r="Z664">
        <v>14.17</v>
      </c>
      <c r="AA664">
        <v>1</v>
      </c>
    </row>
    <row r="665" spans="1:27" x14ac:dyDescent="0.3">
      <c r="A665" t="s">
        <v>2053</v>
      </c>
      <c r="B665" s="1">
        <v>45748</v>
      </c>
      <c r="C665" s="1" t="str">
        <f>TEXT(raw_data[[#This Row],[Order_Date]], "mmm")</f>
        <v>Apr</v>
      </c>
      <c r="D665" s="1">
        <v>45757</v>
      </c>
      <c r="E665" s="6">
        <f>raw_data[[#This Row],[Ship_Date]]-raw_data[[#This Row],[Order_Date]]</f>
        <v>9</v>
      </c>
      <c r="F665" s="6" t="str">
        <f>IF(raw_data[[#This Row],[Delivery_Days]] &lt;= 5, "On Time", "Late")</f>
        <v>Late</v>
      </c>
      <c r="G665" t="s">
        <v>2054</v>
      </c>
      <c r="H665" t="s">
        <v>2055</v>
      </c>
      <c r="I665" t="s">
        <v>26</v>
      </c>
      <c r="J665" t="s">
        <v>39</v>
      </c>
      <c r="K665" t="s">
        <v>40</v>
      </c>
      <c r="L665" t="s">
        <v>75</v>
      </c>
      <c r="M665" t="s">
        <v>58</v>
      </c>
      <c r="N665" t="s">
        <v>31</v>
      </c>
      <c r="O665" t="s">
        <v>32</v>
      </c>
      <c r="P665">
        <v>10</v>
      </c>
      <c r="Q665">
        <v>1276.3399999999999</v>
      </c>
      <c r="R665">
        <v>5</v>
      </c>
      <c r="S665">
        <v>12125.23</v>
      </c>
      <c r="T665">
        <v>776.46</v>
      </c>
      <c r="U665">
        <v>4748.8599999999997</v>
      </c>
      <c r="V665" s="10">
        <f>(raw_data[[#This Row],[Profit]] / (raw_data[[#This Row],[Unit_Price]]* raw_data[[#This Row],[Quantity_Sold]]))</f>
        <v>0.37206857107040442</v>
      </c>
      <c r="W665">
        <v>380</v>
      </c>
      <c r="X665" t="s">
        <v>33</v>
      </c>
      <c r="Y665" t="s">
        <v>79</v>
      </c>
      <c r="Z665">
        <v>33.549999999999997</v>
      </c>
      <c r="AA665">
        <v>3</v>
      </c>
    </row>
    <row r="666" spans="1:27" x14ac:dyDescent="0.3">
      <c r="A666" t="s">
        <v>2056</v>
      </c>
      <c r="B666" s="1">
        <v>45932</v>
      </c>
      <c r="C666" s="1" t="str">
        <f>TEXT(raw_data[[#This Row],[Order_Date]], "mmm")</f>
        <v>Oct</v>
      </c>
      <c r="D666" s="1">
        <v>45939</v>
      </c>
      <c r="E666" s="6">
        <f>raw_data[[#This Row],[Ship_Date]]-raw_data[[#This Row],[Order_Date]]</f>
        <v>7</v>
      </c>
      <c r="F666" s="6" t="str">
        <f>IF(raw_data[[#This Row],[Delivery_Days]] &lt;= 5, "On Time", "Late")</f>
        <v>Late</v>
      </c>
      <c r="G666" t="s">
        <v>2057</v>
      </c>
      <c r="H666" t="s">
        <v>2058</v>
      </c>
      <c r="I666" t="s">
        <v>62</v>
      </c>
      <c r="J666" t="s">
        <v>90</v>
      </c>
      <c r="K666" t="s">
        <v>40</v>
      </c>
      <c r="L666" t="s">
        <v>41</v>
      </c>
      <c r="M666" t="s">
        <v>137</v>
      </c>
      <c r="N666" t="s">
        <v>49</v>
      </c>
      <c r="O666" t="s">
        <v>43</v>
      </c>
      <c r="P666">
        <v>9</v>
      </c>
      <c r="Q666">
        <v>629</v>
      </c>
      <c r="R666">
        <v>5</v>
      </c>
      <c r="S666">
        <v>5377.95</v>
      </c>
      <c r="T666">
        <v>514.46</v>
      </c>
      <c r="U666">
        <v>979.32</v>
      </c>
      <c r="V666" s="10">
        <f>(raw_data[[#This Row],[Profit]] / (raw_data[[#This Row],[Unit_Price]]* raw_data[[#This Row],[Quantity_Sold]]))</f>
        <v>0.17299417064122946</v>
      </c>
      <c r="W666">
        <v>42</v>
      </c>
      <c r="X666" t="s">
        <v>33</v>
      </c>
      <c r="Y666" t="s">
        <v>52</v>
      </c>
      <c r="Z666">
        <v>6.04</v>
      </c>
      <c r="AA666">
        <v>5</v>
      </c>
    </row>
    <row r="667" spans="1:27" x14ac:dyDescent="0.3">
      <c r="A667" t="s">
        <v>2059</v>
      </c>
      <c r="B667" s="1">
        <v>45476</v>
      </c>
      <c r="C667" s="1" t="str">
        <f>TEXT(raw_data[[#This Row],[Order_Date]], "mmm")</f>
        <v>Jul</v>
      </c>
      <c r="D667" s="1">
        <v>45481</v>
      </c>
      <c r="E667" s="6">
        <f>raw_data[[#This Row],[Ship_Date]]-raw_data[[#This Row],[Order_Date]]</f>
        <v>5</v>
      </c>
      <c r="F667" s="6" t="str">
        <f>IF(raw_data[[#This Row],[Delivery_Days]] &lt;= 5, "On Time", "Late")</f>
        <v>On Time</v>
      </c>
      <c r="G667" t="s">
        <v>2060</v>
      </c>
      <c r="H667" t="s">
        <v>2061</v>
      </c>
      <c r="I667" t="s">
        <v>38</v>
      </c>
      <c r="J667" t="s">
        <v>27</v>
      </c>
      <c r="K667" t="s">
        <v>28</v>
      </c>
      <c r="L667" t="s">
        <v>29</v>
      </c>
      <c r="M667" t="s">
        <v>150</v>
      </c>
      <c r="N667" t="s">
        <v>49</v>
      </c>
      <c r="O667" t="s">
        <v>32</v>
      </c>
      <c r="P667">
        <v>2</v>
      </c>
      <c r="Q667">
        <v>1858.04</v>
      </c>
      <c r="R667">
        <v>0</v>
      </c>
      <c r="S667">
        <v>3716.08</v>
      </c>
      <c r="T667">
        <v>1193.8800000000001</v>
      </c>
      <c r="U667">
        <v>1328.32</v>
      </c>
      <c r="V667" s="10">
        <f>(raw_data[[#This Row],[Profit]] / (raw_data[[#This Row],[Unit_Price]]* raw_data[[#This Row],[Quantity_Sold]]))</f>
        <v>0.35745193860196767</v>
      </c>
      <c r="W667">
        <v>253</v>
      </c>
      <c r="X667" t="s">
        <v>51</v>
      </c>
      <c r="Y667" t="s">
        <v>34</v>
      </c>
      <c r="Z667">
        <v>22.59</v>
      </c>
      <c r="AA667">
        <v>4</v>
      </c>
    </row>
    <row r="668" spans="1:27" x14ac:dyDescent="0.3">
      <c r="A668" t="s">
        <v>2062</v>
      </c>
      <c r="B668" s="1">
        <v>45647</v>
      </c>
      <c r="C668" s="1" t="str">
        <f>TEXT(raw_data[[#This Row],[Order_Date]], "mmm")</f>
        <v>Dec</v>
      </c>
      <c r="D668" s="1">
        <v>45654</v>
      </c>
      <c r="E668" s="6">
        <f>raw_data[[#This Row],[Ship_Date]]-raw_data[[#This Row],[Order_Date]]</f>
        <v>7</v>
      </c>
      <c r="F668" s="6" t="str">
        <f>IF(raw_data[[#This Row],[Delivery_Days]] &lt;= 5, "On Time", "Late")</f>
        <v>Late</v>
      </c>
      <c r="G668" t="s">
        <v>2063</v>
      </c>
      <c r="H668" t="s">
        <v>2064</v>
      </c>
      <c r="I668" t="s">
        <v>62</v>
      </c>
      <c r="J668" t="s">
        <v>39</v>
      </c>
      <c r="K668" t="s">
        <v>40</v>
      </c>
      <c r="L668" t="s">
        <v>75</v>
      </c>
      <c r="M668" t="s">
        <v>70</v>
      </c>
      <c r="N668" t="s">
        <v>31</v>
      </c>
      <c r="O668" t="s">
        <v>71</v>
      </c>
      <c r="P668">
        <v>2</v>
      </c>
      <c r="Q668">
        <v>998.71</v>
      </c>
      <c r="R668">
        <v>5</v>
      </c>
      <c r="S668">
        <v>1897.55</v>
      </c>
      <c r="T668">
        <v>805.16</v>
      </c>
      <c r="U668">
        <v>367.75</v>
      </c>
      <c r="V668" s="10">
        <f>(raw_data[[#This Row],[Profit]] / (raw_data[[#This Row],[Unit_Price]]* raw_data[[#This Row],[Quantity_Sold]]))</f>
        <v>0.18411250513161978</v>
      </c>
      <c r="W668">
        <v>92</v>
      </c>
      <c r="X668" t="s">
        <v>51</v>
      </c>
      <c r="Y668" t="s">
        <v>34</v>
      </c>
      <c r="Z668">
        <v>45.66</v>
      </c>
      <c r="AA668">
        <v>5</v>
      </c>
    </row>
    <row r="669" spans="1:27" x14ac:dyDescent="0.3">
      <c r="A669" t="s">
        <v>2065</v>
      </c>
      <c r="B669" s="1">
        <v>45433</v>
      </c>
      <c r="C669" s="1" t="str">
        <f>TEXT(raw_data[[#This Row],[Order_Date]], "mmm")</f>
        <v>May</v>
      </c>
      <c r="D669" s="1">
        <v>45434</v>
      </c>
      <c r="E669" s="6">
        <f>raw_data[[#This Row],[Ship_Date]]-raw_data[[#This Row],[Order_Date]]</f>
        <v>1</v>
      </c>
      <c r="F669" s="6" t="str">
        <f>IF(raw_data[[#This Row],[Delivery_Days]] &lt;= 5, "On Time", "Late")</f>
        <v>On Time</v>
      </c>
      <c r="G669" t="s">
        <v>2066</v>
      </c>
      <c r="H669" t="s">
        <v>2067</v>
      </c>
      <c r="I669" t="s">
        <v>38</v>
      </c>
      <c r="J669" t="s">
        <v>39</v>
      </c>
      <c r="K669" t="s">
        <v>40</v>
      </c>
      <c r="L669" t="s">
        <v>29</v>
      </c>
      <c r="M669" t="s">
        <v>117</v>
      </c>
      <c r="N669" t="s">
        <v>31</v>
      </c>
      <c r="O669" t="s">
        <v>32</v>
      </c>
      <c r="P669">
        <v>8</v>
      </c>
      <c r="Q669">
        <v>1987.79</v>
      </c>
      <c r="R669">
        <v>20</v>
      </c>
      <c r="S669">
        <v>12721.86</v>
      </c>
      <c r="T669">
        <v>1550.47</v>
      </c>
      <c r="U669">
        <v>2798.85</v>
      </c>
      <c r="V669" s="10">
        <f>(raw_data[[#This Row],[Profit]] / (raw_data[[#This Row],[Unit_Price]]* raw_data[[#This Row],[Quantity_Sold]]))</f>
        <v>0.17600262100121239</v>
      </c>
      <c r="W669">
        <v>98</v>
      </c>
      <c r="X669" t="s">
        <v>33</v>
      </c>
      <c r="Y669" t="s">
        <v>52</v>
      </c>
      <c r="Z669">
        <v>6.04</v>
      </c>
      <c r="AA669">
        <v>5</v>
      </c>
    </row>
    <row r="670" spans="1:27" x14ac:dyDescent="0.3">
      <c r="A670" t="s">
        <v>2068</v>
      </c>
      <c r="B670" s="1">
        <v>45306</v>
      </c>
      <c r="C670" s="1" t="str">
        <f>TEXT(raw_data[[#This Row],[Order_Date]], "mmm")</f>
        <v>Jan</v>
      </c>
      <c r="D670" s="1">
        <v>45310</v>
      </c>
      <c r="E670" s="6">
        <f>raw_data[[#This Row],[Ship_Date]]-raw_data[[#This Row],[Order_Date]]</f>
        <v>4</v>
      </c>
      <c r="F670" s="6" t="str">
        <f>IF(raw_data[[#This Row],[Delivery_Days]] &lt;= 5, "On Time", "Late")</f>
        <v>On Time</v>
      </c>
      <c r="G670" t="s">
        <v>2069</v>
      </c>
      <c r="H670" t="s">
        <v>2070</v>
      </c>
      <c r="I670" t="s">
        <v>26</v>
      </c>
      <c r="J670" t="s">
        <v>90</v>
      </c>
      <c r="K670" t="s">
        <v>40</v>
      </c>
      <c r="L670" t="s">
        <v>41</v>
      </c>
      <c r="M670" t="s">
        <v>117</v>
      </c>
      <c r="N670" t="s">
        <v>49</v>
      </c>
      <c r="O670" t="s">
        <v>43</v>
      </c>
      <c r="P670">
        <v>4</v>
      </c>
      <c r="Q670">
        <v>273.83999999999997</v>
      </c>
      <c r="R670">
        <v>0</v>
      </c>
      <c r="S670">
        <v>1095.3599999999999</v>
      </c>
      <c r="T670">
        <v>191.21</v>
      </c>
      <c r="U670">
        <v>330.52</v>
      </c>
      <c r="V670" s="10">
        <f>(raw_data[[#This Row],[Profit]] / (raw_data[[#This Row],[Unit_Price]]* raw_data[[#This Row],[Quantity_Sold]]))</f>
        <v>0.30174554484370436</v>
      </c>
      <c r="W670">
        <v>140</v>
      </c>
      <c r="X670" t="s">
        <v>51</v>
      </c>
      <c r="Y670" t="s">
        <v>34</v>
      </c>
      <c r="Z670">
        <v>47.9</v>
      </c>
      <c r="AA670">
        <v>3</v>
      </c>
    </row>
    <row r="671" spans="1:27" x14ac:dyDescent="0.3">
      <c r="A671" t="s">
        <v>2071</v>
      </c>
      <c r="B671" s="1">
        <v>45400</v>
      </c>
      <c r="C671" s="1" t="str">
        <f>TEXT(raw_data[[#This Row],[Order_Date]], "mmm")</f>
        <v>Apr</v>
      </c>
      <c r="D671" s="1">
        <v>45404</v>
      </c>
      <c r="E671" s="6">
        <f>raw_data[[#This Row],[Ship_Date]]-raw_data[[#This Row],[Order_Date]]</f>
        <v>4</v>
      </c>
      <c r="F671" s="6" t="str">
        <f>IF(raw_data[[#This Row],[Delivery_Days]] &lt;= 5, "On Time", "Late")</f>
        <v>On Time</v>
      </c>
      <c r="G671" t="s">
        <v>2072</v>
      </c>
      <c r="H671" t="s">
        <v>2073</v>
      </c>
      <c r="I671" t="s">
        <v>62</v>
      </c>
      <c r="J671" t="s">
        <v>63</v>
      </c>
      <c r="K671" t="s">
        <v>28</v>
      </c>
      <c r="L671" t="s">
        <v>75</v>
      </c>
      <c r="M671" t="s">
        <v>150</v>
      </c>
      <c r="N671" t="s">
        <v>31</v>
      </c>
      <c r="O671" t="s">
        <v>32</v>
      </c>
      <c r="P671">
        <v>7</v>
      </c>
      <c r="Q671">
        <v>900.32</v>
      </c>
      <c r="R671">
        <v>5</v>
      </c>
      <c r="S671">
        <v>5987.13</v>
      </c>
      <c r="T671">
        <v>607.74</v>
      </c>
      <c r="U671">
        <v>1945.66</v>
      </c>
      <c r="V671" s="10">
        <f>(raw_data[[#This Row],[Profit]] / (raw_data[[#This Row],[Unit_Price]]* raw_data[[#This Row],[Quantity_Sold]]))</f>
        <v>0.30872515169209674</v>
      </c>
      <c r="W671">
        <v>298</v>
      </c>
      <c r="X671" t="s">
        <v>51</v>
      </c>
      <c r="Y671" t="s">
        <v>34</v>
      </c>
      <c r="Z671">
        <v>40.729999999999997</v>
      </c>
      <c r="AA671">
        <v>4</v>
      </c>
    </row>
    <row r="672" spans="1:27" x14ac:dyDescent="0.3">
      <c r="A672" t="s">
        <v>2074</v>
      </c>
      <c r="B672" s="1">
        <v>45372</v>
      </c>
      <c r="C672" s="1" t="str">
        <f>TEXT(raw_data[[#This Row],[Order_Date]], "mmm")</f>
        <v>Mar</v>
      </c>
      <c r="D672" s="1">
        <v>45382</v>
      </c>
      <c r="E672" s="6">
        <f>raw_data[[#This Row],[Ship_Date]]-raw_data[[#This Row],[Order_Date]]</f>
        <v>10</v>
      </c>
      <c r="F672" s="6" t="str">
        <f>IF(raw_data[[#This Row],[Delivery_Days]] &lt;= 5, "On Time", "Late")</f>
        <v>Late</v>
      </c>
      <c r="G672" t="s">
        <v>2075</v>
      </c>
      <c r="H672" t="s">
        <v>2076</v>
      </c>
      <c r="I672" t="s">
        <v>47</v>
      </c>
      <c r="J672" t="s">
        <v>68</v>
      </c>
      <c r="K672" t="s">
        <v>57</v>
      </c>
      <c r="L672" t="s">
        <v>75</v>
      </c>
      <c r="M672" t="s">
        <v>48</v>
      </c>
      <c r="N672" t="s">
        <v>31</v>
      </c>
      <c r="O672" t="s">
        <v>71</v>
      </c>
      <c r="P672">
        <v>5</v>
      </c>
      <c r="Q672">
        <v>1212.8399999999999</v>
      </c>
      <c r="R672">
        <v>10</v>
      </c>
      <c r="S672">
        <v>5457.78</v>
      </c>
      <c r="T672">
        <v>954.35</v>
      </c>
      <c r="U672">
        <v>1163.2</v>
      </c>
      <c r="V672" s="10">
        <f>(raw_data[[#This Row],[Profit]] / (raw_data[[#This Row],[Unit_Price]]* raw_data[[#This Row],[Quantity_Sold]]))</f>
        <v>0.19181425414729067</v>
      </c>
      <c r="W672">
        <v>290</v>
      </c>
      <c r="X672" t="s">
        <v>51</v>
      </c>
      <c r="Y672" t="s">
        <v>79</v>
      </c>
      <c r="Z672">
        <v>45.41</v>
      </c>
      <c r="AA672">
        <v>1</v>
      </c>
    </row>
    <row r="673" spans="1:27" x14ac:dyDescent="0.3">
      <c r="A673" t="s">
        <v>2077</v>
      </c>
      <c r="B673" s="1">
        <v>45784</v>
      </c>
      <c r="C673" s="1" t="str">
        <f>TEXT(raw_data[[#This Row],[Order_Date]], "mmm")</f>
        <v>May</v>
      </c>
      <c r="D673" s="1">
        <v>45794</v>
      </c>
      <c r="E673" s="6">
        <f>raw_data[[#This Row],[Ship_Date]]-raw_data[[#This Row],[Order_Date]]</f>
        <v>10</v>
      </c>
      <c r="F673" s="6" t="str">
        <f>IF(raw_data[[#This Row],[Delivery_Days]] &lt;= 5, "On Time", "Late")</f>
        <v>Late</v>
      </c>
      <c r="G673" t="s">
        <v>2078</v>
      </c>
      <c r="H673" t="s">
        <v>2079</v>
      </c>
      <c r="I673" t="s">
        <v>62</v>
      </c>
      <c r="J673" t="s">
        <v>98</v>
      </c>
      <c r="K673" t="s">
        <v>40</v>
      </c>
      <c r="L673" t="s">
        <v>41</v>
      </c>
      <c r="M673" t="s">
        <v>58</v>
      </c>
      <c r="N673" t="s">
        <v>31</v>
      </c>
      <c r="O673" t="s">
        <v>32</v>
      </c>
      <c r="P673">
        <v>5</v>
      </c>
      <c r="Q673">
        <v>1918.29</v>
      </c>
      <c r="R673">
        <v>20</v>
      </c>
      <c r="S673">
        <v>7673.16</v>
      </c>
      <c r="T673">
        <v>1386.81</v>
      </c>
      <c r="U673">
        <v>2125.92</v>
      </c>
      <c r="V673" s="10">
        <f>(raw_data[[#This Row],[Profit]] / (raw_data[[#This Row],[Unit_Price]]* raw_data[[#This Row],[Quantity_Sold]]))</f>
        <v>0.22164740471982858</v>
      </c>
      <c r="W673">
        <v>58</v>
      </c>
      <c r="X673" t="s">
        <v>33</v>
      </c>
      <c r="Y673" t="s">
        <v>79</v>
      </c>
      <c r="Z673">
        <v>24.32</v>
      </c>
      <c r="AA673">
        <v>2</v>
      </c>
    </row>
    <row r="674" spans="1:27" x14ac:dyDescent="0.3">
      <c r="A674" t="s">
        <v>2080</v>
      </c>
      <c r="B674" s="1">
        <v>45319</v>
      </c>
      <c r="C674" s="1" t="str">
        <f>TEXT(raw_data[[#This Row],[Order_Date]], "mmm")</f>
        <v>Jan</v>
      </c>
      <c r="D674" s="1">
        <v>45325</v>
      </c>
      <c r="E674" s="6">
        <f>raw_data[[#This Row],[Ship_Date]]-raw_data[[#This Row],[Order_Date]]</f>
        <v>6</v>
      </c>
      <c r="F674" s="6" t="str">
        <f>IF(raw_data[[#This Row],[Delivery_Days]] &lt;= 5, "On Time", "Late")</f>
        <v>Late</v>
      </c>
      <c r="G674" t="s">
        <v>2081</v>
      </c>
      <c r="H674" t="s">
        <v>2082</v>
      </c>
      <c r="I674" t="s">
        <v>26</v>
      </c>
      <c r="J674" t="s">
        <v>94</v>
      </c>
      <c r="K674" t="s">
        <v>28</v>
      </c>
      <c r="L674" t="s">
        <v>41</v>
      </c>
      <c r="M674" t="s">
        <v>70</v>
      </c>
      <c r="N674" t="s">
        <v>49</v>
      </c>
      <c r="O674" t="s">
        <v>43</v>
      </c>
      <c r="P674">
        <v>6</v>
      </c>
      <c r="Q674">
        <v>469.61</v>
      </c>
      <c r="R674">
        <v>10</v>
      </c>
      <c r="S674">
        <v>2535.89</v>
      </c>
      <c r="T674">
        <v>302.2</v>
      </c>
      <c r="U674">
        <v>904.01</v>
      </c>
      <c r="V674" s="10">
        <f>(raw_data[[#This Row],[Profit]] / (raw_data[[#This Row],[Unit_Price]]* raw_data[[#This Row],[Quantity_Sold]]))</f>
        <v>0.3208371485558939</v>
      </c>
      <c r="W674">
        <v>352</v>
      </c>
      <c r="X674" t="s">
        <v>33</v>
      </c>
      <c r="Y674" t="s">
        <v>52</v>
      </c>
      <c r="Z674">
        <v>19.8</v>
      </c>
      <c r="AA674">
        <v>4</v>
      </c>
    </row>
    <row r="675" spans="1:27" x14ac:dyDescent="0.3">
      <c r="A675" t="s">
        <v>2083</v>
      </c>
      <c r="B675" s="1">
        <v>45874</v>
      </c>
      <c r="C675" s="1" t="str">
        <f>TEXT(raw_data[[#This Row],[Order_Date]], "mmm")</f>
        <v>Aug</v>
      </c>
      <c r="D675" s="1">
        <v>45878</v>
      </c>
      <c r="E675" s="6">
        <f>raw_data[[#This Row],[Ship_Date]]-raw_data[[#This Row],[Order_Date]]</f>
        <v>4</v>
      </c>
      <c r="F675" s="6" t="str">
        <f>IF(raw_data[[#This Row],[Delivery_Days]] &lt;= 5, "On Time", "Late")</f>
        <v>On Time</v>
      </c>
      <c r="G675" t="s">
        <v>2084</v>
      </c>
      <c r="H675" t="s">
        <v>2085</v>
      </c>
      <c r="I675" t="s">
        <v>26</v>
      </c>
      <c r="J675" t="s">
        <v>94</v>
      </c>
      <c r="K675" t="s">
        <v>28</v>
      </c>
      <c r="L675" t="s">
        <v>41</v>
      </c>
      <c r="M675" t="s">
        <v>42</v>
      </c>
      <c r="N675" t="s">
        <v>31</v>
      </c>
      <c r="O675" t="s">
        <v>83</v>
      </c>
      <c r="P675">
        <v>5</v>
      </c>
      <c r="Q675">
        <v>179.16</v>
      </c>
      <c r="R675">
        <v>20</v>
      </c>
      <c r="S675">
        <v>716.64</v>
      </c>
      <c r="T675">
        <v>118.9</v>
      </c>
      <c r="U675">
        <v>241.04</v>
      </c>
      <c r="V675" s="10">
        <f>(raw_data[[#This Row],[Profit]] / (raw_data[[#This Row],[Unit_Price]]* raw_data[[#This Row],[Quantity_Sold]]))</f>
        <v>0.26907791917838803</v>
      </c>
      <c r="W675">
        <v>484</v>
      </c>
      <c r="X675" t="s">
        <v>33</v>
      </c>
      <c r="Y675" t="s">
        <v>52</v>
      </c>
      <c r="Z675">
        <v>45.17</v>
      </c>
      <c r="AA675">
        <v>4</v>
      </c>
    </row>
    <row r="676" spans="1:27" x14ac:dyDescent="0.3">
      <c r="A676" t="s">
        <v>2086</v>
      </c>
      <c r="B676" s="1">
        <v>45664</v>
      </c>
      <c r="C676" s="1" t="str">
        <f>TEXT(raw_data[[#This Row],[Order_Date]], "mmm")</f>
        <v>Jan</v>
      </c>
      <c r="D676" s="1">
        <v>45669</v>
      </c>
      <c r="E676" s="6">
        <f>raw_data[[#This Row],[Ship_Date]]-raw_data[[#This Row],[Order_Date]]</f>
        <v>5</v>
      </c>
      <c r="F676" s="6" t="str">
        <f>IF(raw_data[[#This Row],[Delivery_Days]] &lt;= 5, "On Time", "Late")</f>
        <v>On Time</v>
      </c>
      <c r="G676" t="s">
        <v>2087</v>
      </c>
      <c r="H676" t="s">
        <v>2088</v>
      </c>
      <c r="I676" t="s">
        <v>47</v>
      </c>
      <c r="J676" t="s">
        <v>68</v>
      </c>
      <c r="K676" t="s">
        <v>57</v>
      </c>
      <c r="L676" t="s">
        <v>69</v>
      </c>
      <c r="M676" t="s">
        <v>117</v>
      </c>
      <c r="N676" t="s">
        <v>49</v>
      </c>
      <c r="O676" t="s">
        <v>32</v>
      </c>
      <c r="P676">
        <v>1</v>
      </c>
      <c r="Q676">
        <v>436.39</v>
      </c>
      <c r="R676">
        <v>15</v>
      </c>
      <c r="S676">
        <v>370.93</v>
      </c>
      <c r="T676">
        <v>327.12</v>
      </c>
      <c r="U676">
        <v>92.88</v>
      </c>
      <c r="V676" s="10">
        <f>(raw_data[[#This Row],[Profit]] / (raw_data[[#This Row],[Unit_Price]]* raw_data[[#This Row],[Quantity_Sold]]))</f>
        <v>0.2128371410893925</v>
      </c>
      <c r="W676">
        <v>231</v>
      </c>
      <c r="X676" t="s">
        <v>33</v>
      </c>
      <c r="Y676" t="s">
        <v>52</v>
      </c>
      <c r="Z676">
        <v>19.71</v>
      </c>
      <c r="AA676">
        <v>4</v>
      </c>
    </row>
    <row r="677" spans="1:27" x14ac:dyDescent="0.3">
      <c r="A677" t="s">
        <v>2089</v>
      </c>
      <c r="B677" s="1">
        <v>45737</v>
      </c>
      <c r="C677" s="1" t="str">
        <f>TEXT(raw_data[[#This Row],[Order_Date]], "mmm")</f>
        <v>Mar</v>
      </c>
      <c r="D677" s="1">
        <v>45742</v>
      </c>
      <c r="E677" s="6">
        <f>raw_data[[#This Row],[Ship_Date]]-raw_data[[#This Row],[Order_Date]]</f>
        <v>5</v>
      </c>
      <c r="F677" s="6" t="str">
        <f>IF(raw_data[[#This Row],[Delivery_Days]] &lt;= 5, "On Time", "Late")</f>
        <v>On Time</v>
      </c>
      <c r="G677" t="s">
        <v>2090</v>
      </c>
      <c r="H677" t="s">
        <v>2091</v>
      </c>
      <c r="I677" t="s">
        <v>38</v>
      </c>
      <c r="J677" t="s">
        <v>56</v>
      </c>
      <c r="K677" t="s">
        <v>57</v>
      </c>
      <c r="L677" t="s">
        <v>29</v>
      </c>
      <c r="M677" t="s">
        <v>30</v>
      </c>
      <c r="N677" t="s">
        <v>31</v>
      </c>
      <c r="O677" t="s">
        <v>32</v>
      </c>
      <c r="P677">
        <v>10</v>
      </c>
      <c r="Q677">
        <v>84.78</v>
      </c>
      <c r="R677">
        <v>0</v>
      </c>
      <c r="S677">
        <v>847.8</v>
      </c>
      <c r="T677">
        <v>74.05</v>
      </c>
      <c r="U677">
        <v>107.3</v>
      </c>
      <c r="V677" s="10">
        <f>(raw_data[[#This Row],[Profit]] / (raw_data[[#This Row],[Unit_Price]]* raw_data[[#This Row],[Quantity_Sold]]))</f>
        <v>0.12656286860108518</v>
      </c>
      <c r="W677">
        <v>458</v>
      </c>
      <c r="X677" t="s">
        <v>33</v>
      </c>
      <c r="Y677" t="s">
        <v>79</v>
      </c>
      <c r="Z677">
        <v>34.01</v>
      </c>
      <c r="AA677">
        <v>1</v>
      </c>
    </row>
    <row r="678" spans="1:27" x14ac:dyDescent="0.3">
      <c r="A678" t="s">
        <v>2092</v>
      </c>
      <c r="B678" s="1">
        <v>45488</v>
      </c>
      <c r="C678" s="1" t="str">
        <f>TEXT(raw_data[[#This Row],[Order_Date]], "mmm")</f>
        <v>Jul</v>
      </c>
      <c r="D678" s="1">
        <v>45495</v>
      </c>
      <c r="E678" s="6">
        <f>raw_data[[#This Row],[Ship_Date]]-raw_data[[#This Row],[Order_Date]]</f>
        <v>7</v>
      </c>
      <c r="F678" s="6" t="str">
        <f>IF(raw_data[[#This Row],[Delivery_Days]] &lt;= 5, "On Time", "Late")</f>
        <v>Late</v>
      </c>
      <c r="G678" t="s">
        <v>2093</v>
      </c>
      <c r="H678" t="s">
        <v>2094</v>
      </c>
      <c r="I678" t="s">
        <v>26</v>
      </c>
      <c r="J678" t="s">
        <v>98</v>
      </c>
      <c r="K678" t="s">
        <v>40</v>
      </c>
      <c r="L678" t="s">
        <v>29</v>
      </c>
      <c r="M678" t="s">
        <v>48</v>
      </c>
      <c r="N678" t="s">
        <v>31</v>
      </c>
      <c r="O678" t="s">
        <v>50</v>
      </c>
      <c r="P678">
        <v>5</v>
      </c>
      <c r="Q678">
        <v>1460.34</v>
      </c>
      <c r="R678">
        <v>10</v>
      </c>
      <c r="S678">
        <v>6571.53</v>
      </c>
      <c r="T678">
        <v>1206.4000000000001</v>
      </c>
      <c r="U678">
        <v>1142.73</v>
      </c>
      <c r="V678" s="10">
        <f>(raw_data[[#This Row],[Profit]] / (raw_data[[#This Row],[Unit_Price]]* raw_data[[#This Row],[Quantity_Sold]]))</f>
        <v>0.1565019105139899</v>
      </c>
      <c r="W678">
        <v>313</v>
      </c>
      <c r="X678" t="s">
        <v>33</v>
      </c>
      <c r="Y678" t="s">
        <v>79</v>
      </c>
      <c r="Z678">
        <v>18.43</v>
      </c>
      <c r="AA678">
        <v>4</v>
      </c>
    </row>
    <row r="679" spans="1:27" x14ac:dyDescent="0.3">
      <c r="A679" t="s">
        <v>2095</v>
      </c>
      <c r="B679" s="1">
        <v>45909</v>
      </c>
      <c r="C679" s="1" t="str">
        <f>TEXT(raw_data[[#This Row],[Order_Date]], "mmm")</f>
        <v>Sep</v>
      </c>
      <c r="D679" s="1">
        <v>45910</v>
      </c>
      <c r="E679" s="6">
        <f>raw_data[[#This Row],[Ship_Date]]-raw_data[[#This Row],[Order_Date]]</f>
        <v>1</v>
      </c>
      <c r="F679" s="6" t="str">
        <f>IF(raw_data[[#This Row],[Delivery_Days]] &lt;= 5, "On Time", "Late")</f>
        <v>On Time</v>
      </c>
      <c r="G679" t="s">
        <v>2096</v>
      </c>
      <c r="H679" t="s">
        <v>2097</v>
      </c>
      <c r="I679" t="s">
        <v>38</v>
      </c>
      <c r="J679" t="s">
        <v>98</v>
      </c>
      <c r="K679" t="s">
        <v>40</v>
      </c>
      <c r="L679" t="s">
        <v>29</v>
      </c>
      <c r="M679" t="s">
        <v>117</v>
      </c>
      <c r="N679" t="s">
        <v>49</v>
      </c>
      <c r="O679" t="s">
        <v>43</v>
      </c>
      <c r="P679">
        <v>2</v>
      </c>
      <c r="Q679">
        <v>1878.52</v>
      </c>
      <c r="R679">
        <v>0</v>
      </c>
      <c r="S679">
        <v>3757.04</v>
      </c>
      <c r="T679">
        <v>1253.3599999999999</v>
      </c>
      <c r="U679">
        <v>1250.32</v>
      </c>
      <c r="V679" s="10">
        <f>(raw_data[[#This Row],[Profit]] / (raw_data[[#This Row],[Unit_Price]]* raw_data[[#This Row],[Quantity_Sold]]))</f>
        <v>0.33279390158209654</v>
      </c>
      <c r="W679">
        <v>441</v>
      </c>
      <c r="X679" t="s">
        <v>51</v>
      </c>
      <c r="Y679" t="s">
        <v>34</v>
      </c>
      <c r="Z679">
        <v>12.66</v>
      </c>
      <c r="AA679">
        <v>2</v>
      </c>
    </row>
    <row r="680" spans="1:27" x14ac:dyDescent="0.3">
      <c r="A680" t="s">
        <v>2098</v>
      </c>
      <c r="B680" s="1">
        <v>45547</v>
      </c>
      <c r="C680" s="1" t="str">
        <f>TEXT(raw_data[[#This Row],[Order_Date]], "mmm")</f>
        <v>Sep</v>
      </c>
      <c r="D680" s="1">
        <v>45552</v>
      </c>
      <c r="E680" s="6">
        <f>raw_data[[#This Row],[Ship_Date]]-raw_data[[#This Row],[Order_Date]]</f>
        <v>5</v>
      </c>
      <c r="F680" s="6" t="str">
        <f>IF(raw_data[[#This Row],[Delivery_Days]] &lt;= 5, "On Time", "Late")</f>
        <v>On Time</v>
      </c>
      <c r="G680" t="s">
        <v>2099</v>
      </c>
      <c r="H680" t="s">
        <v>2100</v>
      </c>
      <c r="I680" t="s">
        <v>26</v>
      </c>
      <c r="J680" t="s">
        <v>94</v>
      </c>
      <c r="K680" t="s">
        <v>28</v>
      </c>
      <c r="L680" t="s">
        <v>29</v>
      </c>
      <c r="M680" t="s">
        <v>58</v>
      </c>
      <c r="N680" t="s">
        <v>31</v>
      </c>
      <c r="O680" t="s">
        <v>43</v>
      </c>
      <c r="P680">
        <v>1</v>
      </c>
      <c r="Q680">
        <v>556.39</v>
      </c>
      <c r="R680">
        <v>0</v>
      </c>
      <c r="S680">
        <v>556.39</v>
      </c>
      <c r="T680">
        <v>341.85</v>
      </c>
      <c r="U680">
        <v>214.54</v>
      </c>
      <c r="V680" s="10">
        <f>(raw_data[[#This Row],[Profit]] / (raw_data[[#This Row],[Unit_Price]]* raw_data[[#This Row],[Quantity_Sold]]))</f>
        <v>0.38559283955498841</v>
      </c>
      <c r="W680">
        <v>352</v>
      </c>
      <c r="X680" t="s">
        <v>51</v>
      </c>
      <c r="Y680" t="s">
        <v>79</v>
      </c>
      <c r="Z680">
        <v>36.44</v>
      </c>
      <c r="AA680">
        <v>2</v>
      </c>
    </row>
    <row r="681" spans="1:27" x14ac:dyDescent="0.3">
      <c r="A681" t="s">
        <v>2101</v>
      </c>
      <c r="B681" s="1">
        <v>45474</v>
      </c>
      <c r="C681" s="1" t="str">
        <f>TEXT(raw_data[[#This Row],[Order_Date]], "mmm")</f>
        <v>Jul</v>
      </c>
      <c r="D681" s="1">
        <v>45481</v>
      </c>
      <c r="E681" s="6">
        <f>raw_data[[#This Row],[Ship_Date]]-raw_data[[#This Row],[Order_Date]]</f>
        <v>7</v>
      </c>
      <c r="F681" s="6" t="str">
        <f>IF(raw_data[[#This Row],[Delivery_Days]] &lt;= 5, "On Time", "Late")</f>
        <v>Late</v>
      </c>
      <c r="G681" t="s">
        <v>2102</v>
      </c>
      <c r="H681" t="s">
        <v>2103</v>
      </c>
      <c r="I681" t="s">
        <v>47</v>
      </c>
      <c r="J681" t="s">
        <v>98</v>
      </c>
      <c r="K681" t="s">
        <v>40</v>
      </c>
      <c r="L681" t="s">
        <v>29</v>
      </c>
      <c r="M681" t="s">
        <v>127</v>
      </c>
      <c r="N681" t="s">
        <v>49</v>
      </c>
      <c r="O681" t="s">
        <v>83</v>
      </c>
      <c r="P681">
        <v>3</v>
      </c>
      <c r="Q681">
        <v>672.7</v>
      </c>
      <c r="R681">
        <v>20</v>
      </c>
      <c r="S681">
        <v>1614.48</v>
      </c>
      <c r="T681">
        <v>582.79</v>
      </c>
      <c r="U681">
        <v>215.78</v>
      </c>
      <c r="V681" s="10">
        <f>(raw_data[[#This Row],[Profit]] / (raw_data[[#This Row],[Unit_Price]]* raw_data[[#This Row],[Quantity_Sold]]))</f>
        <v>0.10692235270799266</v>
      </c>
      <c r="W681">
        <v>270</v>
      </c>
      <c r="X681" t="s">
        <v>33</v>
      </c>
      <c r="Y681" t="s">
        <v>52</v>
      </c>
      <c r="Z681">
        <v>26.51</v>
      </c>
      <c r="AA681">
        <v>4</v>
      </c>
    </row>
    <row r="682" spans="1:27" x14ac:dyDescent="0.3">
      <c r="A682" t="s">
        <v>2104</v>
      </c>
      <c r="B682" s="1">
        <v>45318</v>
      </c>
      <c r="C682" s="1" t="str">
        <f>TEXT(raw_data[[#This Row],[Order_Date]], "mmm")</f>
        <v>Jan</v>
      </c>
      <c r="D682" s="1">
        <v>45324</v>
      </c>
      <c r="E682" s="6">
        <f>raw_data[[#This Row],[Ship_Date]]-raw_data[[#This Row],[Order_Date]]</f>
        <v>6</v>
      </c>
      <c r="F682" s="6" t="str">
        <f>IF(raw_data[[#This Row],[Delivery_Days]] &lt;= 5, "On Time", "Late")</f>
        <v>Late</v>
      </c>
      <c r="G682" t="s">
        <v>2105</v>
      </c>
      <c r="H682" t="s">
        <v>2106</v>
      </c>
      <c r="I682" t="s">
        <v>38</v>
      </c>
      <c r="J682" t="s">
        <v>63</v>
      </c>
      <c r="K682" t="s">
        <v>28</v>
      </c>
      <c r="L682" t="s">
        <v>69</v>
      </c>
      <c r="M682" t="s">
        <v>150</v>
      </c>
      <c r="N682" t="s">
        <v>49</v>
      </c>
      <c r="O682" t="s">
        <v>32</v>
      </c>
      <c r="P682">
        <v>5</v>
      </c>
      <c r="Q682">
        <v>490.37</v>
      </c>
      <c r="R682">
        <v>10</v>
      </c>
      <c r="S682">
        <v>2206.66</v>
      </c>
      <c r="T682">
        <v>398.87</v>
      </c>
      <c r="U682">
        <v>411.75</v>
      </c>
      <c r="V682" s="10">
        <f>(raw_data[[#This Row],[Profit]] / (raw_data[[#This Row],[Unit_Price]]* raw_data[[#This Row],[Quantity_Sold]]))</f>
        <v>0.16793441686889493</v>
      </c>
      <c r="W682">
        <v>38</v>
      </c>
      <c r="X682" t="s">
        <v>51</v>
      </c>
      <c r="Y682" t="s">
        <v>34</v>
      </c>
      <c r="Z682">
        <v>14.56</v>
      </c>
      <c r="AA682">
        <v>2</v>
      </c>
    </row>
    <row r="683" spans="1:27" x14ac:dyDescent="0.3">
      <c r="A683" t="s">
        <v>2107</v>
      </c>
      <c r="B683" s="1">
        <v>45581</v>
      </c>
      <c r="C683" s="1" t="str">
        <f>TEXT(raw_data[[#This Row],[Order_Date]], "mmm")</f>
        <v>Oct</v>
      </c>
      <c r="D683" s="1">
        <v>45590</v>
      </c>
      <c r="E683" s="6">
        <f>raw_data[[#This Row],[Ship_Date]]-raw_data[[#This Row],[Order_Date]]</f>
        <v>9</v>
      </c>
      <c r="F683" s="6" t="str">
        <f>IF(raw_data[[#This Row],[Delivery_Days]] &lt;= 5, "On Time", "Late")</f>
        <v>Late</v>
      </c>
      <c r="G683" t="s">
        <v>2108</v>
      </c>
      <c r="H683" t="s">
        <v>2109</v>
      </c>
      <c r="I683" t="s">
        <v>62</v>
      </c>
      <c r="J683" t="s">
        <v>98</v>
      </c>
      <c r="K683" t="s">
        <v>40</v>
      </c>
      <c r="L683" t="s">
        <v>75</v>
      </c>
      <c r="M683" t="s">
        <v>137</v>
      </c>
      <c r="N683" t="s">
        <v>31</v>
      </c>
      <c r="O683" t="s">
        <v>50</v>
      </c>
      <c r="P683">
        <v>6</v>
      </c>
      <c r="Q683">
        <v>1000.91</v>
      </c>
      <c r="R683">
        <v>5</v>
      </c>
      <c r="S683">
        <v>5705.19</v>
      </c>
      <c r="T683">
        <v>844.97</v>
      </c>
      <c r="U683">
        <v>888.86</v>
      </c>
      <c r="V683" s="10">
        <f>(raw_data[[#This Row],[Profit]] / (raw_data[[#This Row],[Unit_Price]]* raw_data[[#This Row],[Quantity_Sold]]))</f>
        <v>0.14800864546595932</v>
      </c>
      <c r="W683">
        <v>335</v>
      </c>
      <c r="X683" t="s">
        <v>33</v>
      </c>
      <c r="Y683" t="s">
        <v>52</v>
      </c>
      <c r="Z683">
        <v>9.75</v>
      </c>
      <c r="AA683">
        <v>2</v>
      </c>
    </row>
    <row r="684" spans="1:27" x14ac:dyDescent="0.3">
      <c r="A684" t="s">
        <v>2110</v>
      </c>
      <c r="B684" s="1">
        <v>45732</v>
      </c>
      <c r="C684" s="1" t="str">
        <f>TEXT(raw_data[[#This Row],[Order_Date]], "mmm")</f>
        <v>Mar</v>
      </c>
      <c r="D684" s="1">
        <v>45739</v>
      </c>
      <c r="E684" s="6">
        <f>raw_data[[#This Row],[Ship_Date]]-raw_data[[#This Row],[Order_Date]]</f>
        <v>7</v>
      </c>
      <c r="F684" s="6" t="str">
        <f>IF(raw_data[[#This Row],[Delivery_Days]] &lt;= 5, "On Time", "Late")</f>
        <v>Late</v>
      </c>
      <c r="G684" t="s">
        <v>2111</v>
      </c>
      <c r="H684" t="s">
        <v>2112</v>
      </c>
      <c r="I684" t="s">
        <v>38</v>
      </c>
      <c r="J684" t="s">
        <v>56</v>
      </c>
      <c r="K684" t="s">
        <v>57</v>
      </c>
      <c r="L684" t="s">
        <v>69</v>
      </c>
      <c r="M684" t="s">
        <v>48</v>
      </c>
      <c r="N684" t="s">
        <v>49</v>
      </c>
      <c r="O684" t="s">
        <v>43</v>
      </c>
      <c r="P684">
        <v>10</v>
      </c>
      <c r="Q684">
        <v>1951.38</v>
      </c>
      <c r="R684">
        <v>20</v>
      </c>
      <c r="S684">
        <v>15611.04</v>
      </c>
      <c r="T684">
        <v>1289.68</v>
      </c>
      <c r="U684">
        <v>5293.6</v>
      </c>
      <c r="V684" s="10">
        <f>(raw_data[[#This Row],[Profit]] / (raw_data[[#This Row],[Unit_Price]]* raw_data[[#This Row],[Quantity_Sold]]))</f>
        <v>0.27127468765694018</v>
      </c>
      <c r="W684">
        <v>216</v>
      </c>
      <c r="X684" t="s">
        <v>33</v>
      </c>
      <c r="Y684" t="s">
        <v>52</v>
      </c>
      <c r="Z684">
        <v>18.82</v>
      </c>
      <c r="AA684">
        <v>5</v>
      </c>
    </row>
    <row r="685" spans="1:27" x14ac:dyDescent="0.3">
      <c r="A685" t="s">
        <v>2113</v>
      </c>
      <c r="B685" s="1">
        <v>45872</v>
      </c>
      <c r="C685" s="1" t="str">
        <f>TEXT(raw_data[[#This Row],[Order_Date]], "mmm")</f>
        <v>Aug</v>
      </c>
      <c r="D685" s="1">
        <v>45880</v>
      </c>
      <c r="E685" s="6">
        <f>raw_data[[#This Row],[Ship_Date]]-raw_data[[#This Row],[Order_Date]]</f>
        <v>8</v>
      </c>
      <c r="F685" s="6" t="str">
        <f>IF(raw_data[[#This Row],[Delivery_Days]] &lt;= 5, "On Time", "Late")</f>
        <v>Late</v>
      </c>
      <c r="G685" t="s">
        <v>2114</v>
      </c>
      <c r="H685" t="s">
        <v>2115</v>
      </c>
      <c r="I685" t="s">
        <v>38</v>
      </c>
      <c r="J685" t="s">
        <v>27</v>
      </c>
      <c r="K685" t="s">
        <v>28</v>
      </c>
      <c r="L685" t="s">
        <v>41</v>
      </c>
      <c r="M685" t="s">
        <v>150</v>
      </c>
      <c r="N685" t="s">
        <v>31</v>
      </c>
      <c r="O685" t="s">
        <v>32</v>
      </c>
      <c r="P685">
        <v>2</v>
      </c>
      <c r="Q685">
        <v>1758.58</v>
      </c>
      <c r="R685">
        <v>5</v>
      </c>
      <c r="S685">
        <v>3341.3</v>
      </c>
      <c r="T685">
        <v>1063.9000000000001</v>
      </c>
      <c r="U685">
        <v>1319.89</v>
      </c>
      <c r="V685" s="10">
        <f>(raw_data[[#This Row],[Profit]] / (raw_data[[#This Row],[Unit_Price]]* raw_data[[#This Row],[Quantity_Sold]]))</f>
        <v>0.3752715258902069</v>
      </c>
      <c r="W685">
        <v>243</v>
      </c>
      <c r="X685" t="s">
        <v>51</v>
      </c>
      <c r="Y685" t="s">
        <v>79</v>
      </c>
      <c r="Z685">
        <v>16.95</v>
      </c>
      <c r="AA685">
        <v>5</v>
      </c>
    </row>
    <row r="686" spans="1:27" x14ac:dyDescent="0.3">
      <c r="A686" t="s">
        <v>2116</v>
      </c>
      <c r="B686" s="1">
        <v>45469</v>
      </c>
      <c r="C686" s="1" t="str">
        <f>TEXT(raw_data[[#This Row],[Order_Date]], "mmm")</f>
        <v>Jun</v>
      </c>
      <c r="D686" s="1">
        <v>45475</v>
      </c>
      <c r="E686" s="6">
        <f>raw_data[[#This Row],[Ship_Date]]-raw_data[[#This Row],[Order_Date]]</f>
        <v>6</v>
      </c>
      <c r="F686" s="6" t="str">
        <f>IF(raw_data[[#This Row],[Delivery_Days]] &lt;= 5, "On Time", "Late")</f>
        <v>Late</v>
      </c>
      <c r="G686" t="s">
        <v>2117</v>
      </c>
      <c r="H686" t="s">
        <v>2118</v>
      </c>
      <c r="I686" t="s">
        <v>26</v>
      </c>
      <c r="J686" t="s">
        <v>27</v>
      </c>
      <c r="K686" t="s">
        <v>28</v>
      </c>
      <c r="L686" t="s">
        <v>69</v>
      </c>
      <c r="M686" t="s">
        <v>48</v>
      </c>
      <c r="N686" t="s">
        <v>31</v>
      </c>
      <c r="O686" t="s">
        <v>43</v>
      </c>
      <c r="P686">
        <v>7</v>
      </c>
      <c r="Q686">
        <v>463.53</v>
      </c>
      <c r="R686">
        <v>20</v>
      </c>
      <c r="S686">
        <v>2595.77</v>
      </c>
      <c r="T686">
        <v>338.03</v>
      </c>
      <c r="U686">
        <v>702.8</v>
      </c>
      <c r="V686" s="10">
        <f>(raw_data[[#This Row],[Profit]] / (raw_data[[#This Row],[Unit_Price]]* raw_data[[#This Row],[Quantity_Sold]]))</f>
        <v>0.21659870990011432</v>
      </c>
      <c r="W686">
        <v>189</v>
      </c>
      <c r="X686" t="s">
        <v>33</v>
      </c>
      <c r="Y686" t="s">
        <v>34</v>
      </c>
      <c r="Z686">
        <v>34.19</v>
      </c>
      <c r="AA686">
        <v>4</v>
      </c>
    </row>
    <row r="687" spans="1:27" x14ac:dyDescent="0.3">
      <c r="A687" t="s">
        <v>2119</v>
      </c>
      <c r="B687" s="1">
        <v>45339</v>
      </c>
      <c r="C687" s="1" t="str">
        <f>TEXT(raw_data[[#This Row],[Order_Date]], "mmm")</f>
        <v>Feb</v>
      </c>
      <c r="D687" s="1">
        <v>45347</v>
      </c>
      <c r="E687" s="6">
        <f>raw_data[[#This Row],[Ship_Date]]-raw_data[[#This Row],[Order_Date]]</f>
        <v>8</v>
      </c>
      <c r="F687" s="6" t="str">
        <f>IF(raw_data[[#This Row],[Delivery_Days]] &lt;= 5, "On Time", "Late")</f>
        <v>Late</v>
      </c>
      <c r="G687" t="s">
        <v>2120</v>
      </c>
      <c r="H687" t="s">
        <v>2121</v>
      </c>
      <c r="I687" t="s">
        <v>47</v>
      </c>
      <c r="J687" t="s">
        <v>56</v>
      </c>
      <c r="K687" t="s">
        <v>57</v>
      </c>
      <c r="L687" t="s">
        <v>69</v>
      </c>
      <c r="M687" t="s">
        <v>137</v>
      </c>
      <c r="N687" t="s">
        <v>49</v>
      </c>
      <c r="O687" t="s">
        <v>32</v>
      </c>
      <c r="P687">
        <v>10</v>
      </c>
      <c r="Q687">
        <v>835.25</v>
      </c>
      <c r="R687">
        <v>10</v>
      </c>
      <c r="S687">
        <v>7517.25</v>
      </c>
      <c r="T687">
        <v>633.85</v>
      </c>
      <c r="U687">
        <v>1812.6</v>
      </c>
      <c r="V687" s="10">
        <f>(raw_data[[#This Row],[Profit]] / (raw_data[[#This Row],[Unit_Price]]* raw_data[[#This Row],[Quantity_Sold]]))</f>
        <v>0.2170128703980844</v>
      </c>
      <c r="W687">
        <v>330</v>
      </c>
      <c r="X687" t="s">
        <v>33</v>
      </c>
      <c r="Y687" t="s">
        <v>34</v>
      </c>
      <c r="Z687">
        <v>14.88</v>
      </c>
      <c r="AA687">
        <v>1</v>
      </c>
    </row>
    <row r="688" spans="1:27" x14ac:dyDescent="0.3">
      <c r="A688" t="s">
        <v>2122</v>
      </c>
      <c r="B688" s="1">
        <v>45827</v>
      </c>
      <c r="C688" s="1" t="str">
        <f>TEXT(raw_data[[#This Row],[Order_Date]], "mmm")</f>
        <v>Jun</v>
      </c>
      <c r="D688" s="1">
        <v>45837</v>
      </c>
      <c r="E688" s="6">
        <f>raw_data[[#This Row],[Ship_Date]]-raw_data[[#This Row],[Order_Date]]</f>
        <v>10</v>
      </c>
      <c r="F688" s="6" t="str">
        <f>IF(raw_data[[#This Row],[Delivery_Days]] &lt;= 5, "On Time", "Late")</f>
        <v>Late</v>
      </c>
      <c r="G688" t="s">
        <v>2123</v>
      </c>
      <c r="H688" t="s">
        <v>2124</v>
      </c>
      <c r="I688" t="s">
        <v>47</v>
      </c>
      <c r="J688" t="s">
        <v>39</v>
      </c>
      <c r="K688" t="s">
        <v>40</v>
      </c>
      <c r="L688" t="s">
        <v>69</v>
      </c>
      <c r="M688" t="s">
        <v>137</v>
      </c>
      <c r="N688" t="s">
        <v>31</v>
      </c>
      <c r="O688" t="s">
        <v>50</v>
      </c>
      <c r="P688">
        <v>2</v>
      </c>
      <c r="Q688">
        <v>178.4</v>
      </c>
      <c r="R688">
        <v>10</v>
      </c>
      <c r="S688">
        <v>321.12</v>
      </c>
      <c r="T688">
        <v>119.16</v>
      </c>
      <c r="U688">
        <v>106.63</v>
      </c>
      <c r="V688" s="10">
        <f>(raw_data[[#This Row],[Profit]] / (raw_data[[#This Row],[Unit_Price]]* raw_data[[#This Row],[Quantity_Sold]]))</f>
        <v>0.29885089686098654</v>
      </c>
      <c r="W688">
        <v>51</v>
      </c>
      <c r="X688" t="s">
        <v>33</v>
      </c>
      <c r="Y688" t="s">
        <v>52</v>
      </c>
      <c r="Z688">
        <v>42.08</v>
      </c>
      <c r="AA688">
        <v>3</v>
      </c>
    </row>
    <row r="689" spans="1:27" x14ac:dyDescent="0.3">
      <c r="A689" t="s">
        <v>2125</v>
      </c>
      <c r="B689" s="1">
        <v>45304</v>
      </c>
      <c r="C689" s="1" t="str">
        <f>TEXT(raw_data[[#This Row],[Order_Date]], "mmm")</f>
        <v>Jan</v>
      </c>
      <c r="D689" s="1">
        <v>45309</v>
      </c>
      <c r="E689" s="6">
        <f>raw_data[[#This Row],[Ship_Date]]-raw_data[[#This Row],[Order_Date]]</f>
        <v>5</v>
      </c>
      <c r="F689" s="6" t="str">
        <f>IF(raw_data[[#This Row],[Delivery_Days]] &lt;= 5, "On Time", "Late")</f>
        <v>On Time</v>
      </c>
      <c r="G689" t="s">
        <v>2126</v>
      </c>
      <c r="H689" t="s">
        <v>2127</v>
      </c>
      <c r="I689" t="s">
        <v>26</v>
      </c>
      <c r="J689" t="s">
        <v>98</v>
      </c>
      <c r="K689" t="s">
        <v>40</v>
      </c>
      <c r="L689" t="s">
        <v>41</v>
      </c>
      <c r="M689" t="s">
        <v>127</v>
      </c>
      <c r="N689" t="s">
        <v>49</v>
      </c>
      <c r="O689" t="s">
        <v>71</v>
      </c>
      <c r="P689">
        <v>6</v>
      </c>
      <c r="Q689">
        <v>1582.17</v>
      </c>
      <c r="R689">
        <v>10</v>
      </c>
      <c r="S689">
        <v>8543.7199999999993</v>
      </c>
      <c r="T689">
        <v>1284.3399999999999</v>
      </c>
      <c r="U689">
        <v>1608.28</v>
      </c>
      <c r="V689" s="10">
        <f>(raw_data[[#This Row],[Profit]] / (raw_data[[#This Row],[Unit_Price]]* raw_data[[#This Row],[Quantity_Sold]]))</f>
        <v>0.1694171085702969</v>
      </c>
      <c r="W689">
        <v>257</v>
      </c>
      <c r="X689" t="s">
        <v>51</v>
      </c>
      <c r="Y689" t="s">
        <v>52</v>
      </c>
      <c r="Z689">
        <v>18.739999999999998</v>
      </c>
      <c r="AA689">
        <v>2</v>
      </c>
    </row>
    <row r="690" spans="1:27" x14ac:dyDescent="0.3">
      <c r="A690" t="s">
        <v>2128</v>
      </c>
      <c r="B690" s="1">
        <v>45300</v>
      </c>
      <c r="C690" s="1" t="str">
        <f>TEXT(raw_data[[#This Row],[Order_Date]], "mmm")</f>
        <v>Jan</v>
      </c>
      <c r="D690" s="1">
        <v>45301</v>
      </c>
      <c r="E690" s="6">
        <f>raw_data[[#This Row],[Ship_Date]]-raw_data[[#This Row],[Order_Date]]</f>
        <v>1</v>
      </c>
      <c r="F690" s="6" t="str">
        <f>IF(raw_data[[#This Row],[Delivery_Days]] &lt;= 5, "On Time", "Late")</f>
        <v>On Time</v>
      </c>
      <c r="G690" t="s">
        <v>2129</v>
      </c>
      <c r="H690" t="s">
        <v>2130</v>
      </c>
      <c r="I690" t="s">
        <v>47</v>
      </c>
      <c r="J690" t="s">
        <v>90</v>
      </c>
      <c r="K690" t="s">
        <v>40</v>
      </c>
      <c r="L690" t="s">
        <v>69</v>
      </c>
      <c r="M690" t="s">
        <v>70</v>
      </c>
      <c r="N690" t="s">
        <v>31</v>
      </c>
      <c r="O690" t="s">
        <v>43</v>
      </c>
      <c r="P690">
        <v>6</v>
      </c>
      <c r="Q690">
        <v>374.96</v>
      </c>
      <c r="R690">
        <v>15</v>
      </c>
      <c r="S690">
        <v>1912.3</v>
      </c>
      <c r="T690">
        <v>240.93</v>
      </c>
      <c r="U690">
        <v>683.55</v>
      </c>
      <c r="V690" s="10">
        <f>(raw_data[[#This Row],[Profit]] / (raw_data[[#This Row],[Unit_Price]]* raw_data[[#This Row],[Quantity_Sold]]))</f>
        <v>0.30383240879027096</v>
      </c>
      <c r="W690">
        <v>10</v>
      </c>
      <c r="X690" t="s">
        <v>33</v>
      </c>
      <c r="Y690" t="s">
        <v>79</v>
      </c>
      <c r="Z690">
        <v>44.66</v>
      </c>
      <c r="AA690">
        <v>2</v>
      </c>
    </row>
    <row r="691" spans="1:27" x14ac:dyDescent="0.3">
      <c r="A691" t="s">
        <v>2131</v>
      </c>
      <c r="B691" s="1">
        <v>45323</v>
      </c>
      <c r="C691" s="1" t="str">
        <f>TEXT(raw_data[[#This Row],[Order_Date]], "mmm")</f>
        <v>Feb</v>
      </c>
      <c r="D691" s="1">
        <v>45324</v>
      </c>
      <c r="E691" s="6">
        <f>raw_data[[#This Row],[Ship_Date]]-raw_data[[#This Row],[Order_Date]]</f>
        <v>1</v>
      </c>
      <c r="F691" s="6" t="str">
        <f>IF(raw_data[[#This Row],[Delivery_Days]] &lt;= 5, "On Time", "Late")</f>
        <v>On Time</v>
      </c>
      <c r="G691" t="s">
        <v>2132</v>
      </c>
      <c r="H691" t="s">
        <v>2133</v>
      </c>
      <c r="I691" t="s">
        <v>26</v>
      </c>
      <c r="J691" t="s">
        <v>39</v>
      </c>
      <c r="K691" t="s">
        <v>40</v>
      </c>
      <c r="L691" t="s">
        <v>69</v>
      </c>
      <c r="M691" t="s">
        <v>150</v>
      </c>
      <c r="N691" t="s">
        <v>31</v>
      </c>
      <c r="O691" t="s">
        <v>71</v>
      </c>
      <c r="P691">
        <v>8</v>
      </c>
      <c r="Q691">
        <v>1187.1600000000001</v>
      </c>
      <c r="R691">
        <v>5</v>
      </c>
      <c r="S691">
        <v>9022.42</v>
      </c>
      <c r="T691">
        <v>880.6</v>
      </c>
      <c r="U691">
        <v>2329.86</v>
      </c>
      <c r="V691" s="10">
        <f>(raw_data[[#This Row],[Profit]] / (raw_data[[#This Row],[Unit_Price]]* raw_data[[#This Row],[Quantity_Sold]]))</f>
        <v>0.24531865965834429</v>
      </c>
      <c r="W691">
        <v>268</v>
      </c>
      <c r="X691" t="s">
        <v>33</v>
      </c>
      <c r="Y691" t="s">
        <v>34</v>
      </c>
      <c r="Z691">
        <v>39.89</v>
      </c>
      <c r="AA691">
        <v>1</v>
      </c>
    </row>
    <row r="692" spans="1:27" x14ac:dyDescent="0.3">
      <c r="A692" t="s">
        <v>2134</v>
      </c>
      <c r="B692" s="1">
        <v>45518</v>
      </c>
      <c r="C692" s="1" t="str">
        <f>TEXT(raw_data[[#This Row],[Order_Date]], "mmm")</f>
        <v>Aug</v>
      </c>
      <c r="D692" s="1">
        <v>45526</v>
      </c>
      <c r="E692" s="6">
        <f>raw_data[[#This Row],[Ship_Date]]-raw_data[[#This Row],[Order_Date]]</f>
        <v>8</v>
      </c>
      <c r="F692" s="6" t="str">
        <f>IF(raw_data[[#This Row],[Delivery_Days]] &lt;= 5, "On Time", "Late")</f>
        <v>Late</v>
      </c>
      <c r="G692" t="s">
        <v>2135</v>
      </c>
      <c r="H692" t="s">
        <v>2136</v>
      </c>
      <c r="I692" t="s">
        <v>62</v>
      </c>
      <c r="J692" t="s">
        <v>63</v>
      </c>
      <c r="K692" t="s">
        <v>28</v>
      </c>
      <c r="L692" t="s">
        <v>69</v>
      </c>
      <c r="M692" t="s">
        <v>150</v>
      </c>
      <c r="N692" t="s">
        <v>31</v>
      </c>
      <c r="O692" t="s">
        <v>50</v>
      </c>
      <c r="P692">
        <v>6</v>
      </c>
      <c r="Q692">
        <v>1006.79</v>
      </c>
      <c r="R692">
        <v>20</v>
      </c>
      <c r="S692">
        <v>4832.59</v>
      </c>
      <c r="T692">
        <v>681.8</v>
      </c>
      <c r="U692">
        <v>1559.95</v>
      </c>
      <c r="V692" s="10">
        <f>(raw_data[[#This Row],[Profit]] / (raw_data[[#This Row],[Unit_Price]]* raw_data[[#This Row],[Quantity_Sold]]))</f>
        <v>0.25823822909113786</v>
      </c>
      <c r="W692">
        <v>6</v>
      </c>
      <c r="X692" t="s">
        <v>51</v>
      </c>
      <c r="Y692" t="s">
        <v>79</v>
      </c>
      <c r="Z692">
        <v>36.96</v>
      </c>
      <c r="AA692">
        <v>5</v>
      </c>
    </row>
    <row r="693" spans="1:27" x14ac:dyDescent="0.3">
      <c r="A693" t="s">
        <v>2137</v>
      </c>
      <c r="B693" s="1">
        <v>45929</v>
      </c>
      <c r="C693" s="1" t="str">
        <f>TEXT(raw_data[[#This Row],[Order_Date]], "mmm")</f>
        <v>Sep</v>
      </c>
      <c r="D693" s="1">
        <v>45933</v>
      </c>
      <c r="E693" s="6">
        <f>raw_data[[#This Row],[Ship_Date]]-raw_data[[#This Row],[Order_Date]]</f>
        <v>4</v>
      </c>
      <c r="F693" s="6" t="str">
        <f>IF(raw_data[[#This Row],[Delivery_Days]] &lt;= 5, "On Time", "Late")</f>
        <v>On Time</v>
      </c>
      <c r="G693" t="s">
        <v>2138</v>
      </c>
      <c r="H693" t="s">
        <v>2139</v>
      </c>
      <c r="I693" t="s">
        <v>38</v>
      </c>
      <c r="J693" t="s">
        <v>98</v>
      </c>
      <c r="K693" t="s">
        <v>40</v>
      </c>
      <c r="L693" t="s">
        <v>29</v>
      </c>
      <c r="M693" t="s">
        <v>30</v>
      </c>
      <c r="N693" t="s">
        <v>31</v>
      </c>
      <c r="O693" t="s">
        <v>50</v>
      </c>
      <c r="P693">
        <v>1</v>
      </c>
      <c r="Q693">
        <v>1387.28</v>
      </c>
      <c r="R693">
        <v>5</v>
      </c>
      <c r="S693">
        <v>1317.92</v>
      </c>
      <c r="T693">
        <v>1239.6600000000001</v>
      </c>
      <c r="U693">
        <v>140.24</v>
      </c>
      <c r="V693" s="10">
        <f>(raw_data[[#This Row],[Profit]] / (raw_data[[#This Row],[Unit_Price]]* raw_data[[#This Row],[Quantity_Sold]]))</f>
        <v>0.10108990254310594</v>
      </c>
      <c r="W693">
        <v>15</v>
      </c>
      <c r="X693" t="s">
        <v>33</v>
      </c>
      <c r="Y693" t="s">
        <v>52</v>
      </c>
      <c r="Z693">
        <v>38.35</v>
      </c>
      <c r="AA693">
        <v>4</v>
      </c>
    </row>
    <row r="694" spans="1:27" x14ac:dyDescent="0.3">
      <c r="A694" t="s">
        <v>2140</v>
      </c>
      <c r="B694" s="1">
        <v>45529</v>
      </c>
      <c r="C694" s="1" t="str">
        <f>TEXT(raw_data[[#This Row],[Order_Date]], "mmm")</f>
        <v>Aug</v>
      </c>
      <c r="D694" s="1">
        <v>45538</v>
      </c>
      <c r="E694" s="6">
        <f>raw_data[[#This Row],[Ship_Date]]-raw_data[[#This Row],[Order_Date]]</f>
        <v>9</v>
      </c>
      <c r="F694" s="6" t="str">
        <f>IF(raw_data[[#This Row],[Delivery_Days]] &lt;= 5, "On Time", "Late")</f>
        <v>Late</v>
      </c>
      <c r="G694" t="s">
        <v>2141</v>
      </c>
      <c r="H694" t="s">
        <v>2142</v>
      </c>
      <c r="I694" t="s">
        <v>47</v>
      </c>
      <c r="J694" t="s">
        <v>94</v>
      </c>
      <c r="K694" t="s">
        <v>28</v>
      </c>
      <c r="L694" t="s">
        <v>41</v>
      </c>
      <c r="M694" t="s">
        <v>70</v>
      </c>
      <c r="N694" t="s">
        <v>49</v>
      </c>
      <c r="O694" t="s">
        <v>43</v>
      </c>
      <c r="P694">
        <v>7</v>
      </c>
      <c r="Q694">
        <v>427.99</v>
      </c>
      <c r="R694">
        <v>0</v>
      </c>
      <c r="S694">
        <v>2995.93</v>
      </c>
      <c r="T694">
        <v>380.76</v>
      </c>
      <c r="U694">
        <v>330.61</v>
      </c>
      <c r="V694" s="10">
        <f>(raw_data[[#This Row],[Profit]] / (raw_data[[#This Row],[Unit_Price]]* raw_data[[#This Row],[Quantity_Sold]]))</f>
        <v>0.11035304563190729</v>
      </c>
      <c r="W694">
        <v>466</v>
      </c>
      <c r="X694" t="s">
        <v>51</v>
      </c>
      <c r="Y694" t="s">
        <v>79</v>
      </c>
      <c r="Z694">
        <v>22.6</v>
      </c>
      <c r="AA694">
        <v>4</v>
      </c>
    </row>
    <row r="695" spans="1:27" x14ac:dyDescent="0.3">
      <c r="A695" t="s">
        <v>2143</v>
      </c>
      <c r="B695" s="1">
        <v>45495</v>
      </c>
      <c r="C695" s="1" t="str">
        <f>TEXT(raw_data[[#This Row],[Order_Date]], "mmm")</f>
        <v>Jul</v>
      </c>
      <c r="D695" s="1">
        <v>45497</v>
      </c>
      <c r="E695" s="6">
        <f>raw_data[[#This Row],[Ship_Date]]-raw_data[[#This Row],[Order_Date]]</f>
        <v>2</v>
      </c>
      <c r="F695" s="6" t="str">
        <f>IF(raw_data[[#This Row],[Delivery_Days]] &lt;= 5, "On Time", "Late")</f>
        <v>On Time</v>
      </c>
      <c r="G695" t="s">
        <v>2144</v>
      </c>
      <c r="H695" t="s">
        <v>2145</v>
      </c>
      <c r="I695" t="s">
        <v>47</v>
      </c>
      <c r="J695" t="s">
        <v>63</v>
      </c>
      <c r="K695" t="s">
        <v>28</v>
      </c>
      <c r="L695" t="s">
        <v>69</v>
      </c>
      <c r="M695" t="s">
        <v>137</v>
      </c>
      <c r="N695" t="s">
        <v>31</v>
      </c>
      <c r="O695" t="s">
        <v>83</v>
      </c>
      <c r="P695">
        <v>9</v>
      </c>
      <c r="Q695">
        <v>130.13999999999999</v>
      </c>
      <c r="R695">
        <v>10</v>
      </c>
      <c r="S695">
        <v>1054.1300000000001</v>
      </c>
      <c r="T695">
        <v>110.65</v>
      </c>
      <c r="U695">
        <v>157.87</v>
      </c>
      <c r="V695" s="10">
        <f>(raw_data[[#This Row],[Profit]] / (raw_data[[#This Row],[Unit_Price]]* raw_data[[#This Row],[Quantity_Sold]]))</f>
        <v>0.13478646927240753</v>
      </c>
      <c r="W695">
        <v>495</v>
      </c>
      <c r="X695" t="s">
        <v>51</v>
      </c>
      <c r="Y695" t="s">
        <v>79</v>
      </c>
      <c r="Z695">
        <v>9.9600000000000009</v>
      </c>
      <c r="AA695">
        <v>1</v>
      </c>
    </row>
    <row r="696" spans="1:27" x14ac:dyDescent="0.3">
      <c r="A696" t="s">
        <v>2146</v>
      </c>
      <c r="B696" s="1">
        <v>45531</v>
      </c>
      <c r="C696" s="1" t="str">
        <f>TEXT(raw_data[[#This Row],[Order_Date]], "mmm")</f>
        <v>Aug</v>
      </c>
      <c r="D696" s="1">
        <v>45534</v>
      </c>
      <c r="E696" s="6">
        <f>raw_data[[#This Row],[Ship_Date]]-raw_data[[#This Row],[Order_Date]]</f>
        <v>3</v>
      </c>
      <c r="F696" s="6" t="str">
        <f>IF(raw_data[[#This Row],[Delivery_Days]] &lt;= 5, "On Time", "Late")</f>
        <v>On Time</v>
      </c>
      <c r="G696" t="s">
        <v>2147</v>
      </c>
      <c r="H696" t="s">
        <v>2148</v>
      </c>
      <c r="I696" t="s">
        <v>62</v>
      </c>
      <c r="J696" t="s">
        <v>98</v>
      </c>
      <c r="K696" t="s">
        <v>40</v>
      </c>
      <c r="L696" t="s">
        <v>41</v>
      </c>
      <c r="M696" t="s">
        <v>150</v>
      </c>
      <c r="N696" t="s">
        <v>31</v>
      </c>
      <c r="O696" t="s">
        <v>43</v>
      </c>
      <c r="P696">
        <v>9</v>
      </c>
      <c r="Q696">
        <v>1377.8</v>
      </c>
      <c r="R696">
        <v>10</v>
      </c>
      <c r="S696">
        <v>11160.18</v>
      </c>
      <c r="T696">
        <v>1084.52</v>
      </c>
      <c r="U696">
        <v>2375.5700000000002</v>
      </c>
      <c r="V696" s="10">
        <f>(raw_data[[#This Row],[Profit]] / (raw_data[[#This Row],[Unit_Price]]* raw_data[[#This Row],[Quantity_Sold]]))</f>
        <v>0.1915751358849051</v>
      </c>
      <c r="W696">
        <v>33</v>
      </c>
      <c r="X696" t="s">
        <v>51</v>
      </c>
      <c r="Y696" t="s">
        <v>34</v>
      </c>
      <c r="Z696">
        <v>25.42</v>
      </c>
      <c r="AA696">
        <v>2</v>
      </c>
    </row>
    <row r="697" spans="1:27" x14ac:dyDescent="0.3">
      <c r="A697" t="s">
        <v>2149</v>
      </c>
      <c r="B697" s="1">
        <v>45868</v>
      </c>
      <c r="C697" s="1" t="str">
        <f>TEXT(raw_data[[#This Row],[Order_Date]], "mmm")</f>
        <v>Jul</v>
      </c>
      <c r="D697" s="1">
        <v>45869</v>
      </c>
      <c r="E697" s="6">
        <f>raw_data[[#This Row],[Ship_Date]]-raw_data[[#This Row],[Order_Date]]</f>
        <v>1</v>
      </c>
      <c r="F697" s="6" t="str">
        <f>IF(raw_data[[#This Row],[Delivery_Days]] &lt;= 5, "On Time", "Late")</f>
        <v>On Time</v>
      </c>
      <c r="G697" t="s">
        <v>2150</v>
      </c>
      <c r="H697" t="s">
        <v>2151</v>
      </c>
      <c r="I697" t="s">
        <v>26</v>
      </c>
      <c r="J697" t="s">
        <v>63</v>
      </c>
      <c r="K697" t="s">
        <v>28</v>
      </c>
      <c r="L697" t="s">
        <v>29</v>
      </c>
      <c r="M697" t="s">
        <v>58</v>
      </c>
      <c r="N697" t="s">
        <v>31</v>
      </c>
      <c r="O697" t="s">
        <v>71</v>
      </c>
      <c r="P697">
        <v>1</v>
      </c>
      <c r="Q697">
        <v>1002.31</v>
      </c>
      <c r="R697">
        <v>15</v>
      </c>
      <c r="S697">
        <v>851.96</v>
      </c>
      <c r="T697">
        <v>707.31</v>
      </c>
      <c r="U697">
        <v>250.75</v>
      </c>
      <c r="V697" s="10">
        <f>(raw_data[[#This Row],[Profit]] / (raw_data[[#This Row],[Unit_Price]]* raw_data[[#This Row],[Quantity_Sold]]))</f>
        <v>0.25017210244335586</v>
      </c>
      <c r="W697">
        <v>179</v>
      </c>
      <c r="X697" t="s">
        <v>51</v>
      </c>
      <c r="Y697" t="s">
        <v>52</v>
      </c>
      <c r="Z697">
        <v>34.94</v>
      </c>
      <c r="AA697">
        <v>5</v>
      </c>
    </row>
    <row r="698" spans="1:27" x14ac:dyDescent="0.3">
      <c r="A698" t="s">
        <v>2152</v>
      </c>
      <c r="B698" s="1">
        <v>45903</v>
      </c>
      <c r="C698" s="1" t="str">
        <f>TEXT(raw_data[[#This Row],[Order_Date]], "mmm")</f>
        <v>Sep</v>
      </c>
      <c r="D698" s="1">
        <v>45905</v>
      </c>
      <c r="E698" s="6">
        <f>raw_data[[#This Row],[Ship_Date]]-raw_data[[#This Row],[Order_Date]]</f>
        <v>2</v>
      </c>
      <c r="F698" s="6" t="str">
        <f>IF(raw_data[[#This Row],[Delivery_Days]] &lt;= 5, "On Time", "Late")</f>
        <v>On Time</v>
      </c>
      <c r="G698" t="s">
        <v>2153</v>
      </c>
      <c r="H698" t="s">
        <v>2154</v>
      </c>
      <c r="I698" t="s">
        <v>62</v>
      </c>
      <c r="J698" t="s">
        <v>90</v>
      </c>
      <c r="K698" t="s">
        <v>40</v>
      </c>
      <c r="L698" t="s">
        <v>29</v>
      </c>
      <c r="M698" t="s">
        <v>30</v>
      </c>
      <c r="N698" t="s">
        <v>49</v>
      </c>
      <c r="O698" t="s">
        <v>32</v>
      </c>
      <c r="P698">
        <v>4</v>
      </c>
      <c r="Q698">
        <v>328.16</v>
      </c>
      <c r="R698">
        <v>15</v>
      </c>
      <c r="S698">
        <v>1115.74</v>
      </c>
      <c r="T698">
        <v>254.51</v>
      </c>
      <c r="U698">
        <v>250.41</v>
      </c>
      <c r="V698" s="10">
        <f>(raw_data[[#This Row],[Profit]] / (raw_data[[#This Row],[Unit_Price]]* raw_data[[#This Row],[Quantity_Sold]]))</f>
        <v>0.19076822281813749</v>
      </c>
      <c r="W698">
        <v>242</v>
      </c>
      <c r="X698" t="s">
        <v>51</v>
      </c>
      <c r="Y698" t="s">
        <v>34</v>
      </c>
      <c r="Z698">
        <v>41.53</v>
      </c>
      <c r="AA698">
        <v>4</v>
      </c>
    </row>
    <row r="699" spans="1:27" x14ac:dyDescent="0.3">
      <c r="A699" t="s">
        <v>2155</v>
      </c>
      <c r="B699" s="1">
        <v>45828</v>
      </c>
      <c r="C699" s="1" t="str">
        <f>TEXT(raw_data[[#This Row],[Order_Date]], "mmm")</f>
        <v>Jun</v>
      </c>
      <c r="D699" s="1">
        <v>45838</v>
      </c>
      <c r="E699" s="6">
        <f>raw_data[[#This Row],[Ship_Date]]-raw_data[[#This Row],[Order_Date]]</f>
        <v>10</v>
      </c>
      <c r="F699" s="6" t="str">
        <f>IF(raw_data[[#This Row],[Delivery_Days]] &lt;= 5, "On Time", "Late")</f>
        <v>Late</v>
      </c>
      <c r="G699" t="s">
        <v>2156</v>
      </c>
      <c r="H699" t="s">
        <v>2157</v>
      </c>
      <c r="I699" t="s">
        <v>47</v>
      </c>
      <c r="J699" t="s">
        <v>68</v>
      </c>
      <c r="K699" t="s">
        <v>57</v>
      </c>
      <c r="L699" t="s">
        <v>75</v>
      </c>
      <c r="M699" t="s">
        <v>70</v>
      </c>
      <c r="N699" t="s">
        <v>31</v>
      </c>
      <c r="O699" t="s">
        <v>83</v>
      </c>
      <c r="P699">
        <v>5</v>
      </c>
      <c r="Q699">
        <v>1791.42</v>
      </c>
      <c r="R699">
        <v>20</v>
      </c>
      <c r="S699">
        <v>7165.68</v>
      </c>
      <c r="T699">
        <v>1241.8499999999999</v>
      </c>
      <c r="U699">
        <v>2198.2800000000002</v>
      </c>
      <c r="V699" s="10">
        <f>(raw_data[[#This Row],[Profit]] / (raw_data[[#This Row],[Unit_Price]]* raw_data[[#This Row],[Quantity_Sold]]))</f>
        <v>0.24542318384298489</v>
      </c>
      <c r="W699">
        <v>71</v>
      </c>
      <c r="X699" t="s">
        <v>33</v>
      </c>
      <c r="Y699" t="s">
        <v>79</v>
      </c>
      <c r="Z699">
        <v>11.11</v>
      </c>
      <c r="AA699">
        <v>5</v>
      </c>
    </row>
    <row r="700" spans="1:27" x14ac:dyDescent="0.3">
      <c r="A700" t="s">
        <v>2158</v>
      </c>
      <c r="B700" s="1">
        <v>45391</v>
      </c>
      <c r="C700" s="1" t="str">
        <f>TEXT(raw_data[[#This Row],[Order_Date]], "mmm")</f>
        <v>Apr</v>
      </c>
      <c r="D700" s="1">
        <v>45398</v>
      </c>
      <c r="E700" s="6">
        <f>raw_data[[#This Row],[Ship_Date]]-raw_data[[#This Row],[Order_Date]]</f>
        <v>7</v>
      </c>
      <c r="F700" s="6" t="str">
        <f>IF(raw_data[[#This Row],[Delivery_Days]] &lt;= 5, "On Time", "Late")</f>
        <v>Late</v>
      </c>
      <c r="G700" t="s">
        <v>2159</v>
      </c>
      <c r="H700" t="s">
        <v>2160</v>
      </c>
      <c r="I700" t="s">
        <v>47</v>
      </c>
      <c r="J700" t="s">
        <v>56</v>
      </c>
      <c r="K700" t="s">
        <v>57</v>
      </c>
      <c r="L700" t="s">
        <v>69</v>
      </c>
      <c r="M700" t="s">
        <v>30</v>
      </c>
      <c r="N700" t="s">
        <v>49</v>
      </c>
      <c r="O700" t="s">
        <v>71</v>
      </c>
      <c r="P700">
        <v>10</v>
      </c>
      <c r="Q700">
        <v>216.92</v>
      </c>
      <c r="R700">
        <v>15</v>
      </c>
      <c r="S700">
        <v>1843.82</v>
      </c>
      <c r="T700">
        <v>165.67</v>
      </c>
      <c r="U700">
        <v>435.62</v>
      </c>
      <c r="V700" s="10">
        <f>(raw_data[[#This Row],[Profit]] / (raw_data[[#This Row],[Unit_Price]]* raw_data[[#This Row],[Quantity_Sold]]))</f>
        <v>0.2008205790153052</v>
      </c>
      <c r="W700">
        <v>269</v>
      </c>
      <c r="X700" t="s">
        <v>51</v>
      </c>
      <c r="Y700" t="s">
        <v>52</v>
      </c>
      <c r="Z700">
        <v>19.100000000000001</v>
      </c>
      <c r="AA700">
        <v>3</v>
      </c>
    </row>
    <row r="701" spans="1:27" x14ac:dyDescent="0.3">
      <c r="A701" t="s">
        <v>2161</v>
      </c>
      <c r="B701" s="1">
        <v>45640</v>
      </c>
      <c r="C701" s="1" t="str">
        <f>TEXT(raw_data[[#This Row],[Order_Date]], "mmm")</f>
        <v>Dec</v>
      </c>
      <c r="D701" s="1">
        <v>45649</v>
      </c>
      <c r="E701" s="6">
        <f>raw_data[[#This Row],[Ship_Date]]-raw_data[[#This Row],[Order_Date]]</f>
        <v>9</v>
      </c>
      <c r="F701" s="6" t="str">
        <f>IF(raw_data[[#This Row],[Delivery_Days]] &lt;= 5, "On Time", "Late")</f>
        <v>Late</v>
      </c>
      <c r="G701" t="s">
        <v>2162</v>
      </c>
      <c r="H701" t="s">
        <v>2163</v>
      </c>
      <c r="I701" t="s">
        <v>26</v>
      </c>
      <c r="J701" t="s">
        <v>98</v>
      </c>
      <c r="K701" t="s">
        <v>40</v>
      </c>
      <c r="L701" t="s">
        <v>69</v>
      </c>
      <c r="M701" t="s">
        <v>48</v>
      </c>
      <c r="N701" t="s">
        <v>31</v>
      </c>
      <c r="O701" t="s">
        <v>32</v>
      </c>
      <c r="P701">
        <v>7</v>
      </c>
      <c r="Q701">
        <v>959.78</v>
      </c>
      <c r="R701">
        <v>15</v>
      </c>
      <c r="S701">
        <v>5710.69</v>
      </c>
      <c r="T701">
        <v>583.84</v>
      </c>
      <c r="U701">
        <v>2236.84</v>
      </c>
      <c r="V701" s="10">
        <f>(raw_data[[#This Row],[Profit]] / (raw_data[[#This Row],[Unit_Price]]* raw_data[[#This Row],[Quantity_Sold]]))</f>
        <v>0.33293939384918569</v>
      </c>
      <c r="W701">
        <v>386</v>
      </c>
      <c r="X701" t="s">
        <v>33</v>
      </c>
      <c r="Y701" t="s">
        <v>52</v>
      </c>
      <c r="Z701">
        <v>45.81</v>
      </c>
      <c r="AA701">
        <v>2</v>
      </c>
    </row>
    <row r="702" spans="1:27" x14ac:dyDescent="0.3">
      <c r="A702" t="s">
        <v>2164</v>
      </c>
      <c r="B702" s="1">
        <v>45278</v>
      </c>
      <c r="C702" s="1" t="str">
        <f>TEXT(raw_data[[#This Row],[Order_Date]], "mmm")</f>
        <v>Dec</v>
      </c>
      <c r="D702" s="1">
        <v>45285</v>
      </c>
      <c r="E702" s="6">
        <f>raw_data[[#This Row],[Ship_Date]]-raw_data[[#This Row],[Order_Date]]</f>
        <v>7</v>
      </c>
      <c r="F702" s="6" t="str">
        <f>IF(raw_data[[#This Row],[Delivery_Days]] &lt;= 5, "On Time", "Late")</f>
        <v>Late</v>
      </c>
      <c r="G702" t="s">
        <v>2165</v>
      </c>
      <c r="H702" t="s">
        <v>2166</v>
      </c>
      <c r="I702" t="s">
        <v>38</v>
      </c>
      <c r="J702" t="s">
        <v>94</v>
      </c>
      <c r="K702" t="s">
        <v>28</v>
      </c>
      <c r="L702" t="s">
        <v>41</v>
      </c>
      <c r="M702" t="s">
        <v>64</v>
      </c>
      <c r="N702" t="s">
        <v>31</v>
      </c>
      <c r="O702" t="s">
        <v>32</v>
      </c>
      <c r="P702">
        <v>10</v>
      </c>
      <c r="Q702">
        <v>1109.3800000000001</v>
      </c>
      <c r="R702">
        <v>10</v>
      </c>
      <c r="S702">
        <v>9984.42</v>
      </c>
      <c r="T702">
        <v>683.45</v>
      </c>
      <c r="U702">
        <v>3833.37</v>
      </c>
      <c r="V702" s="10">
        <f>(raw_data[[#This Row],[Profit]] / (raw_data[[#This Row],[Unit_Price]]* raw_data[[#This Row],[Quantity_Sold]]))</f>
        <v>0.34554165389677111</v>
      </c>
      <c r="W702">
        <v>236</v>
      </c>
      <c r="X702" t="s">
        <v>51</v>
      </c>
      <c r="Y702" t="s">
        <v>34</v>
      </c>
      <c r="Z702">
        <v>8.81</v>
      </c>
      <c r="AA702">
        <v>3</v>
      </c>
    </row>
    <row r="703" spans="1:27" x14ac:dyDescent="0.3">
      <c r="A703" t="s">
        <v>2167</v>
      </c>
      <c r="B703" s="1">
        <v>45907</v>
      </c>
      <c r="C703" s="1" t="str">
        <f>TEXT(raw_data[[#This Row],[Order_Date]], "mmm")</f>
        <v>Sep</v>
      </c>
      <c r="D703" s="1">
        <v>45913</v>
      </c>
      <c r="E703" s="6">
        <f>raw_data[[#This Row],[Ship_Date]]-raw_data[[#This Row],[Order_Date]]</f>
        <v>6</v>
      </c>
      <c r="F703" s="6" t="str">
        <f>IF(raw_data[[#This Row],[Delivery_Days]] &lt;= 5, "On Time", "Late")</f>
        <v>Late</v>
      </c>
      <c r="G703" t="s">
        <v>2168</v>
      </c>
      <c r="H703" t="s">
        <v>2169</v>
      </c>
      <c r="I703" t="s">
        <v>26</v>
      </c>
      <c r="J703" t="s">
        <v>27</v>
      </c>
      <c r="K703" t="s">
        <v>28</v>
      </c>
      <c r="L703" t="s">
        <v>69</v>
      </c>
      <c r="M703" t="s">
        <v>64</v>
      </c>
      <c r="N703" t="s">
        <v>49</v>
      </c>
      <c r="O703" t="s">
        <v>83</v>
      </c>
      <c r="P703">
        <v>5</v>
      </c>
      <c r="Q703">
        <v>239.93</v>
      </c>
      <c r="R703">
        <v>20</v>
      </c>
      <c r="S703">
        <v>959.72</v>
      </c>
      <c r="T703">
        <v>178.61</v>
      </c>
      <c r="U703">
        <v>245.28</v>
      </c>
      <c r="V703" s="10">
        <f>(raw_data[[#This Row],[Profit]] / (raw_data[[#This Row],[Unit_Price]]* raw_data[[#This Row],[Quantity_Sold]]))</f>
        <v>0.20445963405993414</v>
      </c>
      <c r="W703">
        <v>345</v>
      </c>
      <c r="X703" t="s">
        <v>33</v>
      </c>
      <c r="Y703" t="s">
        <v>52</v>
      </c>
      <c r="Z703">
        <v>14.23</v>
      </c>
      <c r="AA703">
        <v>2</v>
      </c>
    </row>
    <row r="704" spans="1:27" x14ac:dyDescent="0.3">
      <c r="A704" t="s">
        <v>2170</v>
      </c>
      <c r="B704" s="1">
        <v>45666</v>
      </c>
      <c r="C704" s="1" t="str">
        <f>TEXT(raw_data[[#This Row],[Order_Date]], "mmm")</f>
        <v>Jan</v>
      </c>
      <c r="D704" s="1">
        <v>45667</v>
      </c>
      <c r="E704" s="6">
        <f>raw_data[[#This Row],[Ship_Date]]-raw_data[[#This Row],[Order_Date]]</f>
        <v>1</v>
      </c>
      <c r="F704" s="6" t="str">
        <f>IF(raw_data[[#This Row],[Delivery_Days]] &lt;= 5, "On Time", "Late")</f>
        <v>On Time</v>
      </c>
      <c r="G704" t="s">
        <v>2171</v>
      </c>
      <c r="H704" t="s">
        <v>2172</v>
      </c>
      <c r="I704" t="s">
        <v>47</v>
      </c>
      <c r="J704" t="s">
        <v>98</v>
      </c>
      <c r="K704" t="s">
        <v>40</v>
      </c>
      <c r="L704" t="s">
        <v>41</v>
      </c>
      <c r="M704" t="s">
        <v>137</v>
      </c>
      <c r="N704" t="s">
        <v>49</v>
      </c>
      <c r="O704" t="s">
        <v>32</v>
      </c>
      <c r="P704">
        <v>3</v>
      </c>
      <c r="Q704">
        <v>1795.35</v>
      </c>
      <c r="R704">
        <v>10</v>
      </c>
      <c r="S704">
        <v>4847.4399999999996</v>
      </c>
      <c r="T704">
        <v>1415.58</v>
      </c>
      <c r="U704">
        <v>1025.3800000000001</v>
      </c>
      <c r="V704" s="10">
        <f>(raw_data[[#This Row],[Profit]] / (raw_data[[#This Row],[Unit_Price]]* raw_data[[#This Row],[Quantity_Sold]]))</f>
        <v>0.19037699241559217</v>
      </c>
      <c r="W704">
        <v>34</v>
      </c>
      <c r="X704" t="s">
        <v>33</v>
      </c>
      <c r="Y704" t="s">
        <v>34</v>
      </c>
      <c r="Z704">
        <v>32.17</v>
      </c>
      <c r="AA704">
        <v>1</v>
      </c>
    </row>
    <row r="705" spans="1:27" x14ac:dyDescent="0.3">
      <c r="A705" t="s">
        <v>2173</v>
      </c>
      <c r="B705" s="1">
        <v>45785</v>
      </c>
      <c r="C705" s="1" t="str">
        <f>TEXT(raw_data[[#This Row],[Order_Date]], "mmm")</f>
        <v>May</v>
      </c>
      <c r="D705" s="1">
        <v>45786</v>
      </c>
      <c r="E705" s="6">
        <f>raw_data[[#This Row],[Ship_Date]]-raw_data[[#This Row],[Order_Date]]</f>
        <v>1</v>
      </c>
      <c r="F705" s="6" t="str">
        <f>IF(raw_data[[#This Row],[Delivery_Days]] &lt;= 5, "On Time", "Late")</f>
        <v>On Time</v>
      </c>
      <c r="G705" t="s">
        <v>2174</v>
      </c>
      <c r="H705" t="s">
        <v>2175</v>
      </c>
      <c r="I705" t="s">
        <v>26</v>
      </c>
      <c r="J705" t="s">
        <v>27</v>
      </c>
      <c r="K705" t="s">
        <v>28</v>
      </c>
      <c r="L705" t="s">
        <v>41</v>
      </c>
      <c r="M705" t="s">
        <v>137</v>
      </c>
      <c r="N705" t="s">
        <v>31</v>
      </c>
      <c r="O705" t="s">
        <v>50</v>
      </c>
      <c r="P705">
        <v>1</v>
      </c>
      <c r="Q705">
        <v>252.03</v>
      </c>
      <c r="R705">
        <v>20</v>
      </c>
      <c r="S705">
        <v>201.62</v>
      </c>
      <c r="T705">
        <v>184.77</v>
      </c>
      <c r="U705">
        <v>53.81</v>
      </c>
      <c r="V705" s="10">
        <f>(raw_data[[#This Row],[Profit]] / (raw_data[[#This Row],[Unit_Price]]* raw_data[[#This Row],[Quantity_Sold]]))</f>
        <v>0.21350632861167324</v>
      </c>
      <c r="W705">
        <v>247</v>
      </c>
      <c r="X705" t="s">
        <v>33</v>
      </c>
      <c r="Y705" t="s">
        <v>34</v>
      </c>
      <c r="Z705">
        <v>42.88</v>
      </c>
      <c r="AA705">
        <v>5</v>
      </c>
    </row>
    <row r="706" spans="1:27" x14ac:dyDescent="0.3">
      <c r="A706" t="s">
        <v>2176</v>
      </c>
      <c r="B706" s="1">
        <v>45452</v>
      </c>
      <c r="C706" s="1" t="str">
        <f>TEXT(raw_data[[#This Row],[Order_Date]], "mmm")</f>
        <v>Jun</v>
      </c>
      <c r="D706" s="1">
        <v>45456</v>
      </c>
      <c r="E706" s="6">
        <f>raw_data[[#This Row],[Ship_Date]]-raw_data[[#This Row],[Order_Date]]</f>
        <v>4</v>
      </c>
      <c r="F706" s="6" t="str">
        <f>IF(raw_data[[#This Row],[Delivery_Days]] &lt;= 5, "On Time", "Late")</f>
        <v>On Time</v>
      </c>
      <c r="G706" t="s">
        <v>2177</v>
      </c>
      <c r="H706" t="s">
        <v>2178</v>
      </c>
      <c r="I706" t="s">
        <v>38</v>
      </c>
      <c r="J706" t="s">
        <v>63</v>
      </c>
      <c r="K706" t="s">
        <v>28</v>
      </c>
      <c r="L706" t="s">
        <v>75</v>
      </c>
      <c r="M706" t="s">
        <v>64</v>
      </c>
      <c r="N706" t="s">
        <v>49</v>
      </c>
      <c r="O706" t="s">
        <v>50</v>
      </c>
      <c r="P706">
        <v>3</v>
      </c>
      <c r="Q706">
        <v>290.23</v>
      </c>
      <c r="R706">
        <v>0</v>
      </c>
      <c r="S706">
        <v>870.69</v>
      </c>
      <c r="T706">
        <v>190.23</v>
      </c>
      <c r="U706">
        <v>300</v>
      </c>
      <c r="V706" s="10">
        <f>(raw_data[[#This Row],[Profit]] / (raw_data[[#This Row],[Unit_Price]]* raw_data[[#This Row],[Quantity_Sold]]))</f>
        <v>0.34455431898838851</v>
      </c>
      <c r="W706">
        <v>245</v>
      </c>
      <c r="X706" t="s">
        <v>51</v>
      </c>
      <c r="Y706" t="s">
        <v>79</v>
      </c>
      <c r="Z706">
        <v>35.04</v>
      </c>
      <c r="AA706">
        <v>5</v>
      </c>
    </row>
    <row r="707" spans="1:27" x14ac:dyDescent="0.3">
      <c r="A707" t="s">
        <v>2179</v>
      </c>
      <c r="B707" s="1">
        <v>45844</v>
      </c>
      <c r="C707" s="1" t="str">
        <f>TEXT(raw_data[[#This Row],[Order_Date]], "mmm")</f>
        <v>Jul</v>
      </c>
      <c r="D707" s="1">
        <v>45851</v>
      </c>
      <c r="E707" s="6">
        <f>raw_data[[#This Row],[Ship_Date]]-raw_data[[#This Row],[Order_Date]]</f>
        <v>7</v>
      </c>
      <c r="F707" s="6" t="str">
        <f>IF(raw_data[[#This Row],[Delivery_Days]] &lt;= 5, "On Time", "Late")</f>
        <v>Late</v>
      </c>
      <c r="G707" t="s">
        <v>2180</v>
      </c>
      <c r="H707" t="s">
        <v>2181</v>
      </c>
      <c r="I707" t="s">
        <v>38</v>
      </c>
      <c r="J707" t="s">
        <v>98</v>
      </c>
      <c r="K707" t="s">
        <v>40</v>
      </c>
      <c r="L707" t="s">
        <v>69</v>
      </c>
      <c r="M707" t="s">
        <v>30</v>
      </c>
      <c r="N707" t="s">
        <v>49</v>
      </c>
      <c r="O707" t="s">
        <v>43</v>
      </c>
      <c r="P707">
        <v>2</v>
      </c>
      <c r="Q707">
        <v>812.82</v>
      </c>
      <c r="R707">
        <v>15</v>
      </c>
      <c r="S707">
        <v>1381.79</v>
      </c>
      <c r="T707">
        <v>589.35</v>
      </c>
      <c r="U707">
        <v>379.9</v>
      </c>
      <c r="V707" s="10">
        <f>(raw_data[[#This Row],[Profit]] / (raw_data[[#This Row],[Unit_Price]]* raw_data[[#This Row],[Quantity_Sold]]))</f>
        <v>0.23369257646219332</v>
      </c>
      <c r="W707">
        <v>234</v>
      </c>
      <c r="X707" t="s">
        <v>33</v>
      </c>
      <c r="Y707" t="s">
        <v>52</v>
      </c>
      <c r="Z707">
        <v>22.52</v>
      </c>
      <c r="AA707">
        <v>5</v>
      </c>
    </row>
    <row r="708" spans="1:27" x14ac:dyDescent="0.3">
      <c r="A708" t="s">
        <v>2182</v>
      </c>
      <c r="B708" s="1">
        <v>45694</v>
      </c>
      <c r="C708" s="1" t="str">
        <f>TEXT(raw_data[[#This Row],[Order_Date]], "mmm")</f>
        <v>Feb</v>
      </c>
      <c r="D708" s="1">
        <v>45702</v>
      </c>
      <c r="E708" s="6">
        <f>raw_data[[#This Row],[Ship_Date]]-raw_data[[#This Row],[Order_Date]]</f>
        <v>8</v>
      </c>
      <c r="F708" s="6" t="str">
        <f>IF(raw_data[[#This Row],[Delivery_Days]] &lt;= 5, "On Time", "Late")</f>
        <v>Late</v>
      </c>
      <c r="G708" t="s">
        <v>2183</v>
      </c>
      <c r="H708" t="s">
        <v>2184</v>
      </c>
      <c r="I708" t="s">
        <v>62</v>
      </c>
      <c r="J708" t="s">
        <v>63</v>
      </c>
      <c r="K708" t="s">
        <v>28</v>
      </c>
      <c r="L708" t="s">
        <v>29</v>
      </c>
      <c r="M708" t="s">
        <v>64</v>
      </c>
      <c r="N708" t="s">
        <v>49</v>
      </c>
      <c r="O708" t="s">
        <v>71</v>
      </c>
      <c r="P708">
        <v>6</v>
      </c>
      <c r="Q708">
        <v>916.73</v>
      </c>
      <c r="R708">
        <v>5</v>
      </c>
      <c r="S708">
        <v>5225.3599999999997</v>
      </c>
      <c r="T708">
        <v>678.72</v>
      </c>
      <c r="U708">
        <v>1356.66</v>
      </c>
      <c r="V708" s="10">
        <f>(raw_data[[#This Row],[Profit]] / (raw_data[[#This Row],[Unit_Price]]* raw_data[[#This Row],[Quantity_Sold]]))</f>
        <v>0.24664841338234814</v>
      </c>
      <c r="W708">
        <v>183</v>
      </c>
      <c r="X708" t="s">
        <v>33</v>
      </c>
      <c r="Y708" t="s">
        <v>79</v>
      </c>
      <c r="Z708">
        <v>45.61</v>
      </c>
      <c r="AA708">
        <v>5</v>
      </c>
    </row>
    <row r="709" spans="1:27" x14ac:dyDescent="0.3">
      <c r="A709" t="s">
        <v>2185</v>
      </c>
      <c r="B709" s="1">
        <v>45562</v>
      </c>
      <c r="C709" s="1" t="str">
        <f>TEXT(raw_data[[#This Row],[Order_Date]], "mmm")</f>
        <v>Sep</v>
      </c>
      <c r="D709" s="1">
        <v>45565</v>
      </c>
      <c r="E709" s="6">
        <f>raw_data[[#This Row],[Ship_Date]]-raw_data[[#This Row],[Order_Date]]</f>
        <v>3</v>
      </c>
      <c r="F709" s="6" t="str">
        <f>IF(raw_data[[#This Row],[Delivery_Days]] &lt;= 5, "On Time", "Late")</f>
        <v>On Time</v>
      </c>
      <c r="G709" t="s">
        <v>2186</v>
      </c>
      <c r="H709" t="s">
        <v>2187</v>
      </c>
      <c r="I709" t="s">
        <v>62</v>
      </c>
      <c r="J709" t="s">
        <v>68</v>
      </c>
      <c r="K709" t="s">
        <v>57</v>
      </c>
      <c r="L709" t="s">
        <v>29</v>
      </c>
      <c r="M709" t="s">
        <v>127</v>
      </c>
      <c r="N709" t="s">
        <v>31</v>
      </c>
      <c r="O709" t="s">
        <v>50</v>
      </c>
      <c r="P709">
        <v>6</v>
      </c>
      <c r="Q709">
        <v>1329.04</v>
      </c>
      <c r="R709">
        <v>20</v>
      </c>
      <c r="S709">
        <v>6379.39</v>
      </c>
      <c r="T709">
        <v>932.7</v>
      </c>
      <c r="U709">
        <v>1902.43</v>
      </c>
      <c r="V709" s="10">
        <f>(raw_data[[#This Row],[Profit]] / (raw_data[[#This Row],[Unit_Price]]* raw_data[[#This Row],[Quantity_Sold]]))</f>
        <v>0.23857195168442386</v>
      </c>
      <c r="W709">
        <v>34</v>
      </c>
      <c r="X709" t="s">
        <v>51</v>
      </c>
      <c r="Y709" t="s">
        <v>79</v>
      </c>
      <c r="Z709">
        <v>48.31</v>
      </c>
      <c r="AA709">
        <v>5</v>
      </c>
    </row>
    <row r="710" spans="1:27" x14ac:dyDescent="0.3">
      <c r="A710" t="s">
        <v>2188</v>
      </c>
      <c r="B710" s="1">
        <v>45281</v>
      </c>
      <c r="C710" s="1" t="str">
        <f>TEXT(raw_data[[#This Row],[Order_Date]], "mmm")</f>
        <v>Dec</v>
      </c>
      <c r="D710" s="1">
        <v>45291</v>
      </c>
      <c r="E710" s="6">
        <f>raw_data[[#This Row],[Ship_Date]]-raw_data[[#This Row],[Order_Date]]</f>
        <v>10</v>
      </c>
      <c r="F710" s="6" t="str">
        <f>IF(raw_data[[#This Row],[Delivery_Days]] &lt;= 5, "On Time", "Late")</f>
        <v>Late</v>
      </c>
      <c r="G710" t="s">
        <v>2189</v>
      </c>
      <c r="H710" t="s">
        <v>2190</v>
      </c>
      <c r="I710" t="s">
        <v>47</v>
      </c>
      <c r="J710" t="s">
        <v>90</v>
      </c>
      <c r="K710" t="s">
        <v>40</v>
      </c>
      <c r="L710" t="s">
        <v>69</v>
      </c>
      <c r="M710" t="s">
        <v>127</v>
      </c>
      <c r="N710" t="s">
        <v>49</v>
      </c>
      <c r="O710" t="s">
        <v>32</v>
      </c>
      <c r="P710">
        <v>10</v>
      </c>
      <c r="Q710">
        <v>1410.65</v>
      </c>
      <c r="R710">
        <v>20</v>
      </c>
      <c r="S710">
        <v>11285.2</v>
      </c>
      <c r="T710">
        <v>993.7</v>
      </c>
      <c r="U710">
        <v>3335.6</v>
      </c>
      <c r="V710" s="10">
        <f>(raw_data[[#This Row],[Profit]] / (raw_data[[#This Row],[Unit_Price]]* raw_data[[#This Row],[Quantity_Sold]]))</f>
        <v>0.23645837025484706</v>
      </c>
      <c r="W710">
        <v>15</v>
      </c>
      <c r="X710" t="s">
        <v>33</v>
      </c>
      <c r="Y710" t="s">
        <v>34</v>
      </c>
      <c r="Z710">
        <v>9.34</v>
      </c>
      <c r="AA710">
        <v>1</v>
      </c>
    </row>
    <row r="711" spans="1:27" x14ac:dyDescent="0.3">
      <c r="A711" t="s">
        <v>2191</v>
      </c>
      <c r="B711" s="1">
        <v>45729</v>
      </c>
      <c r="C711" s="1" t="str">
        <f>TEXT(raw_data[[#This Row],[Order_Date]], "mmm")</f>
        <v>Mar</v>
      </c>
      <c r="D711" s="1">
        <v>45732</v>
      </c>
      <c r="E711" s="6">
        <f>raw_data[[#This Row],[Ship_Date]]-raw_data[[#This Row],[Order_Date]]</f>
        <v>3</v>
      </c>
      <c r="F711" s="6" t="str">
        <f>IF(raw_data[[#This Row],[Delivery_Days]] &lt;= 5, "On Time", "Late")</f>
        <v>On Time</v>
      </c>
      <c r="G711" t="s">
        <v>2192</v>
      </c>
      <c r="H711" t="s">
        <v>2193</v>
      </c>
      <c r="I711" t="s">
        <v>47</v>
      </c>
      <c r="J711" t="s">
        <v>98</v>
      </c>
      <c r="K711" t="s">
        <v>40</v>
      </c>
      <c r="L711" t="s">
        <v>75</v>
      </c>
      <c r="M711" t="s">
        <v>117</v>
      </c>
      <c r="N711" t="s">
        <v>31</v>
      </c>
      <c r="O711" t="s">
        <v>32</v>
      </c>
      <c r="P711">
        <v>4</v>
      </c>
      <c r="Q711">
        <v>1531.82</v>
      </c>
      <c r="R711">
        <v>0</v>
      </c>
      <c r="S711">
        <v>6127.28</v>
      </c>
      <c r="T711">
        <v>1332.59</v>
      </c>
      <c r="U711">
        <v>796.92</v>
      </c>
      <c r="V711" s="10">
        <f>(raw_data[[#This Row],[Profit]] / (raw_data[[#This Row],[Unit_Price]]* raw_data[[#This Row],[Quantity_Sold]]))</f>
        <v>0.13006097322139676</v>
      </c>
      <c r="W711">
        <v>31</v>
      </c>
      <c r="X711" t="s">
        <v>51</v>
      </c>
      <c r="Y711" t="s">
        <v>34</v>
      </c>
      <c r="Z711">
        <v>6.68</v>
      </c>
      <c r="AA711">
        <v>1</v>
      </c>
    </row>
    <row r="712" spans="1:27" x14ac:dyDescent="0.3">
      <c r="A712" t="s">
        <v>2194</v>
      </c>
      <c r="B712" s="1">
        <v>45306</v>
      </c>
      <c r="C712" s="1" t="str">
        <f>TEXT(raw_data[[#This Row],[Order_Date]], "mmm")</f>
        <v>Jan</v>
      </c>
      <c r="D712" s="1">
        <v>45314</v>
      </c>
      <c r="E712" s="6">
        <f>raw_data[[#This Row],[Ship_Date]]-raw_data[[#This Row],[Order_Date]]</f>
        <v>8</v>
      </c>
      <c r="F712" s="6" t="str">
        <f>IF(raw_data[[#This Row],[Delivery_Days]] &lt;= 5, "On Time", "Late")</f>
        <v>Late</v>
      </c>
      <c r="G712" t="s">
        <v>2195</v>
      </c>
      <c r="H712" t="s">
        <v>2196</v>
      </c>
      <c r="I712" t="s">
        <v>47</v>
      </c>
      <c r="J712" t="s">
        <v>98</v>
      </c>
      <c r="K712" t="s">
        <v>40</v>
      </c>
      <c r="L712" t="s">
        <v>69</v>
      </c>
      <c r="M712" t="s">
        <v>64</v>
      </c>
      <c r="N712" t="s">
        <v>49</v>
      </c>
      <c r="O712" t="s">
        <v>83</v>
      </c>
      <c r="P712">
        <v>1</v>
      </c>
      <c r="Q712">
        <v>1281.02</v>
      </c>
      <c r="R712">
        <v>5</v>
      </c>
      <c r="S712">
        <v>1216.97</v>
      </c>
      <c r="T712">
        <v>892.04</v>
      </c>
      <c r="U712">
        <v>369.53</v>
      </c>
      <c r="V712" s="10">
        <f>(raw_data[[#This Row],[Profit]] / (raw_data[[#This Row],[Unit_Price]]* raw_data[[#This Row],[Quantity_Sold]]))</f>
        <v>0.288465441601224</v>
      </c>
      <c r="W712">
        <v>284</v>
      </c>
      <c r="X712" t="s">
        <v>33</v>
      </c>
      <c r="Y712" t="s">
        <v>34</v>
      </c>
      <c r="Z712">
        <v>16.36</v>
      </c>
      <c r="AA712">
        <v>4</v>
      </c>
    </row>
    <row r="713" spans="1:27" x14ac:dyDescent="0.3">
      <c r="A713" t="s">
        <v>2197</v>
      </c>
      <c r="B713" s="1">
        <v>45746</v>
      </c>
      <c r="C713" s="1" t="str">
        <f>TEXT(raw_data[[#This Row],[Order_Date]], "mmm")</f>
        <v>Mar</v>
      </c>
      <c r="D713" s="1">
        <v>45750</v>
      </c>
      <c r="E713" s="6">
        <f>raw_data[[#This Row],[Ship_Date]]-raw_data[[#This Row],[Order_Date]]</f>
        <v>4</v>
      </c>
      <c r="F713" s="6" t="str">
        <f>IF(raw_data[[#This Row],[Delivery_Days]] &lt;= 5, "On Time", "Late")</f>
        <v>On Time</v>
      </c>
      <c r="G713" t="s">
        <v>2198</v>
      </c>
      <c r="H713" t="s">
        <v>2199</v>
      </c>
      <c r="I713" t="s">
        <v>26</v>
      </c>
      <c r="J713" t="s">
        <v>63</v>
      </c>
      <c r="K713" t="s">
        <v>28</v>
      </c>
      <c r="L713" t="s">
        <v>41</v>
      </c>
      <c r="M713" t="s">
        <v>137</v>
      </c>
      <c r="N713" t="s">
        <v>49</v>
      </c>
      <c r="O713" t="s">
        <v>32</v>
      </c>
      <c r="P713">
        <v>7</v>
      </c>
      <c r="Q713">
        <v>1497.2</v>
      </c>
      <c r="R713">
        <v>20</v>
      </c>
      <c r="S713">
        <v>8384.32</v>
      </c>
      <c r="T713">
        <v>1261.54</v>
      </c>
      <c r="U713">
        <v>1319.7</v>
      </c>
      <c r="V713" s="10">
        <f>(raw_data[[#This Row],[Profit]] / (raw_data[[#This Row],[Unit_Price]]* raw_data[[#This Row],[Quantity_Sold]]))</f>
        <v>0.12592076638296248</v>
      </c>
      <c r="W713">
        <v>104</v>
      </c>
      <c r="X713" t="s">
        <v>33</v>
      </c>
      <c r="Y713" t="s">
        <v>34</v>
      </c>
      <c r="Z713">
        <v>45.2</v>
      </c>
      <c r="AA713">
        <v>3</v>
      </c>
    </row>
    <row r="714" spans="1:27" x14ac:dyDescent="0.3">
      <c r="A714" t="s">
        <v>2200</v>
      </c>
      <c r="B714" s="1">
        <v>45743</v>
      </c>
      <c r="C714" s="1" t="str">
        <f>TEXT(raw_data[[#This Row],[Order_Date]], "mmm")</f>
        <v>Mar</v>
      </c>
      <c r="D714" s="1">
        <v>45747</v>
      </c>
      <c r="E714" s="6">
        <f>raw_data[[#This Row],[Ship_Date]]-raw_data[[#This Row],[Order_Date]]</f>
        <v>4</v>
      </c>
      <c r="F714" s="6" t="str">
        <f>IF(raw_data[[#This Row],[Delivery_Days]] &lt;= 5, "On Time", "Late")</f>
        <v>On Time</v>
      </c>
      <c r="G714" t="s">
        <v>2201</v>
      </c>
      <c r="H714" t="s">
        <v>2202</v>
      </c>
      <c r="I714" t="s">
        <v>47</v>
      </c>
      <c r="J714" t="s">
        <v>68</v>
      </c>
      <c r="K714" t="s">
        <v>57</v>
      </c>
      <c r="L714" t="s">
        <v>29</v>
      </c>
      <c r="M714" t="s">
        <v>117</v>
      </c>
      <c r="N714" t="s">
        <v>31</v>
      </c>
      <c r="O714" t="s">
        <v>43</v>
      </c>
      <c r="P714">
        <v>9</v>
      </c>
      <c r="Q714">
        <v>411.34</v>
      </c>
      <c r="R714">
        <v>15</v>
      </c>
      <c r="S714">
        <v>3146.75</v>
      </c>
      <c r="T714">
        <v>270.27</v>
      </c>
      <c r="U714">
        <v>1079.19</v>
      </c>
      <c r="V714" s="10">
        <f>(raw_data[[#This Row],[Profit]] / (raw_data[[#This Row],[Unit_Price]]* raw_data[[#This Row],[Quantity_Sold]]))</f>
        <v>0.29151067243642731</v>
      </c>
      <c r="W714">
        <v>316</v>
      </c>
      <c r="X714" t="s">
        <v>33</v>
      </c>
      <c r="Y714" t="s">
        <v>34</v>
      </c>
      <c r="Z714">
        <v>24.75</v>
      </c>
      <c r="AA714">
        <v>4</v>
      </c>
    </row>
    <row r="715" spans="1:27" x14ac:dyDescent="0.3">
      <c r="A715" t="s">
        <v>2203</v>
      </c>
      <c r="B715" s="1">
        <v>45690</v>
      </c>
      <c r="C715" s="1" t="str">
        <f>TEXT(raw_data[[#This Row],[Order_Date]], "mmm")</f>
        <v>Feb</v>
      </c>
      <c r="D715" s="1">
        <v>45694</v>
      </c>
      <c r="E715" s="6">
        <f>raw_data[[#This Row],[Ship_Date]]-raw_data[[#This Row],[Order_Date]]</f>
        <v>4</v>
      </c>
      <c r="F715" s="6" t="str">
        <f>IF(raw_data[[#This Row],[Delivery_Days]] &lt;= 5, "On Time", "Late")</f>
        <v>On Time</v>
      </c>
      <c r="G715" t="s">
        <v>2204</v>
      </c>
      <c r="H715" t="s">
        <v>2205</v>
      </c>
      <c r="I715" t="s">
        <v>26</v>
      </c>
      <c r="J715" t="s">
        <v>27</v>
      </c>
      <c r="K715" t="s">
        <v>28</v>
      </c>
      <c r="L715" t="s">
        <v>29</v>
      </c>
      <c r="M715" t="s">
        <v>127</v>
      </c>
      <c r="N715" t="s">
        <v>31</v>
      </c>
      <c r="O715" t="s">
        <v>32</v>
      </c>
      <c r="P715">
        <v>5</v>
      </c>
      <c r="Q715">
        <v>1575.66</v>
      </c>
      <c r="R715">
        <v>0</v>
      </c>
      <c r="S715">
        <v>7878.3</v>
      </c>
      <c r="T715">
        <v>1001.14</v>
      </c>
      <c r="U715">
        <v>2872.6</v>
      </c>
      <c r="V715" s="10">
        <f>(raw_data[[#This Row],[Profit]] / (raw_data[[#This Row],[Unit_Price]]* raw_data[[#This Row],[Quantity_Sold]]))</f>
        <v>0.36462180927357424</v>
      </c>
      <c r="W715">
        <v>114</v>
      </c>
      <c r="X715" t="s">
        <v>51</v>
      </c>
      <c r="Y715" t="s">
        <v>79</v>
      </c>
      <c r="Z715">
        <v>22.57</v>
      </c>
      <c r="AA715">
        <v>3</v>
      </c>
    </row>
    <row r="716" spans="1:27" x14ac:dyDescent="0.3">
      <c r="A716" t="s">
        <v>2206</v>
      </c>
      <c r="B716" s="1">
        <v>45816</v>
      </c>
      <c r="C716" s="1" t="str">
        <f>TEXT(raw_data[[#This Row],[Order_Date]], "mmm")</f>
        <v>Jun</v>
      </c>
      <c r="D716" s="1">
        <v>45826</v>
      </c>
      <c r="E716" s="6">
        <f>raw_data[[#This Row],[Ship_Date]]-raw_data[[#This Row],[Order_Date]]</f>
        <v>10</v>
      </c>
      <c r="F716" s="6" t="str">
        <f>IF(raw_data[[#This Row],[Delivery_Days]] &lt;= 5, "On Time", "Late")</f>
        <v>Late</v>
      </c>
      <c r="G716" t="s">
        <v>2207</v>
      </c>
      <c r="H716" t="s">
        <v>2208</v>
      </c>
      <c r="I716" t="s">
        <v>62</v>
      </c>
      <c r="J716" t="s">
        <v>27</v>
      </c>
      <c r="K716" t="s">
        <v>28</v>
      </c>
      <c r="L716" t="s">
        <v>41</v>
      </c>
      <c r="M716" t="s">
        <v>30</v>
      </c>
      <c r="N716" t="s">
        <v>31</v>
      </c>
      <c r="O716" t="s">
        <v>83</v>
      </c>
      <c r="P716">
        <v>10</v>
      </c>
      <c r="Q716">
        <v>195.82</v>
      </c>
      <c r="R716">
        <v>5</v>
      </c>
      <c r="S716">
        <v>1860.29</v>
      </c>
      <c r="T716">
        <v>167.61</v>
      </c>
      <c r="U716">
        <v>267.99</v>
      </c>
      <c r="V716" s="10">
        <f>(raw_data[[#This Row],[Profit]] / (raw_data[[#This Row],[Unit_Price]]* raw_data[[#This Row],[Quantity_Sold]]))</f>
        <v>0.13685527525278318</v>
      </c>
      <c r="W716">
        <v>29</v>
      </c>
      <c r="X716" t="s">
        <v>33</v>
      </c>
      <c r="Y716" t="s">
        <v>52</v>
      </c>
      <c r="Z716">
        <v>26.19</v>
      </c>
      <c r="AA716">
        <v>3</v>
      </c>
    </row>
    <row r="717" spans="1:27" x14ac:dyDescent="0.3">
      <c r="A717" t="s">
        <v>2209</v>
      </c>
      <c r="B717" s="1">
        <v>45459</v>
      </c>
      <c r="C717" s="1" t="str">
        <f>TEXT(raw_data[[#This Row],[Order_Date]], "mmm")</f>
        <v>Jun</v>
      </c>
      <c r="D717" s="1">
        <v>45460</v>
      </c>
      <c r="E717" s="6">
        <f>raw_data[[#This Row],[Ship_Date]]-raw_data[[#This Row],[Order_Date]]</f>
        <v>1</v>
      </c>
      <c r="F717" s="6" t="str">
        <f>IF(raw_data[[#This Row],[Delivery_Days]] &lt;= 5, "On Time", "Late")</f>
        <v>On Time</v>
      </c>
      <c r="G717" t="s">
        <v>2210</v>
      </c>
      <c r="H717" t="s">
        <v>2211</v>
      </c>
      <c r="I717" t="s">
        <v>38</v>
      </c>
      <c r="J717" t="s">
        <v>39</v>
      </c>
      <c r="K717" t="s">
        <v>40</v>
      </c>
      <c r="L717" t="s">
        <v>29</v>
      </c>
      <c r="M717" t="s">
        <v>117</v>
      </c>
      <c r="N717" t="s">
        <v>49</v>
      </c>
      <c r="O717" t="s">
        <v>83</v>
      </c>
      <c r="P717">
        <v>4</v>
      </c>
      <c r="Q717">
        <v>871.74</v>
      </c>
      <c r="R717">
        <v>10</v>
      </c>
      <c r="S717">
        <v>3138.26</v>
      </c>
      <c r="T717">
        <v>755.28</v>
      </c>
      <c r="U717">
        <v>419.26</v>
      </c>
      <c r="V717" s="10">
        <f>(raw_data[[#This Row],[Profit]] / (raw_data[[#This Row],[Unit_Price]]* raw_data[[#This Row],[Quantity_Sold]]))</f>
        <v>0.12023653841741803</v>
      </c>
      <c r="W717">
        <v>418</v>
      </c>
      <c r="X717" t="s">
        <v>51</v>
      </c>
      <c r="Y717" t="s">
        <v>52</v>
      </c>
      <c r="Z717">
        <v>46.05</v>
      </c>
      <c r="AA717">
        <v>1</v>
      </c>
    </row>
    <row r="718" spans="1:27" x14ac:dyDescent="0.3">
      <c r="A718" t="s">
        <v>2212</v>
      </c>
      <c r="B718" s="1">
        <v>45386</v>
      </c>
      <c r="C718" s="1" t="str">
        <f>TEXT(raw_data[[#This Row],[Order_Date]], "mmm")</f>
        <v>Apr</v>
      </c>
      <c r="D718" s="1">
        <v>45387</v>
      </c>
      <c r="E718" s="6">
        <f>raw_data[[#This Row],[Ship_Date]]-raw_data[[#This Row],[Order_Date]]</f>
        <v>1</v>
      </c>
      <c r="F718" s="6" t="str">
        <f>IF(raw_data[[#This Row],[Delivery_Days]] &lt;= 5, "On Time", "Late")</f>
        <v>On Time</v>
      </c>
      <c r="G718" t="s">
        <v>2213</v>
      </c>
      <c r="H718" t="s">
        <v>2214</v>
      </c>
      <c r="I718" t="s">
        <v>62</v>
      </c>
      <c r="J718" t="s">
        <v>56</v>
      </c>
      <c r="K718" t="s">
        <v>57</v>
      </c>
      <c r="L718" t="s">
        <v>75</v>
      </c>
      <c r="M718" t="s">
        <v>70</v>
      </c>
      <c r="N718" t="s">
        <v>49</v>
      </c>
      <c r="O718" t="s">
        <v>50</v>
      </c>
      <c r="P718">
        <v>10</v>
      </c>
      <c r="Q718">
        <v>1621.04</v>
      </c>
      <c r="R718">
        <v>20</v>
      </c>
      <c r="S718">
        <v>12968.32</v>
      </c>
      <c r="T718">
        <v>1314.55</v>
      </c>
      <c r="U718">
        <v>2451.92</v>
      </c>
      <c r="V718" s="10">
        <f>(raw_data[[#This Row],[Profit]] / (raw_data[[#This Row],[Unit_Price]]* raw_data[[#This Row],[Quantity_Sold]]))</f>
        <v>0.1512559838128609</v>
      </c>
      <c r="W718">
        <v>306</v>
      </c>
      <c r="X718" t="s">
        <v>33</v>
      </c>
      <c r="Y718" t="s">
        <v>52</v>
      </c>
      <c r="Z718">
        <v>26.54</v>
      </c>
      <c r="AA718">
        <v>2</v>
      </c>
    </row>
    <row r="719" spans="1:27" x14ac:dyDescent="0.3">
      <c r="A719" t="s">
        <v>2215</v>
      </c>
      <c r="B719" s="1">
        <v>45384</v>
      </c>
      <c r="C719" s="1" t="str">
        <f>TEXT(raw_data[[#This Row],[Order_Date]], "mmm")</f>
        <v>Apr</v>
      </c>
      <c r="D719" s="1">
        <v>45391</v>
      </c>
      <c r="E719" s="6">
        <f>raw_data[[#This Row],[Ship_Date]]-raw_data[[#This Row],[Order_Date]]</f>
        <v>7</v>
      </c>
      <c r="F719" s="6" t="str">
        <f>IF(raw_data[[#This Row],[Delivery_Days]] &lt;= 5, "On Time", "Late")</f>
        <v>Late</v>
      </c>
      <c r="G719" t="s">
        <v>2216</v>
      </c>
      <c r="H719" t="s">
        <v>2217</v>
      </c>
      <c r="I719" t="s">
        <v>47</v>
      </c>
      <c r="J719" t="s">
        <v>63</v>
      </c>
      <c r="K719" t="s">
        <v>28</v>
      </c>
      <c r="L719" t="s">
        <v>29</v>
      </c>
      <c r="M719" t="s">
        <v>70</v>
      </c>
      <c r="N719" t="s">
        <v>31</v>
      </c>
      <c r="O719" t="s">
        <v>71</v>
      </c>
      <c r="P719">
        <v>9</v>
      </c>
      <c r="Q719">
        <v>119.42</v>
      </c>
      <c r="R719">
        <v>5</v>
      </c>
      <c r="S719">
        <v>1021.04</v>
      </c>
      <c r="T719">
        <v>94.95</v>
      </c>
      <c r="U719">
        <v>209.22</v>
      </c>
      <c r="V719" s="10">
        <f>(raw_data[[#This Row],[Profit]] / (raw_data[[#This Row],[Unit_Price]]* raw_data[[#This Row],[Quantity_Sold]]))</f>
        <v>0.19466309384246078</v>
      </c>
      <c r="W719">
        <v>10</v>
      </c>
      <c r="X719" t="s">
        <v>33</v>
      </c>
      <c r="Y719" t="s">
        <v>34</v>
      </c>
      <c r="Z719">
        <v>39.81</v>
      </c>
      <c r="AA719">
        <v>2</v>
      </c>
    </row>
    <row r="720" spans="1:27" x14ac:dyDescent="0.3">
      <c r="A720" t="s">
        <v>2218</v>
      </c>
      <c r="B720" s="1">
        <v>45914</v>
      </c>
      <c r="C720" s="1" t="str">
        <f>TEXT(raw_data[[#This Row],[Order_Date]], "mmm")</f>
        <v>Sep</v>
      </c>
      <c r="D720" s="1">
        <v>45921</v>
      </c>
      <c r="E720" s="6">
        <f>raw_data[[#This Row],[Ship_Date]]-raw_data[[#This Row],[Order_Date]]</f>
        <v>7</v>
      </c>
      <c r="F720" s="6" t="str">
        <f>IF(raw_data[[#This Row],[Delivery_Days]] &lt;= 5, "On Time", "Late")</f>
        <v>Late</v>
      </c>
      <c r="G720" t="s">
        <v>2219</v>
      </c>
      <c r="H720" t="s">
        <v>2220</v>
      </c>
      <c r="I720" t="s">
        <v>47</v>
      </c>
      <c r="J720" t="s">
        <v>68</v>
      </c>
      <c r="K720" t="s">
        <v>57</v>
      </c>
      <c r="L720" t="s">
        <v>29</v>
      </c>
      <c r="M720" t="s">
        <v>42</v>
      </c>
      <c r="N720" t="s">
        <v>49</v>
      </c>
      <c r="O720" t="s">
        <v>32</v>
      </c>
      <c r="P720">
        <v>7</v>
      </c>
      <c r="Q720">
        <v>990.24</v>
      </c>
      <c r="R720">
        <v>15</v>
      </c>
      <c r="S720">
        <v>5891.93</v>
      </c>
      <c r="T720">
        <v>800.74</v>
      </c>
      <c r="U720">
        <v>1127.52</v>
      </c>
      <c r="V720" s="10">
        <f>(raw_data[[#This Row],[Profit]] / (raw_data[[#This Row],[Unit_Price]]* raw_data[[#This Row],[Quantity_Sold]]))</f>
        <v>0.16266186552177825</v>
      </c>
      <c r="W720">
        <v>224</v>
      </c>
      <c r="X720" t="s">
        <v>33</v>
      </c>
      <c r="Y720" t="s">
        <v>52</v>
      </c>
      <c r="Z720">
        <v>49.21</v>
      </c>
      <c r="AA720">
        <v>3</v>
      </c>
    </row>
    <row r="721" spans="1:27" x14ac:dyDescent="0.3">
      <c r="A721" t="s">
        <v>2221</v>
      </c>
      <c r="B721" s="1">
        <v>45274</v>
      </c>
      <c r="C721" s="1" t="str">
        <f>TEXT(raw_data[[#This Row],[Order_Date]], "mmm")</f>
        <v>Dec</v>
      </c>
      <c r="D721" s="1">
        <v>45284</v>
      </c>
      <c r="E721" s="6">
        <f>raw_data[[#This Row],[Ship_Date]]-raw_data[[#This Row],[Order_Date]]</f>
        <v>10</v>
      </c>
      <c r="F721" s="6" t="str">
        <f>IF(raw_data[[#This Row],[Delivery_Days]] &lt;= 5, "On Time", "Late")</f>
        <v>Late</v>
      </c>
      <c r="G721" t="s">
        <v>2222</v>
      </c>
      <c r="H721" t="s">
        <v>2223</v>
      </c>
      <c r="I721" t="s">
        <v>26</v>
      </c>
      <c r="J721" t="s">
        <v>94</v>
      </c>
      <c r="K721" t="s">
        <v>28</v>
      </c>
      <c r="L721" t="s">
        <v>41</v>
      </c>
      <c r="M721" t="s">
        <v>117</v>
      </c>
      <c r="N721" t="s">
        <v>49</v>
      </c>
      <c r="O721" t="s">
        <v>50</v>
      </c>
      <c r="P721">
        <v>1</v>
      </c>
      <c r="Q721">
        <v>901.22</v>
      </c>
      <c r="R721">
        <v>5</v>
      </c>
      <c r="S721">
        <v>856.16</v>
      </c>
      <c r="T721">
        <v>603.47</v>
      </c>
      <c r="U721">
        <v>282.86</v>
      </c>
      <c r="V721" s="10">
        <f>(raw_data[[#This Row],[Profit]] / (raw_data[[#This Row],[Unit_Price]]* raw_data[[#This Row],[Quantity_Sold]]))</f>
        <v>0.31386342957324515</v>
      </c>
      <c r="W721">
        <v>382</v>
      </c>
      <c r="X721" t="s">
        <v>33</v>
      </c>
      <c r="Y721" t="s">
        <v>34</v>
      </c>
      <c r="Z721">
        <v>44.3</v>
      </c>
      <c r="AA721">
        <v>2</v>
      </c>
    </row>
    <row r="722" spans="1:27" x14ac:dyDescent="0.3">
      <c r="A722" t="s">
        <v>2224</v>
      </c>
      <c r="B722" s="1">
        <v>45341</v>
      </c>
      <c r="C722" s="1" t="str">
        <f>TEXT(raw_data[[#This Row],[Order_Date]], "mmm")</f>
        <v>Feb</v>
      </c>
      <c r="D722" s="1">
        <v>45347</v>
      </c>
      <c r="E722" s="6">
        <f>raw_data[[#This Row],[Ship_Date]]-raw_data[[#This Row],[Order_Date]]</f>
        <v>6</v>
      </c>
      <c r="F722" s="6" t="str">
        <f>IF(raw_data[[#This Row],[Delivery_Days]] &lt;= 5, "On Time", "Late")</f>
        <v>Late</v>
      </c>
      <c r="G722" t="s">
        <v>2225</v>
      </c>
      <c r="H722" t="s">
        <v>2226</v>
      </c>
      <c r="I722" t="s">
        <v>38</v>
      </c>
      <c r="J722" t="s">
        <v>39</v>
      </c>
      <c r="K722" t="s">
        <v>40</v>
      </c>
      <c r="L722" t="s">
        <v>29</v>
      </c>
      <c r="M722" t="s">
        <v>58</v>
      </c>
      <c r="N722" t="s">
        <v>31</v>
      </c>
      <c r="O722" t="s">
        <v>71</v>
      </c>
      <c r="P722">
        <v>3</v>
      </c>
      <c r="Q722">
        <v>297.10000000000002</v>
      </c>
      <c r="R722">
        <v>10</v>
      </c>
      <c r="S722">
        <v>802.17</v>
      </c>
      <c r="T722">
        <v>182.16</v>
      </c>
      <c r="U722">
        <v>310.33999999999997</v>
      </c>
      <c r="V722" s="10">
        <f>(raw_data[[#This Row],[Profit]] / (raw_data[[#This Row],[Unit_Price]]* raw_data[[#This Row],[Quantity_Sold]]))</f>
        <v>0.3481880399416582</v>
      </c>
      <c r="W722">
        <v>310</v>
      </c>
      <c r="X722" t="s">
        <v>51</v>
      </c>
      <c r="Y722" t="s">
        <v>79</v>
      </c>
      <c r="Z722">
        <v>34.590000000000003</v>
      </c>
      <c r="AA722">
        <v>1</v>
      </c>
    </row>
    <row r="723" spans="1:27" x14ac:dyDescent="0.3">
      <c r="A723" t="s">
        <v>2227</v>
      </c>
      <c r="B723" s="1">
        <v>45269</v>
      </c>
      <c r="C723" s="1" t="str">
        <f>TEXT(raw_data[[#This Row],[Order_Date]], "mmm")</f>
        <v>Dec</v>
      </c>
      <c r="D723" s="1">
        <v>45274</v>
      </c>
      <c r="E723" s="6">
        <f>raw_data[[#This Row],[Ship_Date]]-raw_data[[#This Row],[Order_Date]]</f>
        <v>5</v>
      </c>
      <c r="F723" s="6" t="str">
        <f>IF(raw_data[[#This Row],[Delivery_Days]] &lt;= 5, "On Time", "Late")</f>
        <v>On Time</v>
      </c>
      <c r="G723" t="s">
        <v>2228</v>
      </c>
      <c r="H723" t="s">
        <v>2229</v>
      </c>
      <c r="I723" t="s">
        <v>62</v>
      </c>
      <c r="J723" t="s">
        <v>27</v>
      </c>
      <c r="K723" t="s">
        <v>28</v>
      </c>
      <c r="L723" t="s">
        <v>69</v>
      </c>
      <c r="M723" t="s">
        <v>42</v>
      </c>
      <c r="N723" t="s">
        <v>31</v>
      </c>
      <c r="O723" t="s">
        <v>71</v>
      </c>
      <c r="P723">
        <v>6</v>
      </c>
      <c r="Q723">
        <v>451.43</v>
      </c>
      <c r="R723">
        <v>5</v>
      </c>
      <c r="S723">
        <v>2573.15</v>
      </c>
      <c r="T723">
        <v>330.93</v>
      </c>
      <c r="U723">
        <v>686.85</v>
      </c>
      <c r="V723" s="10">
        <f>(raw_data[[#This Row],[Profit]] / (raw_data[[#This Row],[Unit_Price]]* raw_data[[#This Row],[Quantity_Sold]]))</f>
        <v>0.25358305828146116</v>
      </c>
      <c r="W723">
        <v>269</v>
      </c>
      <c r="X723" t="s">
        <v>51</v>
      </c>
      <c r="Y723" t="s">
        <v>79</v>
      </c>
      <c r="Z723">
        <v>36.4</v>
      </c>
      <c r="AA723">
        <v>5</v>
      </c>
    </row>
    <row r="724" spans="1:27" x14ac:dyDescent="0.3">
      <c r="A724" t="s">
        <v>2230</v>
      </c>
      <c r="B724" s="1">
        <v>45715</v>
      </c>
      <c r="C724" s="1" t="str">
        <f>TEXT(raw_data[[#This Row],[Order_Date]], "mmm")</f>
        <v>Feb</v>
      </c>
      <c r="D724" s="1">
        <v>45719</v>
      </c>
      <c r="E724" s="6">
        <f>raw_data[[#This Row],[Ship_Date]]-raw_data[[#This Row],[Order_Date]]</f>
        <v>4</v>
      </c>
      <c r="F724" s="6" t="str">
        <f>IF(raw_data[[#This Row],[Delivery_Days]] &lt;= 5, "On Time", "Late")</f>
        <v>On Time</v>
      </c>
      <c r="G724" t="s">
        <v>2231</v>
      </c>
      <c r="H724" t="s">
        <v>2232</v>
      </c>
      <c r="I724" t="s">
        <v>38</v>
      </c>
      <c r="J724" t="s">
        <v>27</v>
      </c>
      <c r="K724" t="s">
        <v>28</v>
      </c>
      <c r="L724" t="s">
        <v>29</v>
      </c>
      <c r="M724" t="s">
        <v>117</v>
      </c>
      <c r="N724" t="s">
        <v>49</v>
      </c>
      <c r="O724" t="s">
        <v>43</v>
      </c>
      <c r="P724">
        <v>10</v>
      </c>
      <c r="Q724">
        <v>1805.83</v>
      </c>
      <c r="R724">
        <v>15</v>
      </c>
      <c r="S724">
        <v>15349.55</v>
      </c>
      <c r="T724">
        <v>1235.07</v>
      </c>
      <c r="U724">
        <v>4851.46</v>
      </c>
      <c r="V724" s="10">
        <f>(raw_data[[#This Row],[Profit]] / (raw_data[[#This Row],[Unit_Price]]* raw_data[[#This Row],[Quantity_Sold]]))</f>
        <v>0.26865541053144537</v>
      </c>
      <c r="W724">
        <v>379</v>
      </c>
      <c r="X724" t="s">
        <v>33</v>
      </c>
      <c r="Y724" t="s">
        <v>34</v>
      </c>
      <c r="Z724">
        <v>21.76</v>
      </c>
      <c r="AA724">
        <v>2</v>
      </c>
    </row>
    <row r="725" spans="1:27" x14ac:dyDescent="0.3">
      <c r="A725" t="s">
        <v>2233</v>
      </c>
      <c r="B725" s="1">
        <v>45230</v>
      </c>
      <c r="C725" s="1" t="str">
        <f>TEXT(raw_data[[#This Row],[Order_Date]], "mmm")</f>
        <v>Oct</v>
      </c>
      <c r="D725" s="1">
        <v>45231</v>
      </c>
      <c r="E725" s="6">
        <f>raw_data[[#This Row],[Ship_Date]]-raw_data[[#This Row],[Order_Date]]</f>
        <v>1</v>
      </c>
      <c r="F725" s="6" t="str">
        <f>IF(raw_data[[#This Row],[Delivery_Days]] &lt;= 5, "On Time", "Late")</f>
        <v>On Time</v>
      </c>
      <c r="G725" t="s">
        <v>2234</v>
      </c>
      <c r="H725" t="s">
        <v>2235</v>
      </c>
      <c r="I725" t="s">
        <v>62</v>
      </c>
      <c r="J725" t="s">
        <v>39</v>
      </c>
      <c r="K725" t="s">
        <v>40</v>
      </c>
      <c r="L725" t="s">
        <v>41</v>
      </c>
      <c r="M725" t="s">
        <v>150</v>
      </c>
      <c r="N725" t="s">
        <v>31</v>
      </c>
      <c r="O725" t="s">
        <v>83</v>
      </c>
      <c r="P725">
        <v>8</v>
      </c>
      <c r="Q725">
        <v>1317.32</v>
      </c>
      <c r="R725">
        <v>0</v>
      </c>
      <c r="S725">
        <v>10538.56</v>
      </c>
      <c r="T725">
        <v>798.81</v>
      </c>
      <c r="U725">
        <v>4148.08</v>
      </c>
      <c r="V725" s="10">
        <f>(raw_data[[#This Row],[Profit]] / (raw_data[[#This Row],[Unit_Price]]* raw_data[[#This Row],[Quantity_Sold]]))</f>
        <v>0.39360975313515323</v>
      </c>
      <c r="W725">
        <v>196</v>
      </c>
      <c r="X725" t="s">
        <v>51</v>
      </c>
      <c r="Y725" t="s">
        <v>34</v>
      </c>
      <c r="Z725">
        <v>7.69</v>
      </c>
      <c r="AA725">
        <v>5</v>
      </c>
    </row>
    <row r="726" spans="1:27" x14ac:dyDescent="0.3">
      <c r="A726" t="s">
        <v>2236</v>
      </c>
      <c r="B726" s="1">
        <v>45918</v>
      </c>
      <c r="C726" s="1" t="str">
        <f>TEXT(raw_data[[#This Row],[Order_Date]], "mmm")</f>
        <v>Sep</v>
      </c>
      <c r="D726" s="1">
        <v>45922</v>
      </c>
      <c r="E726" s="6">
        <f>raw_data[[#This Row],[Ship_Date]]-raw_data[[#This Row],[Order_Date]]</f>
        <v>4</v>
      </c>
      <c r="F726" s="6" t="str">
        <f>IF(raw_data[[#This Row],[Delivery_Days]] &lt;= 5, "On Time", "Late")</f>
        <v>On Time</v>
      </c>
      <c r="G726" t="s">
        <v>2237</v>
      </c>
      <c r="H726" t="s">
        <v>2238</v>
      </c>
      <c r="I726" t="s">
        <v>47</v>
      </c>
      <c r="J726" t="s">
        <v>68</v>
      </c>
      <c r="K726" t="s">
        <v>57</v>
      </c>
      <c r="L726" t="s">
        <v>75</v>
      </c>
      <c r="M726" t="s">
        <v>58</v>
      </c>
      <c r="N726" t="s">
        <v>49</v>
      </c>
      <c r="O726" t="s">
        <v>50</v>
      </c>
      <c r="P726">
        <v>7</v>
      </c>
      <c r="Q726">
        <v>1732.41</v>
      </c>
      <c r="R726">
        <v>15</v>
      </c>
      <c r="S726">
        <v>10307.84</v>
      </c>
      <c r="T726">
        <v>1062.53</v>
      </c>
      <c r="U726">
        <v>3985.79</v>
      </c>
      <c r="V726" s="10">
        <f>(raw_data[[#This Row],[Profit]] / (raw_data[[#This Row],[Unit_Price]]* raw_data[[#This Row],[Quantity_Sold]]))</f>
        <v>0.32867425807318784</v>
      </c>
      <c r="W726">
        <v>272</v>
      </c>
      <c r="X726" t="s">
        <v>33</v>
      </c>
      <c r="Y726" t="s">
        <v>52</v>
      </c>
      <c r="Z726">
        <v>18.73</v>
      </c>
      <c r="AA726">
        <v>5</v>
      </c>
    </row>
    <row r="727" spans="1:27" x14ac:dyDescent="0.3">
      <c r="A727" t="s">
        <v>2239</v>
      </c>
      <c r="B727" s="1">
        <v>45846</v>
      </c>
      <c r="C727" s="1" t="str">
        <f>TEXT(raw_data[[#This Row],[Order_Date]], "mmm")</f>
        <v>Jul</v>
      </c>
      <c r="D727" s="1">
        <v>45856</v>
      </c>
      <c r="E727" s="6">
        <f>raw_data[[#This Row],[Ship_Date]]-raw_data[[#This Row],[Order_Date]]</f>
        <v>10</v>
      </c>
      <c r="F727" s="6" t="str">
        <f>IF(raw_data[[#This Row],[Delivery_Days]] &lt;= 5, "On Time", "Late")</f>
        <v>Late</v>
      </c>
      <c r="G727" t="s">
        <v>2240</v>
      </c>
      <c r="H727" t="s">
        <v>2241</v>
      </c>
      <c r="I727" t="s">
        <v>38</v>
      </c>
      <c r="J727" t="s">
        <v>94</v>
      </c>
      <c r="K727" t="s">
        <v>28</v>
      </c>
      <c r="L727" t="s">
        <v>29</v>
      </c>
      <c r="M727" t="s">
        <v>64</v>
      </c>
      <c r="N727" t="s">
        <v>49</v>
      </c>
      <c r="O727" t="s">
        <v>43</v>
      </c>
      <c r="P727">
        <v>6</v>
      </c>
      <c r="Q727">
        <v>1521.23</v>
      </c>
      <c r="R727">
        <v>10</v>
      </c>
      <c r="S727">
        <v>8214.64</v>
      </c>
      <c r="T727">
        <v>1282.51</v>
      </c>
      <c r="U727">
        <v>1289.0899999999999</v>
      </c>
      <c r="V727" s="10">
        <f>(raw_data[[#This Row],[Profit]] / (raw_data[[#This Row],[Unit_Price]]* raw_data[[#This Row],[Quantity_Sold]]))</f>
        <v>0.14123330024607278</v>
      </c>
      <c r="W727">
        <v>371</v>
      </c>
      <c r="X727" t="s">
        <v>51</v>
      </c>
      <c r="Y727" t="s">
        <v>79</v>
      </c>
      <c r="Z727">
        <v>40.22</v>
      </c>
      <c r="AA727">
        <v>1</v>
      </c>
    </row>
    <row r="728" spans="1:27" x14ac:dyDescent="0.3">
      <c r="A728" t="s">
        <v>2242</v>
      </c>
      <c r="B728" s="1">
        <v>45942</v>
      </c>
      <c r="C728" s="1" t="str">
        <f>TEXT(raw_data[[#This Row],[Order_Date]], "mmm")</f>
        <v>Oct</v>
      </c>
      <c r="D728" s="1">
        <v>45952</v>
      </c>
      <c r="E728" s="6">
        <f>raw_data[[#This Row],[Ship_Date]]-raw_data[[#This Row],[Order_Date]]</f>
        <v>10</v>
      </c>
      <c r="F728" s="6" t="str">
        <f>IF(raw_data[[#This Row],[Delivery_Days]] &lt;= 5, "On Time", "Late")</f>
        <v>Late</v>
      </c>
      <c r="G728" t="s">
        <v>2243</v>
      </c>
      <c r="H728" t="s">
        <v>2244</v>
      </c>
      <c r="I728" t="s">
        <v>62</v>
      </c>
      <c r="J728" t="s">
        <v>27</v>
      </c>
      <c r="K728" t="s">
        <v>28</v>
      </c>
      <c r="L728" t="s">
        <v>75</v>
      </c>
      <c r="M728" t="s">
        <v>30</v>
      </c>
      <c r="N728" t="s">
        <v>49</v>
      </c>
      <c r="O728" t="s">
        <v>50</v>
      </c>
      <c r="P728">
        <v>9</v>
      </c>
      <c r="Q728">
        <v>1724.1</v>
      </c>
      <c r="R728">
        <v>15</v>
      </c>
      <c r="S728">
        <v>13189.36</v>
      </c>
      <c r="T728">
        <v>1253.68</v>
      </c>
      <c r="U728">
        <v>3598.71</v>
      </c>
      <c r="V728" s="10">
        <f>(raw_data[[#This Row],[Profit]] / (raw_data[[#This Row],[Unit_Price]]* raw_data[[#This Row],[Quantity_Sold]]))</f>
        <v>0.23192196894998357</v>
      </c>
      <c r="W728">
        <v>239</v>
      </c>
      <c r="X728" t="s">
        <v>33</v>
      </c>
      <c r="Y728" t="s">
        <v>34</v>
      </c>
      <c r="Z728">
        <v>45.85</v>
      </c>
      <c r="AA728">
        <v>3</v>
      </c>
    </row>
    <row r="729" spans="1:27" x14ac:dyDescent="0.3">
      <c r="A729" t="s">
        <v>2245</v>
      </c>
      <c r="B729" s="1">
        <v>45480</v>
      </c>
      <c r="C729" s="1" t="str">
        <f>TEXT(raw_data[[#This Row],[Order_Date]], "mmm")</f>
        <v>Jul</v>
      </c>
      <c r="D729" s="1">
        <v>45481</v>
      </c>
      <c r="E729" s="6">
        <f>raw_data[[#This Row],[Ship_Date]]-raw_data[[#This Row],[Order_Date]]</f>
        <v>1</v>
      </c>
      <c r="F729" s="6" t="str">
        <f>IF(raw_data[[#This Row],[Delivery_Days]] &lt;= 5, "On Time", "Late")</f>
        <v>On Time</v>
      </c>
      <c r="G729" t="s">
        <v>2246</v>
      </c>
      <c r="H729" t="s">
        <v>2247</v>
      </c>
      <c r="I729" t="s">
        <v>62</v>
      </c>
      <c r="J729" t="s">
        <v>63</v>
      </c>
      <c r="K729" t="s">
        <v>28</v>
      </c>
      <c r="L729" t="s">
        <v>29</v>
      </c>
      <c r="M729" t="s">
        <v>137</v>
      </c>
      <c r="N729" t="s">
        <v>31</v>
      </c>
      <c r="O729" t="s">
        <v>43</v>
      </c>
      <c r="P729">
        <v>5</v>
      </c>
      <c r="Q729">
        <v>1554.11</v>
      </c>
      <c r="R729">
        <v>10</v>
      </c>
      <c r="S729">
        <v>6993.49</v>
      </c>
      <c r="T729">
        <v>1198.72</v>
      </c>
      <c r="U729">
        <v>1599.25</v>
      </c>
      <c r="V729" s="10">
        <f>(raw_data[[#This Row],[Profit]] / (raw_data[[#This Row],[Unit_Price]]* raw_data[[#This Row],[Quantity_Sold]]))</f>
        <v>0.20580911261107646</v>
      </c>
      <c r="W729">
        <v>337</v>
      </c>
      <c r="X729" t="s">
        <v>51</v>
      </c>
      <c r="Y729" t="s">
        <v>52</v>
      </c>
      <c r="Z729">
        <v>41.46</v>
      </c>
      <c r="AA729">
        <v>5</v>
      </c>
    </row>
    <row r="730" spans="1:27" x14ac:dyDescent="0.3">
      <c r="A730" t="s">
        <v>2248</v>
      </c>
      <c r="B730" s="1">
        <v>45364</v>
      </c>
      <c r="C730" s="1" t="str">
        <f>TEXT(raw_data[[#This Row],[Order_Date]], "mmm")</f>
        <v>Mar</v>
      </c>
      <c r="D730" s="1">
        <v>45372</v>
      </c>
      <c r="E730" s="6">
        <f>raw_data[[#This Row],[Ship_Date]]-raw_data[[#This Row],[Order_Date]]</f>
        <v>8</v>
      </c>
      <c r="F730" s="6" t="str">
        <f>IF(raw_data[[#This Row],[Delivery_Days]] &lt;= 5, "On Time", "Late")</f>
        <v>Late</v>
      </c>
      <c r="G730" t="s">
        <v>2249</v>
      </c>
      <c r="H730" t="s">
        <v>2250</v>
      </c>
      <c r="I730" t="s">
        <v>47</v>
      </c>
      <c r="J730" t="s">
        <v>39</v>
      </c>
      <c r="K730" t="s">
        <v>40</v>
      </c>
      <c r="L730" t="s">
        <v>29</v>
      </c>
      <c r="M730" t="s">
        <v>30</v>
      </c>
      <c r="N730" t="s">
        <v>49</v>
      </c>
      <c r="O730" t="s">
        <v>50</v>
      </c>
      <c r="P730">
        <v>6</v>
      </c>
      <c r="Q730">
        <v>1158.46</v>
      </c>
      <c r="R730">
        <v>10</v>
      </c>
      <c r="S730">
        <v>6255.68</v>
      </c>
      <c r="T730">
        <v>989.65</v>
      </c>
      <c r="U730">
        <v>911.57</v>
      </c>
      <c r="V730" s="10">
        <f>(raw_data[[#This Row],[Profit]] / (raw_data[[#This Row],[Unit_Price]]* raw_data[[#This Row],[Quantity_Sold]]))</f>
        <v>0.13114680984525434</v>
      </c>
      <c r="W730">
        <v>4</v>
      </c>
      <c r="X730" t="s">
        <v>51</v>
      </c>
      <c r="Y730" t="s">
        <v>34</v>
      </c>
      <c r="Z730">
        <v>48.46</v>
      </c>
      <c r="AA730">
        <v>4</v>
      </c>
    </row>
    <row r="731" spans="1:27" x14ac:dyDescent="0.3">
      <c r="A731" t="s">
        <v>2251</v>
      </c>
      <c r="B731" s="1">
        <v>45243</v>
      </c>
      <c r="C731" s="1" t="str">
        <f>TEXT(raw_data[[#This Row],[Order_Date]], "mmm")</f>
        <v>Nov</v>
      </c>
      <c r="D731" s="1">
        <v>45252</v>
      </c>
      <c r="E731" s="6">
        <f>raw_data[[#This Row],[Ship_Date]]-raw_data[[#This Row],[Order_Date]]</f>
        <v>9</v>
      </c>
      <c r="F731" s="6" t="str">
        <f>IF(raw_data[[#This Row],[Delivery_Days]] &lt;= 5, "On Time", "Late")</f>
        <v>Late</v>
      </c>
      <c r="G731" t="s">
        <v>2252</v>
      </c>
      <c r="H731" t="s">
        <v>2253</v>
      </c>
      <c r="I731" t="s">
        <v>62</v>
      </c>
      <c r="J731" t="s">
        <v>56</v>
      </c>
      <c r="K731" t="s">
        <v>57</v>
      </c>
      <c r="L731" t="s">
        <v>75</v>
      </c>
      <c r="M731" t="s">
        <v>58</v>
      </c>
      <c r="N731" t="s">
        <v>49</v>
      </c>
      <c r="O731" t="s">
        <v>50</v>
      </c>
      <c r="P731">
        <v>2</v>
      </c>
      <c r="Q731">
        <v>1180.1600000000001</v>
      </c>
      <c r="R731">
        <v>10</v>
      </c>
      <c r="S731">
        <v>2124.29</v>
      </c>
      <c r="T731">
        <v>1025.69</v>
      </c>
      <c r="U731">
        <v>278.05</v>
      </c>
      <c r="V731" s="10">
        <f>(raw_data[[#This Row],[Profit]] / (raw_data[[#This Row],[Unit_Price]]* raw_data[[#This Row],[Quantity_Sold]]))</f>
        <v>0.11780182348156182</v>
      </c>
      <c r="W731">
        <v>92</v>
      </c>
      <c r="X731" t="s">
        <v>51</v>
      </c>
      <c r="Y731" t="s">
        <v>79</v>
      </c>
      <c r="Z731">
        <v>16.68</v>
      </c>
      <c r="AA731">
        <v>4</v>
      </c>
    </row>
    <row r="732" spans="1:27" x14ac:dyDescent="0.3">
      <c r="A732" t="s">
        <v>2254</v>
      </c>
      <c r="B732" s="1">
        <v>45630</v>
      </c>
      <c r="C732" s="1" t="str">
        <f>TEXT(raw_data[[#This Row],[Order_Date]], "mmm")</f>
        <v>Dec</v>
      </c>
      <c r="D732" s="1">
        <v>45631</v>
      </c>
      <c r="E732" s="6">
        <f>raw_data[[#This Row],[Ship_Date]]-raw_data[[#This Row],[Order_Date]]</f>
        <v>1</v>
      </c>
      <c r="F732" s="6" t="str">
        <f>IF(raw_data[[#This Row],[Delivery_Days]] &lt;= 5, "On Time", "Late")</f>
        <v>On Time</v>
      </c>
      <c r="G732" t="s">
        <v>2255</v>
      </c>
      <c r="H732" t="s">
        <v>2256</v>
      </c>
      <c r="I732" t="s">
        <v>38</v>
      </c>
      <c r="J732" t="s">
        <v>90</v>
      </c>
      <c r="K732" t="s">
        <v>40</v>
      </c>
      <c r="L732" t="s">
        <v>41</v>
      </c>
      <c r="M732" t="s">
        <v>127</v>
      </c>
      <c r="N732" t="s">
        <v>31</v>
      </c>
      <c r="O732" t="s">
        <v>83</v>
      </c>
      <c r="P732">
        <v>10</v>
      </c>
      <c r="Q732">
        <v>336.46</v>
      </c>
      <c r="R732">
        <v>0</v>
      </c>
      <c r="S732">
        <v>3364.6</v>
      </c>
      <c r="T732">
        <v>225.36</v>
      </c>
      <c r="U732">
        <v>1111</v>
      </c>
      <c r="V732" s="10">
        <f>(raw_data[[#This Row],[Profit]] / (raw_data[[#This Row],[Unit_Price]]* raw_data[[#This Row],[Quantity_Sold]]))</f>
        <v>0.33020269868632229</v>
      </c>
      <c r="W732">
        <v>162</v>
      </c>
      <c r="X732" t="s">
        <v>33</v>
      </c>
      <c r="Y732" t="s">
        <v>52</v>
      </c>
      <c r="Z732">
        <v>37.28</v>
      </c>
      <c r="AA732">
        <v>1</v>
      </c>
    </row>
    <row r="733" spans="1:27" x14ac:dyDescent="0.3">
      <c r="A733" t="s">
        <v>2257</v>
      </c>
      <c r="B733" s="1">
        <v>45530</v>
      </c>
      <c r="C733" s="1" t="str">
        <f>TEXT(raw_data[[#This Row],[Order_Date]], "mmm")</f>
        <v>Aug</v>
      </c>
      <c r="D733" s="1">
        <v>45540</v>
      </c>
      <c r="E733" s="6">
        <f>raw_data[[#This Row],[Ship_Date]]-raw_data[[#This Row],[Order_Date]]</f>
        <v>10</v>
      </c>
      <c r="F733" s="6" t="str">
        <f>IF(raw_data[[#This Row],[Delivery_Days]] &lt;= 5, "On Time", "Late")</f>
        <v>Late</v>
      </c>
      <c r="G733" t="s">
        <v>2258</v>
      </c>
      <c r="H733" t="s">
        <v>2259</v>
      </c>
      <c r="I733" t="s">
        <v>38</v>
      </c>
      <c r="J733" t="s">
        <v>63</v>
      </c>
      <c r="K733" t="s">
        <v>28</v>
      </c>
      <c r="L733" t="s">
        <v>69</v>
      </c>
      <c r="M733" t="s">
        <v>58</v>
      </c>
      <c r="N733" t="s">
        <v>31</v>
      </c>
      <c r="O733" t="s">
        <v>32</v>
      </c>
      <c r="P733">
        <v>6</v>
      </c>
      <c r="Q733">
        <v>1372.86</v>
      </c>
      <c r="R733">
        <v>20</v>
      </c>
      <c r="S733">
        <v>6589.73</v>
      </c>
      <c r="T733">
        <v>1119.56</v>
      </c>
      <c r="U733">
        <v>1215.8399999999999</v>
      </c>
      <c r="V733" s="10">
        <f>(raw_data[[#This Row],[Profit]] / (raw_data[[#This Row],[Unit_Price]]* raw_data[[#This Row],[Quantity_Sold]]))</f>
        <v>0.14760427137508558</v>
      </c>
      <c r="W733">
        <v>39</v>
      </c>
      <c r="X733" t="s">
        <v>51</v>
      </c>
      <c r="Y733" t="s">
        <v>34</v>
      </c>
      <c r="Z733">
        <v>28</v>
      </c>
      <c r="AA733">
        <v>2</v>
      </c>
    </row>
    <row r="734" spans="1:27" x14ac:dyDescent="0.3">
      <c r="A734" t="s">
        <v>2260</v>
      </c>
      <c r="B734" s="1">
        <v>45665</v>
      </c>
      <c r="C734" s="1" t="str">
        <f>TEXT(raw_data[[#This Row],[Order_Date]], "mmm")</f>
        <v>Jan</v>
      </c>
      <c r="D734" s="1">
        <v>45670</v>
      </c>
      <c r="E734" s="6">
        <f>raw_data[[#This Row],[Ship_Date]]-raw_data[[#This Row],[Order_Date]]</f>
        <v>5</v>
      </c>
      <c r="F734" s="6" t="str">
        <f>IF(raw_data[[#This Row],[Delivery_Days]] &lt;= 5, "On Time", "Late")</f>
        <v>On Time</v>
      </c>
      <c r="G734" t="s">
        <v>2261</v>
      </c>
      <c r="H734" t="s">
        <v>2262</v>
      </c>
      <c r="I734" t="s">
        <v>38</v>
      </c>
      <c r="J734" t="s">
        <v>56</v>
      </c>
      <c r="K734" t="s">
        <v>57</v>
      </c>
      <c r="L734" t="s">
        <v>69</v>
      </c>
      <c r="M734" t="s">
        <v>64</v>
      </c>
      <c r="N734" t="s">
        <v>49</v>
      </c>
      <c r="O734" t="s">
        <v>43</v>
      </c>
      <c r="P734">
        <v>7</v>
      </c>
      <c r="Q734">
        <v>774.15</v>
      </c>
      <c r="R734">
        <v>0</v>
      </c>
      <c r="S734">
        <v>5419.05</v>
      </c>
      <c r="T734">
        <v>613.57000000000005</v>
      </c>
      <c r="U734">
        <v>1124.06</v>
      </c>
      <c r="V734" s="10">
        <f>(raw_data[[#This Row],[Profit]] / (raw_data[[#This Row],[Unit_Price]]* raw_data[[#This Row],[Quantity_Sold]]))</f>
        <v>0.20742750113027189</v>
      </c>
      <c r="W734">
        <v>310</v>
      </c>
      <c r="X734" t="s">
        <v>51</v>
      </c>
      <c r="Y734" t="s">
        <v>79</v>
      </c>
      <c r="Z734">
        <v>48.88</v>
      </c>
      <c r="AA734">
        <v>3</v>
      </c>
    </row>
    <row r="735" spans="1:27" x14ac:dyDescent="0.3">
      <c r="A735" t="s">
        <v>2263</v>
      </c>
      <c r="B735" s="1">
        <v>45404</v>
      </c>
      <c r="C735" s="1" t="str">
        <f>TEXT(raw_data[[#This Row],[Order_Date]], "mmm")</f>
        <v>Apr</v>
      </c>
      <c r="D735" s="1">
        <v>45407</v>
      </c>
      <c r="E735" s="6">
        <f>raw_data[[#This Row],[Ship_Date]]-raw_data[[#This Row],[Order_Date]]</f>
        <v>3</v>
      </c>
      <c r="F735" s="6" t="str">
        <f>IF(raw_data[[#This Row],[Delivery_Days]] &lt;= 5, "On Time", "Late")</f>
        <v>On Time</v>
      </c>
      <c r="G735" t="s">
        <v>2264</v>
      </c>
      <c r="H735" t="s">
        <v>621</v>
      </c>
      <c r="I735" t="s">
        <v>26</v>
      </c>
      <c r="J735" t="s">
        <v>98</v>
      </c>
      <c r="K735" t="s">
        <v>40</v>
      </c>
      <c r="L735" t="s">
        <v>69</v>
      </c>
      <c r="M735" t="s">
        <v>64</v>
      </c>
      <c r="N735" t="s">
        <v>49</v>
      </c>
      <c r="O735" t="s">
        <v>83</v>
      </c>
      <c r="P735">
        <v>6</v>
      </c>
      <c r="Q735">
        <v>110.76</v>
      </c>
      <c r="R735">
        <v>0</v>
      </c>
      <c r="S735">
        <v>664.56</v>
      </c>
      <c r="T735">
        <v>76.12</v>
      </c>
      <c r="U735">
        <v>207.84</v>
      </c>
      <c r="V735" s="10">
        <f>(raw_data[[#This Row],[Profit]] / (raw_data[[#This Row],[Unit_Price]]* raw_data[[#This Row],[Quantity_Sold]]))</f>
        <v>0.31274828457927045</v>
      </c>
      <c r="W735">
        <v>108</v>
      </c>
      <c r="X735" t="s">
        <v>51</v>
      </c>
      <c r="Y735" t="s">
        <v>52</v>
      </c>
      <c r="Z735">
        <v>37.21</v>
      </c>
      <c r="AA735">
        <v>5</v>
      </c>
    </row>
    <row r="736" spans="1:27" x14ac:dyDescent="0.3">
      <c r="A736" t="s">
        <v>2265</v>
      </c>
      <c r="B736" s="1">
        <v>45348</v>
      </c>
      <c r="C736" s="1" t="str">
        <f>TEXT(raw_data[[#This Row],[Order_Date]], "mmm")</f>
        <v>Feb</v>
      </c>
      <c r="D736" s="1">
        <v>45350</v>
      </c>
      <c r="E736" s="6">
        <f>raw_data[[#This Row],[Ship_Date]]-raw_data[[#This Row],[Order_Date]]</f>
        <v>2</v>
      </c>
      <c r="F736" s="6" t="str">
        <f>IF(raw_data[[#This Row],[Delivery_Days]] &lt;= 5, "On Time", "Late")</f>
        <v>On Time</v>
      </c>
      <c r="G736" t="s">
        <v>2266</v>
      </c>
      <c r="H736" t="s">
        <v>2267</v>
      </c>
      <c r="I736" t="s">
        <v>26</v>
      </c>
      <c r="J736" t="s">
        <v>94</v>
      </c>
      <c r="K736" t="s">
        <v>28</v>
      </c>
      <c r="L736" t="s">
        <v>41</v>
      </c>
      <c r="M736" t="s">
        <v>48</v>
      </c>
      <c r="N736" t="s">
        <v>49</v>
      </c>
      <c r="O736" t="s">
        <v>83</v>
      </c>
      <c r="P736">
        <v>1</v>
      </c>
      <c r="Q736">
        <v>1669.92</v>
      </c>
      <c r="R736">
        <v>5</v>
      </c>
      <c r="S736">
        <v>1586.42</v>
      </c>
      <c r="T736">
        <v>1192.8699999999999</v>
      </c>
      <c r="U736">
        <v>453.2</v>
      </c>
      <c r="V736" s="10">
        <f>(raw_data[[#This Row],[Profit]] / (raw_data[[#This Row],[Unit_Price]]* raw_data[[#This Row],[Quantity_Sold]]))</f>
        <v>0.27139024623934077</v>
      </c>
      <c r="W736">
        <v>257</v>
      </c>
      <c r="X736" t="s">
        <v>51</v>
      </c>
      <c r="Y736" t="s">
        <v>52</v>
      </c>
      <c r="Z736">
        <v>37.99</v>
      </c>
      <c r="AA736">
        <v>5</v>
      </c>
    </row>
    <row r="737" spans="1:27" x14ac:dyDescent="0.3">
      <c r="A737" t="s">
        <v>2268</v>
      </c>
      <c r="B737" s="1">
        <v>45373</v>
      </c>
      <c r="C737" s="1" t="str">
        <f>TEXT(raw_data[[#This Row],[Order_Date]], "mmm")</f>
        <v>Mar</v>
      </c>
      <c r="D737" s="1">
        <v>45383</v>
      </c>
      <c r="E737" s="6">
        <f>raw_data[[#This Row],[Ship_Date]]-raw_data[[#This Row],[Order_Date]]</f>
        <v>10</v>
      </c>
      <c r="F737" s="6" t="str">
        <f>IF(raw_data[[#This Row],[Delivery_Days]] &lt;= 5, "On Time", "Late")</f>
        <v>Late</v>
      </c>
      <c r="G737" t="s">
        <v>2269</v>
      </c>
      <c r="H737" t="s">
        <v>2270</v>
      </c>
      <c r="I737" t="s">
        <v>62</v>
      </c>
      <c r="J737" t="s">
        <v>39</v>
      </c>
      <c r="K737" t="s">
        <v>40</v>
      </c>
      <c r="L737" t="s">
        <v>75</v>
      </c>
      <c r="M737" t="s">
        <v>42</v>
      </c>
      <c r="N737" t="s">
        <v>49</v>
      </c>
      <c r="O737" t="s">
        <v>43</v>
      </c>
      <c r="P737">
        <v>6</v>
      </c>
      <c r="Q737">
        <v>1064.6600000000001</v>
      </c>
      <c r="R737">
        <v>10</v>
      </c>
      <c r="S737">
        <v>5749.16</v>
      </c>
      <c r="T737">
        <v>701.09</v>
      </c>
      <c r="U737">
        <v>1963.28</v>
      </c>
      <c r="V737" s="10">
        <f>(raw_data[[#This Row],[Profit]] / (raw_data[[#This Row],[Unit_Price]]* raw_data[[#This Row],[Quantity_Sold]]))</f>
        <v>0.30734068466302228</v>
      </c>
      <c r="W737">
        <v>124</v>
      </c>
      <c r="X737" t="s">
        <v>51</v>
      </c>
      <c r="Y737" t="s">
        <v>34</v>
      </c>
      <c r="Z737">
        <v>25.51</v>
      </c>
      <c r="AA737">
        <v>1</v>
      </c>
    </row>
    <row r="738" spans="1:27" x14ac:dyDescent="0.3">
      <c r="A738" t="s">
        <v>2271</v>
      </c>
      <c r="B738" s="1">
        <v>45322</v>
      </c>
      <c r="C738" s="1" t="str">
        <f>TEXT(raw_data[[#This Row],[Order_Date]], "mmm")</f>
        <v>Jan</v>
      </c>
      <c r="D738" s="1">
        <v>45328</v>
      </c>
      <c r="E738" s="6">
        <f>raw_data[[#This Row],[Ship_Date]]-raw_data[[#This Row],[Order_Date]]</f>
        <v>6</v>
      </c>
      <c r="F738" s="6" t="str">
        <f>IF(raw_data[[#This Row],[Delivery_Days]] &lt;= 5, "On Time", "Late")</f>
        <v>Late</v>
      </c>
      <c r="G738" t="s">
        <v>2272</v>
      </c>
      <c r="H738" t="s">
        <v>2273</v>
      </c>
      <c r="I738" t="s">
        <v>47</v>
      </c>
      <c r="J738" t="s">
        <v>56</v>
      </c>
      <c r="K738" t="s">
        <v>57</v>
      </c>
      <c r="L738" t="s">
        <v>75</v>
      </c>
      <c r="M738" t="s">
        <v>48</v>
      </c>
      <c r="N738" t="s">
        <v>49</v>
      </c>
      <c r="O738" t="s">
        <v>50</v>
      </c>
      <c r="P738">
        <v>6</v>
      </c>
      <c r="Q738">
        <v>755.67</v>
      </c>
      <c r="R738">
        <v>20</v>
      </c>
      <c r="S738">
        <v>3627.22</v>
      </c>
      <c r="T738">
        <v>568.03</v>
      </c>
      <c r="U738">
        <v>900.67</v>
      </c>
      <c r="V738" s="10">
        <f>(raw_data[[#This Row],[Profit]] / (raw_data[[#This Row],[Unit_Price]]* raw_data[[#This Row],[Quantity_Sold]]))</f>
        <v>0.19864711668673718</v>
      </c>
      <c r="W738">
        <v>402</v>
      </c>
      <c r="X738" t="s">
        <v>51</v>
      </c>
      <c r="Y738" t="s">
        <v>34</v>
      </c>
      <c r="Z738">
        <v>30.62</v>
      </c>
      <c r="AA738">
        <v>2</v>
      </c>
    </row>
    <row r="739" spans="1:27" x14ac:dyDescent="0.3">
      <c r="A739" t="s">
        <v>2274</v>
      </c>
      <c r="B739" s="1">
        <v>45804</v>
      </c>
      <c r="C739" s="1" t="str">
        <f>TEXT(raw_data[[#This Row],[Order_Date]], "mmm")</f>
        <v>May</v>
      </c>
      <c r="D739" s="1">
        <v>45810</v>
      </c>
      <c r="E739" s="6">
        <f>raw_data[[#This Row],[Ship_Date]]-raw_data[[#This Row],[Order_Date]]</f>
        <v>6</v>
      </c>
      <c r="F739" s="6" t="str">
        <f>IF(raw_data[[#This Row],[Delivery_Days]] &lt;= 5, "On Time", "Late")</f>
        <v>Late</v>
      </c>
      <c r="G739" t="s">
        <v>2275</v>
      </c>
      <c r="H739" t="s">
        <v>2276</v>
      </c>
      <c r="I739" t="s">
        <v>62</v>
      </c>
      <c r="J739" t="s">
        <v>56</v>
      </c>
      <c r="K739" t="s">
        <v>57</v>
      </c>
      <c r="L739" t="s">
        <v>75</v>
      </c>
      <c r="M739" t="s">
        <v>64</v>
      </c>
      <c r="N739" t="s">
        <v>49</v>
      </c>
      <c r="O739" t="s">
        <v>32</v>
      </c>
      <c r="P739">
        <v>10</v>
      </c>
      <c r="Q739">
        <v>1348.51</v>
      </c>
      <c r="R739">
        <v>10</v>
      </c>
      <c r="S739">
        <v>12136.59</v>
      </c>
      <c r="T739">
        <v>1131.07</v>
      </c>
      <c r="U739">
        <v>1956.96</v>
      </c>
      <c r="V739" s="10">
        <f>(raw_data[[#This Row],[Profit]] / (raw_data[[#This Row],[Unit_Price]]* raw_data[[#This Row],[Quantity_Sold]]))</f>
        <v>0.1451201696687455</v>
      </c>
      <c r="W739">
        <v>209</v>
      </c>
      <c r="X739" t="s">
        <v>51</v>
      </c>
      <c r="Y739" t="s">
        <v>52</v>
      </c>
      <c r="Z739">
        <v>49.25</v>
      </c>
      <c r="AA739">
        <v>5</v>
      </c>
    </row>
    <row r="740" spans="1:27" x14ac:dyDescent="0.3">
      <c r="A740" t="s">
        <v>2277</v>
      </c>
      <c r="B740" s="1">
        <v>45874</v>
      </c>
      <c r="C740" s="1" t="str">
        <f>TEXT(raw_data[[#This Row],[Order_Date]], "mmm")</f>
        <v>Aug</v>
      </c>
      <c r="D740" s="1">
        <v>45879</v>
      </c>
      <c r="E740" s="6">
        <f>raw_data[[#This Row],[Ship_Date]]-raw_data[[#This Row],[Order_Date]]</f>
        <v>5</v>
      </c>
      <c r="F740" s="6" t="str">
        <f>IF(raw_data[[#This Row],[Delivery_Days]] &lt;= 5, "On Time", "Late")</f>
        <v>On Time</v>
      </c>
      <c r="G740" t="s">
        <v>2278</v>
      </c>
      <c r="H740" t="s">
        <v>2279</v>
      </c>
      <c r="I740" t="s">
        <v>47</v>
      </c>
      <c r="J740" t="s">
        <v>98</v>
      </c>
      <c r="K740" t="s">
        <v>40</v>
      </c>
      <c r="L740" t="s">
        <v>41</v>
      </c>
      <c r="M740" t="s">
        <v>127</v>
      </c>
      <c r="N740" t="s">
        <v>49</v>
      </c>
      <c r="O740" t="s">
        <v>71</v>
      </c>
      <c r="P740">
        <v>1</v>
      </c>
      <c r="Q740">
        <v>1758.99</v>
      </c>
      <c r="R740">
        <v>5</v>
      </c>
      <c r="S740">
        <v>1671.04</v>
      </c>
      <c r="T740">
        <v>1119.1300000000001</v>
      </c>
      <c r="U740">
        <v>607.87</v>
      </c>
      <c r="V740" s="10">
        <f>(raw_data[[#This Row],[Profit]] / (raw_data[[#This Row],[Unit_Price]]* raw_data[[#This Row],[Quantity_Sold]]))</f>
        <v>0.34557899703807299</v>
      </c>
      <c r="W740">
        <v>445</v>
      </c>
      <c r="X740" t="s">
        <v>33</v>
      </c>
      <c r="Y740" t="s">
        <v>79</v>
      </c>
      <c r="Z740">
        <v>6.08</v>
      </c>
      <c r="AA740">
        <v>2</v>
      </c>
    </row>
    <row r="741" spans="1:27" x14ac:dyDescent="0.3">
      <c r="A741" t="s">
        <v>2280</v>
      </c>
      <c r="B741" s="1">
        <v>45764</v>
      </c>
      <c r="C741" s="1" t="str">
        <f>TEXT(raw_data[[#This Row],[Order_Date]], "mmm")</f>
        <v>Apr</v>
      </c>
      <c r="D741" s="1">
        <v>45771</v>
      </c>
      <c r="E741" s="6">
        <f>raw_data[[#This Row],[Ship_Date]]-raw_data[[#This Row],[Order_Date]]</f>
        <v>7</v>
      </c>
      <c r="F741" s="6" t="str">
        <f>IF(raw_data[[#This Row],[Delivery_Days]] &lt;= 5, "On Time", "Late")</f>
        <v>Late</v>
      </c>
      <c r="G741" t="s">
        <v>2281</v>
      </c>
      <c r="H741" t="s">
        <v>2282</v>
      </c>
      <c r="I741" t="s">
        <v>38</v>
      </c>
      <c r="J741" t="s">
        <v>27</v>
      </c>
      <c r="K741" t="s">
        <v>28</v>
      </c>
      <c r="L741" t="s">
        <v>41</v>
      </c>
      <c r="M741" t="s">
        <v>42</v>
      </c>
      <c r="N741" t="s">
        <v>31</v>
      </c>
      <c r="O741" t="s">
        <v>32</v>
      </c>
      <c r="P741">
        <v>7</v>
      </c>
      <c r="Q741">
        <v>1740.42</v>
      </c>
      <c r="R741">
        <v>15</v>
      </c>
      <c r="S741">
        <v>10355.5</v>
      </c>
      <c r="T741">
        <v>1229.28</v>
      </c>
      <c r="U741">
        <v>3041.28</v>
      </c>
      <c r="V741" s="10">
        <f>(raw_data[[#This Row],[Profit]] / (raw_data[[#This Row],[Unit_Price]]* raw_data[[#This Row],[Quantity_Sold]]))</f>
        <v>0.24963432471964897</v>
      </c>
      <c r="W741">
        <v>172</v>
      </c>
      <c r="X741" t="s">
        <v>51</v>
      </c>
      <c r="Y741" t="s">
        <v>52</v>
      </c>
      <c r="Z741">
        <v>32.39</v>
      </c>
      <c r="AA741">
        <v>1</v>
      </c>
    </row>
    <row r="742" spans="1:27" x14ac:dyDescent="0.3">
      <c r="A742" t="s">
        <v>2283</v>
      </c>
      <c r="B742" s="1">
        <v>45712</v>
      </c>
      <c r="C742" s="1" t="str">
        <f>TEXT(raw_data[[#This Row],[Order_Date]], "mmm")</f>
        <v>Feb</v>
      </c>
      <c r="D742" s="1">
        <v>45719</v>
      </c>
      <c r="E742" s="6">
        <f>raw_data[[#This Row],[Ship_Date]]-raw_data[[#This Row],[Order_Date]]</f>
        <v>7</v>
      </c>
      <c r="F742" s="6" t="str">
        <f>IF(raw_data[[#This Row],[Delivery_Days]] &lt;= 5, "On Time", "Late")</f>
        <v>Late</v>
      </c>
      <c r="G742" t="s">
        <v>2284</v>
      </c>
      <c r="H742" t="s">
        <v>2285</v>
      </c>
      <c r="I742" t="s">
        <v>62</v>
      </c>
      <c r="J742" t="s">
        <v>39</v>
      </c>
      <c r="K742" t="s">
        <v>40</v>
      </c>
      <c r="L742" t="s">
        <v>29</v>
      </c>
      <c r="M742" t="s">
        <v>117</v>
      </c>
      <c r="N742" t="s">
        <v>31</v>
      </c>
      <c r="O742" t="s">
        <v>71</v>
      </c>
      <c r="P742">
        <v>7</v>
      </c>
      <c r="Q742">
        <v>1902.34</v>
      </c>
      <c r="R742">
        <v>15</v>
      </c>
      <c r="S742">
        <v>11318.92</v>
      </c>
      <c r="T742">
        <v>1564.12</v>
      </c>
      <c r="U742">
        <v>2012.41</v>
      </c>
      <c r="V742" s="10">
        <f>(raw_data[[#This Row],[Profit]] / (raw_data[[#This Row],[Unit_Price]]* raw_data[[#This Row],[Quantity_Sold]]))</f>
        <v>0.15112290277087317</v>
      </c>
      <c r="W742">
        <v>375</v>
      </c>
      <c r="X742" t="s">
        <v>33</v>
      </c>
      <c r="Y742" t="s">
        <v>52</v>
      </c>
      <c r="Z742">
        <v>39.47</v>
      </c>
      <c r="AA742">
        <v>5</v>
      </c>
    </row>
    <row r="743" spans="1:27" x14ac:dyDescent="0.3">
      <c r="A743" t="s">
        <v>2286</v>
      </c>
      <c r="B743" s="1">
        <v>45691</v>
      </c>
      <c r="C743" s="1" t="str">
        <f>TEXT(raw_data[[#This Row],[Order_Date]], "mmm")</f>
        <v>Feb</v>
      </c>
      <c r="D743" s="1">
        <v>45699</v>
      </c>
      <c r="E743" s="6">
        <f>raw_data[[#This Row],[Ship_Date]]-raw_data[[#This Row],[Order_Date]]</f>
        <v>8</v>
      </c>
      <c r="F743" s="6" t="str">
        <f>IF(raw_data[[#This Row],[Delivery_Days]] &lt;= 5, "On Time", "Late")</f>
        <v>Late</v>
      </c>
      <c r="G743" t="s">
        <v>2287</v>
      </c>
      <c r="H743" t="s">
        <v>2288</v>
      </c>
      <c r="I743" t="s">
        <v>38</v>
      </c>
      <c r="J743" t="s">
        <v>27</v>
      </c>
      <c r="K743" t="s">
        <v>28</v>
      </c>
      <c r="L743" t="s">
        <v>41</v>
      </c>
      <c r="M743" t="s">
        <v>58</v>
      </c>
      <c r="N743" t="s">
        <v>31</v>
      </c>
      <c r="O743" t="s">
        <v>32</v>
      </c>
      <c r="P743">
        <v>6</v>
      </c>
      <c r="Q743">
        <v>1207.43</v>
      </c>
      <c r="R743">
        <v>15</v>
      </c>
      <c r="S743">
        <v>6157.89</v>
      </c>
      <c r="T743">
        <v>861.88</v>
      </c>
      <c r="U743">
        <v>1762.31</v>
      </c>
      <c r="V743" s="10">
        <f>(raw_data[[#This Row],[Profit]] / (raw_data[[#This Row],[Unit_Price]]* raw_data[[#This Row],[Quantity_Sold]]))</f>
        <v>0.24325909852607053</v>
      </c>
      <c r="W743">
        <v>118</v>
      </c>
      <c r="X743" t="s">
        <v>51</v>
      </c>
      <c r="Y743" t="s">
        <v>79</v>
      </c>
      <c r="Z743">
        <v>20.350000000000001</v>
      </c>
      <c r="AA743">
        <v>5</v>
      </c>
    </row>
    <row r="744" spans="1:27" x14ac:dyDescent="0.3">
      <c r="A744" t="s">
        <v>2289</v>
      </c>
      <c r="B744" s="1">
        <v>45627</v>
      </c>
      <c r="C744" s="1" t="str">
        <f>TEXT(raw_data[[#This Row],[Order_Date]], "mmm")</f>
        <v>Dec</v>
      </c>
      <c r="D744" s="1">
        <v>45631</v>
      </c>
      <c r="E744" s="6">
        <f>raw_data[[#This Row],[Ship_Date]]-raw_data[[#This Row],[Order_Date]]</f>
        <v>4</v>
      </c>
      <c r="F744" s="6" t="str">
        <f>IF(raw_data[[#This Row],[Delivery_Days]] &lt;= 5, "On Time", "Late")</f>
        <v>On Time</v>
      </c>
      <c r="G744" t="s">
        <v>2290</v>
      </c>
      <c r="H744" t="s">
        <v>2291</v>
      </c>
      <c r="I744" t="s">
        <v>47</v>
      </c>
      <c r="J744" t="s">
        <v>68</v>
      </c>
      <c r="K744" t="s">
        <v>57</v>
      </c>
      <c r="L744" t="s">
        <v>69</v>
      </c>
      <c r="M744" t="s">
        <v>117</v>
      </c>
      <c r="N744" t="s">
        <v>31</v>
      </c>
      <c r="O744" t="s">
        <v>83</v>
      </c>
      <c r="P744">
        <v>3</v>
      </c>
      <c r="Q744">
        <v>798.93</v>
      </c>
      <c r="R744">
        <v>5</v>
      </c>
      <c r="S744">
        <v>2276.9499999999998</v>
      </c>
      <c r="T744">
        <v>489.41</v>
      </c>
      <c r="U744">
        <v>882.13</v>
      </c>
      <c r="V744" s="10">
        <f>(raw_data[[#This Row],[Profit]] / (raw_data[[#This Row],[Unit_Price]]* raw_data[[#This Row],[Quantity_Sold]]))</f>
        <v>0.36804642876514004</v>
      </c>
      <c r="W744">
        <v>450</v>
      </c>
      <c r="X744" t="s">
        <v>51</v>
      </c>
      <c r="Y744" t="s">
        <v>34</v>
      </c>
      <c r="Z744">
        <v>20.63</v>
      </c>
      <c r="AA744">
        <v>2</v>
      </c>
    </row>
    <row r="745" spans="1:27" x14ac:dyDescent="0.3">
      <c r="A745" t="s">
        <v>2292</v>
      </c>
      <c r="B745" s="1">
        <v>45377</v>
      </c>
      <c r="C745" s="1" t="str">
        <f>TEXT(raw_data[[#This Row],[Order_Date]], "mmm")</f>
        <v>Mar</v>
      </c>
      <c r="D745" s="1">
        <v>45382</v>
      </c>
      <c r="E745" s="6">
        <f>raw_data[[#This Row],[Ship_Date]]-raw_data[[#This Row],[Order_Date]]</f>
        <v>5</v>
      </c>
      <c r="F745" s="6" t="str">
        <f>IF(raw_data[[#This Row],[Delivery_Days]] &lt;= 5, "On Time", "Late")</f>
        <v>On Time</v>
      </c>
      <c r="G745" t="s">
        <v>2293</v>
      </c>
      <c r="H745" t="s">
        <v>2294</v>
      </c>
      <c r="I745" t="s">
        <v>26</v>
      </c>
      <c r="J745" t="s">
        <v>27</v>
      </c>
      <c r="K745" t="s">
        <v>28</v>
      </c>
      <c r="L745" t="s">
        <v>69</v>
      </c>
      <c r="M745" t="s">
        <v>30</v>
      </c>
      <c r="N745" t="s">
        <v>49</v>
      </c>
      <c r="O745" t="s">
        <v>43</v>
      </c>
      <c r="P745">
        <v>4</v>
      </c>
      <c r="Q745">
        <v>998.94</v>
      </c>
      <c r="R745">
        <v>5</v>
      </c>
      <c r="S745">
        <v>3795.97</v>
      </c>
      <c r="T745">
        <v>685.82</v>
      </c>
      <c r="U745">
        <v>1189.8599999999999</v>
      </c>
      <c r="V745" s="10">
        <f>(raw_data[[#This Row],[Profit]] / (raw_data[[#This Row],[Unit_Price]]* raw_data[[#This Row],[Quantity_Sold]]))</f>
        <v>0.29778064748633548</v>
      </c>
      <c r="W745">
        <v>72</v>
      </c>
      <c r="X745" t="s">
        <v>33</v>
      </c>
      <c r="Y745" t="s">
        <v>34</v>
      </c>
      <c r="Z745">
        <v>29.85</v>
      </c>
      <c r="AA745">
        <v>5</v>
      </c>
    </row>
    <row r="746" spans="1:27" x14ac:dyDescent="0.3">
      <c r="A746" t="s">
        <v>2295</v>
      </c>
      <c r="B746" s="1">
        <v>45736</v>
      </c>
      <c r="C746" s="1" t="str">
        <f>TEXT(raw_data[[#This Row],[Order_Date]], "mmm")</f>
        <v>Mar</v>
      </c>
      <c r="D746" s="1">
        <v>45737</v>
      </c>
      <c r="E746" s="6">
        <f>raw_data[[#This Row],[Ship_Date]]-raw_data[[#This Row],[Order_Date]]</f>
        <v>1</v>
      </c>
      <c r="F746" s="6" t="str">
        <f>IF(raw_data[[#This Row],[Delivery_Days]] &lt;= 5, "On Time", "Late")</f>
        <v>On Time</v>
      </c>
      <c r="G746" t="s">
        <v>2296</v>
      </c>
      <c r="H746" t="s">
        <v>2297</v>
      </c>
      <c r="I746" t="s">
        <v>47</v>
      </c>
      <c r="J746" t="s">
        <v>90</v>
      </c>
      <c r="K746" t="s">
        <v>40</v>
      </c>
      <c r="L746" t="s">
        <v>29</v>
      </c>
      <c r="M746" t="s">
        <v>64</v>
      </c>
      <c r="N746" t="s">
        <v>49</v>
      </c>
      <c r="O746" t="s">
        <v>43</v>
      </c>
      <c r="P746">
        <v>9</v>
      </c>
      <c r="Q746">
        <v>1809.96</v>
      </c>
      <c r="R746">
        <v>20</v>
      </c>
      <c r="S746">
        <v>13031.71</v>
      </c>
      <c r="T746">
        <v>1519.82</v>
      </c>
      <c r="U746">
        <v>2089.0100000000002</v>
      </c>
      <c r="V746" s="10">
        <f>(raw_data[[#This Row],[Profit]] / (raw_data[[#This Row],[Unit_Price]]* raw_data[[#This Row],[Quantity_Sold]]))</f>
        <v>0.12824163087704826</v>
      </c>
      <c r="W746">
        <v>104</v>
      </c>
      <c r="X746" t="s">
        <v>51</v>
      </c>
      <c r="Y746" t="s">
        <v>52</v>
      </c>
      <c r="Z746">
        <v>24.19</v>
      </c>
      <c r="AA746">
        <v>4</v>
      </c>
    </row>
    <row r="747" spans="1:27" x14ac:dyDescent="0.3">
      <c r="A747" t="s">
        <v>2298</v>
      </c>
      <c r="B747" s="1">
        <v>45567</v>
      </c>
      <c r="C747" s="1" t="str">
        <f>TEXT(raw_data[[#This Row],[Order_Date]], "mmm")</f>
        <v>Oct</v>
      </c>
      <c r="D747" s="1">
        <v>45575</v>
      </c>
      <c r="E747" s="6">
        <f>raw_data[[#This Row],[Ship_Date]]-raw_data[[#This Row],[Order_Date]]</f>
        <v>8</v>
      </c>
      <c r="F747" s="6" t="str">
        <f>IF(raw_data[[#This Row],[Delivery_Days]] &lt;= 5, "On Time", "Late")</f>
        <v>Late</v>
      </c>
      <c r="G747" t="s">
        <v>2299</v>
      </c>
      <c r="H747" t="s">
        <v>2300</v>
      </c>
      <c r="I747" t="s">
        <v>62</v>
      </c>
      <c r="J747" t="s">
        <v>90</v>
      </c>
      <c r="K747" t="s">
        <v>40</v>
      </c>
      <c r="L747" t="s">
        <v>75</v>
      </c>
      <c r="M747" t="s">
        <v>30</v>
      </c>
      <c r="N747" t="s">
        <v>49</v>
      </c>
      <c r="O747" t="s">
        <v>71</v>
      </c>
      <c r="P747">
        <v>2</v>
      </c>
      <c r="Q747">
        <v>1840.09</v>
      </c>
      <c r="R747">
        <v>15</v>
      </c>
      <c r="S747">
        <v>3128.15</v>
      </c>
      <c r="T747">
        <v>1594.74</v>
      </c>
      <c r="U747">
        <v>417.09</v>
      </c>
      <c r="V747" s="10">
        <f>(raw_data[[#This Row],[Profit]] / (raw_data[[#This Row],[Unit_Price]]* raw_data[[#This Row],[Quantity_Sold]]))</f>
        <v>0.11333413039579586</v>
      </c>
      <c r="W747">
        <v>142</v>
      </c>
      <c r="X747" t="s">
        <v>33</v>
      </c>
      <c r="Y747" t="s">
        <v>79</v>
      </c>
      <c r="Z747">
        <v>41.16</v>
      </c>
      <c r="AA747">
        <v>2</v>
      </c>
    </row>
    <row r="748" spans="1:27" x14ac:dyDescent="0.3">
      <c r="A748" t="s">
        <v>2301</v>
      </c>
      <c r="B748" s="1">
        <v>45911</v>
      </c>
      <c r="C748" s="1" t="str">
        <f>TEXT(raw_data[[#This Row],[Order_Date]], "mmm")</f>
        <v>Sep</v>
      </c>
      <c r="D748" s="1">
        <v>45920</v>
      </c>
      <c r="E748" s="6">
        <f>raw_data[[#This Row],[Ship_Date]]-raw_data[[#This Row],[Order_Date]]</f>
        <v>9</v>
      </c>
      <c r="F748" s="6" t="str">
        <f>IF(raw_data[[#This Row],[Delivery_Days]] &lt;= 5, "On Time", "Late")</f>
        <v>Late</v>
      </c>
      <c r="G748" t="s">
        <v>2302</v>
      </c>
      <c r="H748" t="s">
        <v>2303</v>
      </c>
      <c r="I748" t="s">
        <v>26</v>
      </c>
      <c r="J748" t="s">
        <v>27</v>
      </c>
      <c r="K748" t="s">
        <v>28</v>
      </c>
      <c r="L748" t="s">
        <v>69</v>
      </c>
      <c r="M748" t="s">
        <v>127</v>
      </c>
      <c r="N748" t="s">
        <v>31</v>
      </c>
      <c r="O748" t="s">
        <v>32</v>
      </c>
      <c r="P748">
        <v>5</v>
      </c>
      <c r="Q748">
        <v>1038.77</v>
      </c>
      <c r="R748">
        <v>15</v>
      </c>
      <c r="S748">
        <v>4414.7700000000004</v>
      </c>
      <c r="T748">
        <v>819.78</v>
      </c>
      <c r="U748">
        <v>930.71</v>
      </c>
      <c r="V748" s="10">
        <f>(raw_data[[#This Row],[Profit]] / (raw_data[[#This Row],[Unit_Price]]* raw_data[[#This Row],[Quantity_Sold]]))</f>
        <v>0.17919462441156367</v>
      </c>
      <c r="W748">
        <v>221</v>
      </c>
      <c r="X748" t="s">
        <v>33</v>
      </c>
      <c r="Y748" t="s">
        <v>52</v>
      </c>
      <c r="Z748">
        <v>40.74</v>
      </c>
      <c r="AA748">
        <v>3</v>
      </c>
    </row>
    <row r="749" spans="1:27" x14ac:dyDescent="0.3">
      <c r="A749" t="s">
        <v>2304</v>
      </c>
      <c r="B749" s="1">
        <v>45301</v>
      </c>
      <c r="C749" s="1" t="str">
        <f>TEXT(raw_data[[#This Row],[Order_Date]], "mmm")</f>
        <v>Jan</v>
      </c>
      <c r="D749" s="1">
        <v>45305</v>
      </c>
      <c r="E749" s="6">
        <f>raw_data[[#This Row],[Ship_Date]]-raw_data[[#This Row],[Order_Date]]</f>
        <v>4</v>
      </c>
      <c r="F749" s="6" t="str">
        <f>IF(raw_data[[#This Row],[Delivery_Days]] &lt;= 5, "On Time", "Late")</f>
        <v>On Time</v>
      </c>
      <c r="G749" t="s">
        <v>2305</v>
      </c>
      <c r="H749" t="s">
        <v>2306</v>
      </c>
      <c r="I749" t="s">
        <v>38</v>
      </c>
      <c r="J749" t="s">
        <v>56</v>
      </c>
      <c r="K749" t="s">
        <v>57</v>
      </c>
      <c r="L749" t="s">
        <v>29</v>
      </c>
      <c r="M749" t="s">
        <v>58</v>
      </c>
      <c r="N749" t="s">
        <v>31</v>
      </c>
      <c r="O749" t="s">
        <v>50</v>
      </c>
      <c r="P749">
        <v>10</v>
      </c>
      <c r="Q749">
        <v>529.53</v>
      </c>
      <c r="R749">
        <v>15</v>
      </c>
      <c r="S749">
        <v>4501</v>
      </c>
      <c r="T749">
        <v>456.26</v>
      </c>
      <c r="U749">
        <v>622.79</v>
      </c>
      <c r="V749" s="10">
        <f>(raw_data[[#This Row],[Profit]] / (raw_data[[#This Row],[Unit_Price]]* raw_data[[#This Row],[Quantity_Sold]]))</f>
        <v>0.11761184446584708</v>
      </c>
      <c r="W749">
        <v>77</v>
      </c>
      <c r="X749" t="s">
        <v>51</v>
      </c>
      <c r="Y749" t="s">
        <v>34</v>
      </c>
      <c r="Z749">
        <v>38.01</v>
      </c>
      <c r="AA749">
        <v>3</v>
      </c>
    </row>
    <row r="750" spans="1:27" x14ac:dyDescent="0.3">
      <c r="A750" t="s">
        <v>2307</v>
      </c>
      <c r="B750" s="1">
        <v>45592</v>
      </c>
      <c r="C750" s="1" t="str">
        <f>TEXT(raw_data[[#This Row],[Order_Date]], "mmm")</f>
        <v>Oct</v>
      </c>
      <c r="D750" s="1">
        <v>45600</v>
      </c>
      <c r="E750" s="6">
        <f>raw_data[[#This Row],[Ship_Date]]-raw_data[[#This Row],[Order_Date]]</f>
        <v>8</v>
      </c>
      <c r="F750" s="6" t="str">
        <f>IF(raw_data[[#This Row],[Delivery_Days]] &lt;= 5, "On Time", "Late")</f>
        <v>Late</v>
      </c>
      <c r="G750" t="s">
        <v>2308</v>
      </c>
      <c r="H750" t="s">
        <v>2309</v>
      </c>
      <c r="I750" t="s">
        <v>38</v>
      </c>
      <c r="J750" t="s">
        <v>90</v>
      </c>
      <c r="K750" t="s">
        <v>40</v>
      </c>
      <c r="L750" t="s">
        <v>41</v>
      </c>
      <c r="M750" t="s">
        <v>70</v>
      </c>
      <c r="N750" t="s">
        <v>49</v>
      </c>
      <c r="O750" t="s">
        <v>32</v>
      </c>
      <c r="P750">
        <v>4</v>
      </c>
      <c r="Q750">
        <v>1904.12</v>
      </c>
      <c r="R750">
        <v>0</v>
      </c>
      <c r="S750">
        <v>7616.48</v>
      </c>
      <c r="T750">
        <v>1390.57</v>
      </c>
      <c r="U750">
        <v>2054.1999999999998</v>
      </c>
      <c r="V750" s="10">
        <f>(raw_data[[#This Row],[Profit]] / (raw_data[[#This Row],[Unit_Price]]* raw_data[[#This Row],[Quantity_Sold]]))</f>
        <v>0.2697046404638363</v>
      </c>
      <c r="W750">
        <v>214</v>
      </c>
      <c r="X750" t="s">
        <v>51</v>
      </c>
      <c r="Y750" t="s">
        <v>52</v>
      </c>
      <c r="Z750">
        <v>22.11</v>
      </c>
      <c r="AA750">
        <v>5</v>
      </c>
    </row>
    <row r="751" spans="1:27" x14ac:dyDescent="0.3">
      <c r="A751" t="s">
        <v>2310</v>
      </c>
      <c r="B751" s="1">
        <v>45366</v>
      </c>
      <c r="C751" s="1" t="str">
        <f>TEXT(raw_data[[#This Row],[Order_Date]], "mmm")</f>
        <v>Mar</v>
      </c>
      <c r="D751" s="1">
        <v>45371</v>
      </c>
      <c r="E751" s="6">
        <f>raw_data[[#This Row],[Ship_Date]]-raw_data[[#This Row],[Order_Date]]</f>
        <v>5</v>
      </c>
      <c r="F751" s="6" t="str">
        <f>IF(raw_data[[#This Row],[Delivery_Days]] &lt;= 5, "On Time", "Late")</f>
        <v>On Time</v>
      </c>
      <c r="G751" t="s">
        <v>2311</v>
      </c>
      <c r="H751" t="s">
        <v>2312</v>
      </c>
      <c r="I751" t="s">
        <v>47</v>
      </c>
      <c r="J751" t="s">
        <v>56</v>
      </c>
      <c r="K751" t="s">
        <v>57</v>
      </c>
      <c r="L751" t="s">
        <v>69</v>
      </c>
      <c r="M751" t="s">
        <v>150</v>
      </c>
      <c r="N751" t="s">
        <v>31</v>
      </c>
      <c r="O751" t="s">
        <v>50</v>
      </c>
      <c r="P751">
        <v>3</v>
      </c>
      <c r="Q751">
        <v>1084.4000000000001</v>
      </c>
      <c r="R751">
        <v>10</v>
      </c>
      <c r="S751">
        <v>2927.88</v>
      </c>
      <c r="T751">
        <v>924.13</v>
      </c>
      <c r="U751">
        <v>432.73</v>
      </c>
      <c r="V751" s="10">
        <f>(raw_data[[#This Row],[Profit]] / (raw_data[[#This Row],[Unit_Price]]* raw_data[[#This Row],[Quantity_Sold]]))</f>
        <v>0.13301672199680314</v>
      </c>
      <c r="W751">
        <v>306</v>
      </c>
      <c r="X751" t="s">
        <v>51</v>
      </c>
      <c r="Y751" t="s">
        <v>52</v>
      </c>
      <c r="Z751">
        <v>26.64</v>
      </c>
      <c r="AA751">
        <v>1</v>
      </c>
    </row>
    <row r="752" spans="1:27" x14ac:dyDescent="0.3">
      <c r="A752" t="s">
        <v>2313</v>
      </c>
      <c r="B752" s="1">
        <v>45877</v>
      </c>
      <c r="C752" s="1" t="str">
        <f>TEXT(raw_data[[#This Row],[Order_Date]], "mmm")</f>
        <v>Aug</v>
      </c>
      <c r="D752" s="1">
        <v>45884</v>
      </c>
      <c r="E752" s="6">
        <f>raw_data[[#This Row],[Ship_Date]]-raw_data[[#This Row],[Order_Date]]</f>
        <v>7</v>
      </c>
      <c r="F752" s="6" t="str">
        <f>IF(raw_data[[#This Row],[Delivery_Days]] &lt;= 5, "On Time", "Late")</f>
        <v>Late</v>
      </c>
      <c r="G752" t="s">
        <v>2314</v>
      </c>
      <c r="H752" t="s">
        <v>2315</v>
      </c>
      <c r="I752" t="s">
        <v>26</v>
      </c>
      <c r="J752" t="s">
        <v>56</v>
      </c>
      <c r="K752" t="s">
        <v>57</v>
      </c>
      <c r="L752" t="s">
        <v>29</v>
      </c>
      <c r="M752" t="s">
        <v>30</v>
      </c>
      <c r="N752" t="s">
        <v>49</v>
      </c>
      <c r="O752" t="s">
        <v>50</v>
      </c>
      <c r="P752">
        <v>8</v>
      </c>
      <c r="Q752">
        <v>868.21</v>
      </c>
      <c r="R752">
        <v>10</v>
      </c>
      <c r="S752">
        <v>6251.11</v>
      </c>
      <c r="T752">
        <v>585.36</v>
      </c>
      <c r="U752">
        <v>2036.52</v>
      </c>
      <c r="V752" s="10">
        <f>(raw_data[[#This Row],[Profit]] / (raw_data[[#This Row],[Unit_Price]]* raw_data[[#This Row],[Quantity_Sold]]))</f>
        <v>0.29320671266168324</v>
      </c>
      <c r="W752">
        <v>489</v>
      </c>
      <c r="X752" t="s">
        <v>51</v>
      </c>
      <c r="Y752" t="s">
        <v>52</v>
      </c>
      <c r="Z752">
        <v>10.11</v>
      </c>
      <c r="AA752">
        <v>4</v>
      </c>
    </row>
    <row r="753" spans="1:27" x14ac:dyDescent="0.3">
      <c r="A753" t="s">
        <v>2316</v>
      </c>
      <c r="B753" s="1">
        <v>45690</v>
      </c>
      <c r="C753" s="1" t="str">
        <f>TEXT(raw_data[[#This Row],[Order_Date]], "mmm")</f>
        <v>Feb</v>
      </c>
      <c r="D753" s="1">
        <v>45699</v>
      </c>
      <c r="E753" s="6">
        <f>raw_data[[#This Row],[Ship_Date]]-raw_data[[#This Row],[Order_Date]]</f>
        <v>9</v>
      </c>
      <c r="F753" s="6" t="str">
        <f>IF(raw_data[[#This Row],[Delivery_Days]] &lt;= 5, "On Time", "Late")</f>
        <v>Late</v>
      </c>
      <c r="G753" t="s">
        <v>2317</v>
      </c>
      <c r="H753" t="s">
        <v>2318</v>
      </c>
      <c r="I753" t="s">
        <v>38</v>
      </c>
      <c r="J753" t="s">
        <v>90</v>
      </c>
      <c r="K753" t="s">
        <v>40</v>
      </c>
      <c r="L753" t="s">
        <v>75</v>
      </c>
      <c r="M753" t="s">
        <v>150</v>
      </c>
      <c r="N753" t="s">
        <v>31</v>
      </c>
      <c r="O753" t="s">
        <v>32</v>
      </c>
      <c r="P753">
        <v>4</v>
      </c>
      <c r="Q753">
        <v>1222.06</v>
      </c>
      <c r="R753">
        <v>0</v>
      </c>
      <c r="S753">
        <v>4888.24</v>
      </c>
      <c r="T753">
        <v>839.9</v>
      </c>
      <c r="U753">
        <v>1528.64</v>
      </c>
      <c r="V753" s="10">
        <f>(raw_data[[#This Row],[Profit]] / (raw_data[[#This Row],[Unit_Price]]* raw_data[[#This Row],[Quantity_Sold]]))</f>
        <v>0.3127178698263588</v>
      </c>
      <c r="W753">
        <v>287</v>
      </c>
      <c r="X753" t="s">
        <v>51</v>
      </c>
      <c r="Y753" t="s">
        <v>79</v>
      </c>
      <c r="Z753">
        <v>35.369999999999997</v>
      </c>
      <c r="AA753">
        <v>4</v>
      </c>
    </row>
    <row r="754" spans="1:27" x14ac:dyDescent="0.3">
      <c r="A754" t="s">
        <v>2319</v>
      </c>
      <c r="B754" s="1">
        <v>45384</v>
      </c>
      <c r="C754" s="1" t="str">
        <f>TEXT(raw_data[[#This Row],[Order_Date]], "mmm")</f>
        <v>Apr</v>
      </c>
      <c r="D754" s="1">
        <v>45388</v>
      </c>
      <c r="E754" s="6">
        <f>raw_data[[#This Row],[Ship_Date]]-raw_data[[#This Row],[Order_Date]]</f>
        <v>4</v>
      </c>
      <c r="F754" s="6" t="str">
        <f>IF(raw_data[[#This Row],[Delivery_Days]] &lt;= 5, "On Time", "Late")</f>
        <v>On Time</v>
      </c>
      <c r="G754" t="s">
        <v>2320</v>
      </c>
      <c r="H754" t="s">
        <v>2321</v>
      </c>
      <c r="I754" t="s">
        <v>62</v>
      </c>
      <c r="J754" t="s">
        <v>68</v>
      </c>
      <c r="K754" t="s">
        <v>57</v>
      </c>
      <c r="L754" t="s">
        <v>75</v>
      </c>
      <c r="M754" t="s">
        <v>48</v>
      </c>
      <c r="N754" t="s">
        <v>49</v>
      </c>
      <c r="O754" t="s">
        <v>43</v>
      </c>
      <c r="P754">
        <v>1</v>
      </c>
      <c r="Q754">
        <v>827.43</v>
      </c>
      <c r="R754">
        <v>10</v>
      </c>
      <c r="S754">
        <v>744.69</v>
      </c>
      <c r="T754">
        <v>616.97</v>
      </c>
      <c r="U754">
        <v>189.41</v>
      </c>
      <c r="V754" s="10">
        <f>(raw_data[[#This Row],[Profit]] / (raw_data[[#This Row],[Unit_Price]]* raw_data[[#This Row],[Quantity_Sold]]))</f>
        <v>0.22891362411321806</v>
      </c>
      <c r="W754">
        <v>229</v>
      </c>
      <c r="X754" t="s">
        <v>51</v>
      </c>
      <c r="Y754" t="s">
        <v>34</v>
      </c>
      <c r="Z754">
        <v>30.76</v>
      </c>
      <c r="AA754">
        <v>2</v>
      </c>
    </row>
    <row r="755" spans="1:27" x14ac:dyDescent="0.3">
      <c r="A755" t="s">
        <v>2322</v>
      </c>
      <c r="B755" s="1">
        <v>45666</v>
      </c>
      <c r="C755" s="1" t="str">
        <f>TEXT(raw_data[[#This Row],[Order_Date]], "mmm")</f>
        <v>Jan</v>
      </c>
      <c r="D755" s="1">
        <v>45667</v>
      </c>
      <c r="E755" s="6">
        <f>raw_data[[#This Row],[Ship_Date]]-raw_data[[#This Row],[Order_Date]]</f>
        <v>1</v>
      </c>
      <c r="F755" s="6" t="str">
        <f>IF(raw_data[[#This Row],[Delivery_Days]] &lt;= 5, "On Time", "Late")</f>
        <v>On Time</v>
      </c>
      <c r="G755" t="s">
        <v>2323</v>
      </c>
      <c r="H755" t="s">
        <v>2324</v>
      </c>
      <c r="I755" t="s">
        <v>47</v>
      </c>
      <c r="J755" t="s">
        <v>56</v>
      </c>
      <c r="K755" t="s">
        <v>57</v>
      </c>
      <c r="L755" t="s">
        <v>29</v>
      </c>
      <c r="M755" t="s">
        <v>64</v>
      </c>
      <c r="N755" t="s">
        <v>49</v>
      </c>
      <c r="O755" t="s">
        <v>43</v>
      </c>
      <c r="P755">
        <v>3</v>
      </c>
      <c r="Q755">
        <v>1240.97</v>
      </c>
      <c r="R755">
        <v>20</v>
      </c>
      <c r="S755">
        <v>2978.33</v>
      </c>
      <c r="T755">
        <v>945.53</v>
      </c>
      <c r="U755">
        <v>709.06</v>
      </c>
      <c r="V755" s="10">
        <f>(raw_data[[#This Row],[Profit]] / (raw_data[[#This Row],[Unit_Price]]* raw_data[[#This Row],[Quantity_Sold]]))</f>
        <v>0.19045853915351163</v>
      </c>
      <c r="W755">
        <v>467</v>
      </c>
      <c r="X755" t="s">
        <v>51</v>
      </c>
      <c r="Y755" t="s">
        <v>52</v>
      </c>
      <c r="Z755">
        <v>7.86</v>
      </c>
      <c r="AA755">
        <v>1</v>
      </c>
    </row>
    <row r="756" spans="1:27" x14ac:dyDescent="0.3">
      <c r="A756" t="s">
        <v>2325</v>
      </c>
      <c r="B756" s="1">
        <v>45581</v>
      </c>
      <c r="C756" s="1" t="str">
        <f>TEXT(raw_data[[#This Row],[Order_Date]], "mmm")</f>
        <v>Oct</v>
      </c>
      <c r="D756" s="1">
        <v>45585</v>
      </c>
      <c r="E756" s="6">
        <f>raw_data[[#This Row],[Ship_Date]]-raw_data[[#This Row],[Order_Date]]</f>
        <v>4</v>
      </c>
      <c r="F756" s="6" t="str">
        <f>IF(raw_data[[#This Row],[Delivery_Days]] &lt;= 5, "On Time", "Late")</f>
        <v>On Time</v>
      </c>
      <c r="G756" t="s">
        <v>2326</v>
      </c>
      <c r="H756" t="s">
        <v>2327</v>
      </c>
      <c r="I756" t="s">
        <v>62</v>
      </c>
      <c r="J756" t="s">
        <v>56</v>
      </c>
      <c r="K756" t="s">
        <v>57</v>
      </c>
      <c r="L756" t="s">
        <v>69</v>
      </c>
      <c r="M756" t="s">
        <v>42</v>
      </c>
      <c r="N756" t="s">
        <v>49</v>
      </c>
      <c r="O756" t="s">
        <v>43</v>
      </c>
      <c r="P756">
        <v>3</v>
      </c>
      <c r="Q756">
        <v>436.96</v>
      </c>
      <c r="R756">
        <v>20</v>
      </c>
      <c r="S756">
        <v>1048.7</v>
      </c>
      <c r="T756">
        <v>314.02</v>
      </c>
      <c r="U756">
        <v>295.06</v>
      </c>
      <c r="V756" s="10">
        <f>(raw_data[[#This Row],[Profit]] / (raw_data[[#This Row],[Unit_Price]]* raw_data[[#This Row],[Quantity_Sold]]))</f>
        <v>0.22508543878921033</v>
      </c>
      <c r="W756">
        <v>169</v>
      </c>
      <c r="X756" t="s">
        <v>51</v>
      </c>
      <c r="Y756" t="s">
        <v>34</v>
      </c>
      <c r="Z756">
        <v>29.88</v>
      </c>
      <c r="AA756">
        <v>2</v>
      </c>
    </row>
    <row r="757" spans="1:27" x14ac:dyDescent="0.3">
      <c r="A757" t="s">
        <v>2328</v>
      </c>
      <c r="B757" s="1">
        <v>45600</v>
      </c>
      <c r="C757" s="1" t="str">
        <f>TEXT(raw_data[[#This Row],[Order_Date]], "mmm")</f>
        <v>Nov</v>
      </c>
      <c r="D757" s="1">
        <v>45608</v>
      </c>
      <c r="E757" s="6">
        <f>raw_data[[#This Row],[Ship_Date]]-raw_data[[#This Row],[Order_Date]]</f>
        <v>8</v>
      </c>
      <c r="F757" s="6" t="str">
        <f>IF(raw_data[[#This Row],[Delivery_Days]] &lt;= 5, "On Time", "Late")</f>
        <v>Late</v>
      </c>
      <c r="G757" t="s">
        <v>2329</v>
      </c>
      <c r="H757" t="s">
        <v>2330</v>
      </c>
      <c r="I757" t="s">
        <v>26</v>
      </c>
      <c r="J757" t="s">
        <v>39</v>
      </c>
      <c r="K757" t="s">
        <v>40</v>
      </c>
      <c r="L757" t="s">
        <v>29</v>
      </c>
      <c r="M757" t="s">
        <v>58</v>
      </c>
      <c r="N757" t="s">
        <v>49</v>
      </c>
      <c r="O757" t="s">
        <v>43</v>
      </c>
      <c r="P757">
        <v>9</v>
      </c>
      <c r="Q757">
        <v>1522.49</v>
      </c>
      <c r="R757">
        <v>0</v>
      </c>
      <c r="S757">
        <v>13702.41</v>
      </c>
      <c r="T757">
        <v>1142.55</v>
      </c>
      <c r="U757">
        <v>3419.46</v>
      </c>
      <c r="V757" s="10">
        <f>(raw_data[[#This Row],[Profit]] / (raw_data[[#This Row],[Unit_Price]]* raw_data[[#This Row],[Quantity_Sold]]))</f>
        <v>0.24955172119357105</v>
      </c>
      <c r="W757">
        <v>154</v>
      </c>
      <c r="X757" t="s">
        <v>33</v>
      </c>
      <c r="Y757" t="s">
        <v>34</v>
      </c>
      <c r="Z757">
        <v>33.42</v>
      </c>
      <c r="AA757">
        <v>2</v>
      </c>
    </row>
    <row r="758" spans="1:27" x14ac:dyDescent="0.3">
      <c r="A758" t="s">
        <v>2331</v>
      </c>
      <c r="B758" s="1">
        <v>45719</v>
      </c>
      <c r="C758" s="1" t="str">
        <f>TEXT(raw_data[[#This Row],[Order_Date]], "mmm")</f>
        <v>Mar</v>
      </c>
      <c r="D758" s="1">
        <v>45724</v>
      </c>
      <c r="E758" s="6">
        <f>raw_data[[#This Row],[Ship_Date]]-raw_data[[#This Row],[Order_Date]]</f>
        <v>5</v>
      </c>
      <c r="F758" s="6" t="str">
        <f>IF(raw_data[[#This Row],[Delivery_Days]] &lt;= 5, "On Time", "Late")</f>
        <v>On Time</v>
      </c>
      <c r="G758" t="s">
        <v>2332</v>
      </c>
      <c r="H758" t="s">
        <v>2333</v>
      </c>
      <c r="I758" t="s">
        <v>26</v>
      </c>
      <c r="J758" t="s">
        <v>39</v>
      </c>
      <c r="K758" t="s">
        <v>40</v>
      </c>
      <c r="L758" t="s">
        <v>69</v>
      </c>
      <c r="M758" t="s">
        <v>70</v>
      </c>
      <c r="N758" t="s">
        <v>49</v>
      </c>
      <c r="O758" t="s">
        <v>32</v>
      </c>
      <c r="P758">
        <v>7</v>
      </c>
      <c r="Q758">
        <v>1635.34</v>
      </c>
      <c r="R758">
        <v>15</v>
      </c>
      <c r="S758">
        <v>9730.27</v>
      </c>
      <c r="T758">
        <v>1045.57</v>
      </c>
      <c r="U758">
        <v>3509.13</v>
      </c>
      <c r="V758" s="10">
        <f>(raw_data[[#This Row],[Profit]] / (raw_data[[#This Row],[Unit_Price]]* raw_data[[#This Row],[Quantity_Sold]]))</f>
        <v>0.30654437958729425</v>
      </c>
      <c r="W758">
        <v>258</v>
      </c>
      <c r="X758" t="s">
        <v>51</v>
      </c>
      <c r="Y758" t="s">
        <v>34</v>
      </c>
      <c r="Z758">
        <v>5.66</v>
      </c>
      <c r="AA758">
        <v>5</v>
      </c>
    </row>
    <row r="759" spans="1:27" x14ac:dyDescent="0.3">
      <c r="A759" t="s">
        <v>2334</v>
      </c>
      <c r="B759" s="1">
        <v>45569</v>
      </c>
      <c r="C759" s="1" t="str">
        <f>TEXT(raw_data[[#This Row],[Order_Date]], "mmm")</f>
        <v>Oct</v>
      </c>
      <c r="D759" s="1">
        <v>45575</v>
      </c>
      <c r="E759" s="6">
        <f>raw_data[[#This Row],[Ship_Date]]-raw_data[[#This Row],[Order_Date]]</f>
        <v>6</v>
      </c>
      <c r="F759" s="6" t="str">
        <f>IF(raw_data[[#This Row],[Delivery_Days]] &lt;= 5, "On Time", "Late")</f>
        <v>Late</v>
      </c>
      <c r="G759" t="s">
        <v>2335</v>
      </c>
      <c r="H759" t="s">
        <v>2336</v>
      </c>
      <c r="I759" t="s">
        <v>47</v>
      </c>
      <c r="J759" t="s">
        <v>90</v>
      </c>
      <c r="K759" t="s">
        <v>40</v>
      </c>
      <c r="L759" t="s">
        <v>29</v>
      </c>
      <c r="M759" t="s">
        <v>64</v>
      </c>
      <c r="N759" t="s">
        <v>49</v>
      </c>
      <c r="O759" t="s">
        <v>43</v>
      </c>
      <c r="P759">
        <v>4</v>
      </c>
      <c r="Q759">
        <v>1595.61</v>
      </c>
      <c r="R759">
        <v>20</v>
      </c>
      <c r="S759">
        <v>5105.95</v>
      </c>
      <c r="T759">
        <v>1368.7</v>
      </c>
      <c r="U759">
        <v>726.11</v>
      </c>
      <c r="V759" s="10">
        <f>(raw_data[[#This Row],[Profit]] / (raw_data[[#This Row],[Unit_Price]]* raw_data[[#This Row],[Quantity_Sold]]))</f>
        <v>0.1137668352542288</v>
      </c>
      <c r="W759">
        <v>140</v>
      </c>
      <c r="X759" t="s">
        <v>51</v>
      </c>
      <c r="Y759" t="s">
        <v>34</v>
      </c>
      <c r="Z759">
        <v>9.49</v>
      </c>
      <c r="AA759">
        <v>5</v>
      </c>
    </row>
    <row r="760" spans="1:27" x14ac:dyDescent="0.3">
      <c r="A760" t="s">
        <v>2337</v>
      </c>
      <c r="B760" s="1">
        <v>45217</v>
      </c>
      <c r="C760" s="1" t="str">
        <f>TEXT(raw_data[[#This Row],[Order_Date]], "mmm")</f>
        <v>Oct</v>
      </c>
      <c r="D760" s="1">
        <v>45225</v>
      </c>
      <c r="E760" s="6">
        <f>raw_data[[#This Row],[Ship_Date]]-raw_data[[#This Row],[Order_Date]]</f>
        <v>8</v>
      </c>
      <c r="F760" s="6" t="str">
        <f>IF(raw_data[[#This Row],[Delivery_Days]] &lt;= 5, "On Time", "Late")</f>
        <v>Late</v>
      </c>
      <c r="G760" t="s">
        <v>2338</v>
      </c>
      <c r="H760" t="s">
        <v>2339</v>
      </c>
      <c r="I760" t="s">
        <v>62</v>
      </c>
      <c r="J760" t="s">
        <v>98</v>
      </c>
      <c r="K760" t="s">
        <v>40</v>
      </c>
      <c r="L760" t="s">
        <v>75</v>
      </c>
      <c r="M760" t="s">
        <v>30</v>
      </c>
      <c r="N760" t="s">
        <v>49</v>
      </c>
      <c r="O760" t="s">
        <v>50</v>
      </c>
      <c r="P760">
        <v>4</v>
      </c>
      <c r="Q760">
        <v>887.59</v>
      </c>
      <c r="R760">
        <v>15</v>
      </c>
      <c r="S760">
        <v>3017.81</v>
      </c>
      <c r="T760">
        <v>681.93</v>
      </c>
      <c r="U760">
        <v>699.24</v>
      </c>
      <c r="V760" s="10">
        <f>(raw_data[[#This Row],[Profit]] / (raw_data[[#This Row],[Unit_Price]]* raw_data[[#This Row],[Quantity_Sold]]))</f>
        <v>0.19694904178731171</v>
      </c>
      <c r="W760">
        <v>8</v>
      </c>
      <c r="X760" t="s">
        <v>51</v>
      </c>
      <c r="Y760" t="s">
        <v>52</v>
      </c>
      <c r="Z760">
        <v>22.71</v>
      </c>
      <c r="AA760">
        <v>3</v>
      </c>
    </row>
    <row r="761" spans="1:27" x14ac:dyDescent="0.3">
      <c r="A761" t="s">
        <v>2340</v>
      </c>
      <c r="B761" s="1">
        <v>45691</v>
      </c>
      <c r="C761" s="1" t="str">
        <f>TEXT(raw_data[[#This Row],[Order_Date]], "mmm")</f>
        <v>Feb</v>
      </c>
      <c r="D761" s="1">
        <v>45699</v>
      </c>
      <c r="E761" s="6">
        <f>raw_data[[#This Row],[Ship_Date]]-raw_data[[#This Row],[Order_Date]]</f>
        <v>8</v>
      </c>
      <c r="F761" s="6" t="str">
        <f>IF(raw_data[[#This Row],[Delivery_Days]] &lt;= 5, "On Time", "Late")</f>
        <v>Late</v>
      </c>
      <c r="G761" t="s">
        <v>2341</v>
      </c>
      <c r="H761" t="s">
        <v>2342</v>
      </c>
      <c r="I761" t="s">
        <v>62</v>
      </c>
      <c r="J761" t="s">
        <v>27</v>
      </c>
      <c r="K761" t="s">
        <v>28</v>
      </c>
      <c r="L761" t="s">
        <v>75</v>
      </c>
      <c r="M761" t="s">
        <v>137</v>
      </c>
      <c r="N761" t="s">
        <v>31</v>
      </c>
      <c r="O761" t="s">
        <v>83</v>
      </c>
      <c r="P761">
        <v>1</v>
      </c>
      <c r="Q761">
        <v>1176.8699999999999</v>
      </c>
      <c r="R761">
        <v>15</v>
      </c>
      <c r="S761">
        <v>1000.34</v>
      </c>
      <c r="T761">
        <v>978.4</v>
      </c>
      <c r="U761">
        <v>168.7</v>
      </c>
      <c r="V761" s="10">
        <f>(raw_data[[#This Row],[Profit]] / (raw_data[[#This Row],[Unit_Price]]* raw_data[[#This Row],[Quantity_Sold]]))</f>
        <v>0.14334633391963428</v>
      </c>
      <c r="W761">
        <v>55</v>
      </c>
      <c r="X761" t="s">
        <v>51</v>
      </c>
      <c r="Y761" t="s">
        <v>79</v>
      </c>
      <c r="Z761">
        <v>11.47</v>
      </c>
      <c r="AA761">
        <v>1</v>
      </c>
    </row>
    <row r="762" spans="1:27" x14ac:dyDescent="0.3">
      <c r="A762" t="s">
        <v>2343</v>
      </c>
      <c r="B762" s="1">
        <v>45922</v>
      </c>
      <c r="C762" s="1" t="str">
        <f>TEXT(raw_data[[#This Row],[Order_Date]], "mmm")</f>
        <v>Sep</v>
      </c>
      <c r="D762" s="1">
        <v>45925</v>
      </c>
      <c r="E762" s="6">
        <f>raw_data[[#This Row],[Ship_Date]]-raw_data[[#This Row],[Order_Date]]</f>
        <v>3</v>
      </c>
      <c r="F762" s="6" t="str">
        <f>IF(raw_data[[#This Row],[Delivery_Days]] &lt;= 5, "On Time", "Late")</f>
        <v>On Time</v>
      </c>
      <c r="G762" t="s">
        <v>2344</v>
      </c>
      <c r="H762" t="s">
        <v>2345</v>
      </c>
      <c r="I762" t="s">
        <v>47</v>
      </c>
      <c r="J762" t="s">
        <v>27</v>
      </c>
      <c r="K762" t="s">
        <v>28</v>
      </c>
      <c r="L762" t="s">
        <v>41</v>
      </c>
      <c r="M762" t="s">
        <v>137</v>
      </c>
      <c r="N762" t="s">
        <v>31</v>
      </c>
      <c r="O762" t="s">
        <v>83</v>
      </c>
      <c r="P762">
        <v>8</v>
      </c>
      <c r="Q762">
        <v>1736.41</v>
      </c>
      <c r="R762">
        <v>20</v>
      </c>
      <c r="S762">
        <v>11113.02</v>
      </c>
      <c r="T762">
        <v>1172.06</v>
      </c>
      <c r="U762">
        <v>3611.84</v>
      </c>
      <c r="V762" s="10">
        <f>(raw_data[[#This Row],[Profit]] / (raw_data[[#This Row],[Unit_Price]]* raw_data[[#This Row],[Quantity_Sold]]))</f>
        <v>0.260007717071429</v>
      </c>
      <c r="W762">
        <v>370</v>
      </c>
      <c r="X762" t="s">
        <v>33</v>
      </c>
      <c r="Y762" t="s">
        <v>34</v>
      </c>
      <c r="Z762">
        <v>39.53</v>
      </c>
      <c r="AA762">
        <v>3</v>
      </c>
    </row>
    <row r="763" spans="1:27" x14ac:dyDescent="0.3">
      <c r="A763" t="s">
        <v>2346</v>
      </c>
      <c r="B763" s="1">
        <v>45650</v>
      </c>
      <c r="C763" s="1" t="str">
        <f>TEXT(raw_data[[#This Row],[Order_Date]], "mmm")</f>
        <v>Dec</v>
      </c>
      <c r="D763" s="1">
        <v>45660</v>
      </c>
      <c r="E763" s="6">
        <f>raw_data[[#This Row],[Ship_Date]]-raw_data[[#This Row],[Order_Date]]</f>
        <v>10</v>
      </c>
      <c r="F763" s="6" t="str">
        <f>IF(raw_data[[#This Row],[Delivery_Days]] &lt;= 5, "On Time", "Late")</f>
        <v>Late</v>
      </c>
      <c r="G763" t="s">
        <v>2347</v>
      </c>
      <c r="H763" t="s">
        <v>2348</v>
      </c>
      <c r="I763" t="s">
        <v>47</v>
      </c>
      <c r="J763" t="s">
        <v>68</v>
      </c>
      <c r="K763" t="s">
        <v>57</v>
      </c>
      <c r="L763" t="s">
        <v>69</v>
      </c>
      <c r="M763" t="s">
        <v>117</v>
      </c>
      <c r="N763" t="s">
        <v>49</v>
      </c>
      <c r="O763" t="s">
        <v>43</v>
      </c>
      <c r="P763">
        <v>1</v>
      </c>
      <c r="Q763">
        <v>1676.93</v>
      </c>
      <c r="R763">
        <v>10</v>
      </c>
      <c r="S763">
        <v>1509.24</v>
      </c>
      <c r="T763">
        <v>1352.78</v>
      </c>
      <c r="U763">
        <v>291.74</v>
      </c>
      <c r="V763" s="10">
        <f>(raw_data[[#This Row],[Profit]] / (raw_data[[#This Row],[Unit_Price]]* raw_data[[#This Row],[Quantity_Sold]]))</f>
        <v>0.17397267625959342</v>
      </c>
      <c r="W763">
        <v>353</v>
      </c>
      <c r="X763" t="s">
        <v>33</v>
      </c>
      <c r="Y763" t="s">
        <v>52</v>
      </c>
      <c r="Z763">
        <v>40.76</v>
      </c>
      <c r="AA763">
        <v>5</v>
      </c>
    </row>
    <row r="764" spans="1:27" x14ac:dyDescent="0.3">
      <c r="A764" t="s">
        <v>2349</v>
      </c>
      <c r="B764" s="1">
        <v>45788</v>
      </c>
      <c r="C764" s="1" t="str">
        <f>TEXT(raw_data[[#This Row],[Order_Date]], "mmm")</f>
        <v>May</v>
      </c>
      <c r="D764" s="1">
        <v>45790</v>
      </c>
      <c r="E764" s="6">
        <f>raw_data[[#This Row],[Ship_Date]]-raw_data[[#This Row],[Order_Date]]</f>
        <v>2</v>
      </c>
      <c r="F764" s="6" t="str">
        <f>IF(raw_data[[#This Row],[Delivery_Days]] &lt;= 5, "On Time", "Late")</f>
        <v>On Time</v>
      </c>
      <c r="G764" t="s">
        <v>2350</v>
      </c>
      <c r="H764" t="s">
        <v>2351</v>
      </c>
      <c r="I764" t="s">
        <v>26</v>
      </c>
      <c r="J764" t="s">
        <v>98</v>
      </c>
      <c r="K764" t="s">
        <v>40</v>
      </c>
      <c r="L764" t="s">
        <v>69</v>
      </c>
      <c r="M764" t="s">
        <v>137</v>
      </c>
      <c r="N764" t="s">
        <v>31</v>
      </c>
      <c r="O764" t="s">
        <v>32</v>
      </c>
      <c r="P764">
        <v>8</v>
      </c>
      <c r="Q764">
        <v>677.58</v>
      </c>
      <c r="R764">
        <v>20</v>
      </c>
      <c r="S764">
        <v>4336.51</v>
      </c>
      <c r="T764">
        <v>519.33000000000004</v>
      </c>
      <c r="U764">
        <v>1012.8</v>
      </c>
      <c r="V764" s="10">
        <f>(raw_data[[#This Row],[Profit]] / (raw_data[[#This Row],[Unit_Price]]* raw_data[[#This Row],[Quantity_Sold]]))</f>
        <v>0.18684140618081996</v>
      </c>
      <c r="W764">
        <v>192</v>
      </c>
      <c r="X764" t="s">
        <v>33</v>
      </c>
      <c r="Y764" t="s">
        <v>34</v>
      </c>
      <c r="Z764">
        <v>12.29</v>
      </c>
      <c r="AA764">
        <v>1</v>
      </c>
    </row>
    <row r="765" spans="1:27" x14ac:dyDescent="0.3">
      <c r="A765" t="s">
        <v>2352</v>
      </c>
      <c r="B765" s="1">
        <v>45423</v>
      </c>
      <c r="C765" s="1" t="str">
        <f>TEXT(raw_data[[#This Row],[Order_Date]], "mmm")</f>
        <v>May</v>
      </c>
      <c r="D765" s="1">
        <v>45431</v>
      </c>
      <c r="E765" s="6">
        <f>raw_data[[#This Row],[Ship_Date]]-raw_data[[#This Row],[Order_Date]]</f>
        <v>8</v>
      </c>
      <c r="F765" s="6" t="str">
        <f>IF(raw_data[[#This Row],[Delivery_Days]] &lt;= 5, "On Time", "Late")</f>
        <v>Late</v>
      </c>
      <c r="G765" t="s">
        <v>2353</v>
      </c>
      <c r="H765" t="s">
        <v>2354</v>
      </c>
      <c r="I765" t="s">
        <v>38</v>
      </c>
      <c r="J765" t="s">
        <v>90</v>
      </c>
      <c r="K765" t="s">
        <v>40</v>
      </c>
      <c r="L765" t="s">
        <v>41</v>
      </c>
      <c r="M765" t="s">
        <v>150</v>
      </c>
      <c r="N765" t="s">
        <v>31</v>
      </c>
      <c r="O765" t="s">
        <v>71</v>
      </c>
      <c r="P765">
        <v>2</v>
      </c>
      <c r="Q765">
        <v>1746.01</v>
      </c>
      <c r="R765">
        <v>0</v>
      </c>
      <c r="S765">
        <v>3492.02</v>
      </c>
      <c r="T765">
        <v>1511.44</v>
      </c>
      <c r="U765">
        <v>469.14</v>
      </c>
      <c r="V765" s="10">
        <f>(raw_data[[#This Row],[Profit]] / (raw_data[[#This Row],[Unit_Price]]* raw_data[[#This Row],[Quantity_Sold]]))</f>
        <v>0.13434630958585575</v>
      </c>
      <c r="W765">
        <v>383</v>
      </c>
      <c r="X765" t="s">
        <v>51</v>
      </c>
      <c r="Y765" t="s">
        <v>79</v>
      </c>
      <c r="Z765">
        <v>5.42</v>
      </c>
      <c r="AA765">
        <v>1</v>
      </c>
    </row>
    <row r="766" spans="1:27" x14ac:dyDescent="0.3">
      <c r="A766" t="s">
        <v>2355</v>
      </c>
      <c r="B766" s="1">
        <v>45581</v>
      </c>
      <c r="C766" s="1" t="str">
        <f>TEXT(raw_data[[#This Row],[Order_Date]], "mmm")</f>
        <v>Oct</v>
      </c>
      <c r="D766" s="1">
        <v>45584</v>
      </c>
      <c r="E766" s="6">
        <f>raw_data[[#This Row],[Ship_Date]]-raw_data[[#This Row],[Order_Date]]</f>
        <v>3</v>
      </c>
      <c r="F766" s="6" t="str">
        <f>IF(raw_data[[#This Row],[Delivery_Days]] &lt;= 5, "On Time", "Late")</f>
        <v>On Time</v>
      </c>
      <c r="G766" t="s">
        <v>2356</v>
      </c>
      <c r="H766" t="s">
        <v>2357</v>
      </c>
      <c r="I766" t="s">
        <v>38</v>
      </c>
      <c r="J766" t="s">
        <v>68</v>
      </c>
      <c r="K766" t="s">
        <v>57</v>
      </c>
      <c r="L766" t="s">
        <v>69</v>
      </c>
      <c r="M766" t="s">
        <v>30</v>
      </c>
      <c r="N766" t="s">
        <v>31</v>
      </c>
      <c r="O766" t="s">
        <v>83</v>
      </c>
      <c r="P766">
        <v>10</v>
      </c>
      <c r="Q766">
        <v>1068.8399999999999</v>
      </c>
      <c r="R766">
        <v>10</v>
      </c>
      <c r="S766">
        <v>9619.56</v>
      </c>
      <c r="T766">
        <v>822.09</v>
      </c>
      <c r="U766">
        <v>2220.75</v>
      </c>
      <c r="V766" s="10">
        <f>(raw_data[[#This Row],[Profit]] / (raw_data[[#This Row],[Unit_Price]]* raw_data[[#This Row],[Quantity_Sold]]))</f>
        <v>0.20777197709666556</v>
      </c>
      <c r="W766">
        <v>350</v>
      </c>
      <c r="X766" t="s">
        <v>33</v>
      </c>
      <c r="Y766" t="s">
        <v>52</v>
      </c>
      <c r="Z766">
        <v>47.84</v>
      </c>
      <c r="AA766">
        <v>3</v>
      </c>
    </row>
    <row r="767" spans="1:27" x14ac:dyDescent="0.3">
      <c r="A767" t="s">
        <v>2358</v>
      </c>
      <c r="B767" s="1">
        <v>45844</v>
      </c>
      <c r="C767" s="1" t="str">
        <f>TEXT(raw_data[[#This Row],[Order_Date]], "mmm")</f>
        <v>Jul</v>
      </c>
      <c r="D767" s="1">
        <v>45852</v>
      </c>
      <c r="E767" s="6">
        <f>raw_data[[#This Row],[Ship_Date]]-raw_data[[#This Row],[Order_Date]]</f>
        <v>8</v>
      </c>
      <c r="F767" s="6" t="str">
        <f>IF(raw_data[[#This Row],[Delivery_Days]] &lt;= 5, "On Time", "Late")</f>
        <v>Late</v>
      </c>
      <c r="G767" t="s">
        <v>2359</v>
      </c>
      <c r="H767" t="s">
        <v>2360</v>
      </c>
      <c r="I767" t="s">
        <v>26</v>
      </c>
      <c r="J767" t="s">
        <v>63</v>
      </c>
      <c r="K767" t="s">
        <v>28</v>
      </c>
      <c r="L767" t="s">
        <v>75</v>
      </c>
      <c r="M767" t="s">
        <v>150</v>
      </c>
      <c r="N767" t="s">
        <v>31</v>
      </c>
      <c r="O767" t="s">
        <v>50</v>
      </c>
      <c r="P767">
        <v>6</v>
      </c>
      <c r="Q767">
        <v>460.7</v>
      </c>
      <c r="R767">
        <v>5</v>
      </c>
      <c r="S767">
        <v>2625.99</v>
      </c>
      <c r="T767">
        <v>299.12</v>
      </c>
      <c r="U767">
        <v>921.01</v>
      </c>
      <c r="V767" s="10">
        <f>(raw_data[[#This Row],[Profit]] / (raw_data[[#This Row],[Unit_Price]]* raw_data[[#This Row],[Quantity_Sold]]))</f>
        <v>0.33319224368714279</v>
      </c>
      <c r="W767">
        <v>91</v>
      </c>
      <c r="X767" t="s">
        <v>33</v>
      </c>
      <c r="Y767" t="s">
        <v>79</v>
      </c>
      <c r="Z767">
        <v>8.02</v>
      </c>
      <c r="AA767">
        <v>1</v>
      </c>
    </row>
    <row r="768" spans="1:27" x14ac:dyDescent="0.3">
      <c r="A768" t="s">
        <v>2361</v>
      </c>
      <c r="B768" s="1">
        <v>45275</v>
      </c>
      <c r="C768" s="1" t="str">
        <f>TEXT(raw_data[[#This Row],[Order_Date]], "mmm")</f>
        <v>Dec</v>
      </c>
      <c r="D768" s="1">
        <v>45276</v>
      </c>
      <c r="E768" s="6">
        <f>raw_data[[#This Row],[Ship_Date]]-raw_data[[#This Row],[Order_Date]]</f>
        <v>1</v>
      </c>
      <c r="F768" s="6" t="str">
        <f>IF(raw_data[[#This Row],[Delivery_Days]] &lt;= 5, "On Time", "Late")</f>
        <v>On Time</v>
      </c>
      <c r="G768" t="s">
        <v>2362</v>
      </c>
      <c r="H768" t="s">
        <v>2363</v>
      </c>
      <c r="I768" t="s">
        <v>47</v>
      </c>
      <c r="J768" t="s">
        <v>63</v>
      </c>
      <c r="K768" t="s">
        <v>28</v>
      </c>
      <c r="L768" t="s">
        <v>41</v>
      </c>
      <c r="M768" t="s">
        <v>137</v>
      </c>
      <c r="N768" t="s">
        <v>49</v>
      </c>
      <c r="O768" t="s">
        <v>32</v>
      </c>
      <c r="P768">
        <v>9</v>
      </c>
      <c r="Q768">
        <v>1403.39</v>
      </c>
      <c r="R768">
        <v>15</v>
      </c>
      <c r="S768">
        <v>10735.93</v>
      </c>
      <c r="T768">
        <v>981.41</v>
      </c>
      <c r="U768">
        <v>3228.15</v>
      </c>
      <c r="V768" s="10">
        <f>(raw_data[[#This Row],[Profit]] / (raw_data[[#This Row],[Unit_Price]]* raw_data[[#This Row],[Quantity_Sold]]))</f>
        <v>0.25558350375400518</v>
      </c>
      <c r="W768">
        <v>179</v>
      </c>
      <c r="X768" t="s">
        <v>33</v>
      </c>
      <c r="Y768" t="s">
        <v>79</v>
      </c>
      <c r="Z768">
        <v>33.299999999999997</v>
      </c>
      <c r="AA768">
        <v>2</v>
      </c>
    </row>
    <row r="769" spans="1:27" x14ac:dyDescent="0.3">
      <c r="A769" t="s">
        <v>2364</v>
      </c>
      <c r="B769" s="1">
        <v>45443</v>
      </c>
      <c r="C769" s="1" t="str">
        <f>TEXT(raw_data[[#This Row],[Order_Date]], "mmm")</f>
        <v>May</v>
      </c>
      <c r="D769" s="1">
        <v>45450</v>
      </c>
      <c r="E769" s="6">
        <f>raw_data[[#This Row],[Ship_Date]]-raw_data[[#This Row],[Order_Date]]</f>
        <v>7</v>
      </c>
      <c r="F769" s="6" t="str">
        <f>IF(raw_data[[#This Row],[Delivery_Days]] &lt;= 5, "On Time", "Late")</f>
        <v>Late</v>
      </c>
      <c r="G769" t="s">
        <v>2365</v>
      </c>
      <c r="H769" t="s">
        <v>2366</v>
      </c>
      <c r="I769" t="s">
        <v>62</v>
      </c>
      <c r="J769" t="s">
        <v>63</v>
      </c>
      <c r="K769" t="s">
        <v>28</v>
      </c>
      <c r="L769" t="s">
        <v>69</v>
      </c>
      <c r="M769" t="s">
        <v>48</v>
      </c>
      <c r="N769" t="s">
        <v>49</v>
      </c>
      <c r="O769" t="s">
        <v>32</v>
      </c>
      <c r="P769">
        <v>5</v>
      </c>
      <c r="Q769">
        <v>1189.71</v>
      </c>
      <c r="R769">
        <v>10</v>
      </c>
      <c r="S769">
        <v>5353.7</v>
      </c>
      <c r="T769">
        <v>936.72</v>
      </c>
      <c r="U769">
        <v>1138.46</v>
      </c>
      <c r="V769" s="10">
        <f>(raw_data[[#This Row],[Profit]] / (raw_data[[#This Row],[Unit_Price]]* raw_data[[#This Row],[Quantity_Sold]]))</f>
        <v>0.19138445503526069</v>
      </c>
      <c r="W769">
        <v>303</v>
      </c>
      <c r="X769" t="s">
        <v>33</v>
      </c>
      <c r="Y769" t="s">
        <v>34</v>
      </c>
      <c r="Z769">
        <v>37.880000000000003</v>
      </c>
      <c r="AA769">
        <v>3</v>
      </c>
    </row>
    <row r="770" spans="1:27" x14ac:dyDescent="0.3">
      <c r="A770" t="s">
        <v>2367</v>
      </c>
      <c r="B770" s="1">
        <v>45362</v>
      </c>
      <c r="C770" s="1" t="str">
        <f>TEXT(raw_data[[#This Row],[Order_Date]], "mmm")</f>
        <v>Mar</v>
      </c>
      <c r="D770" s="1">
        <v>45369</v>
      </c>
      <c r="E770" s="6">
        <f>raw_data[[#This Row],[Ship_Date]]-raw_data[[#This Row],[Order_Date]]</f>
        <v>7</v>
      </c>
      <c r="F770" s="6" t="str">
        <f>IF(raw_data[[#This Row],[Delivery_Days]] &lt;= 5, "On Time", "Late")</f>
        <v>Late</v>
      </c>
      <c r="G770" t="s">
        <v>2368</v>
      </c>
      <c r="H770" t="s">
        <v>2369</v>
      </c>
      <c r="I770" t="s">
        <v>62</v>
      </c>
      <c r="J770" t="s">
        <v>90</v>
      </c>
      <c r="K770" t="s">
        <v>40</v>
      </c>
      <c r="L770" t="s">
        <v>69</v>
      </c>
      <c r="M770" t="s">
        <v>64</v>
      </c>
      <c r="N770" t="s">
        <v>31</v>
      </c>
      <c r="O770" t="s">
        <v>83</v>
      </c>
      <c r="P770">
        <v>9</v>
      </c>
      <c r="Q770">
        <v>249.53</v>
      </c>
      <c r="R770">
        <v>20</v>
      </c>
      <c r="S770">
        <v>1796.62</v>
      </c>
      <c r="T770">
        <v>197.99</v>
      </c>
      <c r="U770">
        <v>371.09</v>
      </c>
      <c r="V770" s="10">
        <f>(raw_data[[#This Row],[Profit]] / (raw_data[[#This Row],[Unit_Price]]* raw_data[[#This Row],[Quantity_Sold]]))</f>
        <v>0.16523953922262741</v>
      </c>
      <c r="W770">
        <v>342</v>
      </c>
      <c r="X770" t="s">
        <v>51</v>
      </c>
      <c r="Y770" t="s">
        <v>34</v>
      </c>
      <c r="Z770">
        <v>12.56</v>
      </c>
      <c r="AA770">
        <v>2</v>
      </c>
    </row>
    <row r="771" spans="1:27" x14ac:dyDescent="0.3">
      <c r="A771" t="s">
        <v>2370</v>
      </c>
      <c r="B771" s="1">
        <v>45717</v>
      </c>
      <c r="C771" s="1" t="str">
        <f>TEXT(raw_data[[#This Row],[Order_Date]], "mmm")</f>
        <v>Mar</v>
      </c>
      <c r="D771" s="1">
        <v>45723</v>
      </c>
      <c r="E771" s="6">
        <f>raw_data[[#This Row],[Ship_Date]]-raw_data[[#This Row],[Order_Date]]</f>
        <v>6</v>
      </c>
      <c r="F771" s="6" t="str">
        <f>IF(raw_data[[#This Row],[Delivery_Days]] &lt;= 5, "On Time", "Late")</f>
        <v>Late</v>
      </c>
      <c r="G771" t="s">
        <v>2371</v>
      </c>
      <c r="H771" t="s">
        <v>2372</v>
      </c>
      <c r="I771" t="s">
        <v>26</v>
      </c>
      <c r="J771" t="s">
        <v>56</v>
      </c>
      <c r="K771" t="s">
        <v>57</v>
      </c>
      <c r="L771" t="s">
        <v>29</v>
      </c>
      <c r="M771" t="s">
        <v>64</v>
      </c>
      <c r="N771" t="s">
        <v>49</v>
      </c>
      <c r="O771" t="s">
        <v>71</v>
      </c>
      <c r="P771">
        <v>3</v>
      </c>
      <c r="Q771">
        <v>335.66</v>
      </c>
      <c r="R771">
        <v>15</v>
      </c>
      <c r="S771">
        <v>855.93</v>
      </c>
      <c r="T771">
        <v>289.47000000000003</v>
      </c>
      <c r="U771">
        <v>117.78</v>
      </c>
      <c r="V771" s="10">
        <f>(raw_data[[#This Row],[Profit]] / (raw_data[[#This Row],[Unit_Price]]* raw_data[[#This Row],[Quantity_Sold]]))</f>
        <v>0.11696359411309062</v>
      </c>
      <c r="W771">
        <v>261</v>
      </c>
      <c r="X771" t="s">
        <v>51</v>
      </c>
      <c r="Y771" t="s">
        <v>79</v>
      </c>
      <c r="Z771">
        <v>34.92</v>
      </c>
      <c r="AA771">
        <v>3</v>
      </c>
    </row>
    <row r="772" spans="1:27" x14ac:dyDescent="0.3">
      <c r="A772" t="s">
        <v>2373</v>
      </c>
      <c r="B772" s="1">
        <v>45913</v>
      </c>
      <c r="C772" s="1" t="str">
        <f>TEXT(raw_data[[#This Row],[Order_Date]], "mmm")</f>
        <v>Sep</v>
      </c>
      <c r="D772" s="1">
        <v>45919</v>
      </c>
      <c r="E772" s="6">
        <f>raw_data[[#This Row],[Ship_Date]]-raw_data[[#This Row],[Order_Date]]</f>
        <v>6</v>
      </c>
      <c r="F772" s="6" t="str">
        <f>IF(raw_data[[#This Row],[Delivery_Days]] &lt;= 5, "On Time", "Late")</f>
        <v>Late</v>
      </c>
      <c r="G772" t="s">
        <v>2374</v>
      </c>
      <c r="H772" t="s">
        <v>2375</v>
      </c>
      <c r="I772" t="s">
        <v>62</v>
      </c>
      <c r="J772" t="s">
        <v>63</v>
      </c>
      <c r="K772" t="s">
        <v>28</v>
      </c>
      <c r="L772" t="s">
        <v>29</v>
      </c>
      <c r="M772" t="s">
        <v>137</v>
      </c>
      <c r="N772" t="s">
        <v>31</v>
      </c>
      <c r="O772" t="s">
        <v>83</v>
      </c>
      <c r="P772">
        <v>7</v>
      </c>
      <c r="Q772">
        <v>1142.28</v>
      </c>
      <c r="R772">
        <v>15</v>
      </c>
      <c r="S772">
        <v>6796.57</v>
      </c>
      <c r="T772">
        <v>927.39</v>
      </c>
      <c r="U772">
        <v>1278.5999999999999</v>
      </c>
      <c r="V772" s="10">
        <f>(raw_data[[#This Row],[Profit]] / (raw_data[[#This Row],[Unit_Price]]* raw_data[[#This Row],[Quantity_Sold]]))</f>
        <v>0.15990575240496449</v>
      </c>
      <c r="W772">
        <v>40</v>
      </c>
      <c r="X772" t="s">
        <v>33</v>
      </c>
      <c r="Y772" t="s">
        <v>34</v>
      </c>
      <c r="Z772">
        <v>47.55</v>
      </c>
      <c r="AA772">
        <v>3</v>
      </c>
    </row>
    <row r="773" spans="1:27" x14ac:dyDescent="0.3">
      <c r="A773" t="s">
        <v>2376</v>
      </c>
      <c r="B773" s="1">
        <v>45490</v>
      </c>
      <c r="C773" s="1" t="str">
        <f>TEXT(raw_data[[#This Row],[Order_Date]], "mmm")</f>
        <v>Jul</v>
      </c>
      <c r="D773" s="1">
        <v>45497</v>
      </c>
      <c r="E773" s="6">
        <f>raw_data[[#This Row],[Ship_Date]]-raw_data[[#This Row],[Order_Date]]</f>
        <v>7</v>
      </c>
      <c r="F773" s="6" t="str">
        <f>IF(raw_data[[#This Row],[Delivery_Days]] &lt;= 5, "On Time", "Late")</f>
        <v>Late</v>
      </c>
      <c r="G773" t="s">
        <v>2377</v>
      </c>
      <c r="H773" t="s">
        <v>2378</v>
      </c>
      <c r="I773" t="s">
        <v>62</v>
      </c>
      <c r="J773" t="s">
        <v>90</v>
      </c>
      <c r="K773" t="s">
        <v>40</v>
      </c>
      <c r="L773" t="s">
        <v>75</v>
      </c>
      <c r="M773" t="s">
        <v>42</v>
      </c>
      <c r="N773" t="s">
        <v>49</v>
      </c>
      <c r="O773" t="s">
        <v>32</v>
      </c>
      <c r="P773">
        <v>5</v>
      </c>
      <c r="Q773">
        <v>911.21</v>
      </c>
      <c r="R773">
        <v>0</v>
      </c>
      <c r="S773">
        <v>4556.05</v>
      </c>
      <c r="T773">
        <v>699.24</v>
      </c>
      <c r="U773">
        <v>1059.8499999999999</v>
      </c>
      <c r="V773" s="10">
        <f>(raw_data[[#This Row],[Profit]] / (raw_data[[#This Row],[Unit_Price]]* raw_data[[#This Row],[Quantity_Sold]]))</f>
        <v>0.23262475170377847</v>
      </c>
      <c r="W773">
        <v>443</v>
      </c>
      <c r="X773" t="s">
        <v>51</v>
      </c>
      <c r="Y773" t="s">
        <v>79</v>
      </c>
      <c r="Z773">
        <v>39.68</v>
      </c>
      <c r="AA773">
        <v>3</v>
      </c>
    </row>
    <row r="774" spans="1:27" x14ac:dyDescent="0.3">
      <c r="A774" t="s">
        <v>2379</v>
      </c>
      <c r="B774" s="1">
        <v>45766</v>
      </c>
      <c r="C774" s="1" t="str">
        <f>TEXT(raw_data[[#This Row],[Order_Date]], "mmm")</f>
        <v>Apr</v>
      </c>
      <c r="D774" s="1">
        <v>45767</v>
      </c>
      <c r="E774" s="6">
        <f>raw_data[[#This Row],[Ship_Date]]-raw_data[[#This Row],[Order_Date]]</f>
        <v>1</v>
      </c>
      <c r="F774" s="6" t="str">
        <f>IF(raw_data[[#This Row],[Delivery_Days]] &lt;= 5, "On Time", "Late")</f>
        <v>On Time</v>
      </c>
      <c r="G774" t="s">
        <v>2380</v>
      </c>
      <c r="H774" t="s">
        <v>2381</v>
      </c>
      <c r="I774" t="s">
        <v>38</v>
      </c>
      <c r="J774" t="s">
        <v>68</v>
      </c>
      <c r="K774" t="s">
        <v>57</v>
      </c>
      <c r="L774" t="s">
        <v>41</v>
      </c>
      <c r="M774" t="s">
        <v>64</v>
      </c>
      <c r="N774" t="s">
        <v>31</v>
      </c>
      <c r="O774" t="s">
        <v>43</v>
      </c>
      <c r="P774">
        <v>4</v>
      </c>
      <c r="Q774">
        <v>1141.5999999999999</v>
      </c>
      <c r="R774">
        <v>15</v>
      </c>
      <c r="S774">
        <v>3881.44</v>
      </c>
      <c r="T774">
        <v>813.12</v>
      </c>
      <c r="U774">
        <v>1116.83</v>
      </c>
      <c r="V774" s="10">
        <f>(raw_data[[#This Row],[Profit]] / (raw_data[[#This Row],[Unit_Price]]* raw_data[[#This Row],[Quantity_Sold]]))</f>
        <v>0.24457559565522075</v>
      </c>
      <c r="W774">
        <v>269</v>
      </c>
      <c r="X774" t="s">
        <v>33</v>
      </c>
      <c r="Y774" t="s">
        <v>34</v>
      </c>
      <c r="Z774">
        <v>31.38</v>
      </c>
      <c r="AA774">
        <v>3</v>
      </c>
    </row>
    <row r="775" spans="1:27" x14ac:dyDescent="0.3">
      <c r="A775" t="s">
        <v>2382</v>
      </c>
      <c r="B775" s="1">
        <v>45418</v>
      </c>
      <c r="C775" s="1" t="str">
        <f>TEXT(raw_data[[#This Row],[Order_Date]], "mmm")</f>
        <v>May</v>
      </c>
      <c r="D775" s="1">
        <v>45423</v>
      </c>
      <c r="E775" s="6">
        <f>raw_data[[#This Row],[Ship_Date]]-raw_data[[#This Row],[Order_Date]]</f>
        <v>5</v>
      </c>
      <c r="F775" s="6" t="str">
        <f>IF(raw_data[[#This Row],[Delivery_Days]] &lt;= 5, "On Time", "Late")</f>
        <v>On Time</v>
      </c>
      <c r="G775" t="s">
        <v>2383</v>
      </c>
      <c r="H775" t="s">
        <v>2384</v>
      </c>
      <c r="I775" t="s">
        <v>47</v>
      </c>
      <c r="J775" t="s">
        <v>27</v>
      </c>
      <c r="K775" t="s">
        <v>28</v>
      </c>
      <c r="L775" t="s">
        <v>69</v>
      </c>
      <c r="M775" t="s">
        <v>30</v>
      </c>
      <c r="N775" t="s">
        <v>31</v>
      </c>
      <c r="O775" t="s">
        <v>32</v>
      </c>
      <c r="P775">
        <v>1</v>
      </c>
      <c r="Q775">
        <v>1030.45</v>
      </c>
      <c r="R775">
        <v>20</v>
      </c>
      <c r="S775">
        <v>824.36</v>
      </c>
      <c r="T775">
        <v>702.67</v>
      </c>
      <c r="U775">
        <v>262.22000000000003</v>
      </c>
      <c r="V775" s="10">
        <f>(raw_data[[#This Row],[Profit]] / (raw_data[[#This Row],[Unit_Price]]* raw_data[[#This Row],[Quantity_Sold]]))</f>
        <v>0.25447134746955213</v>
      </c>
      <c r="W775">
        <v>356</v>
      </c>
      <c r="X775" t="s">
        <v>51</v>
      </c>
      <c r="Y775" t="s">
        <v>79</v>
      </c>
      <c r="Z775">
        <v>33.14</v>
      </c>
      <c r="AA775">
        <v>5</v>
      </c>
    </row>
    <row r="776" spans="1:27" x14ac:dyDescent="0.3">
      <c r="A776" t="s">
        <v>2385</v>
      </c>
      <c r="B776" s="1">
        <v>45342</v>
      </c>
      <c r="C776" s="1" t="str">
        <f>TEXT(raw_data[[#This Row],[Order_Date]], "mmm")</f>
        <v>Feb</v>
      </c>
      <c r="D776" s="1">
        <v>45351</v>
      </c>
      <c r="E776" s="6">
        <f>raw_data[[#This Row],[Ship_Date]]-raw_data[[#This Row],[Order_Date]]</f>
        <v>9</v>
      </c>
      <c r="F776" s="6" t="str">
        <f>IF(raw_data[[#This Row],[Delivery_Days]] &lt;= 5, "On Time", "Late")</f>
        <v>Late</v>
      </c>
      <c r="G776" t="s">
        <v>2386</v>
      </c>
      <c r="H776" t="s">
        <v>2387</v>
      </c>
      <c r="I776" t="s">
        <v>26</v>
      </c>
      <c r="J776" t="s">
        <v>39</v>
      </c>
      <c r="K776" t="s">
        <v>40</v>
      </c>
      <c r="L776" t="s">
        <v>75</v>
      </c>
      <c r="M776" t="s">
        <v>64</v>
      </c>
      <c r="N776" t="s">
        <v>49</v>
      </c>
      <c r="O776" t="s">
        <v>43</v>
      </c>
      <c r="P776">
        <v>8</v>
      </c>
      <c r="Q776">
        <v>1282.8699999999999</v>
      </c>
      <c r="R776">
        <v>5</v>
      </c>
      <c r="S776">
        <v>9749.81</v>
      </c>
      <c r="T776">
        <v>951.93</v>
      </c>
      <c r="U776">
        <v>2515.14</v>
      </c>
      <c r="V776" s="10">
        <f>(raw_data[[#This Row],[Profit]] / (raw_data[[#This Row],[Unit_Price]]* raw_data[[#This Row],[Quantity_Sold]]))</f>
        <v>0.24506964852245358</v>
      </c>
      <c r="W776">
        <v>14</v>
      </c>
      <c r="X776" t="s">
        <v>33</v>
      </c>
      <c r="Y776" t="s">
        <v>52</v>
      </c>
      <c r="Z776">
        <v>38.130000000000003</v>
      </c>
      <c r="AA776">
        <v>2</v>
      </c>
    </row>
    <row r="777" spans="1:27" x14ac:dyDescent="0.3">
      <c r="A777" t="s">
        <v>2388</v>
      </c>
      <c r="B777" s="1">
        <v>45337</v>
      </c>
      <c r="C777" s="1" t="str">
        <f>TEXT(raw_data[[#This Row],[Order_Date]], "mmm")</f>
        <v>Feb</v>
      </c>
      <c r="D777" s="1">
        <v>45346</v>
      </c>
      <c r="E777" s="6">
        <f>raw_data[[#This Row],[Ship_Date]]-raw_data[[#This Row],[Order_Date]]</f>
        <v>9</v>
      </c>
      <c r="F777" s="6" t="str">
        <f>IF(raw_data[[#This Row],[Delivery_Days]] &lt;= 5, "On Time", "Late")</f>
        <v>Late</v>
      </c>
      <c r="G777" t="s">
        <v>2389</v>
      </c>
      <c r="H777" t="s">
        <v>2390</v>
      </c>
      <c r="I777" t="s">
        <v>62</v>
      </c>
      <c r="J777" t="s">
        <v>27</v>
      </c>
      <c r="K777" t="s">
        <v>28</v>
      </c>
      <c r="L777" t="s">
        <v>75</v>
      </c>
      <c r="M777" t="s">
        <v>70</v>
      </c>
      <c r="N777" t="s">
        <v>49</v>
      </c>
      <c r="O777" t="s">
        <v>83</v>
      </c>
      <c r="P777">
        <v>1</v>
      </c>
      <c r="Q777">
        <v>159.29</v>
      </c>
      <c r="R777">
        <v>10</v>
      </c>
      <c r="S777">
        <v>143.36000000000001</v>
      </c>
      <c r="T777">
        <v>100.23</v>
      </c>
      <c r="U777">
        <v>53.15</v>
      </c>
      <c r="V777" s="10">
        <f>(raw_data[[#This Row],[Profit]] / (raw_data[[#This Row],[Unit_Price]]* raw_data[[#This Row],[Quantity_Sold]]))</f>
        <v>0.33366815242639214</v>
      </c>
      <c r="W777">
        <v>377</v>
      </c>
      <c r="X777" t="s">
        <v>33</v>
      </c>
      <c r="Y777" t="s">
        <v>79</v>
      </c>
      <c r="Z777">
        <v>42.68</v>
      </c>
      <c r="AA777">
        <v>3</v>
      </c>
    </row>
    <row r="778" spans="1:27" x14ac:dyDescent="0.3">
      <c r="A778" t="s">
        <v>2391</v>
      </c>
      <c r="B778" s="1">
        <v>45801</v>
      </c>
      <c r="C778" s="1" t="str">
        <f>TEXT(raw_data[[#This Row],[Order_Date]], "mmm")</f>
        <v>May</v>
      </c>
      <c r="D778" s="1">
        <v>45802</v>
      </c>
      <c r="E778" s="6">
        <f>raw_data[[#This Row],[Ship_Date]]-raw_data[[#This Row],[Order_Date]]</f>
        <v>1</v>
      </c>
      <c r="F778" s="6" t="str">
        <f>IF(raw_data[[#This Row],[Delivery_Days]] &lt;= 5, "On Time", "Late")</f>
        <v>On Time</v>
      </c>
      <c r="G778" t="s">
        <v>2392</v>
      </c>
      <c r="H778" t="s">
        <v>2393</v>
      </c>
      <c r="I778" t="s">
        <v>26</v>
      </c>
      <c r="J778" t="s">
        <v>90</v>
      </c>
      <c r="K778" t="s">
        <v>40</v>
      </c>
      <c r="L778" t="s">
        <v>69</v>
      </c>
      <c r="M778" t="s">
        <v>42</v>
      </c>
      <c r="N778" t="s">
        <v>49</v>
      </c>
      <c r="O778" t="s">
        <v>83</v>
      </c>
      <c r="P778">
        <v>7</v>
      </c>
      <c r="Q778">
        <v>77.63</v>
      </c>
      <c r="R778">
        <v>15</v>
      </c>
      <c r="S778">
        <v>461.9</v>
      </c>
      <c r="T778">
        <v>66.09</v>
      </c>
      <c r="U778">
        <v>68.66</v>
      </c>
      <c r="V778" s="10">
        <f>(raw_data[[#This Row],[Profit]] / (raw_data[[#This Row],[Unit_Price]]* raw_data[[#This Row],[Quantity_Sold]]))</f>
        <v>0.126350269593861</v>
      </c>
      <c r="W778">
        <v>75</v>
      </c>
      <c r="X778" t="s">
        <v>51</v>
      </c>
      <c r="Y778" t="s">
        <v>34</v>
      </c>
      <c r="Z778">
        <v>12.77</v>
      </c>
      <c r="AA778">
        <v>1</v>
      </c>
    </row>
    <row r="779" spans="1:27" x14ac:dyDescent="0.3">
      <c r="A779" t="s">
        <v>2394</v>
      </c>
      <c r="B779" s="1">
        <v>45784</v>
      </c>
      <c r="C779" s="1" t="str">
        <f>TEXT(raw_data[[#This Row],[Order_Date]], "mmm")</f>
        <v>May</v>
      </c>
      <c r="D779" s="1">
        <v>45790</v>
      </c>
      <c r="E779" s="6">
        <f>raw_data[[#This Row],[Ship_Date]]-raw_data[[#This Row],[Order_Date]]</f>
        <v>6</v>
      </c>
      <c r="F779" s="6" t="str">
        <f>IF(raw_data[[#This Row],[Delivery_Days]] &lt;= 5, "On Time", "Late")</f>
        <v>Late</v>
      </c>
      <c r="G779" t="s">
        <v>2395</v>
      </c>
      <c r="H779" t="s">
        <v>2396</v>
      </c>
      <c r="I779" t="s">
        <v>26</v>
      </c>
      <c r="J779" t="s">
        <v>63</v>
      </c>
      <c r="K779" t="s">
        <v>28</v>
      </c>
      <c r="L779" t="s">
        <v>41</v>
      </c>
      <c r="M779" t="s">
        <v>42</v>
      </c>
      <c r="N779" t="s">
        <v>31</v>
      </c>
      <c r="O779" t="s">
        <v>50</v>
      </c>
      <c r="P779">
        <v>1</v>
      </c>
      <c r="Q779">
        <v>848.04</v>
      </c>
      <c r="R779">
        <v>10</v>
      </c>
      <c r="S779">
        <v>763.24</v>
      </c>
      <c r="T779">
        <v>578.47</v>
      </c>
      <c r="U779">
        <v>242.61</v>
      </c>
      <c r="V779" s="10">
        <f>(raw_data[[#This Row],[Profit]] / (raw_data[[#This Row],[Unit_Price]]* raw_data[[#This Row],[Quantity_Sold]]))</f>
        <v>0.28608320362247069</v>
      </c>
      <c r="W779">
        <v>290</v>
      </c>
      <c r="X779" t="s">
        <v>33</v>
      </c>
      <c r="Y779" t="s">
        <v>52</v>
      </c>
      <c r="Z779">
        <v>46.86</v>
      </c>
      <c r="AA779">
        <v>1</v>
      </c>
    </row>
    <row r="780" spans="1:27" x14ac:dyDescent="0.3">
      <c r="A780" t="s">
        <v>2397</v>
      </c>
      <c r="B780" s="1">
        <v>45493</v>
      </c>
      <c r="C780" s="1" t="str">
        <f>TEXT(raw_data[[#This Row],[Order_Date]], "mmm")</f>
        <v>Jul</v>
      </c>
      <c r="D780" s="1">
        <v>45494</v>
      </c>
      <c r="E780" s="6">
        <f>raw_data[[#This Row],[Ship_Date]]-raw_data[[#This Row],[Order_Date]]</f>
        <v>1</v>
      </c>
      <c r="F780" s="6" t="str">
        <f>IF(raw_data[[#This Row],[Delivery_Days]] &lt;= 5, "On Time", "Late")</f>
        <v>On Time</v>
      </c>
      <c r="G780" t="s">
        <v>2398</v>
      </c>
      <c r="H780" t="s">
        <v>2399</v>
      </c>
      <c r="I780" t="s">
        <v>38</v>
      </c>
      <c r="J780" t="s">
        <v>27</v>
      </c>
      <c r="K780" t="s">
        <v>28</v>
      </c>
      <c r="L780" t="s">
        <v>29</v>
      </c>
      <c r="M780" t="s">
        <v>127</v>
      </c>
      <c r="N780" t="s">
        <v>49</v>
      </c>
      <c r="O780" t="s">
        <v>71</v>
      </c>
      <c r="P780">
        <v>3</v>
      </c>
      <c r="Q780">
        <v>1472.62</v>
      </c>
      <c r="R780">
        <v>10</v>
      </c>
      <c r="S780">
        <v>3976.07</v>
      </c>
      <c r="T780">
        <v>1144.73</v>
      </c>
      <c r="U780">
        <v>885.3</v>
      </c>
      <c r="V780" s="10">
        <f>(raw_data[[#This Row],[Profit]] / (raw_data[[#This Row],[Unit_Price]]* raw_data[[#This Row],[Quantity_Sold]]))</f>
        <v>0.20039113960152655</v>
      </c>
      <c r="W780">
        <v>326</v>
      </c>
      <c r="X780" t="s">
        <v>51</v>
      </c>
      <c r="Y780" t="s">
        <v>79</v>
      </c>
      <c r="Z780">
        <v>8.66</v>
      </c>
      <c r="AA780">
        <v>2</v>
      </c>
    </row>
    <row r="781" spans="1:27" x14ac:dyDescent="0.3">
      <c r="A781" t="s">
        <v>2400</v>
      </c>
      <c r="B781" s="1">
        <v>45233</v>
      </c>
      <c r="C781" s="1" t="str">
        <f>TEXT(raw_data[[#This Row],[Order_Date]], "mmm")</f>
        <v>Nov</v>
      </c>
      <c r="D781" s="1">
        <v>45236</v>
      </c>
      <c r="E781" s="6">
        <f>raw_data[[#This Row],[Ship_Date]]-raw_data[[#This Row],[Order_Date]]</f>
        <v>3</v>
      </c>
      <c r="F781" s="6" t="str">
        <f>IF(raw_data[[#This Row],[Delivery_Days]] &lt;= 5, "On Time", "Late")</f>
        <v>On Time</v>
      </c>
      <c r="G781" t="s">
        <v>2401</v>
      </c>
      <c r="H781" t="s">
        <v>2402</v>
      </c>
      <c r="I781" t="s">
        <v>62</v>
      </c>
      <c r="J781" t="s">
        <v>63</v>
      </c>
      <c r="K781" t="s">
        <v>28</v>
      </c>
      <c r="L781" t="s">
        <v>41</v>
      </c>
      <c r="M781" t="s">
        <v>127</v>
      </c>
      <c r="N781" t="s">
        <v>31</v>
      </c>
      <c r="O781" t="s">
        <v>71</v>
      </c>
      <c r="P781">
        <v>7</v>
      </c>
      <c r="Q781">
        <v>655.45</v>
      </c>
      <c r="R781">
        <v>10</v>
      </c>
      <c r="S781">
        <v>4129.34</v>
      </c>
      <c r="T781">
        <v>428.27</v>
      </c>
      <c r="U781">
        <v>1431.23</v>
      </c>
      <c r="V781" s="10">
        <f>(raw_data[[#This Row],[Profit]] / (raw_data[[#This Row],[Unit_Price]]* raw_data[[#This Row],[Quantity_Sold]]))</f>
        <v>0.31194054248444358</v>
      </c>
      <c r="W781">
        <v>427</v>
      </c>
      <c r="X781" t="s">
        <v>33</v>
      </c>
      <c r="Y781" t="s">
        <v>79</v>
      </c>
      <c r="Z781">
        <v>44.76</v>
      </c>
      <c r="AA781">
        <v>2</v>
      </c>
    </row>
    <row r="782" spans="1:27" x14ac:dyDescent="0.3">
      <c r="A782" t="s">
        <v>2403</v>
      </c>
      <c r="B782" s="1">
        <v>45684</v>
      </c>
      <c r="C782" s="1" t="str">
        <f>TEXT(raw_data[[#This Row],[Order_Date]], "mmm")</f>
        <v>Jan</v>
      </c>
      <c r="D782" s="1">
        <v>45690</v>
      </c>
      <c r="E782" s="6">
        <f>raw_data[[#This Row],[Ship_Date]]-raw_data[[#This Row],[Order_Date]]</f>
        <v>6</v>
      </c>
      <c r="F782" s="6" t="str">
        <f>IF(raw_data[[#This Row],[Delivery_Days]] &lt;= 5, "On Time", "Late")</f>
        <v>Late</v>
      </c>
      <c r="G782" t="s">
        <v>2404</v>
      </c>
      <c r="H782" t="s">
        <v>2405</v>
      </c>
      <c r="I782" t="s">
        <v>47</v>
      </c>
      <c r="J782" t="s">
        <v>63</v>
      </c>
      <c r="K782" t="s">
        <v>28</v>
      </c>
      <c r="L782" t="s">
        <v>69</v>
      </c>
      <c r="M782" t="s">
        <v>150</v>
      </c>
      <c r="N782" t="s">
        <v>49</v>
      </c>
      <c r="O782" t="s">
        <v>32</v>
      </c>
      <c r="P782">
        <v>8</v>
      </c>
      <c r="Q782">
        <v>565.86</v>
      </c>
      <c r="R782">
        <v>10</v>
      </c>
      <c r="S782">
        <v>4074.19</v>
      </c>
      <c r="T782">
        <v>437.75</v>
      </c>
      <c r="U782">
        <v>922.39</v>
      </c>
      <c r="V782" s="10">
        <f>(raw_data[[#This Row],[Profit]] / (raw_data[[#This Row],[Unit_Price]]* raw_data[[#This Row],[Quantity_Sold]]))</f>
        <v>0.203758438483017</v>
      </c>
      <c r="W782">
        <v>486</v>
      </c>
      <c r="X782" t="s">
        <v>51</v>
      </c>
      <c r="Y782" t="s">
        <v>34</v>
      </c>
      <c r="Z782">
        <v>29.21</v>
      </c>
      <c r="AA782">
        <v>2</v>
      </c>
    </row>
    <row r="783" spans="1:27" x14ac:dyDescent="0.3">
      <c r="A783" t="s">
        <v>2406</v>
      </c>
      <c r="B783" s="1">
        <v>45505</v>
      </c>
      <c r="C783" s="1" t="str">
        <f>TEXT(raw_data[[#This Row],[Order_Date]], "mmm")</f>
        <v>Aug</v>
      </c>
      <c r="D783" s="1">
        <v>45510</v>
      </c>
      <c r="E783" s="6">
        <f>raw_data[[#This Row],[Ship_Date]]-raw_data[[#This Row],[Order_Date]]</f>
        <v>5</v>
      </c>
      <c r="F783" s="6" t="str">
        <f>IF(raw_data[[#This Row],[Delivery_Days]] &lt;= 5, "On Time", "Late")</f>
        <v>On Time</v>
      </c>
      <c r="G783" t="s">
        <v>2407</v>
      </c>
      <c r="H783" t="s">
        <v>2408</v>
      </c>
      <c r="I783" t="s">
        <v>26</v>
      </c>
      <c r="J783" t="s">
        <v>68</v>
      </c>
      <c r="K783" t="s">
        <v>57</v>
      </c>
      <c r="L783" t="s">
        <v>69</v>
      </c>
      <c r="M783" t="s">
        <v>30</v>
      </c>
      <c r="N783" t="s">
        <v>49</v>
      </c>
      <c r="O783" t="s">
        <v>43</v>
      </c>
      <c r="P783">
        <v>9</v>
      </c>
      <c r="Q783">
        <v>454.52</v>
      </c>
      <c r="R783">
        <v>20</v>
      </c>
      <c r="S783">
        <v>3272.54</v>
      </c>
      <c r="T783">
        <v>385.87</v>
      </c>
      <c r="U783">
        <v>494.28</v>
      </c>
      <c r="V783" s="10">
        <f>(raw_data[[#This Row],[Profit]] / (raw_data[[#This Row],[Unit_Price]]* raw_data[[#This Row],[Quantity_Sold]]))</f>
        <v>0.12083076652292528</v>
      </c>
      <c r="W783">
        <v>111</v>
      </c>
      <c r="X783" t="s">
        <v>51</v>
      </c>
      <c r="Y783" t="s">
        <v>79</v>
      </c>
      <c r="Z783">
        <v>6.42</v>
      </c>
      <c r="AA783">
        <v>1</v>
      </c>
    </row>
    <row r="784" spans="1:27" x14ac:dyDescent="0.3">
      <c r="A784" t="s">
        <v>2409</v>
      </c>
      <c r="B784" s="1">
        <v>45791</v>
      </c>
      <c r="C784" s="1" t="str">
        <f>TEXT(raw_data[[#This Row],[Order_Date]], "mmm")</f>
        <v>May</v>
      </c>
      <c r="D784" s="1">
        <v>45801</v>
      </c>
      <c r="E784" s="6">
        <f>raw_data[[#This Row],[Ship_Date]]-raw_data[[#This Row],[Order_Date]]</f>
        <v>10</v>
      </c>
      <c r="F784" s="6" t="str">
        <f>IF(raw_data[[#This Row],[Delivery_Days]] &lt;= 5, "On Time", "Late")</f>
        <v>Late</v>
      </c>
      <c r="G784" t="s">
        <v>2410</v>
      </c>
      <c r="H784" t="s">
        <v>2411</v>
      </c>
      <c r="I784" t="s">
        <v>26</v>
      </c>
      <c r="J784" t="s">
        <v>90</v>
      </c>
      <c r="K784" t="s">
        <v>40</v>
      </c>
      <c r="L784" t="s">
        <v>75</v>
      </c>
      <c r="M784" t="s">
        <v>127</v>
      </c>
      <c r="N784" t="s">
        <v>31</v>
      </c>
      <c r="O784" t="s">
        <v>32</v>
      </c>
      <c r="P784">
        <v>6</v>
      </c>
      <c r="Q784">
        <v>961.13</v>
      </c>
      <c r="R784">
        <v>10</v>
      </c>
      <c r="S784">
        <v>5190.1000000000004</v>
      </c>
      <c r="T784">
        <v>739.23</v>
      </c>
      <c r="U784">
        <v>1198.26</v>
      </c>
      <c r="V784" s="10">
        <f>(raw_data[[#This Row],[Profit]] / (raw_data[[#This Row],[Unit_Price]]* raw_data[[#This Row],[Quantity_Sold]]))</f>
        <v>0.20778666777647145</v>
      </c>
      <c r="W784">
        <v>322</v>
      </c>
      <c r="X784" t="s">
        <v>51</v>
      </c>
      <c r="Y784" t="s">
        <v>34</v>
      </c>
      <c r="Z784">
        <v>12.14</v>
      </c>
      <c r="AA784">
        <v>4</v>
      </c>
    </row>
    <row r="785" spans="1:27" x14ac:dyDescent="0.3">
      <c r="A785" t="s">
        <v>2412</v>
      </c>
      <c r="B785" s="1">
        <v>45324</v>
      </c>
      <c r="C785" s="1" t="str">
        <f>TEXT(raw_data[[#This Row],[Order_Date]], "mmm")</f>
        <v>Feb</v>
      </c>
      <c r="D785" s="1">
        <v>45333</v>
      </c>
      <c r="E785" s="6">
        <f>raw_data[[#This Row],[Ship_Date]]-raw_data[[#This Row],[Order_Date]]</f>
        <v>9</v>
      </c>
      <c r="F785" s="6" t="str">
        <f>IF(raw_data[[#This Row],[Delivery_Days]] &lt;= 5, "On Time", "Late")</f>
        <v>Late</v>
      </c>
      <c r="G785" t="s">
        <v>2413</v>
      </c>
      <c r="H785" t="s">
        <v>2414</v>
      </c>
      <c r="I785" t="s">
        <v>38</v>
      </c>
      <c r="J785" t="s">
        <v>94</v>
      </c>
      <c r="K785" t="s">
        <v>28</v>
      </c>
      <c r="L785" t="s">
        <v>69</v>
      </c>
      <c r="M785" t="s">
        <v>70</v>
      </c>
      <c r="N785" t="s">
        <v>49</v>
      </c>
      <c r="O785" t="s">
        <v>50</v>
      </c>
      <c r="P785">
        <v>6</v>
      </c>
      <c r="Q785">
        <v>414.87</v>
      </c>
      <c r="R785">
        <v>10</v>
      </c>
      <c r="S785">
        <v>2240.3000000000002</v>
      </c>
      <c r="T785">
        <v>269.18</v>
      </c>
      <c r="U785">
        <v>786.73</v>
      </c>
      <c r="V785" s="10">
        <f>(raw_data[[#This Row],[Profit]] / (raw_data[[#This Row],[Unit_Price]]* raw_data[[#This Row],[Quantity_Sold]]))</f>
        <v>0.31605482842014765</v>
      </c>
      <c r="W785">
        <v>414</v>
      </c>
      <c r="X785" t="s">
        <v>51</v>
      </c>
      <c r="Y785" t="s">
        <v>52</v>
      </c>
      <c r="Z785">
        <v>30.92</v>
      </c>
      <c r="AA785">
        <v>4</v>
      </c>
    </row>
    <row r="786" spans="1:27" x14ac:dyDescent="0.3">
      <c r="A786" t="s">
        <v>2415</v>
      </c>
      <c r="B786" s="1">
        <v>45674</v>
      </c>
      <c r="C786" s="1" t="str">
        <f>TEXT(raw_data[[#This Row],[Order_Date]], "mmm")</f>
        <v>Jan</v>
      </c>
      <c r="D786" s="1">
        <v>45681</v>
      </c>
      <c r="E786" s="6">
        <f>raw_data[[#This Row],[Ship_Date]]-raw_data[[#This Row],[Order_Date]]</f>
        <v>7</v>
      </c>
      <c r="F786" s="6" t="str">
        <f>IF(raw_data[[#This Row],[Delivery_Days]] &lt;= 5, "On Time", "Late")</f>
        <v>Late</v>
      </c>
      <c r="G786" t="s">
        <v>2416</v>
      </c>
      <c r="H786" t="s">
        <v>2417</v>
      </c>
      <c r="I786" t="s">
        <v>62</v>
      </c>
      <c r="J786" t="s">
        <v>68</v>
      </c>
      <c r="K786" t="s">
        <v>57</v>
      </c>
      <c r="L786" t="s">
        <v>75</v>
      </c>
      <c r="M786" t="s">
        <v>137</v>
      </c>
      <c r="N786" t="s">
        <v>49</v>
      </c>
      <c r="O786" t="s">
        <v>71</v>
      </c>
      <c r="P786">
        <v>6</v>
      </c>
      <c r="Q786">
        <v>542.52</v>
      </c>
      <c r="R786">
        <v>20</v>
      </c>
      <c r="S786">
        <v>2604.1</v>
      </c>
      <c r="T786">
        <v>380.5</v>
      </c>
      <c r="U786">
        <v>777.7</v>
      </c>
      <c r="V786" s="10">
        <f>(raw_data[[#This Row],[Profit]] / (raw_data[[#This Row],[Unit_Price]]* raw_data[[#This Row],[Quantity_Sold]]))</f>
        <v>0.23891592322249258</v>
      </c>
      <c r="W786">
        <v>390</v>
      </c>
      <c r="X786" t="s">
        <v>33</v>
      </c>
      <c r="Y786" t="s">
        <v>79</v>
      </c>
      <c r="Z786">
        <v>24.17</v>
      </c>
      <c r="AA786">
        <v>3</v>
      </c>
    </row>
    <row r="787" spans="1:27" x14ac:dyDescent="0.3">
      <c r="A787" t="s">
        <v>2418</v>
      </c>
      <c r="B787" s="1">
        <v>45802</v>
      </c>
      <c r="C787" s="1" t="str">
        <f>TEXT(raw_data[[#This Row],[Order_Date]], "mmm")</f>
        <v>May</v>
      </c>
      <c r="D787" s="1">
        <v>45811</v>
      </c>
      <c r="E787" s="6">
        <f>raw_data[[#This Row],[Ship_Date]]-raw_data[[#This Row],[Order_Date]]</f>
        <v>9</v>
      </c>
      <c r="F787" s="6" t="str">
        <f>IF(raw_data[[#This Row],[Delivery_Days]] &lt;= 5, "On Time", "Late")</f>
        <v>Late</v>
      </c>
      <c r="G787" t="s">
        <v>2419</v>
      </c>
      <c r="H787" t="s">
        <v>2420</v>
      </c>
      <c r="I787" t="s">
        <v>38</v>
      </c>
      <c r="J787" t="s">
        <v>68</v>
      </c>
      <c r="K787" t="s">
        <v>57</v>
      </c>
      <c r="L787" t="s">
        <v>29</v>
      </c>
      <c r="M787" t="s">
        <v>127</v>
      </c>
      <c r="N787" t="s">
        <v>49</v>
      </c>
      <c r="O787" t="s">
        <v>71</v>
      </c>
      <c r="P787">
        <v>5</v>
      </c>
      <c r="Q787">
        <v>1048.8</v>
      </c>
      <c r="R787">
        <v>20</v>
      </c>
      <c r="S787">
        <v>4195.2</v>
      </c>
      <c r="T787">
        <v>932.98</v>
      </c>
      <c r="U787">
        <v>463.28</v>
      </c>
      <c r="V787" s="10">
        <f>(raw_data[[#This Row],[Profit]] / (raw_data[[#This Row],[Unit_Price]]* raw_data[[#This Row],[Quantity_Sold]]))</f>
        <v>8.8344774980930588E-2</v>
      </c>
      <c r="W787">
        <v>339</v>
      </c>
      <c r="X787" t="s">
        <v>51</v>
      </c>
      <c r="Y787" t="s">
        <v>34</v>
      </c>
      <c r="Z787">
        <v>48.66</v>
      </c>
      <c r="AA787">
        <v>3</v>
      </c>
    </row>
    <row r="788" spans="1:27" x14ac:dyDescent="0.3">
      <c r="A788" t="s">
        <v>2421</v>
      </c>
      <c r="B788" s="1">
        <v>45599</v>
      </c>
      <c r="C788" s="1" t="str">
        <f>TEXT(raw_data[[#This Row],[Order_Date]], "mmm")</f>
        <v>Nov</v>
      </c>
      <c r="D788" s="1">
        <v>45603</v>
      </c>
      <c r="E788" s="6">
        <f>raw_data[[#This Row],[Ship_Date]]-raw_data[[#This Row],[Order_Date]]</f>
        <v>4</v>
      </c>
      <c r="F788" s="6" t="str">
        <f>IF(raw_data[[#This Row],[Delivery_Days]] &lt;= 5, "On Time", "Late")</f>
        <v>On Time</v>
      </c>
      <c r="G788" t="s">
        <v>2422</v>
      </c>
      <c r="H788" t="s">
        <v>2423</v>
      </c>
      <c r="I788" t="s">
        <v>38</v>
      </c>
      <c r="J788" t="s">
        <v>90</v>
      </c>
      <c r="K788" t="s">
        <v>40</v>
      </c>
      <c r="L788" t="s">
        <v>69</v>
      </c>
      <c r="M788" t="s">
        <v>150</v>
      </c>
      <c r="N788" t="s">
        <v>31</v>
      </c>
      <c r="O788" t="s">
        <v>43</v>
      </c>
      <c r="P788">
        <v>8</v>
      </c>
      <c r="Q788">
        <v>822.19</v>
      </c>
      <c r="R788">
        <v>0</v>
      </c>
      <c r="S788">
        <v>6577.52</v>
      </c>
      <c r="T788">
        <v>655.76</v>
      </c>
      <c r="U788">
        <v>1331.44</v>
      </c>
      <c r="V788" s="10">
        <f>(raw_data[[#This Row],[Profit]] / (raw_data[[#This Row],[Unit_Price]]* raw_data[[#This Row],[Quantity_Sold]]))</f>
        <v>0.20242279765017818</v>
      </c>
      <c r="W788">
        <v>41</v>
      </c>
      <c r="X788" t="s">
        <v>33</v>
      </c>
      <c r="Y788" t="s">
        <v>34</v>
      </c>
      <c r="Z788">
        <v>43.6</v>
      </c>
      <c r="AA788">
        <v>4</v>
      </c>
    </row>
    <row r="789" spans="1:27" x14ac:dyDescent="0.3">
      <c r="A789" t="s">
        <v>2424</v>
      </c>
      <c r="B789" s="1">
        <v>45583</v>
      </c>
      <c r="C789" s="1" t="str">
        <f>TEXT(raw_data[[#This Row],[Order_Date]], "mmm")</f>
        <v>Oct</v>
      </c>
      <c r="D789" s="1">
        <v>45589</v>
      </c>
      <c r="E789" s="6">
        <f>raw_data[[#This Row],[Ship_Date]]-raw_data[[#This Row],[Order_Date]]</f>
        <v>6</v>
      </c>
      <c r="F789" s="6" t="str">
        <f>IF(raw_data[[#This Row],[Delivery_Days]] &lt;= 5, "On Time", "Late")</f>
        <v>Late</v>
      </c>
      <c r="G789" t="s">
        <v>2425</v>
      </c>
      <c r="H789" t="s">
        <v>2426</v>
      </c>
      <c r="I789" t="s">
        <v>26</v>
      </c>
      <c r="J789" t="s">
        <v>27</v>
      </c>
      <c r="K789" t="s">
        <v>28</v>
      </c>
      <c r="L789" t="s">
        <v>41</v>
      </c>
      <c r="M789" t="s">
        <v>127</v>
      </c>
      <c r="N789" t="s">
        <v>31</v>
      </c>
      <c r="O789" t="s">
        <v>83</v>
      </c>
      <c r="P789">
        <v>6</v>
      </c>
      <c r="Q789">
        <v>1385.19</v>
      </c>
      <c r="R789">
        <v>0</v>
      </c>
      <c r="S789">
        <v>8311.14</v>
      </c>
      <c r="T789">
        <v>1029.48</v>
      </c>
      <c r="U789">
        <v>2134.2600000000002</v>
      </c>
      <c r="V789" s="10">
        <f>(raw_data[[#This Row],[Profit]] / (raw_data[[#This Row],[Unit_Price]]* raw_data[[#This Row],[Quantity_Sold]]))</f>
        <v>0.25679509670153555</v>
      </c>
      <c r="W789">
        <v>351</v>
      </c>
      <c r="X789" t="s">
        <v>51</v>
      </c>
      <c r="Y789" t="s">
        <v>52</v>
      </c>
      <c r="Z789">
        <v>14.56</v>
      </c>
      <c r="AA789">
        <v>4</v>
      </c>
    </row>
    <row r="790" spans="1:27" x14ac:dyDescent="0.3">
      <c r="A790" t="s">
        <v>2427</v>
      </c>
      <c r="B790" s="1">
        <v>45809</v>
      </c>
      <c r="C790" s="1" t="str">
        <f>TEXT(raw_data[[#This Row],[Order_Date]], "mmm")</f>
        <v>Jun</v>
      </c>
      <c r="D790" s="1">
        <v>45812</v>
      </c>
      <c r="E790" s="6">
        <f>raw_data[[#This Row],[Ship_Date]]-raw_data[[#This Row],[Order_Date]]</f>
        <v>3</v>
      </c>
      <c r="F790" s="6" t="str">
        <f>IF(raw_data[[#This Row],[Delivery_Days]] &lt;= 5, "On Time", "Late")</f>
        <v>On Time</v>
      </c>
      <c r="G790" t="s">
        <v>2428</v>
      </c>
      <c r="H790" t="s">
        <v>2429</v>
      </c>
      <c r="I790" t="s">
        <v>47</v>
      </c>
      <c r="J790" t="s">
        <v>68</v>
      </c>
      <c r="K790" t="s">
        <v>57</v>
      </c>
      <c r="L790" t="s">
        <v>75</v>
      </c>
      <c r="M790" t="s">
        <v>137</v>
      </c>
      <c r="N790" t="s">
        <v>31</v>
      </c>
      <c r="O790" t="s">
        <v>43</v>
      </c>
      <c r="P790">
        <v>2</v>
      </c>
      <c r="Q790">
        <v>1537.96</v>
      </c>
      <c r="R790">
        <v>15</v>
      </c>
      <c r="S790">
        <v>2614.5300000000002</v>
      </c>
      <c r="T790">
        <v>982.07</v>
      </c>
      <c r="U790">
        <v>945.01</v>
      </c>
      <c r="V790" s="10">
        <f>(raw_data[[#This Row],[Profit]] / (raw_data[[#This Row],[Unit_Price]]* raw_data[[#This Row],[Quantity_Sold]]))</f>
        <v>0.30722840646050609</v>
      </c>
      <c r="W790">
        <v>419</v>
      </c>
      <c r="X790" t="s">
        <v>51</v>
      </c>
      <c r="Y790" t="s">
        <v>52</v>
      </c>
      <c r="Z790">
        <v>22.72</v>
      </c>
      <c r="AA790">
        <v>1</v>
      </c>
    </row>
    <row r="791" spans="1:27" x14ac:dyDescent="0.3">
      <c r="A791" t="s">
        <v>2430</v>
      </c>
      <c r="B791" s="1">
        <v>45703</v>
      </c>
      <c r="C791" s="1" t="str">
        <f>TEXT(raw_data[[#This Row],[Order_Date]], "mmm")</f>
        <v>Feb</v>
      </c>
      <c r="D791" s="1">
        <v>45709</v>
      </c>
      <c r="E791" s="6">
        <f>raw_data[[#This Row],[Ship_Date]]-raw_data[[#This Row],[Order_Date]]</f>
        <v>6</v>
      </c>
      <c r="F791" s="6" t="str">
        <f>IF(raw_data[[#This Row],[Delivery_Days]] &lt;= 5, "On Time", "Late")</f>
        <v>Late</v>
      </c>
      <c r="G791" t="s">
        <v>2431</v>
      </c>
      <c r="H791" t="s">
        <v>2432</v>
      </c>
      <c r="I791" t="s">
        <v>62</v>
      </c>
      <c r="J791" t="s">
        <v>94</v>
      </c>
      <c r="K791" t="s">
        <v>28</v>
      </c>
      <c r="L791" t="s">
        <v>75</v>
      </c>
      <c r="M791" t="s">
        <v>64</v>
      </c>
      <c r="N791" t="s">
        <v>31</v>
      </c>
      <c r="O791" t="s">
        <v>83</v>
      </c>
      <c r="P791">
        <v>10</v>
      </c>
      <c r="Q791">
        <v>102.45</v>
      </c>
      <c r="R791">
        <v>5</v>
      </c>
      <c r="S791">
        <v>973.27</v>
      </c>
      <c r="T791">
        <v>85.07</v>
      </c>
      <c r="U791">
        <v>165.11</v>
      </c>
      <c r="V791" s="10">
        <f>(raw_data[[#This Row],[Profit]] / (raw_data[[#This Row],[Unit_Price]]* raw_data[[#This Row],[Quantity_Sold]]))</f>
        <v>0.16116154221571499</v>
      </c>
      <c r="W791">
        <v>421</v>
      </c>
      <c r="X791" t="s">
        <v>33</v>
      </c>
      <c r="Y791" t="s">
        <v>52</v>
      </c>
      <c r="Z791">
        <v>31.96</v>
      </c>
      <c r="AA791">
        <v>4</v>
      </c>
    </row>
    <row r="792" spans="1:27" x14ac:dyDescent="0.3">
      <c r="A792" t="s">
        <v>2433</v>
      </c>
      <c r="B792" s="1">
        <v>45667</v>
      </c>
      <c r="C792" s="1" t="str">
        <f>TEXT(raw_data[[#This Row],[Order_Date]], "mmm")</f>
        <v>Jan</v>
      </c>
      <c r="D792" s="1">
        <v>45669</v>
      </c>
      <c r="E792" s="6">
        <f>raw_data[[#This Row],[Ship_Date]]-raw_data[[#This Row],[Order_Date]]</f>
        <v>2</v>
      </c>
      <c r="F792" s="6" t="str">
        <f>IF(raw_data[[#This Row],[Delivery_Days]] &lt;= 5, "On Time", "Late")</f>
        <v>On Time</v>
      </c>
      <c r="G792" t="s">
        <v>2434</v>
      </c>
      <c r="H792" t="s">
        <v>2435</v>
      </c>
      <c r="I792" t="s">
        <v>62</v>
      </c>
      <c r="J792" t="s">
        <v>27</v>
      </c>
      <c r="K792" t="s">
        <v>28</v>
      </c>
      <c r="L792" t="s">
        <v>41</v>
      </c>
      <c r="M792" t="s">
        <v>127</v>
      </c>
      <c r="N792" t="s">
        <v>31</v>
      </c>
      <c r="O792" t="s">
        <v>71</v>
      </c>
      <c r="P792">
        <v>1</v>
      </c>
      <c r="Q792">
        <v>1024.9000000000001</v>
      </c>
      <c r="R792">
        <v>5</v>
      </c>
      <c r="S792">
        <v>973.66</v>
      </c>
      <c r="T792">
        <v>707.78</v>
      </c>
      <c r="U792">
        <v>301.26</v>
      </c>
      <c r="V792" s="10">
        <f>(raw_data[[#This Row],[Profit]] / (raw_data[[#This Row],[Unit_Price]]* raw_data[[#This Row],[Quantity_Sold]]))</f>
        <v>0.29394087228022242</v>
      </c>
      <c r="W792">
        <v>217</v>
      </c>
      <c r="X792" t="s">
        <v>33</v>
      </c>
      <c r="Y792" t="s">
        <v>79</v>
      </c>
      <c r="Z792">
        <v>19</v>
      </c>
      <c r="AA792">
        <v>4</v>
      </c>
    </row>
    <row r="793" spans="1:27" x14ac:dyDescent="0.3">
      <c r="A793" t="s">
        <v>2436</v>
      </c>
      <c r="B793" s="1">
        <v>45924</v>
      </c>
      <c r="C793" s="1" t="str">
        <f>TEXT(raw_data[[#This Row],[Order_Date]], "mmm")</f>
        <v>Sep</v>
      </c>
      <c r="D793" s="1">
        <v>45932</v>
      </c>
      <c r="E793" s="6">
        <f>raw_data[[#This Row],[Ship_Date]]-raw_data[[#This Row],[Order_Date]]</f>
        <v>8</v>
      </c>
      <c r="F793" s="6" t="str">
        <f>IF(raw_data[[#This Row],[Delivery_Days]] &lt;= 5, "On Time", "Late")</f>
        <v>Late</v>
      </c>
      <c r="G793" t="s">
        <v>2437</v>
      </c>
      <c r="H793" t="s">
        <v>2438</v>
      </c>
      <c r="I793" t="s">
        <v>26</v>
      </c>
      <c r="J793" t="s">
        <v>39</v>
      </c>
      <c r="K793" t="s">
        <v>40</v>
      </c>
      <c r="L793" t="s">
        <v>69</v>
      </c>
      <c r="M793" t="s">
        <v>48</v>
      </c>
      <c r="N793" t="s">
        <v>31</v>
      </c>
      <c r="O793" t="s">
        <v>32</v>
      </c>
      <c r="P793">
        <v>7</v>
      </c>
      <c r="Q793">
        <v>400.06</v>
      </c>
      <c r="R793">
        <v>20</v>
      </c>
      <c r="S793">
        <v>2240.34</v>
      </c>
      <c r="T793">
        <v>340.16</v>
      </c>
      <c r="U793">
        <v>335.44</v>
      </c>
      <c r="V793" s="10">
        <f>(raw_data[[#This Row],[Profit]] / (raw_data[[#This Row],[Unit_Price]]* raw_data[[#This Row],[Quantity_Sold]]))</f>
        <v>0.11978203269509573</v>
      </c>
      <c r="W793">
        <v>335</v>
      </c>
      <c r="X793" t="s">
        <v>51</v>
      </c>
      <c r="Y793" t="s">
        <v>34</v>
      </c>
      <c r="Z793">
        <v>12.24</v>
      </c>
      <c r="AA793">
        <v>2</v>
      </c>
    </row>
    <row r="794" spans="1:27" x14ac:dyDescent="0.3">
      <c r="A794" t="s">
        <v>2439</v>
      </c>
      <c r="B794" s="1">
        <v>45809</v>
      </c>
      <c r="C794" s="1" t="str">
        <f>TEXT(raw_data[[#This Row],[Order_Date]], "mmm")</f>
        <v>Jun</v>
      </c>
      <c r="D794" s="1">
        <v>45814</v>
      </c>
      <c r="E794" s="6">
        <f>raw_data[[#This Row],[Ship_Date]]-raw_data[[#This Row],[Order_Date]]</f>
        <v>5</v>
      </c>
      <c r="F794" s="6" t="str">
        <f>IF(raw_data[[#This Row],[Delivery_Days]] &lt;= 5, "On Time", "Late")</f>
        <v>On Time</v>
      </c>
      <c r="G794" t="s">
        <v>2440</v>
      </c>
      <c r="H794" t="s">
        <v>2441</v>
      </c>
      <c r="I794" t="s">
        <v>47</v>
      </c>
      <c r="J794" t="s">
        <v>68</v>
      </c>
      <c r="K794" t="s">
        <v>57</v>
      </c>
      <c r="L794" t="s">
        <v>75</v>
      </c>
      <c r="M794" t="s">
        <v>58</v>
      </c>
      <c r="N794" t="s">
        <v>31</v>
      </c>
      <c r="O794" t="s">
        <v>32</v>
      </c>
      <c r="P794">
        <v>7</v>
      </c>
      <c r="Q794">
        <v>997.97</v>
      </c>
      <c r="R794">
        <v>15</v>
      </c>
      <c r="S794">
        <v>5937.92</v>
      </c>
      <c r="T794">
        <v>829.72</v>
      </c>
      <c r="U794">
        <v>1001.09</v>
      </c>
      <c r="V794" s="10">
        <f>(raw_data[[#This Row],[Profit]] / (raw_data[[#This Row],[Unit_Price]]* raw_data[[#This Row],[Quantity_Sold]]))</f>
        <v>0.14330376378333731</v>
      </c>
      <c r="W794">
        <v>309</v>
      </c>
      <c r="X794" t="s">
        <v>51</v>
      </c>
      <c r="Y794" t="s">
        <v>52</v>
      </c>
      <c r="Z794">
        <v>21.78</v>
      </c>
      <c r="AA794">
        <v>4</v>
      </c>
    </row>
    <row r="795" spans="1:27" x14ac:dyDescent="0.3">
      <c r="A795" t="s">
        <v>2442</v>
      </c>
      <c r="B795" s="1">
        <v>45748</v>
      </c>
      <c r="C795" s="1" t="str">
        <f>TEXT(raw_data[[#This Row],[Order_Date]], "mmm")</f>
        <v>Apr</v>
      </c>
      <c r="D795" s="1">
        <v>45750</v>
      </c>
      <c r="E795" s="6">
        <f>raw_data[[#This Row],[Ship_Date]]-raw_data[[#This Row],[Order_Date]]</f>
        <v>2</v>
      </c>
      <c r="F795" s="6" t="str">
        <f>IF(raw_data[[#This Row],[Delivery_Days]] &lt;= 5, "On Time", "Late")</f>
        <v>On Time</v>
      </c>
      <c r="G795" t="s">
        <v>2443</v>
      </c>
      <c r="H795" t="s">
        <v>2444</v>
      </c>
      <c r="I795" t="s">
        <v>38</v>
      </c>
      <c r="J795" t="s">
        <v>94</v>
      </c>
      <c r="K795" t="s">
        <v>28</v>
      </c>
      <c r="L795" t="s">
        <v>69</v>
      </c>
      <c r="M795" t="s">
        <v>70</v>
      </c>
      <c r="N795" t="s">
        <v>49</v>
      </c>
      <c r="O795" t="s">
        <v>43</v>
      </c>
      <c r="P795">
        <v>7</v>
      </c>
      <c r="Q795">
        <v>1581.71</v>
      </c>
      <c r="R795">
        <v>20</v>
      </c>
      <c r="S795">
        <v>8857.58</v>
      </c>
      <c r="T795">
        <v>1309.47</v>
      </c>
      <c r="U795">
        <v>1524.54</v>
      </c>
      <c r="V795" s="10">
        <f>(raw_data[[#This Row],[Profit]] / (raw_data[[#This Row],[Unit_Price]]* raw_data[[#This Row],[Quantity_Sold]]))</f>
        <v>0.13769365343294823</v>
      </c>
      <c r="W795">
        <v>485</v>
      </c>
      <c r="X795" t="s">
        <v>51</v>
      </c>
      <c r="Y795" t="s">
        <v>34</v>
      </c>
      <c r="Z795">
        <v>28.17</v>
      </c>
      <c r="AA795">
        <v>5</v>
      </c>
    </row>
    <row r="796" spans="1:27" x14ac:dyDescent="0.3">
      <c r="A796" t="s">
        <v>2445</v>
      </c>
      <c r="B796" s="1">
        <v>45820</v>
      </c>
      <c r="C796" s="1" t="str">
        <f>TEXT(raw_data[[#This Row],[Order_Date]], "mmm")</f>
        <v>Jun</v>
      </c>
      <c r="D796" s="1">
        <v>45828</v>
      </c>
      <c r="E796" s="6">
        <f>raw_data[[#This Row],[Ship_Date]]-raw_data[[#This Row],[Order_Date]]</f>
        <v>8</v>
      </c>
      <c r="F796" s="6" t="str">
        <f>IF(raw_data[[#This Row],[Delivery_Days]] &lt;= 5, "On Time", "Late")</f>
        <v>Late</v>
      </c>
      <c r="G796" t="s">
        <v>2446</v>
      </c>
      <c r="H796" t="s">
        <v>2447</v>
      </c>
      <c r="I796" t="s">
        <v>62</v>
      </c>
      <c r="J796" t="s">
        <v>98</v>
      </c>
      <c r="K796" t="s">
        <v>40</v>
      </c>
      <c r="L796" t="s">
        <v>75</v>
      </c>
      <c r="M796" t="s">
        <v>58</v>
      </c>
      <c r="N796" t="s">
        <v>49</v>
      </c>
      <c r="O796" t="s">
        <v>83</v>
      </c>
      <c r="P796">
        <v>1</v>
      </c>
      <c r="Q796">
        <v>956.29</v>
      </c>
      <c r="R796">
        <v>0</v>
      </c>
      <c r="S796">
        <v>956.29</v>
      </c>
      <c r="T796">
        <v>822.76</v>
      </c>
      <c r="U796">
        <v>133.53</v>
      </c>
      <c r="V796" s="10">
        <f>(raw_data[[#This Row],[Profit]] / (raw_data[[#This Row],[Unit_Price]]* raw_data[[#This Row],[Quantity_Sold]]))</f>
        <v>0.13963337481307972</v>
      </c>
      <c r="W796">
        <v>351</v>
      </c>
      <c r="X796" t="s">
        <v>51</v>
      </c>
      <c r="Y796" t="s">
        <v>79</v>
      </c>
      <c r="Z796">
        <v>24.16</v>
      </c>
      <c r="AA796">
        <v>3</v>
      </c>
    </row>
    <row r="797" spans="1:27" x14ac:dyDescent="0.3">
      <c r="A797" t="s">
        <v>2448</v>
      </c>
      <c r="B797" s="1">
        <v>45912</v>
      </c>
      <c r="C797" s="1" t="str">
        <f>TEXT(raw_data[[#This Row],[Order_Date]], "mmm")</f>
        <v>Sep</v>
      </c>
      <c r="D797" s="1">
        <v>45917</v>
      </c>
      <c r="E797" s="6">
        <f>raw_data[[#This Row],[Ship_Date]]-raw_data[[#This Row],[Order_Date]]</f>
        <v>5</v>
      </c>
      <c r="F797" s="6" t="str">
        <f>IF(raw_data[[#This Row],[Delivery_Days]] &lt;= 5, "On Time", "Late")</f>
        <v>On Time</v>
      </c>
      <c r="G797" t="s">
        <v>2449</v>
      </c>
      <c r="H797" t="s">
        <v>2450</v>
      </c>
      <c r="I797" t="s">
        <v>26</v>
      </c>
      <c r="J797" t="s">
        <v>39</v>
      </c>
      <c r="K797" t="s">
        <v>40</v>
      </c>
      <c r="L797" t="s">
        <v>69</v>
      </c>
      <c r="M797" t="s">
        <v>127</v>
      </c>
      <c r="N797" t="s">
        <v>49</v>
      </c>
      <c r="O797" t="s">
        <v>43</v>
      </c>
      <c r="P797">
        <v>7</v>
      </c>
      <c r="Q797">
        <v>621.82000000000005</v>
      </c>
      <c r="R797">
        <v>0</v>
      </c>
      <c r="S797">
        <v>4352.74</v>
      </c>
      <c r="T797">
        <v>456.44</v>
      </c>
      <c r="U797">
        <v>1157.6600000000001</v>
      </c>
      <c r="V797" s="10">
        <f>(raw_data[[#This Row],[Profit]] / (raw_data[[#This Row],[Unit_Price]]* raw_data[[#This Row],[Quantity_Sold]]))</f>
        <v>0.26596121063973494</v>
      </c>
      <c r="W797">
        <v>374</v>
      </c>
      <c r="X797" t="s">
        <v>33</v>
      </c>
      <c r="Y797" t="s">
        <v>52</v>
      </c>
      <c r="Z797">
        <v>38.24</v>
      </c>
      <c r="AA797">
        <v>2</v>
      </c>
    </row>
    <row r="798" spans="1:27" x14ac:dyDescent="0.3">
      <c r="A798" t="s">
        <v>2451</v>
      </c>
      <c r="B798" s="1">
        <v>45540</v>
      </c>
      <c r="C798" s="1" t="str">
        <f>TEXT(raw_data[[#This Row],[Order_Date]], "mmm")</f>
        <v>Sep</v>
      </c>
      <c r="D798" s="1">
        <v>45545</v>
      </c>
      <c r="E798" s="6">
        <f>raw_data[[#This Row],[Ship_Date]]-raw_data[[#This Row],[Order_Date]]</f>
        <v>5</v>
      </c>
      <c r="F798" s="6" t="str">
        <f>IF(raw_data[[#This Row],[Delivery_Days]] &lt;= 5, "On Time", "Late")</f>
        <v>On Time</v>
      </c>
      <c r="G798" t="s">
        <v>2452</v>
      </c>
      <c r="H798" t="s">
        <v>2453</v>
      </c>
      <c r="I798" t="s">
        <v>62</v>
      </c>
      <c r="J798" t="s">
        <v>90</v>
      </c>
      <c r="K798" t="s">
        <v>40</v>
      </c>
      <c r="L798" t="s">
        <v>29</v>
      </c>
      <c r="M798" t="s">
        <v>42</v>
      </c>
      <c r="N798" t="s">
        <v>31</v>
      </c>
      <c r="O798" t="s">
        <v>83</v>
      </c>
      <c r="P798">
        <v>3</v>
      </c>
      <c r="Q798">
        <v>234.42</v>
      </c>
      <c r="R798">
        <v>15</v>
      </c>
      <c r="S798">
        <v>597.77</v>
      </c>
      <c r="T798">
        <v>170.97</v>
      </c>
      <c r="U798">
        <v>161.80000000000001</v>
      </c>
      <c r="V798" s="10">
        <f>(raw_data[[#This Row],[Profit]] / (raw_data[[#This Row],[Unit_Price]]* raw_data[[#This Row],[Quantity_Sold]]))</f>
        <v>0.23007138185024034</v>
      </c>
      <c r="W798">
        <v>124</v>
      </c>
      <c r="X798" t="s">
        <v>51</v>
      </c>
      <c r="Y798" t="s">
        <v>34</v>
      </c>
      <c r="Z798">
        <v>8.44</v>
      </c>
      <c r="AA798">
        <v>3</v>
      </c>
    </row>
    <row r="799" spans="1:27" x14ac:dyDescent="0.3">
      <c r="A799" t="s">
        <v>2454</v>
      </c>
      <c r="B799" s="1">
        <v>45850</v>
      </c>
      <c r="C799" s="1" t="str">
        <f>TEXT(raw_data[[#This Row],[Order_Date]], "mmm")</f>
        <v>Jul</v>
      </c>
      <c r="D799" s="1">
        <v>45852</v>
      </c>
      <c r="E799" s="6">
        <f>raw_data[[#This Row],[Ship_Date]]-raw_data[[#This Row],[Order_Date]]</f>
        <v>2</v>
      </c>
      <c r="F799" s="6" t="str">
        <f>IF(raw_data[[#This Row],[Delivery_Days]] &lt;= 5, "On Time", "Late")</f>
        <v>On Time</v>
      </c>
      <c r="G799" t="s">
        <v>2455</v>
      </c>
      <c r="H799" t="s">
        <v>2456</v>
      </c>
      <c r="I799" t="s">
        <v>62</v>
      </c>
      <c r="J799" t="s">
        <v>39</v>
      </c>
      <c r="K799" t="s">
        <v>40</v>
      </c>
      <c r="L799" t="s">
        <v>41</v>
      </c>
      <c r="M799" t="s">
        <v>64</v>
      </c>
      <c r="N799" t="s">
        <v>31</v>
      </c>
      <c r="O799" t="s">
        <v>50</v>
      </c>
      <c r="P799">
        <v>2</v>
      </c>
      <c r="Q799">
        <v>1954.84</v>
      </c>
      <c r="R799">
        <v>15</v>
      </c>
      <c r="S799">
        <v>3323.23</v>
      </c>
      <c r="T799">
        <v>1473.54</v>
      </c>
      <c r="U799">
        <v>818.21</v>
      </c>
      <c r="V799" s="10">
        <f>(raw_data[[#This Row],[Profit]] / (raw_data[[#This Row],[Unit_Price]]* raw_data[[#This Row],[Quantity_Sold]]))</f>
        <v>0.20927799717623952</v>
      </c>
      <c r="W799">
        <v>205</v>
      </c>
      <c r="X799" t="s">
        <v>33</v>
      </c>
      <c r="Y799" t="s">
        <v>34</v>
      </c>
      <c r="Z799">
        <v>47.77</v>
      </c>
      <c r="AA799">
        <v>3</v>
      </c>
    </row>
    <row r="800" spans="1:27" x14ac:dyDescent="0.3">
      <c r="A800" t="s">
        <v>2457</v>
      </c>
      <c r="B800" s="1">
        <v>45308</v>
      </c>
      <c r="C800" s="1" t="str">
        <f>TEXT(raw_data[[#This Row],[Order_Date]], "mmm")</f>
        <v>Jan</v>
      </c>
      <c r="D800" s="1">
        <v>45318</v>
      </c>
      <c r="E800" s="6">
        <f>raw_data[[#This Row],[Ship_Date]]-raw_data[[#This Row],[Order_Date]]</f>
        <v>10</v>
      </c>
      <c r="F800" s="6" t="str">
        <f>IF(raw_data[[#This Row],[Delivery_Days]] &lt;= 5, "On Time", "Late")</f>
        <v>Late</v>
      </c>
      <c r="G800" t="s">
        <v>2458</v>
      </c>
      <c r="H800" t="s">
        <v>2459</v>
      </c>
      <c r="I800" t="s">
        <v>38</v>
      </c>
      <c r="J800" t="s">
        <v>27</v>
      </c>
      <c r="K800" t="s">
        <v>28</v>
      </c>
      <c r="L800" t="s">
        <v>75</v>
      </c>
      <c r="M800" t="s">
        <v>70</v>
      </c>
      <c r="N800" t="s">
        <v>49</v>
      </c>
      <c r="O800" t="s">
        <v>43</v>
      </c>
      <c r="P800">
        <v>10</v>
      </c>
      <c r="Q800">
        <v>1597.61</v>
      </c>
      <c r="R800">
        <v>10</v>
      </c>
      <c r="S800">
        <v>14378.49</v>
      </c>
      <c r="T800">
        <v>1435.41</v>
      </c>
      <c r="U800">
        <v>1459.8</v>
      </c>
      <c r="V800" s="10">
        <f>(raw_data[[#This Row],[Profit]] / (raw_data[[#This Row],[Unit_Price]]* raw_data[[#This Row],[Quantity_Sold]]))</f>
        <v>9.1373989897409261E-2</v>
      </c>
      <c r="W800">
        <v>293</v>
      </c>
      <c r="X800" t="s">
        <v>51</v>
      </c>
      <c r="Y800" t="s">
        <v>34</v>
      </c>
      <c r="Z800">
        <v>39.229999999999997</v>
      </c>
      <c r="AA800">
        <v>4</v>
      </c>
    </row>
    <row r="801" spans="1:27" x14ac:dyDescent="0.3">
      <c r="A801" t="s">
        <v>2460</v>
      </c>
      <c r="B801" s="1">
        <v>45752</v>
      </c>
      <c r="C801" s="1" t="str">
        <f>TEXT(raw_data[[#This Row],[Order_Date]], "mmm")</f>
        <v>Apr</v>
      </c>
      <c r="D801" s="1">
        <v>45755</v>
      </c>
      <c r="E801" s="6">
        <f>raw_data[[#This Row],[Ship_Date]]-raw_data[[#This Row],[Order_Date]]</f>
        <v>3</v>
      </c>
      <c r="F801" s="6" t="str">
        <f>IF(raw_data[[#This Row],[Delivery_Days]] &lt;= 5, "On Time", "Late")</f>
        <v>On Time</v>
      </c>
      <c r="G801" t="s">
        <v>2461</v>
      </c>
      <c r="H801" t="s">
        <v>2462</v>
      </c>
      <c r="I801" t="s">
        <v>62</v>
      </c>
      <c r="J801" t="s">
        <v>63</v>
      </c>
      <c r="K801" t="s">
        <v>28</v>
      </c>
      <c r="L801" t="s">
        <v>41</v>
      </c>
      <c r="M801" t="s">
        <v>30</v>
      </c>
      <c r="N801" t="s">
        <v>31</v>
      </c>
      <c r="O801" t="s">
        <v>32</v>
      </c>
      <c r="P801">
        <v>1</v>
      </c>
      <c r="Q801">
        <v>1028.05</v>
      </c>
      <c r="R801">
        <v>20</v>
      </c>
      <c r="S801">
        <v>822.44</v>
      </c>
      <c r="T801">
        <v>739.79</v>
      </c>
      <c r="U801">
        <v>230.61</v>
      </c>
      <c r="V801" s="10">
        <f>(raw_data[[#This Row],[Profit]] / (raw_data[[#This Row],[Unit_Price]]* raw_data[[#This Row],[Quantity_Sold]]))</f>
        <v>0.22431788337143138</v>
      </c>
      <c r="W801">
        <v>208</v>
      </c>
      <c r="X801" t="s">
        <v>33</v>
      </c>
      <c r="Y801" t="s">
        <v>34</v>
      </c>
      <c r="Z801">
        <v>40.19</v>
      </c>
      <c r="AA801">
        <v>2</v>
      </c>
    </row>
    <row r="802" spans="1:27" x14ac:dyDescent="0.3">
      <c r="A802" t="s">
        <v>2463</v>
      </c>
      <c r="B802" s="1">
        <v>45728</v>
      </c>
      <c r="C802" s="1" t="str">
        <f>TEXT(raw_data[[#This Row],[Order_Date]], "mmm")</f>
        <v>Mar</v>
      </c>
      <c r="D802" s="1">
        <v>45729</v>
      </c>
      <c r="E802" s="6">
        <f>raw_data[[#This Row],[Ship_Date]]-raw_data[[#This Row],[Order_Date]]</f>
        <v>1</v>
      </c>
      <c r="F802" s="6" t="str">
        <f>IF(raw_data[[#This Row],[Delivery_Days]] &lt;= 5, "On Time", "Late")</f>
        <v>On Time</v>
      </c>
      <c r="G802" t="s">
        <v>2464</v>
      </c>
      <c r="H802" t="s">
        <v>2465</v>
      </c>
      <c r="I802" t="s">
        <v>62</v>
      </c>
      <c r="J802" t="s">
        <v>63</v>
      </c>
      <c r="K802" t="s">
        <v>28</v>
      </c>
      <c r="L802" t="s">
        <v>69</v>
      </c>
      <c r="M802" t="s">
        <v>150</v>
      </c>
      <c r="N802" t="s">
        <v>49</v>
      </c>
      <c r="O802" t="s">
        <v>32</v>
      </c>
      <c r="P802">
        <v>6</v>
      </c>
      <c r="Q802">
        <v>1218.2</v>
      </c>
      <c r="R802">
        <v>0</v>
      </c>
      <c r="S802">
        <v>7309.2</v>
      </c>
      <c r="T802">
        <v>811.8</v>
      </c>
      <c r="U802">
        <v>2438.4</v>
      </c>
      <c r="V802" s="10">
        <f>(raw_data[[#This Row],[Profit]] / (raw_data[[#This Row],[Unit_Price]]* raw_data[[#This Row],[Quantity_Sold]]))</f>
        <v>0.33360696109013294</v>
      </c>
      <c r="W802">
        <v>313</v>
      </c>
      <c r="X802" t="s">
        <v>51</v>
      </c>
      <c r="Y802" t="s">
        <v>52</v>
      </c>
      <c r="Z802">
        <v>37.04</v>
      </c>
      <c r="AA802">
        <v>4</v>
      </c>
    </row>
    <row r="803" spans="1:27" x14ac:dyDescent="0.3">
      <c r="A803" t="s">
        <v>2466</v>
      </c>
      <c r="B803" s="1">
        <v>45823</v>
      </c>
      <c r="C803" s="1" t="str">
        <f>TEXT(raw_data[[#This Row],[Order_Date]], "mmm")</f>
        <v>Jun</v>
      </c>
      <c r="D803" s="1">
        <v>45829</v>
      </c>
      <c r="E803" s="6">
        <f>raw_data[[#This Row],[Ship_Date]]-raw_data[[#This Row],[Order_Date]]</f>
        <v>6</v>
      </c>
      <c r="F803" s="6" t="str">
        <f>IF(raw_data[[#This Row],[Delivery_Days]] &lt;= 5, "On Time", "Late")</f>
        <v>Late</v>
      </c>
      <c r="G803" t="s">
        <v>2467</v>
      </c>
      <c r="H803" t="s">
        <v>2468</v>
      </c>
      <c r="I803" t="s">
        <v>62</v>
      </c>
      <c r="J803" t="s">
        <v>68</v>
      </c>
      <c r="K803" t="s">
        <v>57</v>
      </c>
      <c r="L803" t="s">
        <v>69</v>
      </c>
      <c r="M803" t="s">
        <v>42</v>
      </c>
      <c r="N803" t="s">
        <v>31</v>
      </c>
      <c r="O803" t="s">
        <v>71</v>
      </c>
      <c r="P803">
        <v>9</v>
      </c>
      <c r="Q803">
        <v>808.63</v>
      </c>
      <c r="R803">
        <v>0</v>
      </c>
      <c r="S803">
        <v>7277.67</v>
      </c>
      <c r="T803">
        <v>568.37</v>
      </c>
      <c r="U803">
        <v>2162.34</v>
      </c>
      <c r="V803" s="10">
        <f>(raw_data[[#This Row],[Profit]] / (raw_data[[#This Row],[Unit_Price]]* raw_data[[#This Row],[Quantity_Sold]]))</f>
        <v>0.29711981994237169</v>
      </c>
      <c r="W803">
        <v>236</v>
      </c>
      <c r="X803" t="s">
        <v>51</v>
      </c>
      <c r="Y803" t="s">
        <v>34</v>
      </c>
      <c r="Z803">
        <v>28.95</v>
      </c>
      <c r="AA803">
        <v>2</v>
      </c>
    </row>
    <row r="804" spans="1:27" x14ac:dyDescent="0.3">
      <c r="A804" t="s">
        <v>2469</v>
      </c>
      <c r="B804" s="1">
        <v>45795</v>
      </c>
      <c r="C804" s="1" t="str">
        <f>TEXT(raw_data[[#This Row],[Order_Date]], "mmm")</f>
        <v>May</v>
      </c>
      <c r="D804" s="1">
        <v>45804</v>
      </c>
      <c r="E804" s="6">
        <f>raw_data[[#This Row],[Ship_Date]]-raw_data[[#This Row],[Order_Date]]</f>
        <v>9</v>
      </c>
      <c r="F804" s="6" t="str">
        <f>IF(raw_data[[#This Row],[Delivery_Days]] &lt;= 5, "On Time", "Late")</f>
        <v>Late</v>
      </c>
      <c r="G804" t="s">
        <v>2470</v>
      </c>
      <c r="H804" t="s">
        <v>2471</v>
      </c>
      <c r="I804" t="s">
        <v>62</v>
      </c>
      <c r="J804" t="s">
        <v>68</v>
      </c>
      <c r="K804" t="s">
        <v>57</v>
      </c>
      <c r="L804" t="s">
        <v>69</v>
      </c>
      <c r="M804" t="s">
        <v>48</v>
      </c>
      <c r="N804" t="s">
        <v>49</v>
      </c>
      <c r="O804" t="s">
        <v>71</v>
      </c>
      <c r="P804">
        <v>10</v>
      </c>
      <c r="Q804">
        <v>112.92</v>
      </c>
      <c r="R804">
        <v>0</v>
      </c>
      <c r="S804">
        <v>1129.2</v>
      </c>
      <c r="T804">
        <v>89.14</v>
      </c>
      <c r="U804">
        <v>237.8</v>
      </c>
      <c r="V804" s="10">
        <f>(raw_data[[#This Row],[Profit]] / (raw_data[[#This Row],[Unit_Price]]* raw_data[[#This Row],[Quantity_Sold]]))</f>
        <v>0.21059156925256819</v>
      </c>
      <c r="W804">
        <v>382</v>
      </c>
      <c r="X804" t="s">
        <v>51</v>
      </c>
      <c r="Y804" t="s">
        <v>79</v>
      </c>
      <c r="Z804">
        <v>18.13</v>
      </c>
      <c r="AA804">
        <v>3</v>
      </c>
    </row>
    <row r="805" spans="1:27" x14ac:dyDescent="0.3">
      <c r="A805" t="s">
        <v>2472</v>
      </c>
      <c r="B805" s="1">
        <v>45658</v>
      </c>
      <c r="C805" s="1" t="str">
        <f>TEXT(raw_data[[#This Row],[Order_Date]], "mmm")</f>
        <v>Jan</v>
      </c>
      <c r="D805" s="1">
        <v>45668</v>
      </c>
      <c r="E805" s="6">
        <f>raw_data[[#This Row],[Ship_Date]]-raw_data[[#This Row],[Order_Date]]</f>
        <v>10</v>
      </c>
      <c r="F805" s="6" t="str">
        <f>IF(raw_data[[#This Row],[Delivery_Days]] &lt;= 5, "On Time", "Late")</f>
        <v>Late</v>
      </c>
      <c r="G805" t="s">
        <v>2473</v>
      </c>
      <c r="H805" t="s">
        <v>2474</v>
      </c>
      <c r="I805" t="s">
        <v>47</v>
      </c>
      <c r="J805" t="s">
        <v>98</v>
      </c>
      <c r="K805" t="s">
        <v>40</v>
      </c>
      <c r="L805" t="s">
        <v>75</v>
      </c>
      <c r="M805" t="s">
        <v>58</v>
      </c>
      <c r="N805" t="s">
        <v>31</v>
      </c>
      <c r="O805" t="s">
        <v>32</v>
      </c>
      <c r="P805">
        <v>10</v>
      </c>
      <c r="Q805">
        <v>354.01</v>
      </c>
      <c r="R805">
        <v>5</v>
      </c>
      <c r="S805">
        <v>3363.09</v>
      </c>
      <c r="T805">
        <v>278.7</v>
      </c>
      <c r="U805">
        <v>715.44</v>
      </c>
      <c r="V805" s="10">
        <f>(raw_data[[#This Row],[Profit]] / (raw_data[[#This Row],[Unit_Price]]* raw_data[[#This Row],[Quantity_Sold]]))</f>
        <v>0.20209598598909637</v>
      </c>
      <c r="W805">
        <v>384</v>
      </c>
      <c r="X805" t="s">
        <v>51</v>
      </c>
      <c r="Y805" t="s">
        <v>52</v>
      </c>
      <c r="Z805">
        <v>38.479999999999997</v>
      </c>
      <c r="AA805">
        <v>2</v>
      </c>
    </row>
    <row r="806" spans="1:27" x14ac:dyDescent="0.3">
      <c r="A806" t="s">
        <v>2475</v>
      </c>
      <c r="B806" s="1">
        <v>45801</v>
      </c>
      <c r="C806" s="1" t="str">
        <f>TEXT(raw_data[[#This Row],[Order_Date]], "mmm")</f>
        <v>May</v>
      </c>
      <c r="D806" s="1">
        <v>45805</v>
      </c>
      <c r="E806" s="6">
        <f>raw_data[[#This Row],[Ship_Date]]-raw_data[[#This Row],[Order_Date]]</f>
        <v>4</v>
      </c>
      <c r="F806" s="6" t="str">
        <f>IF(raw_data[[#This Row],[Delivery_Days]] &lt;= 5, "On Time", "Late")</f>
        <v>On Time</v>
      </c>
      <c r="G806" t="s">
        <v>2476</v>
      </c>
      <c r="H806" t="s">
        <v>2477</v>
      </c>
      <c r="I806" t="s">
        <v>26</v>
      </c>
      <c r="J806" t="s">
        <v>68</v>
      </c>
      <c r="K806" t="s">
        <v>57</v>
      </c>
      <c r="L806" t="s">
        <v>41</v>
      </c>
      <c r="M806" t="s">
        <v>48</v>
      </c>
      <c r="N806" t="s">
        <v>31</v>
      </c>
      <c r="O806" t="s">
        <v>71</v>
      </c>
      <c r="P806">
        <v>2</v>
      </c>
      <c r="Q806">
        <v>1233.8900000000001</v>
      </c>
      <c r="R806">
        <v>0</v>
      </c>
      <c r="S806">
        <v>2467.7800000000002</v>
      </c>
      <c r="T806">
        <v>886.83</v>
      </c>
      <c r="U806">
        <v>694.12</v>
      </c>
      <c r="V806" s="10">
        <f>(raw_data[[#This Row],[Profit]] / (raw_data[[#This Row],[Unit_Price]]* raw_data[[#This Row],[Quantity_Sold]]))</f>
        <v>0.28127304703012423</v>
      </c>
      <c r="W806">
        <v>442</v>
      </c>
      <c r="X806" t="s">
        <v>33</v>
      </c>
      <c r="Y806" t="s">
        <v>52</v>
      </c>
      <c r="Z806">
        <v>49.05</v>
      </c>
      <c r="AA806">
        <v>5</v>
      </c>
    </row>
    <row r="807" spans="1:27" x14ac:dyDescent="0.3">
      <c r="A807" t="s">
        <v>2478</v>
      </c>
      <c r="B807" s="1">
        <v>45673</v>
      </c>
      <c r="C807" s="1" t="str">
        <f>TEXT(raw_data[[#This Row],[Order_Date]], "mmm")</f>
        <v>Jan</v>
      </c>
      <c r="D807" s="1">
        <v>45679</v>
      </c>
      <c r="E807" s="6">
        <f>raw_data[[#This Row],[Ship_Date]]-raw_data[[#This Row],[Order_Date]]</f>
        <v>6</v>
      </c>
      <c r="F807" s="6" t="str">
        <f>IF(raw_data[[#This Row],[Delivery_Days]] &lt;= 5, "On Time", "Late")</f>
        <v>Late</v>
      </c>
      <c r="G807" t="s">
        <v>2479</v>
      </c>
      <c r="H807" t="s">
        <v>2480</v>
      </c>
      <c r="I807" t="s">
        <v>26</v>
      </c>
      <c r="J807" t="s">
        <v>68</v>
      </c>
      <c r="K807" t="s">
        <v>57</v>
      </c>
      <c r="L807" t="s">
        <v>69</v>
      </c>
      <c r="M807" t="s">
        <v>137</v>
      </c>
      <c r="N807" t="s">
        <v>31</v>
      </c>
      <c r="O807" t="s">
        <v>83</v>
      </c>
      <c r="P807">
        <v>10</v>
      </c>
      <c r="Q807">
        <v>865.45</v>
      </c>
      <c r="R807">
        <v>10</v>
      </c>
      <c r="S807">
        <v>7789.05</v>
      </c>
      <c r="T807">
        <v>602.20000000000005</v>
      </c>
      <c r="U807">
        <v>2369.25</v>
      </c>
      <c r="V807" s="10">
        <f>(raw_data[[#This Row],[Profit]] / (raw_data[[#This Row],[Unit_Price]]* raw_data[[#This Row],[Quantity_Sold]]))</f>
        <v>0.2737593159627939</v>
      </c>
      <c r="W807">
        <v>274</v>
      </c>
      <c r="X807" t="s">
        <v>51</v>
      </c>
      <c r="Y807" t="s">
        <v>34</v>
      </c>
      <c r="Z807">
        <v>43.66</v>
      </c>
      <c r="AA807">
        <v>4</v>
      </c>
    </row>
    <row r="808" spans="1:27" x14ac:dyDescent="0.3">
      <c r="A808" t="s">
        <v>2481</v>
      </c>
      <c r="B808" s="1">
        <v>45807</v>
      </c>
      <c r="C808" s="1" t="str">
        <f>TEXT(raw_data[[#This Row],[Order_Date]], "mmm")</f>
        <v>May</v>
      </c>
      <c r="D808" s="1">
        <v>45816</v>
      </c>
      <c r="E808" s="6">
        <f>raw_data[[#This Row],[Ship_Date]]-raw_data[[#This Row],[Order_Date]]</f>
        <v>9</v>
      </c>
      <c r="F808" s="6" t="str">
        <f>IF(raw_data[[#This Row],[Delivery_Days]] &lt;= 5, "On Time", "Late")</f>
        <v>Late</v>
      </c>
      <c r="G808" t="s">
        <v>2482</v>
      </c>
      <c r="H808" t="s">
        <v>2483</v>
      </c>
      <c r="I808" t="s">
        <v>62</v>
      </c>
      <c r="J808" t="s">
        <v>98</v>
      </c>
      <c r="K808" t="s">
        <v>40</v>
      </c>
      <c r="L808" t="s">
        <v>69</v>
      </c>
      <c r="M808" t="s">
        <v>150</v>
      </c>
      <c r="N808" t="s">
        <v>31</v>
      </c>
      <c r="O808" t="s">
        <v>71</v>
      </c>
      <c r="P808">
        <v>3</v>
      </c>
      <c r="Q808">
        <v>356.09</v>
      </c>
      <c r="R808">
        <v>15</v>
      </c>
      <c r="S808">
        <v>908.03</v>
      </c>
      <c r="T808">
        <v>244.46</v>
      </c>
      <c r="U808">
        <v>284.66000000000003</v>
      </c>
      <c r="V808" s="10">
        <f>(raw_data[[#This Row],[Profit]] / (raw_data[[#This Row],[Unit_Price]]* raw_data[[#This Row],[Quantity_Sold]]))</f>
        <v>0.26646821496438167</v>
      </c>
      <c r="W808">
        <v>349</v>
      </c>
      <c r="X808" t="s">
        <v>33</v>
      </c>
      <c r="Y808" t="s">
        <v>79</v>
      </c>
      <c r="Z808">
        <v>31.11</v>
      </c>
      <c r="AA808">
        <v>4</v>
      </c>
    </row>
    <row r="809" spans="1:27" x14ac:dyDescent="0.3">
      <c r="A809" t="s">
        <v>2484</v>
      </c>
      <c r="B809" s="1">
        <v>45247</v>
      </c>
      <c r="C809" s="1" t="str">
        <f>TEXT(raw_data[[#This Row],[Order_Date]], "mmm")</f>
        <v>Nov</v>
      </c>
      <c r="D809" s="1">
        <v>45257</v>
      </c>
      <c r="E809" s="6">
        <f>raw_data[[#This Row],[Ship_Date]]-raw_data[[#This Row],[Order_Date]]</f>
        <v>10</v>
      </c>
      <c r="F809" s="6" t="str">
        <f>IF(raw_data[[#This Row],[Delivery_Days]] &lt;= 5, "On Time", "Late")</f>
        <v>Late</v>
      </c>
      <c r="G809" t="s">
        <v>2485</v>
      </c>
      <c r="H809" t="s">
        <v>2486</v>
      </c>
      <c r="I809" t="s">
        <v>26</v>
      </c>
      <c r="J809" t="s">
        <v>68</v>
      </c>
      <c r="K809" t="s">
        <v>57</v>
      </c>
      <c r="L809" t="s">
        <v>75</v>
      </c>
      <c r="M809" t="s">
        <v>137</v>
      </c>
      <c r="N809" t="s">
        <v>31</v>
      </c>
      <c r="O809" t="s">
        <v>32</v>
      </c>
      <c r="P809">
        <v>10</v>
      </c>
      <c r="Q809">
        <v>1291.01</v>
      </c>
      <c r="R809">
        <v>5</v>
      </c>
      <c r="S809">
        <v>12264.59</v>
      </c>
      <c r="T809">
        <v>828.28</v>
      </c>
      <c r="U809">
        <v>4395.9399999999996</v>
      </c>
      <c r="V809" s="10">
        <f>(raw_data[[#This Row],[Profit]] / (raw_data[[#This Row],[Unit_Price]]* raw_data[[#This Row],[Quantity_Sold]]))</f>
        <v>0.34050394652249011</v>
      </c>
      <c r="W809">
        <v>166</v>
      </c>
      <c r="X809" t="s">
        <v>33</v>
      </c>
      <c r="Y809" t="s">
        <v>34</v>
      </c>
      <c r="Z809">
        <v>30.62</v>
      </c>
      <c r="AA809">
        <v>4</v>
      </c>
    </row>
    <row r="810" spans="1:27" x14ac:dyDescent="0.3">
      <c r="A810" t="s">
        <v>2487</v>
      </c>
      <c r="B810" s="1">
        <v>45391</v>
      </c>
      <c r="C810" s="1" t="str">
        <f>TEXT(raw_data[[#This Row],[Order_Date]], "mmm")</f>
        <v>Apr</v>
      </c>
      <c r="D810" s="1">
        <v>45395</v>
      </c>
      <c r="E810" s="6">
        <f>raw_data[[#This Row],[Ship_Date]]-raw_data[[#This Row],[Order_Date]]</f>
        <v>4</v>
      </c>
      <c r="F810" s="6" t="str">
        <f>IF(raw_data[[#This Row],[Delivery_Days]] &lt;= 5, "On Time", "Late")</f>
        <v>On Time</v>
      </c>
      <c r="G810" t="s">
        <v>2488</v>
      </c>
      <c r="H810" t="s">
        <v>2489</v>
      </c>
      <c r="I810" t="s">
        <v>38</v>
      </c>
      <c r="J810" t="s">
        <v>27</v>
      </c>
      <c r="K810" t="s">
        <v>28</v>
      </c>
      <c r="L810" t="s">
        <v>69</v>
      </c>
      <c r="M810" t="s">
        <v>58</v>
      </c>
      <c r="N810" t="s">
        <v>31</v>
      </c>
      <c r="O810" t="s">
        <v>43</v>
      </c>
      <c r="P810">
        <v>7</v>
      </c>
      <c r="Q810">
        <v>1498.78</v>
      </c>
      <c r="R810">
        <v>20</v>
      </c>
      <c r="S810">
        <v>8393.17</v>
      </c>
      <c r="T810">
        <v>1129.18</v>
      </c>
      <c r="U810">
        <v>2069.7600000000002</v>
      </c>
      <c r="V810" s="10">
        <f>(raw_data[[#This Row],[Profit]] / (raw_data[[#This Row],[Unit_Price]]* raw_data[[#This Row],[Quantity_Sold]]))</f>
        <v>0.19728045476987954</v>
      </c>
      <c r="W810">
        <v>370</v>
      </c>
      <c r="X810" t="s">
        <v>33</v>
      </c>
      <c r="Y810" t="s">
        <v>34</v>
      </c>
      <c r="Z810">
        <v>26.25</v>
      </c>
      <c r="AA810">
        <v>2</v>
      </c>
    </row>
    <row r="811" spans="1:27" x14ac:dyDescent="0.3">
      <c r="A811" t="s">
        <v>2490</v>
      </c>
      <c r="B811" s="1">
        <v>45743</v>
      </c>
      <c r="C811" s="1" t="str">
        <f>TEXT(raw_data[[#This Row],[Order_Date]], "mmm")</f>
        <v>Mar</v>
      </c>
      <c r="D811" s="1">
        <v>45751</v>
      </c>
      <c r="E811" s="6">
        <f>raw_data[[#This Row],[Ship_Date]]-raw_data[[#This Row],[Order_Date]]</f>
        <v>8</v>
      </c>
      <c r="F811" s="6" t="str">
        <f>IF(raw_data[[#This Row],[Delivery_Days]] &lt;= 5, "On Time", "Late")</f>
        <v>Late</v>
      </c>
      <c r="G811" t="s">
        <v>2491</v>
      </c>
      <c r="H811" t="s">
        <v>2492</v>
      </c>
      <c r="I811" t="s">
        <v>38</v>
      </c>
      <c r="J811" t="s">
        <v>94</v>
      </c>
      <c r="K811" t="s">
        <v>28</v>
      </c>
      <c r="L811" t="s">
        <v>41</v>
      </c>
      <c r="M811" t="s">
        <v>30</v>
      </c>
      <c r="N811" t="s">
        <v>31</v>
      </c>
      <c r="O811" t="s">
        <v>71</v>
      </c>
      <c r="P811">
        <v>1</v>
      </c>
      <c r="Q811">
        <v>176.39</v>
      </c>
      <c r="R811">
        <v>5</v>
      </c>
      <c r="S811">
        <v>167.57</v>
      </c>
      <c r="T811">
        <v>136.4</v>
      </c>
      <c r="U811">
        <v>37.99</v>
      </c>
      <c r="V811" s="10">
        <f>(raw_data[[#This Row],[Profit]] / (raw_data[[#This Row],[Unit_Price]]* raw_data[[#This Row],[Quantity_Sold]]))</f>
        <v>0.21537502125970862</v>
      </c>
      <c r="W811">
        <v>407</v>
      </c>
      <c r="X811" t="s">
        <v>33</v>
      </c>
      <c r="Y811" t="s">
        <v>79</v>
      </c>
      <c r="Z811">
        <v>27.51</v>
      </c>
      <c r="AA811">
        <v>1</v>
      </c>
    </row>
    <row r="812" spans="1:27" x14ac:dyDescent="0.3">
      <c r="A812" t="s">
        <v>2493</v>
      </c>
      <c r="B812" s="1">
        <v>45308</v>
      </c>
      <c r="C812" s="1" t="str">
        <f>TEXT(raw_data[[#This Row],[Order_Date]], "mmm")</f>
        <v>Jan</v>
      </c>
      <c r="D812" s="1">
        <v>45315</v>
      </c>
      <c r="E812" s="6">
        <f>raw_data[[#This Row],[Ship_Date]]-raw_data[[#This Row],[Order_Date]]</f>
        <v>7</v>
      </c>
      <c r="F812" s="6" t="str">
        <f>IF(raw_data[[#This Row],[Delivery_Days]] &lt;= 5, "On Time", "Late")</f>
        <v>Late</v>
      </c>
      <c r="G812" t="s">
        <v>2494</v>
      </c>
      <c r="H812" t="s">
        <v>2495</v>
      </c>
      <c r="I812" t="s">
        <v>47</v>
      </c>
      <c r="J812" t="s">
        <v>94</v>
      </c>
      <c r="K812" t="s">
        <v>28</v>
      </c>
      <c r="L812" t="s">
        <v>41</v>
      </c>
      <c r="M812" t="s">
        <v>137</v>
      </c>
      <c r="N812" t="s">
        <v>31</v>
      </c>
      <c r="O812" t="s">
        <v>32</v>
      </c>
      <c r="P812">
        <v>2</v>
      </c>
      <c r="Q812">
        <v>951.31</v>
      </c>
      <c r="R812">
        <v>0</v>
      </c>
      <c r="S812">
        <v>1902.62</v>
      </c>
      <c r="T812">
        <v>784.43</v>
      </c>
      <c r="U812">
        <v>333.76</v>
      </c>
      <c r="V812" s="10">
        <f>(raw_data[[#This Row],[Profit]] / (raw_data[[#This Row],[Unit_Price]]* raw_data[[#This Row],[Quantity_Sold]]))</f>
        <v>0.17542126120822865</v>
      </c>
      <c r="W812">
        <v>400</v>
      </c>
      <c r="X812" t="s">
        <v>51</v>
      </c>
      <c r="Y812" t="s">
        <v>79</v>
      </c>
      <c r="Z812">
        <v>44.75</v>
      </c>
      <c r="AA812">
        <v>5</v>
      </c>
    </row>
    <row r="813" spans="1:27" x14ac:dyDescent="0.3">
      <c r="A813" t="s">
        <v>2496</v>
      </c>
      <c r="B813" s="1">
        <v>45370</v>
      </c>
      <c r="C813" s="1" t="str">
        <f>TEXT(raw_data[[#This Row],[Order_Date]], "mmm")</f>
        <v>Mar</v>
      </c>
      <c r="D813" s="1">
        <v>45371</v>
      </c>
      <c r="E813" s="6">
        <f>raw_data[[#This Row],[Ship_Date]]-raw_data[[#This Row],[Order_Date]]</f>
        <v>1</v>
      </c>
      <c r="F813" s="6" t="str">
        <f>IF(raw_data[[#This Row],[Delivery_Days]] &lt;= 5, "On Time", "Late")</f>
        <v>On Time</v>
      </c>
      <c r="G813" t="s">
        <v>2497</v>
      </c>
      <c r="H813" t="s">
        <v>2498</v>
      </c>
      <c r="I813" t="s">
        <v>62</v>
      </c>
      <c r="J813" t="s">
        <v>27</v>
      </c>
      <c r="K813" t="s">
        <v>28</v>
      </c>
      <c r="L813" t="s">
        <v>29</v>
      </c>
      <c r="M813" t="s">
        <v>150</v>
      </c>
      <c r="N813" t="s">
        <v>31</v>
      </c>
      <c r="O813" t="s">
        <v>83</v>
      </c>
      <c r="P813">
        <v>1</v>
      </c>
      <c r="Q813">
        <v>987.57</v>
      </c>
      <c r="R813">
        <v>10</v>
      </c>
      <c r="S813">
        <v>888.81</v>
      </c>
      <c r="T813">
        <v>833.01</v>
      </c>
      <c r="U813">
        <v>139.1</v>
      </c>
      <c r="V813" s="10">
        <f>(raw_data[[#This Row],[Profit]] / (raw_data[[#This Row],[Unit_Price]]* raw_data[[#This Row],[Quantity_Sold]]))</f>
        <v>0.14085077513492714</v>
      </c>
      <c r="W813">
        <v>322</v>
      </c>
      <c r="X813" t="s">
        <v>51</v>
      </c>
      <c r="Y813" t="s">
        <v>79</v>
      </c>
      <c r="Z813">
        <v>40.43</v>
      </c>
      <c r="AA813">
        <v>1</v>
      </c>
    </row>
    <row r="814" spans="1:27" x14ac:dyDescent="0.3">
      <c r="A814" t="s">
        <v>2499</v>
      </c>
      <c r="B814" s="1">
        <v>45770</v>
      </c>
      <c r="C814" s="1" t="str">
        <f>TEXT(raw_data[[#This Row],[Order_Date]], "mmm")</f>
        <v>Apr</v>
      </c>
      <c r="D814" s="1">
        <v>45776</v>
      </c>
      <c r="E814" s="6">
        <f>raw_data[[#This Row],[Ship_Date]]-raw_data[[#This Row],[Order_Date]]</f>
        <v>6</v>
      </c>
      <c r="F814" s="6" t="str">
        <f>IF(raw_data[[#This Row],[Delivery_Days]] &lt;= 5, "On Time", "Late")</f>
        <v>Late</v>
      </c>
      <c r="G814" t="s">
        <v>2500</v>
      </c>
      <c r="H814" t="s">
        <v>2501</v>
      </c>
      <c r="I814" t="s">
        <v>38</v>
      </c>
      <c r="J814" t="s">
        <v>90</v>
      </c>
      <c r="K814" t="s">
        <v>40</v>
      </c>
      <c r="L814" t="s">
        <v>69</v>
      </c>
      <c r="M814" t="s">
        <v>64</v>
      </c>
      <c r="N814" t="s">
        <v>49</v>
      </c>
      <c r="O814" t="s">
        <v>50</v>
      </c>
      <c r="P814">
        <v>2</v>
      </c>
      <c r="Q814">
        <v>1519.48</v>
      </c>
      <c r="R814">
        <v>5</v>
      </c>
      <c r="S814">
        <v>2887.01</v>
      </c>
      <c r="T814">
        <v>1078.74</v>
      </c>
      <c r="U814">
        <v>837.41</v>
      </c>
      <c r="V814" s="10">
        <f>(raw_data[[#This Row],[Profit]] / (raw_data[[#This Row],[Unit_Price]]* raw_data[[#This Row],[Quantity_Sold]]))</f>
        <v>0.27555808566088397</v>
      </c>
      <c r="W814">
        <v>107</v>
      </c>
      <c r="X814" t="s">
        <v>51</v>
      </c>
      <c r="Y814" t="s">
        <v>34</v>
      </c>
      <c r="Z814">
        <v>19.850000000000001</v>
      </c>
      <c r="AA814">
        <v>1</v>
      </c>
    </row>
    <row r="815" spans="1:27" x14ac:dyDescent="0.3">
      <c r="A815" t="s">
        <v>2502</v>
      </c>
      <c r="B815" s="1">
        <v>45530</v>
      </c>
      <c r="C815" s="1" t="str">
        <f>TEXT(raw_data[[#This Row],[Order_Date]], "mmm")</f>
        <v>Aug</v>
      </c>
      <c r="D815" s="1">
        <v>45536</v>
      </c>
      <c r="E815" s="6">
        <f>raw_data[[#This Row],[Ship_Date]]-raw_data[[#This Row],[Order_Date]]</f>
        <v>6</v>
      </c>
      <c r="F815" s="6" t="str">
        <f>IF(raw_data[[#This Row],[Delivery_Days]] &lt;= 5, "On Time", "Late")</f>
        <v>Late</v>
      </c>
      <c r="G815" t="s">
        <v>2503</v>
      </c>
      <c r="H815" t="s">
        <v>2504</v>
      </c>
      <c r="I815" t="s">
        <v>47</v>
      </c>
      <c r="J815" t="s">
        <v>98</v>
      </c>
      <c r="K815" t="s">
        <v>40</v>
      </c>
      <c r="L815" t="s">
        <v>75</v>
      </c>
      <c r="M815" t="s">
        <v>137</v>
      </c>
      <c r="N815" t="s">
        <v>31</v>
      </c>
      <c r="O815" t="s">
        <v>83</v>
      </c>
      <c r="P815">
        <v>6</v>
      </c>
      <c r="Q815">
        <v>1526.11</v>
      </c>
      <c r="R815">
        <v>10</v>
      </c>
      <c r="S815">
        <v>8240.99</v>
      </c>
      <c r="T815">
        <v>1231.2</v>
      </c>
      <c r="U815">
        <v>1592.51</v>
      </c>
      <c r="V815" s="10">
        <f>(raw_data[[#This Row],[Profit]] / (raw_data[[#This Row],[Unit_Price]]* raw_data[[#This Row],[Quantity_Sold]]))</f>
        <v>0.17391821908861965</v>
      </c>
      <c r="W815">
        <v>140</v>
      </c>
      <c r="X815" t="s">
        <v>33</v>
      </c>
      <c r="Y815" t="s">
        <v>34</v>
      </c>
      <c r="Z815">
        <v>11.66</v>
      </c>
      <c r="AA815">
        <v>3</v>
      </c>
    </row>
    <row r="816" spans="1:27" x14ac:dyDescent="0.3">
      <c r="A816" t="s">
        <v>2505</v>
      </c>
      <c r="B816" s="1">
        <v>45320</v>
      </c>
      <c r="C816" s="1" t="str">
        <f>TEXT(raw_data[[#This Row],[Order_Date]], "mmm")</f>
        <v>Jan</v>
      </c>
      <c r="D816" s="1">
        <v>45323</v>
      </c>
      <c r="E816" s="6">
        <f>raw_data[[#This Row],[Ship_Date]]-raw_data[[#This Row],[Order_Date]]</f>
        <v>3</v>
      </c>
      <c r="F816" s="6" t="str">
        <f>IF(raw_data[[#This Row],[Delivery_Days]] &lt;= 5, "On Time", "Late")</f>
        <v>On Time</v>
      </c>
      <c r="G816" t="s">
        <v>2506</v>
      </c>
      <c r="H816" t="s">
        <v>2507</v>
      </c>
      <c r="I816" t="s">
        <v>62</v>
      </c>
      <c r="J816" t="s">
        <v>39</v>
      </c>
      <c r="K816" t="s">
        <v>40</v>
      </c>
      <c r="L816" t="s">
        <v>41</v>
      </c>
      <c r="M816" t="s">
        <v>117</v>
      </c>
      <c r="N816" t="s">
        <v>31</v>
      </c>
      <c r="O816" t="s">
        <v>50</v>
      </c>
      <c r="P816">
        <v>5</v>
      </c>
      <c r="Q816">
        <v>1148.9000000000001</v>
      </c>
      <c r="R816">
        <v>10</v>
      </c>
      <c r="S816">
        <v>5170.05</v>
      </c>
      <c r="T816">
        <v>1014.98</v>
      </c>
      <c r="U816">
        <v>602.64</v>
      </c>
      <c r="V816" s="10">
        <f>(raw_data[[#This Row],[Profit]] / (raw_data[[#This Row],[Unit_Price]]* raw_data[[#This Row],[Quantity_Sold]]))</f>
        <v>0.10490730263730524</v>
      </c>
      <c r="W816">
        <v>344</v>
      </c>
      <c r="X816" t="s">
        <v>51</v>
      </c>
      <c r="Y816" t="s">
        <v>34</v>
      </c>
      <c r="Z816">
        <v>38.47</v>
      </c>
      <c r="AA816">
        <v>2</v>
      </c>
    </row>
    <row r="817" spans="1:27" x14ac:dyDescent="0.3">
      <c r="A817" t="s">
        <v>2508</v>
      </c>
      <c r="B817" s="1">
        <v>45469</v>
      </c>
      <c r="C817" s="1" t="str">
        <f>TEXT(raw_data[[#This Row],[Order_Date]], "mmm")</f>
        <v>Jun</v>
      </c>
      <c r="D817" s="1">
        <v>45479</v>
      </c>
      <c r="E817" s="6">
        <f>raw_data[[#This Row],[Ship_Date]]-raw_data[[#This Row],[Order_Date]]</f>
        <v>10</v>
      </c>
      <c r="F817" s="6" t="str">
        <f>IF(raw_data[[#This Row],[Delivery_Days]] &lt;= 5, "On Time", "Late")</f>
        <v>Late</v>
      </c>
      <c r="G817" t="s">
        <v>2509</v>
      </c>
      <c r="H817" t="s">
        <v>2510</v>
      </c>
      <c r="I817" t="s">
        <v>62</v>
      </c>
      <c r="J817" t="s">
        <v>90</v>
      </c>
      <c r="K817" t="s">
        <v>40</v>
      </c>
      <c r="L817" t="s">
        <v>69</v>
      </c>
      <c r="M817" t="s">
        <v>48</v>
      </c>
      <c r="N817" t="s">
        <v>49</v>
      </c>
      <c r="O817" t="s">
        <v>83</v>
      </c>
      <c r="P817">
        <v>4</v>
      </c>
      <c r="Q817">
        <v>551.75</v>
      </c>
      <c r="R817">
        <v>0</v>
      </c>
      <c r="S817">
        <v>2207</v>
      </c>
      <c r="T817">
        <v>471.9</v>
      </c>
      <c r="U817">
        <v>319.39999999999998</v>
      </c>
      <c r="V817" s="10">
        <f>(raw_data[[#This Row],[Profit]] / (raw_data[[#This Row],[Unit_Price]]* raw_data[[#This Row],[Quantity_Sold]]))</f>
        <v>0.14472134118713184</v>
      </c>
      <c r="W817">
        <v>6</v>
      </c>
      <c r="X817" t="s">
        <v>51</v>
      </c>
      <c r="Y817" t="s">
        <v>79</v>
      </c>
      <c r="Z817">
        <v>37.450000000000003</v>
      </c>
      <c r="AA817">
        <v>5</v>
      </c>
    </row>
    <row r="818" spans="1:27" x14ac:dyDescent="0.3">
      <c r="A818" t="s">
        <v>2511</v>
      </c>
      <c r="B818" s="1">
        <v>45372</v>
      </c>
      <c r="C818" s="1" t="str">
        <f>TEXT(raw_data[[#This Row],[Order_Date]], "mmm")</f>
        <v>Mar</v>
      </c>
      <c r="D818" s="1">
        <v>45381</v>
      </c>
      <c r="E818" s="6">
        <f>raw_data[[#This Row],[Ship_Date]]-raw_data[[#This Row],[Order_Date]]</f>
        <v>9</v>
      </c>
      <c r="F818" s="6" t="str">
        <f>IF(raw_data[[#This Row],[Delivery_Days]] &lt;= 5, "On Time", "Late")</f>
        <v>Late</v>
      </c>
      <c r="G818" t="s">
        <v>2512</v>
      </c>
      <c r="H818" t="s">
        <v>2513</v>
      </c>
      <c r="I818" t="s">
        <v>62</v>
      </c>
      <c r="J818" t="s">
        <v>68</v>
      </c>
      <c r="K818" t="s">
        <v>57</v>
      </c>
      <c r="L818" t="s">
        <v>75</v>
      </c>
      <c r="M818" t="s">
        <v>64</v>
      </c>
      <c r="N818" t="s">
        <v>31</v>
      </c>
      <c r="O818" t="s">
        <v>50</v>
      </c>
      <c r="P818">
        <v>6</v>
      </c>
      <c r="Q818">
        <v>1805.01</v>
      </c>
      <c r="R818">
        <v>5</v>
      </c>
      <c r="S818">
        <v>10288.56</v>
      </c>
      <c r="T818">
        <v>1400.94</v>
      </c>
      <c r="U818">
        <v>2303.1999999999998</v>
      </c>
      <c r="V818" s="10">
        <f>(raw_data[[#This Row],[Profit]] / (raw_data[[#This Row],[Unit_Price]]* raw_data[[#This Row],[Quantity_Sold]]))</f>
        <v>0.21266733517635175</v>
      </c>
      <c r="W818">
        <v>443</v>
      </c>
      <c r="X818" t="s">
        <v>51</v>
      </c>
      <c r="Y818" t="s">
        <v>52</v>
      </c>
      <c r="Z818">
        <v>12.61</v>
      </c>
      <c r="AA818">
        <v>5</v>
      </c>
    </row>
    <row r="819" spans="1:27" x14ac:dyDescent="0.3">
      <c r="A819" t="s">
        <v>2514</v>
      </c>
      <c r="B819" s="1">
        <v>45809</v>
      </c>
      <c r="C819" s="1" t="str">
        <f>TEXT(raw_data[[#This Row],[Order_Date]], "mmm")</f>
        <v>Jun</v>
      </c>
      <c r="D819" s="1">
        <v>45814</v>
      </c>
      <c r="E819" s="6">
        <f>raw_data[[#This Row],[Ship_Date]]-raw_data[[#This Row],[Order_Date]]</f>
        <v>5</v>
      </c>
      <c r="F819" s="6" t="str">
        <f>IF(raw_data[[#This Row],[Delivery_Days]] &lt;= 5, "On Time", "Late")</f>
        <v>On Time</v>
      </c>
      <c r="G819" t="s">
        <v>2515</v>
      </c>
      <c r="H819" t="s">
        <v>2516</v>
      </c>
      <c r="I819" t="s">
        <v>38</v>
      </c>
      <c r="J819" t="s">
        <v>98</v>
      </c>
      <c r="K819" t="s">
        <v>40</v>
      </c>
      <c r="L819" t="s">
        <v>41</v>
      </c>
      <c r="M819" t="s">
        <v>150</v>
      </c>
      <c r="N819" t="s">
        <v>49</v>
      </c>
      <c r="O819" t="s">
        <v>71</v>
      </c>
      <c r="P819">
        <v>1</v>
      </c>
      <c r="Q819">
        <v>1799.41</v>
      </c>
      <c r="R819">
        <v>0</v>
      </c>
      <c r="S819">
        <v>1799.41</v>
      </c>
      <c r="T819">
        <v>1264.46</v>
      </c>
      <c r="U819">
        <v>534.95000000000005</v>
      </c>
      <c r="V819" s="10">
        <f>(raw_data[[#This Row],[Profit]] / (raw_data[[#This Row],[Unit_Price]]* raw_data[[#This Row],[Quantity_Sold]]))</f>
        <v>0.29729189011953921</v>
      </c>
      <c r="W819">
        <v>142</v>
      </c>
      <c r="X819" t="s">
        <v>33</v>
      </c>
      <c r="Y819" t="s">
        <v>52</v>
      </c>
      <c r="Z819">
        <v>13.86</v>
      </c>
      <c r="AA819">
        <v>4</v>
      </c>
    </row>
    <row r="820" spans="1:27" x14ac:dyDescent="0.3">
      <c r="A820" t="s">
        <v>2517</v>
      </c>
      <c r="B820" s="1">
        <v>45241</v>
      </c>
      <c r="C820" s="1" t="str">
        <f>TEXT(raw_data[[#This Row],[Order_Date]], "mmm")</f>
        <v>Nov</v>
      </c>
      <c r="D820" s="1">
        <v>45248</v>
      </c>
      <c r="E820" s="6">
        <f>raw_data[[#This Row],[Ship_Date]]-raw_data[[#This Row],[Order_Date]]</f>
        <v>7</v>
      </c>
      <c r="F820" s="6" t="str">
        <f>IF(raw_data[[#This Row],[Delivery_Days]] &lt;= 5, "On Time", "Late")</f>
        <v>Late</v>
      </c>
      <c r="G820" t="s">
        <v>2518</v>
      </c>
      <c r="H820" t="s">
        <v>2519</v>
      </c>
      <c r="I820" t="s">
        <v>26</v>
      </c>
      <c r="J820" t="s">
        <v>98</v>
      </c>
      <c r="K820" t="s">
        <v>40</v>
      </c>
      <c r="L820" t="s">
        <v>29</v>
      </c>
      <c r="M820" t="s">
        <v>42</v>
      </c>
      <c r="N820" t="s">
        <v>31</v>
      </c>
      <c r="O820" t="s">
        <v>83</v>
      </c>
      <c r="P820">
        <v>4</v>
      </c>
      <c r="Q820">
        <v>1801.36</v>
      </c>
      <c r="R820">
        <v>10</v>
      </c>
      <c r="S820">
        <v>6484.9</v>
      </c>
      <c r="T820">
        <v>1439.78</v>
      </c>
      <c r="U820">
        <v>1301.69</v>
      </c>
      <c r="V820" s="10">
        <f>(raw_data[[#This Row],[Profit]] / (raw_data[[#This Row],[Unit_Price]]* raw_data[[#This Row],[Quantity_Sold]]))</f>
        <v>0.18065378380778968</v>
      </c>
      <c r="W820">
        <v>34</v>
      </c>
      <c r="X820" t="s">
        <v>51</v>
      </c>
      <c r="Y820" t="s">
        <v>52</v>
      </c>
      <c r="Z820">
        <v>48.27</v>
      </c>
      <c r="AA820">
        <v>5</v>
      </c>
    </row>
    <row r="821" spans="1:27" x14ac:dyDescent="0.3">
      <c r="A821" t="s">
        <v>2520</v>
      </c>
      <c r="B821" s="1">
        <v>45518</v>
      </c>
      <c r="C821" s="1" t="str">
        <f>TEXT(raw_data[[#This Row],[Order_Date]], "mmm")</f>
        <v>Aug</v>
      </c>
      <c r="D821" s="1">
        <v>45521</v>
      </c>
      <c r="E821" s="6">
        <f>raw_data[[#This Row],[Ship_Date]]-raw_data[[#This Row],[Order_Date]]</f>
        <v>3</v>
      </c>
      <c r="F821" s="6" t="str">
        <f>IF(raw_data[[#This Row],[Delivery_Days]] &lt;= 5, "On Time", "Late")</f>
        <v>On Time</v>
      </c>
      <c r="G821" t="s">
        <v>2521</v>
      </c>
      <c r="H821" t="s">
        <v>2522</v>
      </c>
      <c r="I821" t="s">
        <v>38</v>
      </c>
      <c r="J821" t="s">
        <v>27</v>
      </c>
      <c r="K821" t="s">
        <v>28</v>
      </c>
      <c r="L821" t="s">
        <v>29</v>
      </c>
      <c r="M821" t="s">
        <v>150</v>
      </c>
      <c r="N821" t="s">
        <v>49</v>
      </c>
      <c r="O821" t="s">
        <v>50</v>
      </c>
      <c r="P821">
        <v>4</v>
      </c>
      <c r="Q821">
        <v>1155.07</v>
      </c>
      <c r="R821">
        <v>5</v>
      </c>
      <c r="S821">
        <v>4389.2700000000004</v>
      </c>
      <c r="T821">
        <v>781.78</v>
      </c>
      <c r="U821">
        <v>1418.5</v>
      </c>
      <c r="V821" s="10">
        <f>(raw_data[[#This Row],[Profit]] / (raw_data[[#This Row],[Unit_Price]]* raw_data[[#This Row],[Quantity_Sold]]))</f>
        <v>0.30701602500281372</v>
      </c>
      <c r="W821">
        <v>90</v>
      </c>
      <c r="X821" t="s">
        <v>33</v>
      </c>
      <c r="Y821" t="s">
        <v>52</v>
      </c>
      <c r="Z821">
        <v>16.96</v>
      </c>
      <c r="AA821">
        <v>3</v>
      </c>
    </row>
    <row r="822" spans="1:27" x14ac:dyDescent="0.3">
      <c r="A822" t="s">
        <v>2523</v>
      </c>
      <c r="B822" s="1">
        <v>45879</v>
      </c>
      <c r="C822" s="1" t="str">
        <f>TEXT(raw_data[[#This Row],[Order_Date]], "mmm")</f>
        <v>Aug</v>
      </c>
      <c r="D822" s="1">
        <v>45883</v>
      </c>
      <c r="E822" s="6">
        <f>raw_data[[#This Row],[Ship_Date]]-raw_data[[#This Row],[Order_Date]]</f>
        <v>4</v>
      </c>
      <c r="F822" s="6" t="str">
        <f>IF(raw_data[[#This Row],[Delivery_Days]] &lt;= 5, "On Time", "Late")</f>
        <v>On Time</v>
      </c>
      <c r="G822" t="s">
        <v>2524</v>
      </c>
      <c r="H822" t="s">
        <v>2525</v>
      </c>
      <c r="I822" t="s">
        <v>38</v>
      </c>
      <c r="J822" t="s">
        <v>27</v>
      </c>
      <c r="K822" t="s">
        <v>28</v>
      </c>
      <c r="L822" t="s">
        <v>41</v>
      </c>
      <c r="M822" t="s">
        <v>70</v>
      </c>
      <c r="N822" t="s">
        <v>49</v>
      </c>
      <c r="O822" t="s">
        <v>83</v>
      </c>
      <c r="P822">
        <v>3</v>
      </c>
      <c r="Q822">
        <v>1816.97</v>
      </c>
      <c r="R822">
        <v>20</v>
      </c>
      <c r="S822">
        <v>4360.7299999999996</v>
      </c>
      <c r="T822">
        <v>1255.21</v>
      </c>
      <c r="U822">
        <v>1348.22</v>
      </c>
      <c r="V822" s="10">
        <f>(raw_data[[#This Row],[Profit]] / (raw_data[[#This Row],[Unit_Price]]* raw_data[[#This Row],[Quantity_Sold]]))</f>
        <v>0.24733851778877289</v>
      </c>
      <c r="W822">
        <v>389</v>
      </c>
      <c r="X822" t="s">
        <v>51</v>
      </c>
      <c r="Y822" t="s">
        <v>79</v>
      </c>
      <c r="Z822">
        <v>9.42</v>
      </c>
      <c r="AA822">
        <v>1</v>
      </c>
    </row>
    <row r="823" spans="1:27" x14ac:dyDescent="0.3">
      <c r="A823" t="s">
        <v>2526</v>
      </c>
      <c r="B823" s="1">
        <v>45436</v>
      </c>
      <c r="C823" s="1" t="str">
        <f>TEXT(raw_data[[#This Row],[Order_Date]], "mmm")</f>
        <v>May</v>
      </c>
      <c r="D823" s="1">
        <v>45438</v>
      </c>
      <c r="E823" s="6">
        <f>raw_data[[#This Row],[Ship_Date]]-raw_data[[#This Row],[Order_Date]]</f>
        <v>2</v>
      </c>
      <c r="F823" s="6" t="str">
        <f>IF(raw_data[[#This Row],[Delivery_Days]] &lt;= 5, "On Time", "Late")</f>
        <v>On Time</v>
      </c>
      <c r="G823" t="s">
        <v>2527</v>
      </c>
      <c r="H823" t="s">
        <v>2528</v>
      </c>
      <c r="I823" t="s">
        <v>38</v>
      </c>
      <c r="J823" t="s">
        <v>94</v>
      </c>
      <c r="K823" t="s">
        <v>28</v>
      </c>
      <c r="L823" t="s">
        <v>29</v>
      </c>
      <c r="M823" t="s">
        <v>137</v>
      </c>
      <c r="N823" t="s">
        <v>31</v>
      </c>
      <c r="O823" t="s">
        <v>43</v>
      </c>
      <c r="P823">
        <v>8</v>
      </c>
      <c r="Q823">
        <v>982.68</v>
      </c>
      <c r="R823">
        <v>0</v>
      </c>
      <c r="S823">
        <v>7861.44</v>
      </c>
      <c r="T823">
        <v>729.95</v>
      </c>
      <c r="U823">
        <v>2021.84</v>
      </c>
      <c r="V823" s="10">
        <f>(raw_data[[#This Row],[Profit]] / (raw_data[[#This Row],[Unit_Price]]* raw_data[[#This Row],[Quantity_Sold]]))</f>
        <v>0.25718443440387512</v>
      </c>
      <c r="W823">
        <v>291</v>
      </c>
      <c r="X823" t="s">
        <v>33</v>
      </c>
      <c r="Y823" t="s">
        <v>52</v>
      </c>
      <c r="Z823">
        <v>24.34</v>
      </c>
      <c r="AA823">
        <v>1</v>
      </c>
    </row>
    <row r="824" spans="1:27" x14ac:dyDescent="0.3">
      <c r="A824" t="s">
        <v>2529</v>
      </c>
      <c r="B824" s="1">
        <v>45908</v>
      </c>
      <c r="C824" s="1" t="str">
        <f>TEXT(raw_data[[#This Row],[Order_Date]], "mmm")</f>
        <v>Sep</v>
      </c>
      <c r="D824" s="1">
        <v>45913</v>
      </c>
      <c r="E824" s="6">
        <f>raw_data[[#This Row],[Ship_Date]]-raw_data[[#This Row],[Order_Date]]</f>
        <v>5</v>
      </c>
      <c r="F824" s="6" t="str">
        <f>IF(raw_data[[#This Row],[Delivery_Days]] &lt;= 5, "On Time", "Late")</f>
        <v>On Time</v>
      </c>
      <c r="G824" t="s">
        <v>2530</v>
      </c>
      <c r="H824" t="s">
        <v>2531</v>
      </c>
      <c r="I824" t="s">
        <v>47</v>
      </c>
      <c r="J824" t="s">
        <v>98</v>
      </c>
      <c r="K824" t="s">
        <v>40</v>
      </c>
      <c r="L824" t="s">
        <v>41</v>
      </c>
      <c r="M824" t="s">
        <v>64</v>
      </c>
      <c r="N824" t="s">
        <v>31</v>
      </c>
      <c r="O824" t="s">
        <v>50</v>
      </c>
      <c r="P824">
        <v>10</v>
      </c>
      <c r="Q824">
        <v>1621.24</v>
      </c>
      <c r="R824">
        <v>15</v>
      </c>
      <c r="S824">
        <v>13780.54</v>
      </c>
      <c r="T824">
        <v>1455.34</v>
      </c>
      <c r="U824">
        <v>1410.15</v>
      </c>
      <c r="V824" s="10">
        <f>(raw_data[[#This Row],[Profit]] / (raw_data[[#This Row],[Unit_Price]]* raw_data[[#This Row],[Quantity_Sold]]))</f>
        <v>8.6979719227258154E-2</v>
      </c>
      <c r="W824">
        <v>323</v>
      </c>
      <c r="X824" t="s">
        <v>33</v>
      </c>
      <c r="Y824" t="s">
        <v>79</v>
      </c>
      <c r="Z824">
        <v>27.83</v>
      </c>
      <c r="AA824">
        <v>5</v>
      </c>
    </row>
    <row r="825" spans="1:27" x14ac:dyDescent="0.3">
      <c r="A825" t="s">
        <v>2532</v>
      </c>
      <c r="B825" s="1">
        <v>45398</v>
      </c>
      <c r="C825" s="1" t="str">
        <f>TEXT(raw_data[[#This Row],[Order_Date]], "mmm")</f>
        <v>Apr</v>
      </c>
      <c r="D825" s="1">
        <v>45407</v>
      </c>
      <c r="E825" s="6">
        <f>raw_data[[#This Row],[Ship_Date]]-raw_data[[#This Row],[Order_Date]]</f>
        <v>9</v>
      </c>
      <c r="F825" s="6" t="str">
        <f>IF(raw_data[[#This Row],[Delivery_Days]] &lt;= 5, "On Time", "Late")</f>
        <v>Late</v>
      </c>
      <c r="G825" t="s">
        <v>2533</v>
      </c>
      <c r="H825" t="s">
        <v>2534</v>
      </c>
      <c r="I825" t="s">
        <v>62</v>
      </c>
      <c r="J825" t="s">
        <v>63</v>
      </c>
      <c r="K825" t="s">
        <v>28</v>
      </c>
      <c r="L825" t="s">
        <v>69</v>
      </c>
      <c r="M825" t="s">
        <v>30</v>
      </c>
      <c r="N825" t="s">
        <v>31</v>
      </c>
      <c r="O825" t="s">
        <v>32</v>
      </c>
      <c r="P825">
        <v>4</v>
      </c>
      <c r="Q825">
        <v>1741.16</v>
      </c>
      <c r="R825">
        <v>10</v>
      </c>
      <c r="S825">
        <v>6268.18</v>
      </c>
      <c r="T825">
        <v>1188.49</v>
      </c>
      <c r="U825">
        <v>1989.61</v>
      </c>
      <c r="V825" s="10">
        <f>(raw_data[[#This Row],[Profit]] / (raw_data[[#This Row],[Unit_Price]]* raw_data[[#This Row],[Quantity_Sold]]))</f>
        <v>0.28567305704243146</v>
      </c>
      <c r="W825">
        <v>500</v>
      </c>
      <c r="X825" t="s">
        <v>33</v>
      </c>
      <c r="Y825" t="s">
        <v>79</v>
      </c>
      <c r="Z825">
        <v>5.29</v>
      </c>
      <c r="AA825">
        <v>5</v>
      </c>
    </row>
    <row r="826" spans="1:27" x14ac:dyDescent="0.3">
      <c r="A826" t="s">
        <v>2535</v>
      </c>
      <c r="B826" s="1">
        <v>45469</v>
      </c>
      <c r="C826" s="1" t="str">
        <f>TEXT(raw_data[[#This Row],[Order_Date]], "mmm")</f>
        <v>Jun</v>
      </c>
      <c r="D826" s="1">
        <v>45477</v>
      </c>
      <c r="E826" s="6">
        <f>raw_data[[#This Row],[Ship_Date]]-raw_data[[#This Row],[Order_Date]]</f>
        <v>8</v>
      </c>
      <c r="F826" s="6" t="str">
        <f>IF(raw_data[[#This Row],[Delivery_Days]] &lt;= 5, "On Time", "Late")</f>
        <v>Late</v>
      </c>
      <c r="G826" t="s">
        <v>2536</v>
      </c>
      <c r="H826" t="s">
        <v>2537</v>
      </c>
      <c r="I826" t="s">
        <v>62</v>
      </c>
      <c r="J826" t="s">
        <v>98</v>
      </c>
      <c r="K826" t="s">
        <v>40</v>
      </c>
      <c r="L826" t="s">
        <v>75</v>
      </c>
      <c r="M826" t="s">
        <v>127</v>
      </c>
      <c r="N826" t="s">
        <v>49</v>
      </c>
      <c r="O826" t="s">
        <v>71</v>
      </c>
      <c r="P826">
        <v>7</v>
      </c>
      <c r="Q826">
        <v>398.65</v>
      </c>
      <c r="R826">
        <v>10</v>
      </c>
      <c r="S826">
        <v>2511.4899999999998</v>
      </c>
      <c r="T826">
        <v>250.5</v>
      </c>
      <c r="U826">
        <v>933.34</v>
      </c>
      <c r="V826" s="10">
        <f>(raw_data[[#This Row],[Profit]] / (raw_data[[#This Row],[Unit_Price]]* raw_data[[#This Row],[Quantity_Sold]]))</f>
        <v>0.33446453208148935</v>
      </c>
      <c r="W826">
        <v>398</v>
      </c>
      <c r="X826" t="s">
        <v>33</v>
      </c>
      <c r="Y826" t="s">
        <v>34</v>
      </c>
      <c r="Z826">
        <v>14.59</v>
      </c>
      <c r="AA826">
        <v>5</v>
      </c>
    </row>
    <row r="827" spans="1:27" x14ac:dyDescent="0.3">
      <c r="A827" t="s">
        <v>2538</v>
      </c>
      <c r="B827" s="1">
        <v>45233</v>
      </c>
      <c r="C827" s="1" t="str">
        <f>TEXT(raw_data[[#This Row],[Order_Date]], "mmm")</f>
        <v>Nov</v>
      </c>
      <c r="D827" s="1">
        <v>45236</v>
      </c>
      <c r="E827" s="6">
        <f>raw_data[[#This Row],[Ship_Date]]-raw_data[[#This Row],[Order_Date]]</f>
        <v>3</v>
      </c>
      <c r="F827" s="6" t="str">
        <f>IF(raw_data[[#This Row],[Delivery_Days]] &lt;= 5, "On Time", "Late")</f>
        <v>On Time</v>
      </c>
      <c r="G827" t="s">
        <v>2539</v>
      </c>
      <c r="H827" t="s">
        <v>2540</v>
      </c>
      <c r="I827" t="s">
        <v>62</v>
      </c>
      <c r="J827" t="s">
        <v>63</v>
      </c>
      <c r="K827" t="s">
        <v>28</v>
      </c>
      <c r="L827" t="s">
        <v>69</v>
      </c>
      <c r="M827" t="s">
        <v>42</v>
      </c>
      <c r="N827" t="s">
        <v>49</v>
      </c>
      <c r="O827" t="s">
        <v>71</v>
      </c>
      <c r="P827">
        <v>5</v>
      </c>
      <c r="Q827">
        <v>970.16</v>
      </c>
      <c r="R827">
        <v>20</v>
      </c>
      <c r="S827">
        <v>3880.64</v>
      </c>
      <c r="T827">
        <v>643.29999999999995</v>
      </c>
      <c r="U827">
        <v>1307.44</v>
      </c>
      <c r="V827" s="10">
        <f>(raw_data[[#This Row],[Profit]] / (raw_data[[#This Row],[Unit_Price]]* raw_data[[#This Row],[Quantity_Sold]]))</f>
        <v>0.26953079904345673</v>
      </c>
      <c r="W827">
        <v>392</v>
      </c>
      <c r="X827" t="s">
        <v>51</v>
      </c>
      <c r="Y827" t="s">
        <v>34</v>
      </c>
      <c r="Z827">
        <v>43.36</v>
      </c>
      <c r="AA827">
        <v>5</v>
      </c>
    </row>
    <row r="828" spans="1:27" x14ac:dyDescent="0.3">
      <c r="A828" t="s">
        <v>2541</v>
      </c>
      <c r="B828" s="1">
        <v>45476</v>
      </c>
      <c r="C828" s="1" t="str">
        <f>TEXT(raw_data[[#This Row],[Order_Date]], "mmm")</f>
        <v>Jul</v>
      </c>
      <c r="D828" s="1">
        <v>45481</v>
      </c>
      <c r="E828" s="6">
        <f>raw_data[[#This Row],[Ship_Date]]-raw_data[[#This Row],[Order_Date]]</f>
        <v>5</v>
      </c>
      <c r="F828" s="6" t="str">
        <f>IF(raw_data[[#This Row],[Delivery_Days]] &lt;= 5, "On Time", "Late")</f>
        <v>On Time</v>
      </c>
      <c r="G828" t="s">
        <v>2542</v>
      </c>
      <c r="H828" t="s">
        <v>2543</v>
      </c>
      <c r="I828" t="s">
        <v>38</v>
      </c>
      <c r="J828" t="s">
        <v>90</v>
      </c>
      <c r="K828" t="s">
        <v>40</v>
      </c>
      <c r="L828" t="s">
        <v>69</v>
      </c>
      <c r="M828" t="s">
        <v>42</v>
      </c>
      <c r="N828" t="s">
        <v>31</v>
      </c>
      <c r="O828" t="s">
        <v>50</v>
      </c>
      <c r="P828">
        <v>10</v>
      </c>
      <c r="Q828">
        <v>1963.25</v>
      </c>
      <c r="R828">
        <v>15</v>
      </c>
      <c r="S828">
        <v>16687.62</v>
      </c>
      <c r="T828">
        <v>1637.21</v>
      </c>
      <c r="U828">
        <v>2771.34</v>
      </c>
      <c r="V828" s="10">
        <f>(raw_data[[#This Row],[Profit]] / (raw_data[[#This Row],[Unit_Price]]* raw_data[[#This Row],[Quantity_Sold]]))</f>
        <v>0.14116083025595313</v>
      </c>
      <c r="W828">
        <v>478</v>
      </c>
      <c r="X828" t="s">
        <v>51</v>
      </c>
      <c r="Y828" t="s">
        <v>79</v>
      </c>
      <c r="Z828">
        <v>11.52</v>
      </c>
      <c r="AA828">
        <v>3</v>
      </c>
    </row>
    <row r="829" spans="1:27" x14ac:dyDescent="0.3">
      <c r="A829" t="s">
        <v>2544</v>
      </c>
      <c r="B829" s="1">
        <v>45709</v>
      </c>
      <c r="C829" s="1" t="str">
        <f>TEXT(raw_data[[#This Row],[Order_Date]], "mmm")</f>
        <v>Feb</v>
      </c>
      <c r="D829" s="1">
        <v>45710</v>
      </c>
      <c r="E829" s="6">
        <f>raw_data[[#This Row],[Ship_Date]]-raw_data[[#This Row],[Order_Date]]</f>
        <v>1</v>
      </c>
      <c r="F829" s="6" t="str">
        <f>IF(raw_data[[#This Row],[Delivery_Days]] &lt;= 5, "On Time", "Late")</f>
        <v>On Time</v>
      </c>
      <c r="G829" t="s">
        <v>2545</v>
      </c>
      <c r="H829" t="s">
        <v>2546</v>
      </c>
      <c r="I829" t="s">
        <v>47</v>
      </c>
      <c r="J829" t="s">
        <v>94</v>
      </c>
      <c r="K829" t="s">
        <v>28</v>
      </c>
      <c r="L829" t="s">
        <v>69</v>
      </c>
      <c r="M829" t="s">
        <v>150</v>
      </c>
      <c r="N829" t="s">
        <v>49</v>
      </c>
      <c r="O829" t="s">
        <v>50</v>
      </c>
      <c r="P829">
        <v>10</v>
      </c>
      <c r="Q829">
        <v>650.63</v>
      </c>
      <c r="R829">
        <v>15</v>
      </c>
      <c r="S829">
        <v>5530.35</v>
      </c>
      <c r="T829">
        <v>539.25</v>
      </c>
      <c r="U829">
        <v>946.73</v>
      </c>
      <c r="V829" s="10">
        <f>(raw_data[[#This Row],[Profit]] / (raw_data[[#This Row],[Unit_Price]]* raw_data[[#This Row],[Quantity_Sold]]))</f>
        <v>0.14550973671672071</v>
      </c>
      <c r="W829">
        <v>181</v>
      </c>
      <c r="X829" t="s">
        <v>33</v>
      </c>
      <c r="Y829" t="s">
        <v>79</v>
      </c>
      <c r="Z829">
        <v>39.520000000000003</v>
      </c>
      <c r="AA829">
        <v>1</v>
      </c>
    </row>
    <row r="830" spans="1:27" x14ac:dyDescent="0.3">
      <c r="A830" t="s">
        <v>2547</v>
      </c>
      <c r="B830" s="1">
        <v>45528</v>
      </c>
      <c r="C830" s="1" t="str">
        <f>TEXT(raw_data[[#This Row],[Order_Date]], "mmm")</f>
        <v>Aug</v>
      </c>
      <c r="D830" s="1">
        <v>45535</v>
      </c>
      <c r="E830" s="6">
        <f>raw_data[[#This Row],[Ship_Date]]-raw_data[[#This Row],[Order_Date]]</f>
        <v>7</v>
      </c>
      <c r="F830" s="6" t="str">
        <f>IF(raw_data[[#This Row],[Delivery_Days]] &lt;= 5, "On Time", "Late")</f>
        <v>Late</v>
      </c>
      <c r="G830" t="s">
        <v>2548</v>
      </c>
      <c r="H830" t="s">
        <v>2549</v>
      </c>
      <c r="I830" t="s">
        <v>62</v>
      </c>
      <c r="J830" t="s">
        <v>56</v>
      </c>
      <c r="K830" t="s">
        <v>57</v>
      </c>
      <c r="L830" t="s">
        <v>41</v>
      </c>
      <c r="M830" t="s">
        <v>30</v>
      </c>
      <c r="N830" t="s">
        <v>49</v>
      </c>
      <c r="O830" t="s">
        <v>71</v>
      </c>
      <c r="P830">
        <v>6</v>
      </c>
      <c r="Q830">
        <v>624.85</v>
      </c>
      <c r="R830">
        <v>0</v>
      </c>
      <c r="S830">
        <v>3749.1</v>
      </c>
      <c r="T830">
        <v>435.24</v>
      </c>
      <c r="U830">
        <v>1137.6600000000001</v>
      </c>
      <c r="V830" s="10">
        <f>(raw_data[[#This Row],[Profit]] / (raw_data[[#This Row],[Unit_Price]]* raw_data[[#This Row],[Quantity_Sold]]))</f>
        <v>0.30344882771865245</v>
      </c>
      <c r="W830">
        <v>316</v>
      </c>
      <c r="X830" t="s">
        <v>51</v>
      </c>
      <c r="Y830" t="s">
        <v>79</v>
      </c>
      <c r="Z830">
        <v>9.81</v>
      </c>
      <c r="AA830">
        <v>2</v>
      </c>
    </row>
    <row r="831" spans="1:27" x14ac:dyDescent="0.3">
      <c r="A831" t="s">
        <v>2550</v>
      </c>
      <c r="B831" s="1">
        <v>45655</v>
      </c>
      <c r="C831" s="1" t="str">
        <f>TEXT(raw_data[[#This Row],[Order_Date]], "mmm")</f>
        <v>Dec</v>
      </c>
      <c r="D831" s="1">
        <v>45656</v>
      </c>
      <c r="E831" s="6">
        <f>raw_data[[#This Row],[Ship_Date]]-raw_data[[#This Row],[Order_Date]]</f>
        <v>1</v>
      </c>
      <c r="F831" s="6" t="str">
        <f>IF(raw_data[[#This Row],[Delivery_Days]] &lt;= 5, "On Time", "Late")</f>
        <v>On Time</v>
      </c>
      <c r="G831" t="s">
        <v>2551</v>
      </c>
      <c r="H831" t="s">
        <v>2552</v>
      </c>
      <c r="I831" t="s">
        <v>47</v>
      </c>
      <c r="J831" t="s">
        <v>90</v>
      </c>
      <c r="K831" t="s">
        <v>40</v>
      </c>
      <c r="L831" t="s">
        <v>69</v>
      </c>
      <c r="M831" t="s">
        <v>150</v>
      </c>
      <c r="N831" t="s">
        <v>31</v>
      </c>
      <c r="O831" t="s">
        <v>71</v>
      </c>
      <c r="P831">
        <v>10</v>
      </c>
      <c r="Q831">
        <v>1885.91</v>
      </c>
      <c r="R831">
        <v>15</v>
      </c>
      <c r="S831">
        <v>16030.24</v>
      </c>
      <c r="T831">
        <v>1670.19</v>
      </c>
      <c r="U831">
        <v>1833.62</v>
      </c>
      <c r="V831" s="10">
        <f>(raw_data[[#This Row],[Profit]] / (raw_data[[#This Row],[Unit_Price]]* raw_data[[#This Row],[Quantity_Sold]]))</f>
        <v>9.7227333223748727E-2</v>
      </c>
      <c r="W831">
        <v>143</v>
      </c>
      <c r="X831" t="s">
        <v>51</v>
      </c>
      <c r="Y831" t="s">
        <v>34</v>
      </c>
      <c r="Z831">
        <v>9.56</v>
      </c>
      <c r="AA831">
        <v>3</v>
      </c>
    </row>
    <row r="832" spans="1:27" x14ac:dyDescent="0.3">
      <c r="A832" t="s">
        <v>2553</v>
      </c>
      <c r="B832" s="1">
        <v>45552</v>
      </c>
      <c r="C832" s="1" t="str">
        <f>TEXT(raw_data[[#This Row],[Order_Date]], "mmm")</f>
        <v>Sep</v>
      </c>
      <c r="D832" s="1">
        <v>45554</v>
      </c>
      <c r="E832" s="6">
        <f>raw_data[[#This Row],[Ship_Date]]-raw_data[[#This Row],[Order_Date]]</f>
        <v>2</v>
      </c>
      <c r="F832" s="6" t="str">
        <f>IF(raw_data[[#This Row],[Delivery_Days]] &lt;= 5, "On Time", "Late")</f>
        <v>On Time</v>
      </c>
      <c r="G832" t="s">
        <v>2554</v>
      </c>
      <c r="H832" t="s">
        <v>2555</v>
      </c>
      <c r="I832" t="s">
        <v>62</v>
      </c>
      <c r="J832" t="s">
        <v>63</v>
      </c>
      <c r="K832" t="s">
        <v>28</v>
      </c>
      <c r="L832" t="s">
        <v>69</v>
      </c>
      <c r="M832" t="s">
        <v>150</v>
      </c>
      <c r="N832" t="s">
        <v>31</v>
      </c>
      <c r="O832" t="s">
        <v>71</v>
      </c>
      <c r="P832">
        <v>2</v>
      </c>
      <c r="Q832">
        <v>1851.03</v>
      </c>
      <c r="R832">
        <v>15</v>
      </c>
      <c r="S832">
        <v>3146.75</v>
      </c>
      <c r="T832">
        <v>1185.19</v>
      </c>
      <c r="U832">
        <v>1131.93</v>
      </c>
      <c r="V832" s="10">
        <f>(raw_data[[#This Row],[Profit]] / (raw_data[[#This Row],[Unit_Price]]* raw_data[[#This Row],[Quantity_Sold]]))</f>
        <v>0.30575679486556134</v>
      </c>
      <c r="W832">
        <v>447</v>
      </c>
      <c r="X832" t="s">
        <v>33</v>
      </c>
      <c r="Y832" t="s">
        <v>52</v>
      </c>
      <c r="Z832">
        <v>18.45</v>
      </c>
      <c r="AA832">
        <v>2</v>
      </c>
    </row>
    <row r="833" spans="1:27" x14ac:dyDescent="0.3">
      <c r="A833" t="s">
        <v>2556</v>
      </c>
      <c r="B833" s="1">
        <v>45900</v>
      </c>
      <c r="C833" s="1" t="str">
        <f>TEXT(raw_data[[#This Row],[Order_Date]], "mmm")</f>
        <v>Aug</v>
      </c>
      <c r="D833" s="1">
        <v>45905</v>
      </c>
      <c r="E833" s="6">
        <f>raw_data[[#This Row],[Ship_Date]]-raw_data[[#This Row],[Order_Date]]</f>
        <v>5</v>
      </c>
      <c r="F833" s="6" t="str">
        <f>IF(raw_data[[#This Row],[Delivery_Days]] &lt;= 5, "On Time", "Late")</f>
        <v>On Time</v>
      </c>
      <c r="G833" t="s">
        <v>2557</v>
      </c>
      <c r="H833" t="s">
        <v>2558</v>
      </c>
      <c r="I833" t="s">
        <v>26</v>
      </c>
      <c r="J833" t="s">
        <v>27</v>
      </c>
      <c r="K833" t="s">
        <v>28</v>
      </c>
      <c r="L833" t="s">
        <v>75</v>
      </c>
      <c r="M833" t="s">
        <v>137</v>
      </c>
      <c r="N833" t="s">
        <v>49</v>
      </c>
      <c r="O833" t="s">
        <v>32</v>
      </c>
      <c r="P833">
        <v>9</v>
      </c>
      <c r="Q833">
        <v>689.29</v>
      </c>
      <c r="R833">
        <v>10</v>
      </c>
      <c r="S833">
        <v>5583.25</v>
      </c>
      <c r="T833">
        <v>528.69000000000005</v>
      </c>
      <c r="U833">
        <v>1300.8599999999999</v>
      </c>
      <c r="V833" s="10">
        <f>(raw_data[[#This Row],[Profit]] / (raw_data[[#This Row],[Unit_Price]]* raw_data[[#This Row],[Quantity_Sold]]))</f>
        <v>0.20969403299046846</v>
      </c>
      <c r="W833">
        <v>445</v>
      </c>
      <c r="X833" t="s">
        <v>51</v>
      </c>
      <c r="Y833" t="s">
        <v>79</v>
      </c>
      <c r="Z833">
        <v>45.73</v>
      </c>
      <c r="AA833">
        <v>4</v>
      </c>
    </row>
    <row r="834" spans="1:27" x14ac:dyDescent="0.3">
      <c r="A834" t="s">
        <v>2559</v>
      </c>
      <c r="B834" s="1">
        <v>45578</v>
      </c>
      <c r="C834" s="1" t="str">
        <f>TEXT(raw_data[[#This Row],[Order_Date]], "mmm")</f>
        <v>Oct</v>
      </c>
      <c r="D834" s="1">
        <v>45583</v>
      </c>
      <c r="E834" s="6">
        <f>raw_data[[#This Row],[Ship_Date]]-raw_data[[#This Row],[Order_Date]]</f>
        <v>5</v>
      </c>
      <c r="F834" s="6" t="str">
        <f>IF(raw_data[[#This Row],[Delivery_Days]] &lt;= 5, "On Time", "Late")</f>
        <v>On Time</v>
      </c>
      <c r="G834" t="s">
        <v>2560</v>
      </c>
      <c r="H834" t="s">
        <v>2561</v>
      </c>
      <c r="I834" t="s">
        <v>62</v>
      </c>
      <c r="J834" t="s">
        <v>56</v>
      </c>
      <c r="K834" t="s">
        <v>57</v>
      </c>
      <c r="L834" t="s">
        <v>41</v>
      </c>
      <c r="M834" t="s">
        <v>117</v>
      </c>
      <c r="N834" t="s">
        <v>49</v>
      </c>
      <c r="O834" t="s">
        <v>71</v>
      </c>
      <c r="P834">
        <v>8</v>
      </c>
      <c r="Q834">
        <v>963.24</v>
      </c>
      <c r="R834">
        <v>10</v>
      </c>
      <c r="S834">
        <v>6935.33</v>
      </c>
      <c r="T834">
        <v>674.18</v>
      </c>
      <c r="U834">
        <v>2081.23</v>
      </c>
      <c r="V834" s="10">
        <f>(raw_data[[#This Row],[Profit]] / (raw_data[[#This Row],[Unit_Price]]* raw_data[[#This Row],[Quantity_Sold]]))</f>
        <v>0.27008196295834891</v>
      </c>
      <c r="W834">
        <v>61</v>
      </c>
      <c r="X834" t="s">
        <v>51</v>
      </c>
      <c r="Y834" t="s">
        <v>79</v>
      </c>
      <c r="Z834">
        <v>22.83</v>
      </c>
      <c r="AA834">
        <v>4</v>
      </c>
    </row>
    <row r="835" spans="1:27" x14ac:dyDescent="0.3">
      <c r="A835" t="s">
        <v>2562</v>
      </c>
      <c r="B835" s="1">
        <v>45262</v>
      </c>
      <c r="C835" s="1" t="str">
        <f>TEXT(raw_data[[#This Row],[Order_Date]], "mmm")</f>
        <v>Dec</v>
      </c>
      <c r="D835" s="1">
        <v>45271</v>
      </c>
      <c r="E835" s="6">
        <f>raw_data[[#This Row],[Ship_Date]]-raw_data[[#This Row],[Order_Date]]</f>
        <v>9</v>
      </c>
      <c r="F835" s="6" t="str">
        <f>IF(raw_data[[#This Row],[Delivery_Days]] &lt;= 5, "On Time", "Late")</f>
        <v>Late</v>
      </c>
      <c r="G835" t="s">
        <v>2563</v>
      </c>
      <c r="H835" t="s">
        <v>2564</v>
      </c>
      <c r="I835" t="s">
        <v>62</v>
      </c>
      <c r="J835" t="s">
        <v>39</v>
      </c>
      <c r="K835" t="s">
        <v>40</v>
      </c>
      <c r="L835" t="s">
        <v>29</v>
      </c>
      <c r="M835" t="s">
        <v>42</v>
      </c>
      <c r="N835" t="s">
        <v>31</v>
      </c>
      <c r="O835" t="s">
        <v>43</v>
      </c>
      <c r="P835">
        <v>10</v>
      </c>
      <c r="Q835">
        <v>778.28</v>
      </c>
      <c r="R835">
        <v>15</v>
      </c>
      <c r="S835">
        <v>6615.38</v>
      </c>
      <c r="T835">
        <v>699.44</v>
      </c>
      <c r="U835">
        <v>670.14</v>
      </c>
      <c r="V835" s="10">
        <f>(raw_data[[#This Row],[Profit]] / (raw_data[[#This Row],[Unit_Price]]* raw_data[[#This Row],[Quantity_Sold]]))</f>
        <v>8.6105257747854255E-2</v>
      </c>
      <c r="W835">
        <v>294</v>
      </c>
      <c r="X835" t="s">
        <v>51</v>
      </c>
      <c r="Y835" t="s">
        <v>52</v>
      </c>
      <c r="Z835">
        <v>8.02</v>
      </c>
      <c r="AA835">
        <v>1</v>
      </c>
    </row>
    <row r="836" spans="1:27" x14ac:dyDescent="0.3">
      <c r="A836" t="s">
        <v>2565</v>
      </c>
      <c r="B836" s="1">
        <v>45463</v>
      </c>
      <c r="C836" s="1" t="str">
        <f>TEXT(raw_data[[#This Row],[Order_Date]], "mmm")</f>
        <v>Jun</v>
      </c>
      <c r="D836" s="1">
        <v>45471</v>
      </c>
      <c r="E836" s="6">
        <f>raw_data[[#This Row],[Ship_Date]]-raw_data[[#This Row],[Order_Date]]</f>
        <v>8</v>
      </c>
      <c r="F836" s="6" t="str">
        <f>IF(raw_data[[#This Row],[Delivery_Days]] &lt;= 5, "On Time", "Late")</f>
        <v>Late</v>
      </c>
      <c r="G836" t="s">
        <v>2566</v>
      </c>
      <c r="H836" t="s">
        <v>2567</v>
      </c>
      <c r="I836" t="s">
        <v>38</v>
      </c>
      <c r="J836" t="s">
        <v>27</v>
      </c>
      <c r="K836" t="s">
        <v>28</v>
      </c>
      <c r="L836" t="s">
        <v>29</v>
      </c>
      <c r="M836" t="s">
        <v>42</v>
      </c>
      <c r="N836" t="s">
        <v>49</v>
      </c>
      <c r="O836" t="s">
        <v>50</v>
      </c>
      <c r="P836">
        <v>9</v>
      </c>
      <c r="Q836">
        <v>358.54</v>
      </c>
      <c r="R836">
        <v>0</v>
      </c>
      <c r="S836">
        <v>3226.86</v>
      </c>
      <c r="T836">
        <v>276.86</v>
      </c>
      <c r="U836">
        <v>735.12</v>
      </c>
      <c r="V836" s="10">
        <f>(raw_data[[#This Row],[Profit]] / (raw_data[[#This Row],[Unit_Price]]* raw_data[[#This Row],[Quantity_Sold]]))</f>
        <v>0.22781279634071511</v>
      </c>
      <c r="W836">
        <v>418</v>
      </c>
      <c r="X836" t="s">
        <v>51</v>
      </c>
      <c r="Y836" t="s">
        <v>79</v>
      </c>
      <c r="Z836">
        <v>25.31</v>
      </c>
      <c r="AA836">
        <v>2</v>
      </c>
    </row>
    <row r="837" spans="1:27" x14ac:dyDescent="0.3">
      <c r="A837" t="s">
        <v>2568</v>
      </c>
      <c r="B837" s="1">
        <v>45749</v>
      </c>
      <c r="C837" s="1" t="str">
        <f>TEXT(raw_data[[#This Row],[Order_Date]], "mmm")</f>
        <v>Apr</v>
      </c>
      <c r="D837" s="1">
        <v>45756</v>
      </c>
      <c r="E837" s="6">
        <f>raw_data[[#This Row],[Ship_Date]]-raw_data[[#This Row],[Order_Date]]</f>
        <v>7</v>
      </c>
      <c r="F837" s="6" t="str">
        <f>IF(raw_data[[#This Row],[Delivery_Days]] &lt;= 5, "On Time", "Late")</f>
        <v>Late</v>
      </c>
      <c r="G837" t="s">
        <v>2569</v>
      </c>
      <c r="H837" t="s">
        <v>2570</v>
      </c>
      <c r="I837" t="s">
        <v>26</v>
      </c>
      <c r="J837" t="s">
        <v>94</v>
      </c>
      <c r="K837" t="s">
        <v>28</v>
      </c>
      <c r="L837" t="s">
        <v>29</v>
      </c>
      <c r="M837" t="s">
        <v>127</v>
      </c>
      <c r="N837" t="s">
        <v>31</v>
      </c>
      <c r="O837" t="s">
        <v>83</v>
      </c>
      <c r="P837">
        <v>6</v>
      </c>
      <c r="Q837">
        <v>1313.29</v>
      </c>
      <c r="R837">
        <v>15</v>
      </c>
      <c r="S837">
        <v>6697.78</v>
      </c>
      <c r="T837">
        <v>995.89</v>
      </c>
      <c r="U837">
        <v>1618.74</v>
      </c>
      <c r="V837" s="10">
        <f>(raw_data[[#This Row],[Profit]] / (raw_data[[#This Row],[Unit_Price]]* raw_data[[#This Row],[Quantity_Sold]]))</f>
        <v>0.20543063603621439</v>
      </c>
      <c r="W837">
        <v>150</v>
      </c>
      <c r="X837" t="s">
        <v>33</v>
      </c>
      <c r="Y837" t="s">
        <v>52</v>
      </c>
      <c r="Z837">
        <v>42.27</v>
      </c>
      <c r="AA837">
        <v>1</v>
      </c>
    </row>
    <row r="838" spans="1:27" x14ac:dyDescent="0.3">
      <c r="A838" t="s">
        <v>2571</v>
      </c>
      <c r="B838" s="1">
        <v>45650</v>
      </c>
      <c r="C838" s="1" t="str">
        <f>TEXT(raw_data[[#This Row],[Order_Date]], "mmm")</f>
        <v>Dec</v>
      </c>
      <c r="D838" s="1">
        <v>45656</v>
      </c>
      <c r="E838" s="6">
        <f>raw_data[[#This Row],[Ship_Date]]-raw_data[[#This Row],[Order_Date]]</f>
        <v>6</v>
      </c>
      <c r="F838" s="6" t="str">
        <f>IF(raw_data[[#This Row],[Delivery_Days]] &lt;= 5, "On Time", "Late")</f>
        <v>Late</v>
      </c>
      <c r="G838" t="s">
        <v>2572</v>
      </c>
      <c r="H838" t="s">
        <v>2573</v>
      </c>
      <c r="I838" t="s">
        <v>47</v>
      </c>
      <c r="J838" t="s">
        <v>39</v>
      </c>
      <c r="K838" t="s">
        <v>40</v>
      </c>
      <c r="L838" t="s">
        <v>41</v>
      </c>
      <c r="M838" t="s">
        <v>117</v>
      </c>
      <c r="N838" t="s">
        <v>49</v>
      </c>
      <c r="O838" t="s">
        <v>83</v>
      </c>
      <c r="P838">
        <v>5</v>
      </c>
      <c r="Q838">
        <v>882.94</v>
      </c>
      <c r="R838">
        <v>5</v>
      </c>
      <c r="S838">
        <v>4193.97</v>
      </c>
      <c r="T838">
        <v>684.55</v>
      </c>
      <c r="U838">
        <v>942.35</v>
      </c>
      <c r="V838" s="10">
        <f>(raw_data[[#This Row],[Profit]] / (raw_data[[#This Row],[Unit_Price]]* raw_data[[#This Row],[Quantity_Sold]]))</f>
        <v>0.2134573130677056</v>
      </c>
      <c r="W838">
        <v>473</v>
      </c>
      <c r="X838" t="s">
        <v>51</v>
      </c>
      <c r="Y838" t="s">
        <v>52</v>
      </c>
      <c r="Z838">
        <v>44.03</v>
      </c>
      <c r="AA838">
        <v>2</v>
      </c>
    </row>
    <row r="839" spans="1:27" x14ac:dyDescent="0.3">
      <c r="A839" t="s">
        <v>2574</v>
      </c>
      <c r="B839" s="1">
        <v>45431</v>
      </c>
      <c r="C839" s="1" t="str">
        <f>TEXT(raw_data[[#This Row],[Order_Date]], "mmm")</f>
        <v>May</v>
      </c>
      <c r="D839" s="1">
        <v>45432</v>
      </c>
      <c r="E839" s="6">
        <f>raw_data[[#This Row],[Ship_Date]]-raw_data[[#This Row],[Order_Date]]</f>
        <v>1</v>
      </c>
      <c r="F839" s="6" t="str">
        <f>IF(raw_data[[#This Row],[Delivery_Days]] &lt;= 5, "On Time", "Late")</f>
        <v>On Time</v>
      </c>
      <c r="G839" t="s">
        <v>2575</v>
      </c>
      <c r="H839" t="s">
        <v>2576</v>
      </c>
      <c r="I839" t="s">
        <v>38</v>
      </c>
      <c r="J839" t="s">
        <v>56</v>
      </c>
      <c r="K839" t="s">
        <v>57</v>
      </c>
      <c r="L839" t="s">
        <v>41</v>
      </c>
      <c r="M839" t="s">
        <v>137</v>
      </c>
      <c r="N839" t="s">
        <v>31</v>
      </c>
      <c r="O839" t="s">
        <v>32</v>
      </c>
      <c r="P839">
        <v>2</v>
      </c>
      <c r="Q839">
        <v>651.54</v>
      </c>
      <c r="R839">
        <v>0</v>
      </c>
      <c r="S839">
        <v>1303.08</v>
      </c>
      <c r="T839">
        <v>495.19</v>
      </c>
      <c r="U839">
        <v>312.7</v>
      </c>
      <c r="V839" s="10">
        <f>(raw_data[[#This Row],[Profit]] / (raw_data[[#This Row],[Unit_Price]]* raw_data[[#This Row],[Quantity_Sold]]))</f>
        <v>0.23996991742640514</v>
      </c>
      <c r="W839">
        <v>167</v>
      </c>
      <c r="X839" t="s">
        <v>51</v>
      </c>
      <c r="Y839" t="s">
        <v>34</v>
      </c>
      <c r="Z839">
        <v>34.619999999999997</v>
      </c>
      <c r="AA839">
        <v>2</v>
      </c>
    </row>
    <row r="840" spans="1:27" x14ac:dyDescent="0.3">
      <c r="A840" t="s">
        <v>2577</v>
      </c>
      <c r="B840" s="1">
        <v>45683</v>
      </c>
      <c r="C840" s="1" t="str">
        <f>TEXT(raw_data[[#This Row],[Order_Date]], "mmm")</f>
        <v>Jan</v>
      </c>
      <c r="D840" s="1">
        <v>45684</v>
      </c>
      <c r="E840" s="6">
        <f>raw_data[[#This Row],[Ship_Date]]-raw_data[[#This Row],[Order_Date]]</f>
        <v>1</v>
      </c>
      <c r="F840" s="6" t="str">
        <f>IF(raw_data[[#This Row],[Delivery_Days]] &lt;= 5, "On Time", "Late")</f>
        <v>On Time</v>
      </c>
      <c r="G840" t="s">
        <v>2578</v>
      </c>
      <c r="H840" t="s">
        <v>2579</v>
      </c>
      <c r="I840" t="s">
        <v>38</v>
      </c>
      <c r="J840" t="s">
        <v>63</v>
      </c>
      <c r="K840" t="s">
        <v>28</v>
      </c>
      <c r="L840" t="s">
        <v>41</v>
      </c>
      <c r="M840" t="s">
        <v>48</v>
      </c>
      <c r="N840" t="s">
        <v>31</v>
      </c>
      <c r="O840" t="s">
        <v>32</v>
      </c>
      <c r="P840">
        <v>4</v>
      </c>
      <c r="Q840">
        <v>1982.46</v>
      </c>
      <c r="R840">
        <v>5</v>
      </c>
      <c r="S840">
        <v>7533.35</v>
      </c>
      <c r="T840">
        <v>1648.82</v>
      </c>
      <c r="U840">
        <v>1267.83</v>
      </c>
      <c r="V840" s="10">
        <f>(raw_data[[#This Row],[Profit]] / (raw_data[[#This Row],[Unit_Price]]* raw_data[[#This Row],[Quantity_Sold]]))</f>
        <v>0.15988090554159981</v>
      </c>
      <c r="W840">
        <v>427</v>
      </c>
      <c r="X840" t="s">
        <v>51</v>
      </c>
      <c r="Y840" t="s">
        <v>34</v>
      </c>
      <c r="Z840">
        <v>24.98</v>
      </c>
      <c r="AA840">
        <v>2</v>
      </c>
    </row>
    <row r="841" spans="1:27" x14ac:dyDescent="0.3">
      <c r="A841" t="s">
        <v>2580</v>
      </c>
      <c r="B841" s="1">
        <v>45868</v>
      </c>
      <c r="C841" s="1" t="str">
        <f>TEXT(raw_data[[#This Row],[Order_Date]], "mmm")</f>
        <v>Jul</v>
      </c>
      <c r="D841" s="1">
        <v>45878</v>
      </c>
      <c r="E841" s="6">
        <f>raw_data[[#This Row],[Ship_Date]]-raw_data[[#This Row],[Order_Date]]</f>
        <v>10</v>
      </c>
      <c r="F841" s="6" t="str">
        <f>IF(raw_data[[#This Row],[Delivery_Days]] &lt;= 5, "On Time", "Late")</f>
        <v>Late</v>
      </c>
      <c r="G841" t="s">
        <v>2581</v>
      </c>
      <c r="H841" t="s">
        <v>2582</v>
      </c>
      <c r="I841" t="s">
        <v>26</v>
      </c>
      <c r="J841" t="s">
        <v>68</v>
      </c>
      <c r="K841" t="s">
        <v>57</v>
      </c>
      <c r="L841" t="s">
        <v>29</v>
      </c>
      <c r="M841" t="s">
        <v>150</v>
      </c>
      <c r="N841" t="s">
        <v>49</v>
      </c>
      <c r="O841" t="s">
        <v>71</v>
      </c>
      <c r="P841">
        <v>4</v>
      </c>
      <c r="Q841">
        <v>905.17</v>
      </c>
      <c r="R841">
        <v>5</v>
      </c>
      <c r="S841">
        <v>3439.65</v>
      </c>
      <c r="T841">
        <v>752.46</v>
      </c>
      <c r="U841">
        <v>580.29999999999995</v>
      </c>
      <c r="V841" s="10">
        <f>(raw_data[[#This Row],[Profit]] / (raw_data[[#This Row],[Unit_Price]]* raw_data[[#This Row],[Quantity_Sold]]))</f>
        <v>0.16027376073002861</v>
      </c>
      <c r="W841">
        <v>259</v>
      </c>
      <c r="X841" t="s">
        <v>33</v>
      </c>
      <c r="Y841" t="s">
        <v>34</v>
      </c>
      <c r="Z841">
        <v>39.049999999999997</v>
      </c>
      <c r="AA841">
        <v>1</v>
      </c>
    </row>
    <row r="842" spans="1:27" x14ac:dyDescent="0.3">
      <c r="A842" t="s">
        <v>2583</v>
      </c>
      <c r="B842" s="1">
        <v>45818</v>
      </c>
      <c r="C842" s="1" t="str">
        <f>TEXT(raw_data[[#This Row],[Order_Date]], "mmm")</f>
        <v>Jun</v>
      </c>
      <c r="D842" s="1">
        <v>45824</v>
      </c>
      <c r="E842" s="6">
        <f>raw_data[[#This Row],[Ship_Date]]-raw_data[[#This Row],[Order_Date]]</f>
        <v>6</v>
      </c>
      <c r="F842" s="6" t="str">
        <f>IF(raw_data[[#This Row],[Delivery_Days]] &lt;= 5, "On Time", "Late")</f>
        <v>Late</v>
      </c>
      <c r="G842" t="s">
        <v>2584</v>
      </c>
      <c r="H842" t="s">
        <v>2585</v>
      </c>
      <c r="I842" t="s">
        <v>47</v>
      </c>
      <c r="J842" t="s">
        <v>98</v>
      </c>
      <c r="K842" t="s">
        <v>40</v>
      </c>
      <c r="L842" t="s">
        <v>69</v>
      </c>
      <c r="M842" t="s">
        <v>117</v>
      </c>
      <c r="N842" t="s">
        <v>31</v>
      </c>
      <c r="O842" t="s">
        <v>83</v>
      </c>
      <c r="P842">
        <v>4</v>
      </c>
      <c r="Q842">
        <v>859.5</v>
      </c>
      <c r="R842">
        <v>0</v>
      </c>
      <c r="S842">
        <v>3438</v>
      </c>
      <c r="T842">
        <v>721.93</v>
      </c>
      <c r="U842">
        <v>550.28</v>
      </c>
      <c r="V842" s="10">
        <f>(raw_data[[#This Row],[Profit]] / (raw_data[[#This Row],[Unit_Price]]* raw_data[[#This Row],[Quantity_Sold]]))</f>
        <v>0.16005817335660266</v>
      </c>
      <c r="W842">
        <v>57</v>
      </c>
      <c r="X842" t="s">
        <v>51</v>
      </c>
      <c r="Y842" t="s">
        <v>34</v>
      </c>
      <c r="Z842">
        <v>5.33</v>
      </c>
      <c r="AA842">
        <v>4</v>
      </c>
    </row>
    <row r="843" spans="1:27" x14ac:dyDescent="0.3">
      <c r="A843" t="s">
        <v>2586</v>
      </c>
      <c r="B843" s="1">
        <v>45669</v>
      </c>
      <c r="C843" s="1" t="str">
        <f>TEXT(raw_data[[#This Row],[Order_Date]], "mmm")</f>
        <v>Jan</v>
      </c>
      <c r="D843" s="1">
        <v>45674</v>
      </c>
      <c r="E843" s="6">
        <f>raw_data[[#This Row],[Ship_Date]]-raw_data[[#This Row],[Order_Date]]</f>
        <v>5</v>
      </c>
      <c r="F843" s="6" t="str">
        <f>IF(raw_data[[#This Row],[Delivery_Days]] &lt;= 5, "On Time", "Late")</f>
        <v>On Time</v>
      </c>
      <c r="G843" t="s">
        <v>2587</v>
      </c>
      <c r="H843" t="s">
        <v>2588</v>
      </c>
      <c r="I843" t="s">
        <v>38</v>
      </c>
      <c r="J843" t="s">
        <v>68</v>
      </c>
      <c r="K843" t="s">
        <v>57</v>
      </c>
      <c r="L843" t="s">
        <v>29</v>
      </c>
      <c r="M843" t="s">
        <v>117</v>
      </c>
      <c r="N843" t="s">
        <v>49</v>
      </c>
      <c r="O843" t="s">
        <v>50</v>
      </c>
      <c r="P843">
        <v>5</v>
      </c>
      <c r="Q843">
        <v>752.77</v>
      </c>
      <c r="R843">
        <v>0</v>
      </c>
      <c r="S843">
        <v>3763.85</v>
      </c>
      <c r="T843">
        <v>549.71</v>
      </c>
      <c r="U843">
        <v>1015.3</v>
      </c>
      <c r="V843" s="10">
        <f>(raw_data[[#This Row],[Profit]] / (raw_data[[#This Row],[Unit_Price]]* raw_data[[#This Row],[Quantity_Sold]]))</f>
        <v>0.2697503885649003</v>
      </c>
      <c r="W843">
        <v>448</v>
      </c>
      <c r="X843" t="s">
        <v>51</v>
      </c>
      <c r="Y843" t="s">
        <v>34</v>
      </c>
      <c r="Z843">
        <v>47.81</v>
      </c>
      <c r="AA843">
        <v>3</v>
      </c>
    </row>
    <row r="844" spans="1:27" x14ac:dyDescent="0.3">
      <c r="A844" t="s">
        <v>2589</v>
      </c>
      <c r="B844" s="1">
        <v>45429</v>
      </c>
      <c r="C844" s="1" t="str">
        <f>TEXT(raw_data[[#This Row],[Order_Date]], "mmm")</f>
        <v>May</v>
      </c>
      <c r="D844" s="1">
        <v>45438</v>
      </c>
      <c r="E844" s="6">
        <f>raw_data[[#This Row],[Ship_Date]]-raw_data[[#This Row],[Order_Date]]</f>
        <v>9</v>
      </c>
      <c r="F844" s="6" t="str">
        <f>IF(raw_data[[#This Row],[Delivery_Days]] &lt;= 5, "On Time", "Late")</f>
        <v>Late</v>
      </c>
      <c r="G844" t="s">
        <v>2590</v>
      </c>
      <c r="H844" t="s">
        <v>2591</v>
      </c>
      <c r="I844" t="s">
        <v>38</v>
      </c>
      <c r="J844" t="s">
        <v>94</v>
      </c>
      <c r="K844" t="s">
        <v>28</v>
      </c>
      <c r="L844" t="s">
        <v>29</v>
      </c>
      <c r="M844" t="s">
        <v>127</v>
      </c>
      <c r="N844" t="s">
        <v>49</v>
      </c>
      <c r="O844" t="s">
        <v>50</v>
      </c>
      <c r="P844">
        <v>3</v>
      </c>
      <c r="Q844">
        <v>1702.46</v>
      </c>
      <c r="R844">
        <v>20</v>
      </c>
      <c r="S844">
        <v>4085.9</v>
      </c>
      <c r="T844">
        <v>1026.21</v>
      </c>
      <c r="U844">
        <v>1623</v>
      </c>
      <c r="V844" s="10">
        <f>(raw_data[[#This Row],[Profit]] / (raw_data[[#This Row],[Unit_Price]]* raw_data[[#This Row],[Quantity_Sold]]))</f>
        <v>0.31777545434253962</v>
      </c>
      <c r="W844">
        <v>390</v>
      </c>
      <c r="X844" t="s">
        <v>33</v>
      </c>
      <c r="Y844" t="s">
        <v>34</v>
      </c>
      <c r="Z844">
        <v>31.83</v>
      </c>
      <c r="AA844">
        <v>2</v>
      </c>
    </row>
    <row r="845" spans="1:27" x14ac:dyDescent="0.3">
      <c r="A845" t="s">
        <v>2592</v>
      </c>
      <c r="B845" s="1">
        <v>45545</v>
      </c>
      <c r="C845" s="1" t="str">
        <f>TEXT(raw_data[[#This Row],[Order_Date]], "mmm")</f>
        <v>Sep</v>
      </c>
      <c r="D845" s="1">
        <v>45554</v>
      </c>
      <c r="E845" s="6">
        <f>raw_data[[#This Row],[Ship_Date]]-raw_data[[#This Row],[Order_Date]]</f>
        <v>9</v>
      </c>
      <c r="F845" s="6" t="str">
        <f>IF(raw_data[[#This Row],[Delivery_Days]] &lt;= 5, "On Time", "Late")</f>
        <v>Late</v>
      </c>
      <c r="G845" t="s">
        <v>2593</v>
      </c>
      <c r="H845" t="s">
        <v>2594</v>
      </c>
      <c r="I845" t="s">
        <v>38</v>
      </c>
      <c r="J845" t="s">
        <v>63</v>
      </c>
      <c r="K845" t="s">
        <v>28</v>
      </c>
      <c r="L845" t="s">
        <v>69</v>
      </c>
      <c r="M845" t="s">
        <v>64</v>
      </c>
      <c r="N845" t="s">
        <v>49</v>
      </c>
      <c r="O845" t="s">
        <v>43</v>
      </c>
      <c r="P845">
        <v>3</v>
      </c>
      <c r="Q845">
        <v>859.01</v>
      </c>
      <c r="R845">
        <v>15</v>
      </c>
      <c r="S845">
        <v>2190.48</v>
      </c>
      <c r="T845">
        <v>559.84</v>
      </c>
      <c r="U845">
        <v>762.88</v>
      </c>
      <c r="V845" s="10">
        <f>(raw_data[[#This Row],[Profit]] / (raw_data[[#This Row],[Unit_Price]]* raw_data[[#This Row],[Quantity_Sold]]))</f>
        <v>0.29603070200967785</v>
      </c>
      <c r="W845">
        <v>450</v>
      </c>
      <c r="X845" t="s">
        <v>33</v>
      </c>
      <c r="Y845" t="s">
        <v>34</v>
      </c>
      <c r="Z845">
        <v>6.35</v>
      </c>
      <c r="AA845">
        <v>2</v>
      </c>
    </row>
    <row r="846" spans="1:27" x14ac:dyDescent="0.3">
      <c r="A846" t="s">
        <v>2595</v>
      </c>
      <c r="B846" s="1">
        <v>45455</v>
      </c>
      <c r="C846" s="1" t="str">
        <f>TEXT(raw_data[[#This Row],[Order_Date]], "mmm")</f>
        <v>Jun</v>
      </c>
      <c r="D846" s="1">
        <v>45456</v>
      </c>
      <c r="E846" s="6">
        <f>raw_data[[#This Row],[Ship_Date]]-raw_data[[#This Row],[Order_Date]]</f>
        <v>1</v>
      </c>
      <c r="F846" s="6" t="str">
        <f>IF(raw_data[[#This Row],[Delivery_Days]] &lt;= 5, "On Time", "Late")</f>
        <v>On Time</v>
      </c>
      <c r="G846" t="s">
        <v>2596</v>
      </c>
      <c r="H846" t="s">
        <v>2597</v>
      </c>
      <c r="I846" t="s">
        <v>62</v>
      </c>
      <c r="J846" t="s">
        <v>63</v>
      </c>
      <c r="K846" t="s">
        <v>28</v>
      </c>
      <c r="L846" t="s">
        <v>75</v>
      </c>
      <c r="M846" t="s">
        <v>117</v>
      </c>
      <c r="N846" t="s">
        <v>49</v>
      </c>
      <c r="O846" t="s">
        <v>50</v>
      </c>
      <c r="P846">
        <v>5</v>
      </c>
      <c r="Q846">
        <v>1822.51</v>
      </c>
      <c r="R846">
        <v>20</v>
      </c>
      <c r="S846">
        <v>7290.04</v>
      </c>
      <c r="T846">
        <v>1269.05</v>
      </c>
      <c r="U846">
        <v>2213.84</v>
      </c>
      <c r="V846" s="10">
        <f>(raw_data[[#This Row],[Profit]] / (raw_data[[#This Row],[Unit_Price]]* raw_data[[#This Row],[Quantity_Sold]]))</f>
        <v>0.24294407163746704</v>
      </c>
      <c r="W846">
        <v>17</v>
      </c>
      <c r="X846" t="s">
        <v>33</v>
      </c>
      <c r="Y846" t="s">
        <v>79</v>
      </c>
      <c r="Z846">
        <v>7.09</v>
      </c>
      <c r="AA846">
        <v>4</v>
      </c>
    </row>
    <row r="847" spans="1:27" x14ac:dyDescent="0.3">
      <c r="A847" t="s">
        <v>2598</v>
      </c>
      <c r="B847" s="1">
        <v>45828</v>
      </c>
      <c r="C847" s="1" t="str">
        <f>TEXT(raw_data[[#This Row],[Order_Date]], "mmm")</f>
        <v>Jun</v>
      </c>
      <c r="D847" s="1">
        <v>45830</v>
      </c>
      <c r="E847" s="6">
        <f>raw_data[[#This Row],[Ship_Date]]-raw_data[[#This Row],[Order_Date]]</f>
        <v>2</v>
      </c>
      <c r="F847" s="6" t="str">
        <f>IF(raw_data[[#This Row],[Delivery_Days]] &lt;= 5, "On Time", "Late")</f>
        <v>On Time</v>
      </c>
      <c r="G847" t="s">
        <v>2599</v>
      </c>
      <c r="H847" t="s">
        <v>2600</v>
      </c>
      <c r="I847" t="s">
        <v>26</v>
      </c>
      <c r="J847" t="s">
        <v>90</v>
      </c>
      <c r="K847" t="s">
        <v>40</v>
      </c>
      <c r="L847" t="s">
        <v>41</v>
      </c>
      <c r="M847" t="s">
        <v>70</v>
      </c>
      <c r="N847" t="s">
        <v>31</v>
      </c>
      <c r="O847" t="s">
        <v>50</v>
      </c>
      <c r="P847">
        <v>4</v>
      </c>
      <c r="Q847">
        <v>79.13</v>
      </c>
      <c r="R847">
        <v>0</v>
      </c>
      <c r="S847">
        <v>316.52</v>
      </c>
      <c r="T847">
        <v>57.45</v>
      </c>
      <c r="U847">
        <v>86.72</v>
      </c>
      <c r="V847" s="10">
        <f>(raw_data[[#This Row],[Profit]] / (raw_data[[#This Row],[Unit_Price]]* raw_data[[#This Row],[Quantity_Sold]]))</f>
        <v>0.27397952736004044</v>
      </c>
      <c r="W847">
        <v>212</v>
      </c>
      <c r="X847" t="s">
        <v>51</v>
      </c>
      <c r="Y847" t="s">
        <v>34</v>
      </c>
      <c r="Z847">
        <v>43.56</v>
      </c>
      <c r="AA847">
        <v>1</v>
      </c>
    </row>
    <row r="848" spans="1:27" x14ac:dyDescent="0.3">
      <c r="A848" t="s">
        <v>2601</v>
      </c>
      <c r="B848" s="1">
        <v>45631</v>
      </c>
      <c r="C848" s="1" t="str">
        <f>TEXT(raw_data[[#This Row],[Order_Date]], "mmm")</f>
        <v>Dec</v>
      </c>
      <c r="D848" s="1">
        <v>45640</v>
      </c>
      <c r="E848" s="6">
        <f>raw_data[[#This Row],[Ship_Date]]-raw_data[[#This Row],[Order_Date]]</f>
        <v>9</v>
      </c>
      <c r="F848" s="6" t="str">
        <f>IF(raw_data[[#This Row],[Delivery_Days]] &lt;= 5, "On Time", "Late")</f>
        <v>Late</v>
      </c>
      <c r="G848" t="s">
        <v>2602</v>
      </c>
      <c r="H848" t="s">
        <v>2603</v>
      </c>
      <c r="I848" t="s">
        <v>62</v>
      </c>
      <c r="J848" t="s">
        <v>63</v>
      </c>
      <c r="K848" t="s">
        <v>28</v>
      </c>
      <c r="L848" t="s">
        <v>75</v>
      </c>
      <c r="M848" t="s">
        <v>150</v>
      </c>
      <c r="N848" t="s">
        <v>49</v>
      </c>
      <c r="O848" t="s">
        <v>50</v>
      </c>
      <c r="P848">
        <v>5</v>
      </c>
      <c r="Q848">
        <v>1804.12</v>
      </c>
      <c r="R848">
        <v>5</v>
      </c>
      <c r="S848">
        <v>8569.57</v>
      </c>
      <c r="T848">
        <v>1257.22</v>
      </c>
      <c r="U848">
        <v>2597.77</v>
      </c>
      <c r="V848" s="10">
        <f>(raw_data[[#This Row],[Profit]] / (raw_data[[#This Row],[Unit_Price]]* raw_data[[#This Row],[Quantity_Sold]]))</f>
        <v>0.28798195242001645</v>
      </c>
      <c r="W848">
        <v>252</v>
      </c>
      <c r="X848" t="s">
        <v>33</v>
      </c>
      <c r="Y848" t="s">
        <v>34</v>
      </c>
      <c r="Z848">
        <v>14.87</v>
      </c>
      <c r="AA848">
        <v>2</v>
      </c>
    </row>
    <row r="849" spans="1:27" x14ac:dyDescent="0.3">
      <c r="A849" t="s">
        <v>2604</v>
      </c>
      <c r="B849" s="1">
        <v>45286</v>
      </c>
      <c r="C849" s="1" t="str">
        <f>TEXT(raw_data[[#This Row],[Order_Date]], "mmm")</f>
        <v>Dec</v>
      </c>
      <c r="D849" s="1">
        <v>45288</v>
      </c>
      <c r="E849" s="6">
        <f>raw_data[[#This Row],[Ship_Date]]-raw_data[[#This Row],[Order_Date]]</f>
        <v>2</v>
      </c>
      <c r="F849" s="6" t="str">
        <f>IF(raw_data[[#This Row],[Delivery_Days]] &lt;= 5, "On Time", "Late")</f>
        <v>On Time</v>
      </c>
      <c r="G849" t="s">
        <v>2605</v>
      </c>
      <c r="H849" t="s">
        <v>2606</v>
      </c>
      <c r="I849" t="s">
        <v>38</v>
      </c>
      <c r="J849" t="s">
        <v>90</v>
      </c>
      <c r="K849" t="s">
        <v>40</v>
      </c>
      <c r="L849" t="s">
        <v>41</v>
      </c>
      <c r="M849" t="s">
        <v>70</v>
      </c>
      <c r="N849" t="s">
        <v>49</v>
      </c>
      <c r="O849" t="s">
        <v>43</v>
      </c>
      <c r="P849">
        <v>7</v>
      </c>
      <c r="Q849">
        <v>1499.21</v>
      </c>
      <c r="R849">
        <v>10</v>
      </c>
      <c r="S849">
        <v>9445.02</v>
      </c>
      <c r="T849">
        <v>1298.43</v>
      </c>
      <c r="U849">
        <v>1264.9100000000001</v>
      </c>
      <c r="V849" s="10">
        <f>(raw_data[[#This Row],[Profit]] / (raw_data[[#This Row],[Unit_Price]]* raw_data[[#This Row],[Quantity_Sold]]))</f>
        <v>0.12053109875963244</v>
      </c>
      <c r="W849">
        <v>94</v>
      </c>
      <c r="X849" t="s">
        <v>51</v>
      </c>
      <c r="Y849" t="s">
        <v>79</v>
      </c>
      <c r="Z849">
        <v>36.97</v>
      </c>
      <c r="AA849">
        <v>4</v>
      </c>
    </row>
    <row r="850" spans="1:27" x14ac:dyDescent="0.3">
      <c r="A850" t="s">
        <v>2607</v>
      </c>
      <c r="B850" s="1">
        <v>45846</v>
      </c>
      <c r="C850" s="1" t="str">
        <f>TEXT(raw_data[[#This Row],[Order_Date]], "mmm")</f>
        <v>Jul</v>
      </c>
      <c r="D850" s="1">
        <v>45847</v>
      </c>
      <c r="E850" s="6">
        <f>raw_data[[#This Row],[Ship_Date]]-raw_data[[#This Row],[Order_Date]]</f>
        <v>1</v>
      </c>
      <c r="F850" s="6" t="str">
        <f>IF(raw_data[[#This Row],[Delivery_Days]] &lt;= 5, "On Time", "Late")</f>
        <v>On Time</v>
      </c>
      <c r="G850" t="s">
        <v>2608</v>
      </c>
      <c r="H850" t="s">
        <v>2609</v>
      </c>
      <c r="I850" t="s">
        <v>47</v>
      </c>
      <c r="J850" t="s">
        <v>63</v>
      </c>
      <c r="K850" t="s">
        <v>28</v>
      </c>
      <c r="L850" t="s">
        <v>41</v>
      </c>
      <c r="M850" t="s">
        <v>117</v>
      </c>
      <c r="N850" t="s">
        <v>49</v>
      </c>
      <c r="O850" t="s">
        <v>71</v>
      </c>
      <c r="P850">
        <v>3</v>
      </c>
      <c r="Q850">
        <v>872.94</v>
      </c>
      <c r="R850">
        <v>20</v>
      </c>
      <c r="S850">
        <v>2095.06</v>
      </c>
      <c r="T850">
        <v>716.62</v>
      </c>
      <c r="U850">
        <v>375.17</v>
      </c>
      <c r="V850" s="10">
        <f>(raw_data[[#This Row],[Profit]] / (raw_data[[#This Row],[Unit_Price]]* raw_data[[#This Row],[Quantity_Sold]]))</f>
        <v>0.14325917779763406</v>
      </c>
      <c r="W850">
        <v>93</v>
      </c>
      <c r="X850" t="s">
        <v>33</v>
      </c>
      <c r="Y850" t="s">
        <v>34</v>
      </c>
      <c r="Z850">
        <v>33.56</v>
      </c>
      <c r="AA850">
        <v>2</v>
      </c>
    </row>
    <row r="851" spans="1:27" x14ac:dyDescent="0.3">
      <c r="A851" t="s">
        <v>2610</v>
      </c>
      <c r="B851" s="1">
        <v>45536</v>
      </c>
      <c r="C851" s="1" t="str">
        <f>TEXT(raw_data[[#This Row],[Order_Date]], "mmm")</f>
        <v>Sep</v>
      </c>
      <c r="D851" s="1">
        <v>45540</v>
      </c>
      <c r="E851" s="6">
        <f>raw_data[[#This Row],[Ship_Date]]-raw_data[[#This Row],[Order_Date]]</f>
        <v>4</v>
      </c>
      <c r="F851" s="6" t="str">
        <f>IF(raw_data[[#This Row],[Delivery_Days]] &lt;= 5, "On Time", "Late")</f>
        <v>On Time</v>
      </c>
      <c r="G851" t="s">
        <v>2611</v>
      </c>
      <c r="H851" t="s">
        <v>2612</v>
      </c>
      <c r="I851" t="s">
        <v>47</v>
      </c>
      <c r="J851" t="s">
        <v>90</v>
      </c>
      <c r="K851" t="s">
        <v>40</v>
      </c>
      <c r="L851" t="s">
        <v>75</v>
      </c>
      <c r="M851" t="s">
        <v>117</v>
      </c>
      <c r="N851" t="s">
        <v>31</v>
      </c>
      <c r="O851" t="s">
        <v>71</v>
      </c>
      <c r="P851">
        <v>8</v>
      </c>
      <c r="Q851">
        <v>72.84</v>
      </c>
      <c r="R851">
        <v>15</v>
      </c>
      <c r="S851">
        <v>495.31</v>
      </c>
      <c r="T851">
        <v>62.45</v>
      </c>
      <c r="U851">
        <v>70.650000000000006</v>
      </c>
      <c r="V851" s="10">
        <f>(raw_data[[#This Row],[Profit]] / (raw_data[[#This Row],[Unit_Price]]* raw_data[[#This Row],[Quantity_Sold]]))</f>
        <v>0.12124176276771005</v>
      </c>
      <c r="W851">
        <v>232</v>
      </c>
      <c r="X851" t="s">
        <v>51</v>
      </c>
      <c r="Y851" t="s">
        <v>52</v>
      </c>
      <c r="Z851">
        <v>24.79</v>
      </c>
      <c r="AA851">
        <v>3</v>
      </c>
    </row>
    <row r="852" spans="1:27" x14ac:dyDescent="0.3">
      <c r="A852" t="s">
        <v>2613</v>
      </c>
      <c r="B852" s="1">
        <v>45267</v>
      </c>
      <c r="C852" s="1" t="str">
        <f>TEXT(raw_data[[#This Row],[Order_Date]], "mmm")</f>
        <v>Dec</v>
      </c>
      <c r="D852" s="1">
        <v>45269</v>
      </c>
      <c r="E852" s="6">
        <f>raw_data[[#This Row],[Ship_Date]]-raw_data[[#This Row],[Order_Date]]</f>
        <v>2</v>
      </c>
      <c r="F852" s="6" t="str">
        <f>IF(raw_data[[#This Row],[Delivery_Days]] &lt;= 5, "On Time", "Late")</f>
        <v>On Time</v>
      </c>
      <c r="G852" t="s">
        <v>2614</v>
      </c>
      <c r="H852" t="s">
        <v>2615</v>
      </c>
      <c r="I852" t="s">
        <v>62</v>
      </c>
      <c r="J852" t="s">
        <v>94</v>
      </c>
      <c r="K852" t="s">
        <v>28</v>
      </c>
      <c r="L852" t="s">
        <v>69</v>
      </c>
      <c r="M852" t="s">
        <v>127</v>
      </c>
      <c r="N852" t="s">
        <v>31</v>
      </c>
      <c r="O852" t="s">
        <v>32</v>
      </c>
      <c r="P852">
        <v>8</v>
      </c>
      <c r="Q852">
        <v>547.79999999999995</v>
      </c>
      <c r="R852">
        <v>20</v>
      </c>
      <c r="S852">
        <v>3505.92</v>
      </c>
      <c r="T852">
        <v>403.67</v>
      </c>
      <c r="U852">
        <v>922.43</v>
      </c>
      <c r="V852" s="10">
        <f>(raw_data[[#This Row],[Profit]] / (raw_data[[#This Row],[Unit_Price]]* raw_data[[#This Row],[Quantity_Sold]]))</f>
        <v>0.21048512230741148</v>
      </c>
      <c r="W852">
        <v>400</v>
      </c>
      <c r="X852" t="s">
        <v>51</v>
      </c>
      <c r="Y852" t="s">
        <v>79</v>
      </c>
      <c r="Z852">
        <v>33.9</v>
      </c>
      <c r="AA852">
        <v>5</v>
      </c>
    </row>
    <row r="853" spans="1:27" x14ac:dyDescent="0.3">
      <c r="A853" t="s">
        <v>2616</v>
      </c>
      <c r="B853" s="1">
        <v>45714</v>
      </c>
      <c r="C853" s="1" t="str">
        <f>TEXT(raw_data[[#This Row],[Order_Date]], "mmm")</f>
        <v>Feb</v>
      </c>
      <c r="D853" s="1">
        <v>45719</v>
      </c>
      <c r="E853" s="6">
        <f>raw_data[[#This Row],[Ship_Date]]-raw_data[[#This Row],[Order_Date]]</f>
        <v>5</v>
      </c>
      <c r="F853" s="6" t="str">
        <f>IF(raw_data[[#This Row],[Delivery_Days]] &lt;= 5, "On Time", "Late")</f>
        <v>On Time</v>
      </c>
      <c r="G853" t="s">
        <v>2617</v>
      </c>
      <c r="H853" t="s">
        <v>2618</v>
      </c>
      <c r="I853" t="s">
        <v>38</v>
      </c>
      <c r="J853" t="s">
        <v>90</v>
      </c>
      <c r="K853" t="s">
        <v>40</v>
      </c>
      <c r="L853" t="s">
        <v>29</v>
      </c>
      <c r="M853" t="s">
        <v>137</v>
      </c>
      <c r="N853" t="s">
        <v>31</v>
      </c>
      <c r="O853" t="s">
        <v>43</v>
      </c>
      <c r="P853">
        <v>2</v>
      </c>
      <c r="Q853">
        <v>1951.42</v>
      </c>
      <c r="R853">
        <v>0</v>
      </c>
      <c r="S853">
        <v>3902.84</v>
      </c>
      <c r="T853">
        <v>1493.11</v>
      </c>
      <c r="U853">
        <v>916.62</v>
      </c>
      <c r="V853" s="10">
        <f>(raw_data[[#This Row],[Profit]] / (raw_data[[#This Row],[Unit_Price]]* raw_data[[#This Row],[Quantity_Sold]]))</f>
        <v>0.23485974316139016</v>
      </c>
      <c r="W853">
        <v>231</v>
      </c>
      <c r="X853" t="s">
        <v>51</v>
      </c>
      <c r="Y853" t="s">
        <v>52</v>
      </c>
      <c r="Z853">
        <v>49.29</v>
      </c>
      <c r="AA853">
        <v>1</v>
      </c>
    </row>
    <row r="854" spans="1:27" x14ac:dyDescent="0.3">
      <c r="A854" t="s">
        <v>2619</v>
      </c>
      <c r="B854" s="1">
        <v>45302</v>
      </c>
      <c r="C854" s="1" t="str">
        <f>TEXT(raw_data[[#This Row],[Order_Date]], "mmm")</f>
        <v>Jan</v>
      </c>
      <c r="D854" s="1">
        <v>45308</v>
      </c>
      <c r="E854" s="6">
        <f>raw_data[[#This Row],[Ship_Date]]-raw_data[[#This Row],[Order_Date]]</f>
        <v>6</v>
      </c>
      <c r="F854" s="6" t="str">
        <f>IF(raw_data[[#This Row],[Delivery_Days]] &lt;= 5, "On Time", "Late")</f>
        <v>Late</v>
      </c>
      <c r="G854" t="s">
        <v>2620</v>
      </c>
      <c r="H854" t="s">
        <v>2621</v>
      </c>
      <c r="I854" t="s">
        <v>38</v>
      </c>
      <c r="J854" t="s">
        <v>90</v>
      </c>
      <c r="K854" t="s">
        <v>40</v>
      </c>
      <c r="L854" t="s">
        <v>75</v>
      </c>
      <c r="M854" t="s">
        <v>42</v>
      </c>
      <c r="N854" t="s">
        <v>49</v>
      </c>
      <c r="O854" t="s">
        <v>83</v>
      </c>
      <c r="P854">
        <v>4</v>
      </c>
      <c r="Q854">
        <v>430.01</v>
      </c>
      <c r="R854">
        <v>0</v>
      </c>
      <c r="S854">
        <v>1720.04</v>
      </c>
      <c r="T854">
        <v>283.64</v>
      </c>
      <c r="U854">
        <v>585.48</v>
      </c>
      <c r="V854" s="10">
        <f>(raw_data[[#This Row],[Profit]] / (raw_data[[#This Row],[Unit_Price]]* raw_data[[#This Row],[Quantity_Sold]]))</f>
        <v>0.34038743285039885</v>
      </c>
      <c r="W854">
        <v>185</v>
      </c>
      <c r="X854" t="s">
        <v>33</v>
      </c>
      <c r="Y854" t="s">
        <v>52</v>
      </c>
      <c r="Z854">
        <v>47.62</v>
      </c>
      <c r="AA854">
        <v>5</v>
      </c>
    </row>
    <row r="855" spans="1:27" x14ac:dyDescent="0.3">
      <c r="A855" t="s">
        <v>2622</v>
      </c>
      <c r="B855" s="1">
        <v>45831</v>
      </c>
      <c r="C855" s="1" t="str">
        <f>TEXT(raw_data[[#This Row],[Order_Date]], "mmm")</f>
        <v>Jun</v>
      </c>
      <c r="D855" s="1">
        <v>45834</v>
      </c>
      <c r="E855" s="6">
        <f>raw_data[[#This Row],[Ship_Date]]-raw_data[[#This Row],[Order_Date]]</f>
        <v>3</v>
      </c>
      <c r="F855" s="6" t="str">
        <f>IF(raw_data[[#This Row],[Delivery_Days]] &lt;= 5, "On Time", "Late")</f>
        <v>On Time</v>
      </c>
      <c r="G855" t="s">
        <v>2623</v>
      </c>
      <c r="H855" t="s">
        <v>2624</v>
      </c>
      <c r="I855" t="s">
        <v>47</v>
      </c>
      <c r="J855" t="s">
        <v>90</v>
      </c>
      <c r="K855" t="s">
        <v>40</v>
      </c>
      <c r="L855" t="s">
        <v>69</v>
      </c>
      <c r="M855" t="s">
        <v>127</v>
      </c>
      <c r="N855" t="s">
        <v>49</v>
      </c>
      <c r="O855" t="s">
        <v>43</v>
      </c>
      <c r="P855">
        <v>3</v>
      </c>
      <c r="Q855">
        <v>245.27</v>
      </c>
      <c r="R855">
        <v>20</v>
      </c>
      <c r="S855">
        <v>588.65</v>
      </c>
      <c r="T855">
        <v>163.81</v>
      </c>
      <c r="U855">
        <v>195.5</v>
      </c>
      <c r="V855" s="10">
        <f>(raw_data[[#This Row],[Profit]] / (raw_data[[#This Row],[Unit_Price]]* raw_data[[#This Row],[Quantity_Sold]]))</f>
        <v>0.26569358937769261</v>
      </c>
      <c r="W855">
        <v>25</v>
      </c>
      <c r="X855" t="s">
        <v>51</v>
      </c>
      <c r="Y855" t="s">
        <v>79</v>
      </c>
      <c r="Z855">
        <v>22.54</v>
      </c>
      <c r="AA855">
        <v>5</v>
      </c>
    </row>
    <row r="856" spans="1:27" x14ac:dyDescent="0.3">
      <c r="A856" t="s">
        <v>2625</v>
      </c>
      <c r="B856" s="1">
        <v>45434</v>
      </c>
      <c r="C856" s="1" t="str">
        <f>TEXT(raw_data[[#This Row],[Order_Date]], "mmm")</f>
        <v>May</v>
      </c>
      <c r="D856" s="1">
        <v>45443</v>
      </c>
      <c r="E856" s="6">
        <f>raw_data[[#This Row],[Ship_Date]]-raw_data[[#This Row],[Order_Date]]</f>
        <v>9</v>
      </c>
      <c r="F856" s="6" t="str">
        <f>IF(raw_data[[#This Row],[Delivery_Days]] &lt;= 5, "On Time", "Late")</f>
        <v>Late</v>
      </c>
      <c r="G856" t="s">
        <v>2626</v>
      </c>
      <c r="H856" t="s">
        <v>2627</v>
      </c>
      <c r="I856" t="s">
        <v>62</v>
      </c>
      <c r="J856" t="s">
        <v>68</v>
      </c>
      <c r="K856" t="s">
        <v>57</v>
      </c>
      <c r="L856" t="s">
        <v>75</v>
      </c>
      <c r="M856" t="s">
        <v>150</v>
      </c>
      <c r="N856" t="s">
        <v>49</v>
      </c>
      <c r="O856" t="s">
        <v>83</v>
      </c>
      <c r="P856">
        <v>5</v>
      </c>
      <c r="Q856">
        <v>677.75</v>
      </c>
      <c r="R856">
        <v>0</v>
      </c>
      <c r="S856">
        <v>3388.75</v>
      </c>
      <c r="T856">
        <v>421.87</v>
      </c>
      <c r="U856">
        <v>1279.4000000000001</v>
      </c>
      <c r="V856" s="10">
        <f>(raw_data[[#This Row],[Profit]] / (raw_data[[#This Row],[Unit_Price]]* raw_data[[#This Row],[Quantity_Sold]]))</f>
        <v>0.37754334194024347</v>
      </c>
      <c r="W856">
        <v>304</v>
      </c>
      <c r="X856" t="s">
        <v>33</v>
      </c>
      <c r="Y856" t="s">
        <v>34</v>
      </c>
      <c r="Z856">
        <v>38.979999999999997</v>
      </c>
      <c r="AA856">
        <v>2</v>
      </c>
    </row>
    <row r="857" spans="1:27" x14ac:dyDescent="0.3">
      <c r="A857" t="s">
        <v>2628</v>
      </c>
      <c r="B857" s="1">
        <v>45233</v>
      </c>
      <c r="C857" s="1" t="str">
        <f>TEXT(raw_data[[#This Row],[Order_Date]], "mmm")</f>
        <v>Nov</v>
      </c>
      <c r="D857" s="1">
        <v>45240</v>
      </c>
      <c r="E857" s="6">
        <f>raw_data[[#This Row],[Ship_Date]]-raw_data[[#This Row],[Order_Date]]</f>
        <v>7</v>
      </c>
      <c r="F857" s="6" t="str">
        <f>IF(raw_data[[#This Row],[Delivery_Days]] &lt;= 5, "On Time", "Late")</f>
        <v>Late</v>
      </c>
      <c r="G857" t="s">
        <v>2629</v>
      </c>
      <c r="H857" t="s">
        <v>2630</v>
      </c>
      <c r="I857" t="s">
        <v>47</v>
      </c>
      <c r="J857" t="s">
        <v>90</v>
      </c>
      <c r="K857" t="s">
        <v>40</v>
      </c>
      <c r="L857" t="s">
        <v>75</v>
      </c>
      <c r="M857" t="s">
        <v>127</v>
      </c>
      <c r="N857" t="s">
        <v>49</v>
      </c>
      <c r="O857" t="s">
        <v>71</v>
      </c>
      <c r="P857">
        <v>4</v>
      </c>
      <c r="Q857">
        <v>1540.96</v>
      </c>
      <c r="R857">
        <v>15</v>
      </c>
      <c r="S857">
        <v>5239.26</v>
      </c>
      <c r="T857">
        <v>1288.08</v>
      </c>
      <c r="U857">
        <v>859.79</v>
      </c>
      <c r="V857" s="10">
        <f>(raw_data[[#This Row],[Profit]] / (raw_data[[#This Row],[Unit_Price]]* raw_data[[#This Row],[Quantity_Sold]]))</f>
        <v>0.13948934430484891</v>
      </c>
      <c r="W857">
        <v>427</v>
      </c>
      <c r="X857" t="s">
        <v>51</v>
      </c>
      <c r="Y857" t="s">
        <v>34</v>
      </c>
      <c r="Z857">
        <v>15.18</v>
      </c>
      <c r="AA857">
        <v>3</v>
      </c>
    </row>
    <row r="858" spans="1:27" x14ac:dyDescent="0.3">
      <c r="A858" t="s">
        <v>2631</v>
      </c>
      <c r="B858" s="1">
        <v>45347</v>
      </c>
      <c r="C858" s="1" t="str">
        <f>TEXT(raw_data[[#This Row],[Order_Date]], "mmm")</f>
        <v>Feb</v>
      </c>
      <c r="D858" s="1">
        <v>45350</v>
      </c>
      <c r="E858" s="6">
        <f>raw_data[[#This Row],[Ship_Date]]-raw_data[[#This Row],[Order_Date]]</f>
        <v>3</v>
      </c>
      <c r="F858" s="6" t="str">
        <f>IF(raw_data[[#This Row],[Delivery_Days]] &lt;= 5, "On Time", "Late")</f>
        <v>On Time</v>
      </c>
      <c r="G858" t="s">
        <v>2632</v>
      </c>
      <c r="H858" t="s">
        <v>2633</v>
      </c>
      <c r="I858" t="s">
        <v>62</v>
      </c>
      <c r="J858" t="s">
        <v>90</v>
      </c>
      <c r="K858" t="s">
        <v>40</v>
      </c>
      <c r="L858" t="s">
        <v>75</v>
      </c>
      <c r="M858" t="s">
        <v>70</v>
      </c>
      <c r="N858" t="s">
        <v>31</v>
      </c>
      <c r="O858" t="s">
        <v>32</v>
      </c>
      <c r="P858">
        <v>10</v>
      </c>
      <c r="Q858">
        <v>1465.66</v>
      </c>
      <c r="R858">
        <v>5</v>
      </c>
      <c r="S858">
        <v>13923.77</v>
      </c>
      <c r="T858">
        <v>969.9</v>
      </c>
      <c r="U858">
        <v>4709.72</v>
      </c>
      <c r="V858" s="10">
        <f>(raw_data[[#This Row],[Profit]] / (raw_data[[#This Row],[Unit_Price]]* raw_data[[#This Row],[Quantity_Sold]]))</f>
        <v>0.32133782732693805</v>
      </c>
      <c r="W858">
        <v>326</v>
      </c>
      <c r="X858" t="s">
        <v>33</v>
      </c>
      <c r="Y858" t="s">
        <v>52</v>
      </c>
      <c r="Z858">
        <v>19</v>
      </c>
      <c r="AA858">
        <v>1</v>
      </c>
    </row>
    <row r="859" spans="1:27" x14ac:dyDescent="0.3">
      <c r="A859" t="s">
        <v>2634</v>
      </c>
      <c r="B859" s="1">
        <v>45226</v>
      </c>
      <c r="C859" s="1" t="str">
        <f>TEXT(raw_data[[#This Row],[Order_Date]], "mmm")</f>
        <v>Oct</v>
      </c>
      <c r="D859" s="1">
        <v>45234</v>
      </c>
      <c r="E859" s="6">
        <f>raw_data[[#This Row],[Ship_Date]]-raw_data[[#This Row],[Order_Date]]</f>
        <v>8</v>
      </c>
      <c r="F859" s="6" t="str">
        <f>IF(raw_data[[#This Row],[Delivery_Days]] &lt;= 5, "On Time", "Late")</f>
        <v>Late</v>
      </c>
      <c r="G859" t="s">
        <v>2635</v>
      </c>
      <c r="H859" t="s">
        <v>2636</v>
      </c>
      <c r="I859" t="s">
        <v>38</v>
      </c>
      <c r="J859" t="s">
        <v>98</v>
      </c>
      <c r="K859" t="s">
        <v>40</v>
      </c>
      <c r="L859" t="s">
        <v>41</v>
      </c>
      <c r="M859" t="s">
        <v>150</v>
      </c>
      <c r="N859" t="s">
        <v>49</v>
      </c>
      <c r="O859" t="s">
        <v>43</v>
      </c>
      <c r="P859">
        <v>2</v>
      </c>
      <c r="Q859">
        <v>632.70000000000005</v>
      </c>
      <c r="R859">
        <v>20</v>
      </c>
      <c r="S859">
        <v>1012.32</v>
      </c>
      <c r="T859">
        <v>520.63</v>
      </c>
      <c r="U859">
        <v>179.31</v>
      </c>
      <c r="V859" s="10">
        <f>(raw_data[[#This Row],[Profit]] / (raw_data[[#This Row],[Unit_Price]]* raw_data[[#This Row],[Quantity_Sold]]))</f>
        <v>0.14170222854433379</v>
      </c>
      <c r="W859">
        <v>448</v>
      </c>
      <c r="X859" t="s">
        <v>51</v>
      </c>
      <c r="Y859" t="s">
        <v>34</v>
      </c>
      <c r="Z859">
        <v>22.17</v>
      </c>
      <c r="AA859">
        <v>3</v>
      </c>
    </row>
    <row r="860" spans="1:27" x14ac:dyDescent="0.3">
      <c r="A860" t="s">
        <v>2637</v>
      </c>
      <c r="B860" s="1">
        <v>45364</v>
      </c>
      <c r="C860" s="1" t="str">
        <f>TEXT(raw_data[[#This Row],[Order_Date]], "mmm")</f>
        <v>Mar</v>
      </c>
      <c r="D860" s="1">
        <v>45366</v>
      </c>
      <c r="E860" s="6">
        <f>raw_data[[#This Row],[Ship_Date]]-raw_data[[#This Row],[Order_Date]]</f>
        <v>2</v>
      </c>
      <c r="F860" s="6" t="str">
        <f>IF(raw_data[[#This Row],[Delivery_Days]] &lt;= 5, "On Time", "Late")</f>
        <v>On Time</v>
      </c>
      <c r="G860" t="s">
        <v>2638</v>
      </c>
      <c r="H860" t="s">
        <v>2639</v>
      </c>
      <c r="I860" t="s">
        <v>26</v>
      </c>
      <c r="J860" t="s">
        <v>27</v>
      </c>
      <c r="K860" t="s">
        <v>28</v>
      </c>
      <c r="L860" t="s">
        <v>75</v>
      </c>
      <c r="M860" t="s">
        <v>48</v>
      </c>
      <c r="N860" t="s">
        <v>31</v>
      </c>
      <c r="O860" t="s">
        <v>71</v>
      </c>
      <c r="P860">
        <v>8</v>
      </c>
      <c r="Q860">
        <v>1190.71</v>
      </c>
      <c r="R860">
        <v>10</v>
      </c>
      <c r="S860">
        <v>8573.11</v>
      </c>
      <c r="T860">
        <v>794.67</v>
      </c>
      <c r="U860">
        <v>2851.49</v>
      </c>
      <c r="V860" s="10">
        <f>(raw_data[[#This Row],[Profit]] / (raw_data[[#This Row],[Unit_Price]]* raw_data[[#This Row],[Quantity_Sold]]))</f>
        <v>0.29934765811994524</v>
      </c>
      <c r="W860">
        <v>445</v>
      </c>
      <c r="X860" t="s">
        <v>51</v>
      </c>
      <c r="Y860" t="s">
        <v>52</v>
      </c>
      <c r="Z860">
        <v>48.35</v>
      </c>
      <c r="AA860">
        <v>4</v>
      </c>
    </row>
    <row r="861" spans="1:27" x14ac:dyDescent="0.3">
      <c r="A861" t="s">
        <v>2640</v>
      </c>
      <c r="B861" s="1">
        <v>45383</v>
      </c>
      <c r="C861" s="1" t="str">
        <f>TEXT(raw_data[[#This Row],[Order_Date]], "mmm")</f>
        <v>Apr</v>
      </c>
      <c r="D861" s="1">
        <v>45389</v>
      </c>
      <c r="E861" s="6">
        <f>raw_data[[#This Row],[Ship_Date]]-raw_data[[#This Row],[Order_Date]]</f>
        <v>6</v>
      </c>
      <c r="F861" s="6" t="str">
        <f>IF(raw_data[[#This Row],[Delivery_Days]] &lt;= 5, "On Time", "Late")</f>
        <v>Late</v>
      </c>
      <c r="G861" t="s">
        <v>2641</v>
      </c>
      <c r="H861" t="s">
        <v>2642</v>
      </c>
      <c r="I861" t="s">
        <v>47</v>
      </c>
      <c r="J861" t="s">
        <v>39</v>
      </c>
      <c r="K861" t="s">
        <v>40</v>
      </c>
      <c r="L861" t="s">
        <v>29</v>
      </c>
      <c r="M861" t="s">
        <v>30</v>
      </c>
      <c r="N861" t="s">
        <v>31</v>
      </c>
      <c r="O861" t="s">
        <v>43</v>
      </c>
      <c r="P861">
        <v>5</v>
      </c>
      <c r="Q861">
        <v>1692.53</v>
      </c>
      <c r="R861">
        <v>10</v>
      </c>
      <c r="S861">
        <v>7616.39</v>
      </c>
      <c r="T861">
        <v>1340.62</v>
      </c>
      <c r="U861">
        <v>1583.6</v>
      </c>
      <c r="V861" s="10">
        <f>(raw_data[[#This Row],[Profit]] / (raw_data[[#This Row],[Unit_Price]]* raw_data[[#This Row],[Quantity_Sold]]))</f>
        <v>0.18712814543907641</v>
      </c>
      <c r="W861">
        <v>42</v>
      </c>
      <c r="X861" t="s">
        <v>33</v>
      </c>
      <c r="Y861" t="s">
        <v>34</v>
      </c>
      <c r="Z861">
        <v>37.090000000000003</v>
      </c>
      <c r="AA861">
        <v>4</v>
      </c>
    </row>
    <row r="862" spans="1:27" x14ac:dyDescent="0.3">
      <c r="A862" t="s">
        <v>2643</v>
      </c>
      <c r="B862" s="1">
        <v>45419</v>
      </c>
      <c r="C862" s="1" t="str">
        <f>TEXT(raw_data[[#This Row],[Order_Date]], "mmm")</f>
        <v>May</v>
      </c>
      <c r="D862" s="1">
        <v>45427</v>
      </c>
      <c r="E862" s="6">
        <f>raw_data[[#This Row],[Ship_Date]]-raw_data[[#This Row],[Order_Date]]</f>
        <v>8</v>
      </c>
      <c r="F862" s="6" t="str">
        <f>IF(raw_data[[#This Row],[Delivery_Days]] &lt;= 5, "On Time", "Late")</f>
        <v>Late</v>
      </c>
      <c r="G862" t="s">
        <v>2644</v>
      </c>
      <c r="H862" t="s">
        <v>2645</v>
      </c>
      <c r="I862" t="s">
        <v>47</v>
      </c>
      <c r="J862" t="s">
        <v>56</v>
      </c>
      <c r="K862" t="s">
        <v>57</v>
      </c>
      <c r="L862" t="s">
        <v>75</v>
      </c>
      <c r="M862" t="s">
        <v>137</v>
      </c>
      <c r="N862" t="s">
        <v>31</v>
      </c>
      <c r="O862" t="s">
        <v>32</v>
      </c>
      <c r="P862">
        <v>5</v>
      </c>
      <c r="Q862">
        <v>1202.6099999999999</v>
      </c>
      <c r="R862">
        <v>0</v>
      </c>
      <c r="S862">
        <v>6013.05</v>
      </c>
      <c r="T862">
        <v>1081.3800000000001</v>
      </c>
      <c r="U862">
        <v>606.15</v>
      </c>
      <c r="V862" s="10">
        <f>(raw_data[[#This Row],[Profit]] / (raw_data[[#This Row],[Unit_Price]]* raw_data[[#This Row],[Quantity_Sold]]))</f>
        <v>0.10080574749918927</v>
      </c>
      <c r="W862">
        <v>308</v>
      </c>
      <c r="X862" t="s">
        <v>33</v>
      </c>
      <c r="Y862" t="s">
        <v>52</v>
      </c>
      <c r="Z862">
        <v>42.72</v>
      </c>
      <c r="AA862">
        <v>1</v>
      </c>
    </row>
    <row r="863" spans="1:27" x14ac:dyDescent="0.3">
      <c r="A863" t="s">
        <v>2646</v>
      </c>
      <c r="B863" s="1">
        <v>45892</v>
      </c>
      <c r="C863" s="1" t="str">
        <f>TEXT(raw_data[[#This Row],[Order_Date]], "mmm")</f>
        <v>Aug</v>
      </c>
      <c r="D863" s="1">
        <v>45893</v>
      </c>
      <c r="E863" s="6">
        <f>raw_data[[#This Row],[Ship_Date]]-raw_data[[#This Row],[Order_Date]]</f>
        <v>1</v>
      </c>
      <c r="F863" s="6" t="str">
        <f>IF(raw_data[[#This Row],[Delivery_Days]] &lt;= 5, "On Time", "Late")</f>
        <v>On Time</v>
      </c>
      <c r="G863" t="s">
        <v>2647</v>
      </c>
      <c r="H863" t="s">
        <v>2648</v>
      </c>
      <c r="I863" t="s">
        <v>62</v>
      </c>
      <c r="J863" t="s">
        <v>27</v>
      </c>
      <c r="K863" t="s">
        <v>28</v>
      </c>
      <c r="L863" t="s">
        <v>29</v>
      </c>
      <c r="M863" t="s">
        <v>137</v>
      </c>
      <c r="N863" t="s">
        <v>31</v>
      </c>
      <c r="O863" t="s">
        <v>50</v>
      </c>
      <c r="P863">
        <v>10</v>
      </c>
      <c r="Q863">
        <v>753.37</v>
      </c>
      <c r="R863">
        <v>15</v>
      </c>
      <c r="S863">
        <v>6403.64</v>
      </c>
      <c r="T863">
        <v>636.29</v>
      </c>
      <c r="U863">
        <v>995.18</v>
      </c>
      <c r="V863" s="10">
        <f>(raw_data[[#This Row],[Profit]] / (raw_data[[#This Row],[Unit_Price]]* raw_data[[#This Row],[Quantity_Sold]]))</f>
        <v>0.1320971103176394</v>
      </c>
      <c r="W863">
        <v>293</v>
      </c>
      <c r="X863" t="s">
        <v>33</v>
      </c>
      <c r="Y863" t="s">
        <v>79</v>
      </c>
      <c r="Z863">
        <v>41.59</v>
      </c>
      <c r="AA863">
        <v>4</v>
      </c>
    </row>
    <row r="864" spans="1:27" x14ac:dyDescent="0.3">
      <c r="A864" t="s">
        <v>2649</v>
      </c>
      <c r="B864" s="1">
        <v>45290</v>
      </c>
      <c r="C864" s="1" t="str">
        <f>TEXT(raw_data[[#This Row],[Order_Date]], "mmm")</f>
        <v>Dec</v>
      </c>
      <c r="D864" s="1">
        <v>45297</v>
      </c>
      <c r="E864" s="6">
        <f>raw_data[[#This Row],[Ship_Date]]-raw_data[[#This Row],[Order_Date]]</f>
        <v>7</v>
      </c>
      <c r="F864" s="6" t="str">
        <f>IF(raw_data[[#This Row],[Delivery_Days]] &lt;= 5, "On Time", "Late")</f>
        <v>Late</v>
      </c>
      <c r="G864" t="s">
        <v>2650</v>
      </c>
      <c r="H864" t="s">
        <v>2651</v>
      </c>
      <c r="I864" t="s">
        <v>26</v>
      </c>
      <c r="J864" t="s">
        <v>39</v>
      </c>
      <c r="K864" t="s">
        <v>40</v>
      </c>
      <c r="L864" t="s">
        <v>41</v>
      </c>
      <c r="M864" t="s">
        <v>64</v>
      </c>
      <c r="N864" t="s">
        <v>31</v>
      </c>
      <c r="O864" t="s">
        <v>43</v>
      </c>
      <c r="P864">
        <v>6</v>
      </c>
      <c r="Q864">
        <v>402.44</v>
      </c>
      <c r="R864">
        <v>0</v>
      </c>
      <c r="S864">
        <v>2414.64</v>
      </c>
      <c r="T864">
        <v>276.75</v>
      </c>
      <c r="U864">
        <v>754.14</v>
      </c>
      <c r="V864" s="10">
        <f>(raw_data[[#This Row],[Profit]] / (raw_data[[#This Row],[Unit_Price]]* raw_data[[#This Row],[Quantity_Sold]]))</f>
        <v>0.31231984892157838</v>
      </c>
      <c r="W864">
        <v>183</v>
      </c>
      <c r="X864" t="s">
        <v>51</v>
      </c>
      <c r="Y864" t="s">
        <v>79</v>
      </c>
      <c r="Z864">
        <v>48.81</v>
      </c>
      <c r="AA864">
        <v>2</v>
      </c>
    </row>
    <row r="865" spans="1:27" x14ac:dyDescent="0.3">
      <c r="A865" t="s">
        <v>2652</v>
      </c>
      <c r="B865" s="1">
        <v>45839</v>
      </c>
      <c r="C865" s="1" t="str">
        <f>TEXT(raw_data[[#This Row],[Order_Date]], "mmm")</f>
        <v>Jul</v>
      </c>
      <c r="D865" s="1">
        <v>45848</v>
      </c>
      <c r="E865" s="6">
        <f>raw_data[[#This Row],[Ship_Date]]-raw_data[[#This Row],[Order_Date]]</f>
        <v>9</v>
      </c>
      <c r="F865" s="6" t="str">
        <f>IF(raw_data[[#This Row],[Delivery_Days]] &lt;= 5, "On Time", "Late")</f>
        <v>Late</v>
      </c>
      <c r="G865" t="s">
        <v>2653</v>
      </c>
      <c r="H865" t="s">
        <v>2654</v>
      </c>
      <c r="I865" t="s">
        <v>62</v>
      </c>
      <c r="J865" t="s">
        <v>63</v>
      </c>
      <c r="K865" t="s">
        <v>28</v>
      </c>
      <c r="L865" t="s">
        <v>75</v>
      </c>
      <c r="M865" t="s">
        <v>58</v>
      </c>
      <c r="N865" t="s">
        <v>31</v>
      </c>
      <c r="O865" t="s">
        <v>43</v>
      </c>
      <c r="P865">
        <v>5</v>
      </c>
      <c r="Q865">
        <v>682.8</v>
      </c>
      <c r="R865">
        <v>5</v>
      </c>
      <c r="S865">
        <v>3243.3</v>
      </c>
      <c r="T865">
        <v>452.57</v>
      </c>
      <c r="U865">
        <v>1093.5899999999999</v>
      </c>
      <c r="V865" s="10">
        <f>(raw_data[[#This Row],[Profit]] / (raw_data[[#This Row],[Unit_Price]]* raw_data[[#This Row],[Quantity_Sold]]))</f>
        <v>0.32032513181019329</v>
      </c>
      <c r="W865">
        <v>399</v>
      </c>
      <c r="X865" t="s">
        <v>33</v>
      </c>
      <c r="Y865" t="s">
        <v>79</v>
      </c>
      <c r="Z865">
        <v>43.55</v>
      </c>
      <c r="AA865">
        <v>3</v>
      </c>
    </row>
    <row r="866" spans="1:27" x14ac:dyDescent="0.3">
      <c r="A866" t="s">
        <v>2655</v>
      </c>
      <c r="B866" s="1">
        <v>45504</v>
      </c>
      <c r="C866" s="1" t="str">
        <f>TEXT(raw_data[[#This Row],[Order_Date]], "mmm")</f>
        <v>Jul</v>
      </c>
      <c r="D866" s="1">
        <v>45510</v>
      </c>
      <c r="E866" s="6">
        <f>raw_data[[#This Row],[Ship_Date]]-raw_data[[#This Row],[Order_Date]]</f>
        <v>6</v>
      </c>
      <c r="F866" s="6" t="str">
        <f>IF(raw_data[[#This Row],[Delivery_Days]] &lt;= 5, "On Time", "Late")</f>
        <v>Late</v>
      </c>
      <c r="G866" t="s">
        <v>2656</v>
      </c>
      <c r="H866" t="s">
        <v>2657</v>
      </c>
      <c r="I866" t="s">
        <v>47</v>
      </c>
      <c r="J866" t="s">
        <v>94</v>
      </c>
      <c r="K866" t="s">
        <v>28</v>
      </c>
      <c r="L866" t="s">
        <v>41</v>
      </c>
      <c r="M866" t="s">
        <v>117</v>
      </c>
      <c r="N866" t="s">
        <v>49</v>
      </c>
      <c r="O866" t="s">
        <v>50</v>
      </c>
      <c r="P866">
        <v>2</v>
      </c>
      <c r="Q866">
        <v>1665.93</v>
      </c>
      <c r="R866">
        <v>0</v>
      </c>
      <c r="S866">
        <v>3331.86</v>
      </c>
      <c r="T866">
        <v>1319.14</v>
      </c>
      <c r="U866">
        <v>693.58</v>
      </c>
      <c r="V866" s="10">
        <f>(raw_data[[#This Row],[Profit]] / (raw_data[[#This Row],[Unit_Price]]* raw_data[[#This Row],[Quantity_Sold]]))</f>
        <v>0.20816600937614427</v>
      </c>
      <c r="W866">
        <v>103</v>
      </c>
      <c r="X866" t="s">
        <v>51</v>
      </c>
      <c r="Y866" t="s">
        <v>52</v>
      </c>
      <c r="Z866">
        <v>26.84</v>
      </c>
      <c r="AA866">
        <v>3</v>
      </c>
    </row>
    <row r="867" spans="1:27" x14ac:dyDescent="0.3">
      <c r="A867" t="s">
        <v>2658</v>
      </c>
      <c r="B867" s="1">
        <v>45579</v>
      </c>
      <c r="C867" s="1" t="str">
        <f>TEXT(raw_data[[#This Row],[Order_Date]], "mmm")</f>
        <v>Oct</v>
      </c>
      <c r="D867" s="1">
        <v>45589</v>
      </c>
      <c r="E867" s="6">
        <f>raw_data[[#This Row],[Ship_Date]]-raw_data[[#This Row],[Order_Date]]</f>
        <v>10</v>
      </c>
      <c r="F867" s="6" t="str">
        <f>IF(raw_data[[#This Row],[Delivery_Days]] &lt;= 5, "On Time", "Late")</f>
        <v>Late</v>
      </c>
      <c r="G867" t="s">
        <v>2659</v>
      </c>
      <c r="H867" t="s">
        <v>2660</v>
      </c>
      <c r="I867" t="s">
        <v>62</v>
      </c>
      <c r="J867" t="s">
        <v>98</v>
      </c>
      <c r="K867" t="s">
        <v>40</v>
      </c>
      <c r="L867" t="s">
        <v>69</v>
      </c>
      <c r="M867" t="s">
        <v>127</v>
      </c>
      <c r="N867" t="s">
        <v>31</v>
      </c>
      <c r="O867" t="s">
        <v>83</v>
      </c>
      <c r="P867">
        <v>6</v>
      </c>
      <c r="Q867">
        <v>1920.65</v>
      </c>
      <c r="R867">
        <v>0</v>
      </c>
      <c r="S867">
        <v>11523.9</v>
      </c>
      <c r="T867">
        <v>1216.6199999999999</v>
      </c>
      <c r="U867">
        <v>4224.18</v>
      </c>
      <c r="V867" s="10">
        <f>(raw_data[[#This Row],[Profit]] / (raw_data[[#This Row],[Unit_Price]]* raw_data[[#This Row],[Quantity_Sold]]))</f>
        <v>0.36655819644391219</v>
      </c>
      <c r="W867">
        <v>275</v>
      </c>
      <c r="X867" t="s">
        <v>33</v>
      </c>
      <c r="Y867" t="s">
        <v>79</v>
      </c>
      <c r="Z867">
        <v>32.83</v>
      </c>
      <c r="AA867">
        <v>1</v>
      </c>
    </row>
    <row r="868" spans="1:27" x14ac:dyDescent="0.3">
      <c r="A868" t="s">
        <v>2661</v>
      </c>
      <c r="B868" s="1">
        <v>45893</v>
      </c>
      <c r="C868" s="1" t="str">
        <f>TEXT(raw_data[[#This Row],[Order_Date]], "mmm")</f>
        <v>Aug</v>
      </c>
      <c r="D868" s="1">
        <v>45899</v>
      </c>
      <c r="E868" s="6">
        <f>raw_data[[#This Row],[Ship_Date]]-raw_data[[#This Row],[Order_Date]]</f>
        <v>6</v>
      </c>
      <c r="F868" s="6" t="str">
        <f>IF(raw_data[[#This Row],[Delivery_Days]] &lt;= 5, "On Time", "Late")</f>
        <v>Late</v>
      </c>
      <c r="G868" t="s">
        <v>2662</v>
      </c>
      <c r="H868" t="s">
        <v>2663</v>
      </c>
      <c r="I868" t="s">
        <v>62</v>
      </c>
      <c r="J868" t="s">
        <v>56</v>
      </c>
      <c r="K868" t="s">
        <v>57</v>
      </c>
      <c r="L868" t="s">
        <v>29</v>
      </c>
      <c r="M868" t="s">
        <v>70</v>
      </c>
      <c r="N868" t="s">
        <v>31</v>
      </c>
      <c r="O868" t="s">
        <v>71</v>
      </c>
      <c r="P868">
        <v>7</v>
      </c>
      <c r="Q868">
        <v>1437.75</v>
      </c>
      <c r="R868">
        <v>10</v>
      </c>
      <c r="S868">
        <v>9057.83</v>
      </c>
      <c r="T868">
        <v>925.52</v>
      </c>
      <c r="U868">
        <v>3227.05</v>
      </c>
      <c r="V868" s="10">
        <f>(raw_data[[#This Row],[Profit]] / (raw_data[[#This Row],[Unit_Price]]* raw_data[[#This Row],[Quantity_Sold]]))</f>
        <v>0.32064485679509158</v>
      </c>
      <c r="W868">
        <v>471</v>
      </c>
      <c r="X868" t="s">
        <v>51</v>
      </c>
      <c r="Y868" t="s">
        <v>34</v>
      </c>
      <c r="Z868">
        <v>43.03</v>
      </c>
      <c r="AA868">
        <v>3</v>
      </c>
    </row>
    <row r="869" spans="1:27" x14ac:dyDescent="0.3">
      <c r="A869" t="s">
        <v>2664</v>
      </c>
      <c r="B869" s="1">
        <v>45935</v>
      </c>
      <c r="C869" s="1" t="str">
        <f>TEXT(raw_data[[#This Row],[Order_Date]], "mmm")</f>
        <v>Oct</v>
      </c>
      <c r="D869" s="1">
        <v>45940</v>
      </c>
      <c r="E869" s="6">
        <f>raw_data[[#This Row],[Ship_Date]]-raw_data[[#This Row],[Order_Date]]</f>
        <v>5</v>
      </c>
      <c r="F869" s="6" t="str">
        <f>IF(raw_data[[#This Row],[Delivery_Days]] &lt;= 5, "On Time", "Late")</f>
        <v>On Time</v>
      </c>
      <c r="G869" t="s">
        <v>2665</v>
      </c>
      <c r="H869" t="s">
        <v>2666</v>
      </c>
      <c r="I869" t="s">
        <v>26</v>
      </c>
      <c r="J869" t="s">
        <v>27</v>
      </c>
      <c r="K869" t="s">
        <v>28</v>
      </c>
      <c r="L869" t="s">
        <v>69</v>
      </c>
      <c r="M869" t="s">
        <v>137</v>
      </c>
      <c r="N869" t="s">
        <v>31</v>
      </c>
      <c r="O869" t="s">
        <v>71</v>
      </c>
      <c r="P869">
        <v>1</v>
      </c>
      <c r="Q869">
        <v>912.95</v>
      </c>
      <c r="R869">
        <v>5</v>
      </c>
      <c r="S869">
        <v>867.3</v>
      </c>
      <c r="T869">
        <v>697.86</v>
      </c>
      <c r="U869">
        <v>204.34</v>
      </c>
      <c r="V869" s="10">
        <f>(raw_data[[#This Row],[Profit]] / (raw_data[[#This Row],[Unit_Price]]* raw_data[[#This Row],[Quantity_Sold]]))</f>
        <v>0.22382386768169121</v>
      </c>
      <c r="W869">
        <v>426</v>
      </c>
      <c r="X869" t="s">
        <v>33</v>
      </c>
      <c r="Y869" t="s">
        <v>34</v>
      </c>
      <c r="Z869">
        <v>44.38</v>
      </c>
      <c r="AA869">
        <v>4</v>
      </c>
    </row>
    <row r="870" spans="1:27" x14ac:dyDescent="0.3">
      <c r="A870" t="s">
        <v>2667</v>
      </c>
      <c r="B870" s="1">
        <v>45726</v>
      </c>
      <c r="C870" s="1" t="str">
        <f>TEXT(raw_data[[#This Row],[Order_Date]], "mmm")</f>
        <v>Mar</v>
      </c>
      <c r="D870" s="1">
        <v>45734</v>
      </c>
      <c r="E870" s="6">
        <f>raw_data[[#This Row],[Ship_Date]]-raw_data[[#This Row],[Order_Date]]</f>
        <v>8</v>
      </c>
      <c r="F870" s="6" t="str">
        <f>IF(raw_data[[#This Row],[Delivery_Days]] &lt;= 5, "On Time", "Late")</f>
        <v>Late</v>
      </c>
      <c r="G870" t="s">
        <v>2668</v>
      </c>
      <c r="H870" t="s">
        <v>2669</v>
      </c>
      <c r="I870" t="s">
        <v>47</v>
      </c>
      <c r="J870" t="s">
        <v>56</v>
      </c>
      <c r="K870" t="s">
        <v>57</v>
      </c>
      <c r="L870" t="s">
        <v>41</v>
      </c>
      <c r="M870" t="s">
        <v>58</v>
      </c>
      <c r="N870" t="s">
        <v>49</v>
      </c>
      <c r="O870" t="s">
        <v>50</v>
      </c>
      <c r="P870">
        <v>1</v>
      </c>
      <c r="Q870">
        <v>628.75</v>
      </c>
      <c r="R870">
        <v>20</v>
      </c>
      <c r="S870">
        <v>503</v>
      </c>
      <c r="T870">
        <v>468.41</v>
      </c>
      <c r="U870">
        <v>128.27000000000001</v>
      </c>
      <c r="V870" s="10">
        <f>(raw_data[[#This Row],[Profit]] / (raw_data[[#This Row],[Unit_Price]]* raw_data[[#This Row],[Quantity_Sold]]))</f>
        <v>0.20400795228628232</v>
      </c>
      <c r="W870">
        <v>95</v>
      </c>
      <c r="X870" t="s">
        <v>51</v>
      </c>
      <c r="Y870" t="s">
        <v>52</v>
      </c>
      <c r="Z870">
        <v>30.9</v>
      </c>
      <c r="AA870">
        <v>4</v>
      </c>
    </row>
    <row r="871" spans="1:27" x14ac:dyDescent="0.3">
      <c r="A871" t="s">
        <v>2670</v>
      </c>
      <c r="B871" s="1">
        <v>45578</v>
      </c>
      <c r="C871" s="1" t="str">
        <f>TEXT(raw_data[[#This Row],[Order_Date]], "mmm")</f>
        <v>Oct</v>
      </c>
      <c r="D871" s="1">
        <v>45584</v>
      </c>
      <c r="E871" s="6">
        <f>raw_data[[#This Row],[Ship_Date]]-raw_data[[#This Row],[Order_Date]]</f>
        <v>6</v>
      </c>
      <c r="F871" s="6" t="str">
        <f>IF(raw_data[[#This Row],[Delivery_Days]] &lt;= 5, "On Time", "Late")</f>
        <v>Late</v>
      </c>
      <c r="G871" t="s">
        <v>2671</v>
      </c>
      <c r="H871" t="s">
        <v>2672</v>
      </c>
      <c r="I871" t="s">
        <v>26</v>
      </c>
      <c r="J871" t="s">
        <v>63</v>
      </c>
      <c r="K871" t="s">
        <v>28</v>
      </c>
      <c r="L871" t="s">
        <v>69</v>
      </c>
      <c r="M871" t="s">
        <v>30</v>
      </c>
      <c r="N871" t="s">
        <v>49</v>
      </c>
      <c r="O871" t="s">
        <v>43</v>
      </c>
      <c r="P871">
        <v>6</v>
      </c>
      <c r="Q871">
        <v>891.06</v>
      </c>
      <c r="R871">
        <v>5</v>
      </c>
      <c r="S871">
        <v>5079.04</v>
      </c>
      <c r="T871">
        <v>620.22</v>
      </c>
      <c r="U871">
        <v>1543.79</v>
      </c>
      <c r="V871" s="10">
        <f>(raw_data[[#This Row],[Profit]] / (raw_data[[#This Row],[Unit_Price]]* raw_data[[#This Row],[Quantity_Sold]]))</f>
        <v>0.28875534008185011</v>
      </c>
      <c r="W871">
        <v>440</v>
      </c>
      <c r="X871" t="s">
        <v>33</v>
      </c>
      <c r="Y871" t="s">
        <v>52</v>
      </c>
      <c r="Z871">
        <v>31.05</v>
      </c>
      <c r="AA871">
        <v>1</v>
      </c>
    </row>
    <row r="872" spans="1:27" x14ac:dyDescent="0.3">
      <c r="A872" t="s">
        <v>2673</v>
      </c>
      <c r="B872" s="1">
        <v>45598</v>
      </c>
      <c r="C872" s="1" t="str">
        <f>TEXT(raw_data[[#This Row],[Order_Date]], "mmm")</f>
        <v>Nov</v>
      </c>
      <c r="D872" s="1">
        <v>45607</v>
      </c>
      <c r="E872" s="6">
        <f>raw_data[[#This Row],[Ship_Date]]-raw_data[[#This Row],[Order_Date]]</f>
        <v>9</v>
      </c>
      <c r="F872" s="6" t="str">
        <f>IF(raw_data[[#This Row],[Delivery_Days]] &lt;= 5, "On Time", "Late")</f>
        <v>Late</v>
      </c>
      <c r="G872" t="s">
        <v>2674</v>
      </c>
      <c r="H872" t="s">
        <v>2675</v>
      </c>
      <c r="I872" t="s">
        <v>38</v>
      </c>
      <c r="J872" t="s">
        <v>98</v>
      </c>
      <c r="K872" t="s">
        <v>40</v>
      </c>
      <c r="L872" t="s">
        <v>69</v>
      </c>
      <c r="M872" t="s">
        <v>70</v>
      </c>
      <c r="N872" t="s">
        <v>31</v>
      </c>
      <c r="O872" t="s">
        <v>43</v>
      </c>
      <c r="P872">
        <v>10</v>
      </c>
      <c r="Q872">
        <v>1624.14</v>
      </c>
      <c r="R872">
        <v>5</v>
      </c>
      <c r="S872">
        <v>15429.33</v>
      </c>
      <c r="T872">
        <v>1325.35</v>
      </c>
      <c r="U872">
        <v>2838.51</v>
      </c>
      <c r="V872" s="10">
        <f>(raw_data[[#This Row],[Profit]] / (raw_data[[#This Row],[Unit_Price]]* raw_data[[#This Row],[Quantity_Sold]]))</f>
        <v>0.17477003214008643</v>
      </c>
      <c r="W872">
        <v>294</v>
      </c>
      <c r="X872" t="s">
        <v>33</v>
      </c>
      <c r="Y872" t="s">
        <v>79</v>
      </c>
      <c r="Z872">
        <v>32.85</v>
      </c>
      <c r="AA872">
        <v>4</v>
      </c>
    </row>
    <row r="873" spans="1:27" x14ac:dyDescent="0.3">
      <c r="A873" t="s">
        <v>2676</v>
      </c>
      <c r="B873" s="1">
        <v>45798</v>
      </c>
      <c r="C873" s="1" t="str">
        <f>TEXT(raw_data[[#This Row],[Order_Date]], "mmm")</f>
        <v>May</v>
      </c>
      <c r="D873" s="1">
        <v>45804</v>
      </c>
      <c r="E873" s="6">
        <f>raw_data[[#This Row],[Ship_Date]]-raw_data[[#This Row],[Order_Date]]</f>
        <v>6</v>
      </c>
      <c r="F873" s="6" t="str">
        <f>IF(raw_data[[#This Row],[Delivery_Days]] &lt;= 5, "On Time", "Late")</f>
        <v>Late</v>
      </c>
      <c r="G873" t="s">
        <v>2677</v>
      </c>
      <c r="H873" t="s">
        <v>2678</v>
      </c>
      <c r="I873" t="s">
        <v>47</v>
      </c>
      <c r="J873" t="s">
        <v>68</v>
      </c>
      <c r="K873" t="s">
        <v>57</v>
      </c>
      <c r="L873" t="s">
        <v>29</v>
      </c>
      <c r="M873" t="s">
        <v>127</v>
      </c>
      <c r="N873" t="s">
        <v>49</v>
      </c>
      <c r="O873" t="s">
        <v>32</v>
      </c>
      <c r="P873">
        <v>8</v>
      </c>
      <c r="Q873">
        <v>93.12</v>
      </c>
      <c r="R873">
        <v>20</v>
      </c>
      <c r="S873">
        <v>595.97</v>
      </c>
      <c r="T873">
        <v>74.040000000000006</v>
      </c>
      <c r="U873">
        <v>122.11</v>
      </c>
      <c r="V873" s="10">
        <f>(raw_data[[#This Row],[Profit]] / (raw_data[[#This Row],[Unit_Price]]* raw_data[[#This Row],[Quantity_Sold]]))</f>
        <v>0.16391484106529208</v>
      </c>
      <c r="W873">
        <v>349</v>
      </c>
      <c r="X873" t="s">
        <v>51</v>
      </c>
      <c r="Y873" t="s">
        <v>34</v>
      </c>
      <c r="Z873">
        <v>47.96</v>
      </c>
      <c r="AA873">
        <v>3</v>
      </c>
    </row>
    <row r="874" spans="1:27" x14ac:dyDescent="0.3">
      <c r="A874" t="s">
        <v>2679</v>
      </c>
      <c r="B874" s="1">
        <v>45659</v>
      </c>
      <c r="C874" s="1" t="str">
        <f>TEXT(raw_data[[#This Row],[Order_Date]], "mmm")</f>
        <v>Jan</v>
      </c>
      <c r="D874" s="1">
        <v>45667</v>
      </c>
      <c r="E874" s="6">
        <f>raw_data[[#This Row],[Ship_Date]]-raw_data[[#This Row],[Order_Date]]</f>
        <v>8</v>
      </c>
      <c r="F874" s="6" t="str">
        <f>IF(raw_data[[#This Row],[Delivery_Days]] &lt;= 5, "On Time", "Late")</f>
        <v>Late</v>
      </c>
      <c r="G874" t="s">
        <v>2680</v>
      </c>
      <c r="H874" t="s">
        <v>2681</v>
      </c>
      <c r="I874" t="s">
        <v>62</v>
      </c>
      <c r="J874" t="s">
        <v>63</v>
      </c>
      <c r="K874" t="s">
        <v>28</v>
      </c>
      <c r="L874" t="s">
        <v>29</v>
      </c>
      <c r="M874" t="s">
        <v>64</v>
      </c>
      <c r="N874" t="s">
        <v>31</v>
      </c>
      <c r="O874" t="s">
        <v>43</v>
      </c>
      <c r="P874">
        <v>3</v>
      </c>
      <c r="Q874">
        <v>1007.08</v>
      </c>
      <c r="R874">
        <v>15</v>
      </c>
      <c r="S874">
        <v>2568.0500000000002</v>
      </c>
      <c r="T874">
        <v>669.27</v>
      </c>
      <c r="U874">
        <v>861.42</v>
      </c>
      <c r="V874" s="10">
        <f>(raw_data[[#This Row],[Profit]] / (raw_data[[#This Row],[Unit_Price]]* raw_data[[#This Row],[Quantity_Sold]]))</f>
        <v>0.28512134090638275</v>
      </c>
      <c r="W874">
        <v>119</v>
      </c>
      <c r="X874" t="s">
        <v>51</v>
      </c>
      <c r="Y874" t="s">
        <v>34</v>
      </c>
      <c r="Z874">
        <v>39.479999999999997</v>
      </c>
      <c r="AA874">
        <v>5</v>
      </c>
    </row>
    <row r="875" spans="1:27" x14ac:dyDescent="0.3">
      <c r="A875" t="s">
        <v>2682</v>
      </c>
      <c r="B875" s="1">
        <v>45744</v>
      </c>
      <c r="C875" s="1" t="str">
        <f>TEXT(raw_data[[#This Row],[Order_Date]], "mmm")</f>
        <v>Mar</v>
      </c>
      <c r="D875" s="1">
        <v>45746</v>
      </c>
      <c r="E875" s="6">
        <f>raw_data[[#This Row],[Ship_Date]]-raw_data[[#This Row],[Order_Date]]</f>
        <v>2</v>
      </c>
      <c r="F875" s="6" t="str">
        <f>IF(raw_data[[#This Row],[Delivery_Days]] &lt;= 5, "On Time", "Late")</f>
        <v>On Time</v>
      </c>
      <c r="G875" t="s">
        <v>2683</v>
      </c>
      <c r="H875" t="s">
        <v>2684</v>
      </c>
      <c r="I875" t="s">
        <v>26</v>
      </c>
      <c r="J875" t="s">
        <v>94</v>
      </c>
      <c r="K875" t="s">
        <v>28</v>
      </c>
      <c r="L875" t="s">
        <v>29</v>
      </c>
      <c r="M875" t="s">
        <v>64</v>
      </c>
      <c r="N875" t="s">
        <v>31</v>
      </c>
      <c r="O875" t="s">
        <v>71</v>
      </c>
      <c r="P875">
        <v>6</v>
      </c>
      <c r="Q875">
        <v>153.29</v>
      </c>
      <c r="R875">
        <v>20</v>
      </c>
      <c r="S875">
        <v>735.79</v>
      </c>
      <c r="T875">
        <v>97.48</v>
      </c>
      <c r="U875">
        <v>267.89</v>
      </c>
      <c r="V875" s="10">
        <f>(raw_data[[#This Row],[Profit]] / (raw_data[[#This Row],[Unit_Price]]* raw_data[[#This Row],[Quantity_Sold]]))</f>
        <v>0.29126709722312827</v>
      </c>
      <c r="W875">
        <v>375</v>
      </c>
      <c r="X875" t="s">
        <v>33</v>
      </c>
      <c r="Y875" t="s">
        <v>34</v>
      </c>
      <c r="Z875">
        <v>49.09</v>
      </c>
      <c r="AA875">
        <v>2</v>
      </c>
    </row>
    <row r="876" spans="1:27" x14ac:dyDescent="0.3">
      <c r="A876" t="s">
        <v>2685</v>
      </c>
      <c r="B876" s="1">
        <v>45765</v>
      </c>
      <c r="C876" s="1" t="str">
        <f>TEXT(raw_data[[#This Row],[Order_Date]], "mmm")</f>
        <v>Apr</v>
      </c>
      <c r="D876" s="1">
        <v>45772</v>
      </c>
      <c r="E876" s="6">
        <f>raw_data[[#This Row],[Ship_Date]]-raw_data[[#This Row],[Order_Date]]</f>
        <v>7</v>
      </c>
      <c r="F876" s="6" t="str">
        <f>IF(raw_data[[#This Row],[Delivery_Days]] &lt;= 5, "On Time", "Late")</f>
        <v>Late</v>
      </c>
      <c r="G876" t="s">
        <v>2686</v>
      </c>
      <c r="H876" t="s">
        <v>2687</v>
      </c>
      <c r="I876" t="s">
        <v>47</v>
      </c>
      <c r="J876" t="s">
        <v>90</v>
      </c>
      <c r="K876" t="s">
        <v>40</v>
      </c>
      <c r="L876" t="s">
        <v>29</v>
      </c>
      <c r="M876" t="s">
        <v>150</v>
      </c>
      <c r="N876" t="s">
        <v>31</v>
      </c>
      <c r="O876" t="s">
        <v>50</v>
      </c>
      <c r="P876">
        <v>6</v>
      </c>
      <c r="Q876">
        <v>1470.9</v>
      </c>
      <c r="R876">
        <v>0</v>
      </c>
      <c r="S876">
        <v>8825.4</v>
      </c>
      <c r="T876">
        <v>924.09</v>
      </c>
      <c r="U876">
        <v>3280.86</v>
      </c>
      <c r="V876" s="10">
        <f>(raw_data[[#This Row],[Profit]] / (raw_data[[#This Row],[Unit_Price]]* raw_data[[#This Row],[Quantity_Sold]]))</f>
        <v>0.37175198857842134</v>
      </c>
      <c r="W876">
        <v>356</v>
      </c>
      <c r="X876" t="s">
        <v>51</v>
      </c>
      <c r="Y876" t="s">
        <v>34</v>
      </c>
      <c r="Z876">
        <v>43.13</v>
      </c>
      <c r="AA876">
        <v>2</v>
      </c>
    </row>
    <row r="877" spans="1:27" x14ac:dyDescent="0.3">
      <c r="A877" t="s">
        <v>2688</v>
      </c>
      <c r="B877" s="1">
        <v>45567</v>
      </c>
      <c r="C877" s="1" t="str">
        <f>TEXT(raw_data[[#This Row],[Order_Date]], "mmm")</f>
        <v>Oct</v>
      </c>
      <c r="D877" s="1">
        <v>45570</v>
      </c>
      <c r="E877" s="6">
        <f>raw_data[[#This Row],[Ship_Date]]-raw_data[[#This Row],[Order_Date]]</f>
        <v>3</v>
      </c>
      <c r="F877" s="6" t="str">
        <f>IF(raw_data[[#This Row],[Delivery_Days]] &lt;= 5, "On Time", "Late")</f>
        <v>On Time</v>
      </c>
      <c r="G877" t="s">
        <v>2689</v>
      </c>
      <c r="H877" t="s">
        <v>2690</v>
      </c>
      <c r="I877" t="s">
        <v>62</v>
      </c>
      <c r="J877" t="s">
        <v>27</v>
      </c>
      <c r="K877" t="s">
        <v>28</v>
      </c>
      <c r="L877" t="s">
        <v>69</v>
      </c>
      <c r="M877" t="s">
        <v>117</v>
      </c>
      <c r="N877" t="s">
        <v>31</v>
      </c>
      <c r="O877" t="s">
        <v>71</v>
      </c>
      <c r="P877">
        <v>7</v>
      </c>
      <c r="Q877">
        <v>395.95</v>
      </c>
      <c r="R877">
        <v>10</v>
      </c>
      <c r="S877">
        <v>2494.4899999999998</v>
      </c>
      <c r="T877">
        <v>296.92</v>
      </c>
      <c r="U877">
        <v>623.89</v>
      </c>
      <c r="V877" s="10">
        <f>(raw_data[[#This Row],[Profit]] / (raw_data[[#This Row],[Unit_Price]]* raw_data[[#This Row],[Quantity_Sold]]))</f>
        <v>0.22509696390236861</v>
      </c>
      <c r="W877">
        <v>116</v>
      </c>
      <c r="X877" t="s">
        <v>51</v>
      </c>
      <c r="Y877" t="s">
        <v>52</v>
      </c>
      <c r="Z877">
        <v>33.49</v>
      </c>
      <c r="AA877">
        <v>3</v>
      </c>
    </row>
    <row r="878" spans="1:27" x14ac:dyDescent="0.3">
      <c r="A878" t="s">
        <v>2691</v>
      </c>
      <c r="B878" s="1">
        <v>45715</v>
      </c>
      <c r="C878" s="1" t="str">
        <f>TEXT(raw_data[[#This Row],[Order_Date]], "mmm")</f>
        <v>Feb</v>
      </c>
      <c r="D878" s="1">
        <v>45716</v>
      </c>
      <c r="E878" s="6">
        <f>raw_data[[#This Row],[Ship_Date]]-raw_data[[#This Row],[Order_Date]]</f>
        <v>1</v>
      </c>
      <c r="F878" s="6" t="str">
        <f>IF(raw_data[[#This Row],[Delivery_Days]] &lt;= 5, "On Time", "Late")</f>
        <v>On Time</v>
      </c>
      <c r="G878" t="s">
        <v>2692</v>
      </c>
      <c r="H878" t="s">
        <v>2693</v>
      </c>
      <c r="I878" t="s">
        <v>62</v>
      </c>
      <c r="J878" t="s">
        <v>98</v>
      </c>
      <c r="K878" t="s">
        <v>40</v>
      </c>
      <c r="L878" t="s">
        <v>29</v>
      </c>
      <c r="M878" t="s">
        <v>42</v>
      </c>
      <c r="N878" t="s">
        <v>49</v>
      </c>
      <c r="O878" t="s">
        <v>71</v>
      </c>
      <c r="P878">
        <v>10</v>
      </c>
      <c r="Q878">
        <v>552.65</v>
      </c>
      <c r="R878">
        <v>0</v>
      </c>
      <c r="S878">
        <v>5526.5</v>
      </c>
      <c r="T878">
        <v>494.4</v>
      </c>
      <c r="U878">
        <v>582.5</v>
      </c>
      <c r="V878" s="10">
        <f>(raw_data[[#This Row],[Profit]] / (raw_data[[#This Row],[Unit_Price]]* raw_data[[#This Row],[Quantity_Sold]]))</f>
        <v>0.10540124852981091</v>
      </c>
      <c r="W878">
        <v>0</v>
      </c>
      <c r="X878" t="s">
        <v>33</v>
      </c>
      <c r="Y878" t="s">
        <v>34</v>
      </c>
      <c r="Z878">
        <v>19.71</v>
      </c>
      <c r="AA878">
        <v>3</v>
      </c>
    </row>
    <row r="879" spans="1:27" x14ac:dyDescent="0.3">
      <c r="A879" t="s">
        <v>2694</v>
      </c>
      <c r="B879" s="1">
        <v>45402</v>
      </c>
      <c r="C879" s="1" t="str">
        <f>TEXT(raw_data[[#This Row],[Order_Date]], "mmm")</f>
        <v>Apr</v>
      </c>
      <c r="D879" s="1">
        <v>45411</v>
      </c>
      <c r="E879" s="6">
        <f>raw_data[[#This Row],[Ship_Date]]-raw_data[[#This Row],[Order_Date]]</f>
        <v>9</v>
      </c>
      <c r="F879" s="6" t="str">
        <f>IF(raw_data[[#This Row],[Delivery_Days]] &lt;= 5, "On Time", "Late")</f>
        <v>Late</v>
      </c>
      <c r="G879" t="s">
        <v>2695</v>
      </c>
      <c r="H879" t="s">
        <v>2696</v>
      </c>
      <c r="I879" t="s">
        <v>38</v>
      </c>
      <c r="J879" t="s">
        <v>39</v>
      </c>
      <c r="K879" t="s">
        <v>40</v>
      </c>
      <c r="L879" t="s">
        <v>69</v>
      </c>
      <c r="M879" t="s">
        <v>70</v>
      </c>
      <c r="N879" t="s">
        <v>31</v>
      </c>
      <c r="O879" t="s">
        <v>32</v>
      </c>
      <c r="P879">
        <v>4</v>
      </c>
      <c r="Q879">
        <v>1913.64</v>
      </c>
      <c r="R879">
        <v>20</v>
      </c>
      <c r="S879">
        <v>6123.65</v>
      </c>
      <c r="T879">
        <v>1434.2</v>
      </c>
      <c r="U879">
        <v>1534.21</v>
      </c>
      <c r="V879" s="10">
        <f>(raw_data[[#This Row],[Profit]] / (raw_data[[#This Row],[Unit_Price]]* raw_data[[#This Row],[Quantity_Sold]]))</f>
        <v>0.20043085428816287</v>
      </c>
      <c r="W879">
        <v>446</v>
      </c>
      <c r="X879" t="s">
        <v>33</v>
      </c>
      <c r="Y879" t="s">
        <v>52</v>
      </c>
      <c r="Z879">
        <v>21.84</v>
      </c>
      <c r="AA879">
        <v>2</v>
      </c>
    </row>
    <row r="880" spans="1:27" x14ac:dyDescent="0.3">
      <c r="A880" t="s">
        <v>2697</v>
      </c>
      <c r="B880" s="1">
        <v>45800</v>
      </c>
      <c r="C880" s="1" t="str">
        <f>TEXT(raw_data[[#This Row],[Order_Date]], "mmm")</f>
        <v>May</v>
      </c>
      <c r="D880" s="1">
        <v>45809</v>
      </c>
      <c r="E880" s="6">
        <f>raw_data[[#This Row],[Ship_Date]]-raw_data[[#This Row],[Order_Date]]</f>
        <v>9</v>
      </c>
      <c r="F880" s="6" t="str">
        <f>IF(raw_data[[#This Row],[Delivery_Days]] &lt;= 5, "On Time", "Late")</f>
        <v>Late</v>
      </c>
      <c r="G880" t="s">
        <v>2698</v>
      </c>
      <c r="H880" t="s">
        <v>2699</v>
      </c>
      <c r="I880" t="s">
        <v>26</v>
      </c>
      <c r="J880" t="s">
        <v>98</v>
      </c>
      <c r="K880" t="s">
        <v>40</v>
      </c>
      <c r="L880" t="s">
        <v>41</v>
      </c>
      <c r="M880" t="s">
        <v>42</v>
      </c>
      <c r="N880" t="s">
        <v>31</v>
      </c>
      <c r="O880" t="s">
        <v>43</v>
      </c>
      <c r="P880">
        <v>8</v>
      </c>
      <c r="Q880">
        <v>340.26</v>
      </c>
      <c r="R880">
        <v>0</v>
      </c>
      <c r="S880">
        <v>2722.08</v>
      </c>
      <c r="T880">
        <v>267.66000000000003</v>
      </c>
      <c r="U880">
        <v>580.79999999999995</v>
      </c>
      <c r="V880" s="10">
        <f>(raw_data[[#This Row],[Profit]] / (raw_data[[#This Row],[Unit_Price]]* raw_data[[#This Row],[Quantity_Sold]]))</f>
        <v>0.21336624933874096</v>
      </c>
      <c r="W880">
        <v>55</v>
      </c>
      <c r="X880" t="s">
        <v>51</v>
      </c>
      <c r="Y880" t="s">
        <v>52</v>
      </c>
      <c r="Z880">
        <v>13.12</v>
      </c>
      <c r="AA880">
        <v>5</v>
      </c>
    </row>
    <row r="881" spans="1:27" x14ac:dyDescent="0.3">
      <c r="A881" t="s">
        <v>2700</v>
      </c>
      <c r="B881" s="1">
        <v>45684</v>
      </c>
      <c r="C881" s="1" t="str">
        <f>TEXT(raw_data[[#This Row],[Order_Date]], "mmm")</f>
        <v>Jan</v>
      </c>
      <c r="D881" s="1">
        <v>45692</v>
      </c>
      <c r="E881" s="6">
        <f>raw_data[[#This Row],[Ship_Date]]-raw_data[[#This Row],[Order_Date]]</f>
        <v>8</v>
      </c>
      <c r="F881" s="6" t="str">
        <f>IF(raw_data[[#This Row],[Delivery_Days]] &lt;= 5, "On Time", "Late")</f>
        <v>Late</v>
      </c>
      <c r="G881" t="s">
        <v>2701</v>
      </c>
      <c r="H881" t="s">
        <v>2702</v>
      </c>
      <c r="I881" t="s">
        <v>47</v>
      </c>
      <c r="J881" t="s">
        <v>90</v>
      </c>
      <c r="K881" t="s">
        <v>40</v>
      </c>
      <c r="L881" t="s">
        <v>29</v>
      </c>
      <c r="M881" t="s">
        <v>150</v>
      </c>
      <c r="N881" t="s">
        <v>31</v>
      </c>
      <c r="O881" t="s">
        <v>32</v>
      </c>
      <c r="P881">
        <v>3</v>
      </c>
      <c r="Q881">
        <v>426.66</v>
      </c>
      <c r="R881">
        <v>20</v>
      </c>
      <c r="S881">
        <v>1023.98</v>
      </c>
      <c r="T881">
        <v>373.75</v>
      </c>
      <c r="U881">
        <v>126.98</v>
      </c>
      <c r="V881" s="10">
        <f>(raw_data[[#This Row],[Profit]] / (raw_data[[#This Row],[Unit_Price]]* raw_data[[#This Row],[Quantity_Sold]]))</f>
        <v>9.9204675073048018E-2</v>
      </c>
      <c r="W881">
        <v>342</v>
      </c>
      <c r="X881" t="s">
        <v>33</v>
      </c>
      <c r="Y881" t="s">
        <v>79</v>
      </c>
      <c r="Z881">
        <v>16.079999999999998</v>
      </c>
      <c r="AA881">
        <v>2</v>
      </c>
    </row>
    <row r="882" spans="1:27" x14ac:dyDescent="0.3">
      <c r="A882" t="s">
        <v>2703</v>
      </c>
      <c r="B882" s="1">
        <v>45544</v>
      </c>
      <c r="C882" s="1" t="str">
        <f>TEXT(raw_data[[#This Row],[Order_Date]], "mmm")</f>
        <v>Sep</v>
      </c>
      <c r="D882" s="1">
        <v>45552</v>
      </c>
      <c r="E882" s="6">
        <f>raw_data[[#This Row],[Ship_Date]]-raw_data[[#This Row],[Order_Date]]</f>
        <v>8</v>
      </c>
      <c r="F882" s="6" t="str">
        <f>IF(raw_data[[#This Row],[Delivery_Days]] &lt;= 5, "On Time", "Late")</f>
        <v>Late</v>
      </c>
      <c r="G882" t="s">
        <v>2704</v>
      </c>
      <c r="H882" t="s">
        <v>2705</v>
      </c>
      <c r="I882" t="s">
        <v>26</v>
      </c>
      <c r="J882" t="s">
        <v>56</v>
      </c>
      <c r="K882" t="s">
        <v>57</v>
      </c>
      <c r="L882" t="s">
        <v>75</v>
      </c>
      <c r="M882" t="s">
        <v>137</v>
      </c>
      <c r="N882" t="s">
        <v>49</v>
      </c>
      <c r="O882" t="s">
        <v>43</v>
      </c>
      <c r="P882">
        <v>1</v>
      </c>
      <c r="Q882">
        <v>1598.41</v>
      </c>
      <c r="R882">
        <v>10</v>
      </c>
      <c r="S882">
        <v>1438.57</v>
      </c>
      <c r="T882">
        <v>987.16</v>
      </c>
      <c r="U882">
        <v>550.13</v>
      </c>
      <c r="V882" s="10">
        <f>(raw_data[[#This Row],[Profit]] / (raw_data[[#This Row],[Unit_Price]]* raw_data[[#This Row],[Quantity_Sold]]))</f>
        <v>0.34417327218923804</v>
      </c>
      <c r="W882">
        <v>466</v>
      </c>
      <c r="X882" t="s">
        <v>51</v>
      </c>
      <c r="Y882" t="s">
        <v>52</v>
      </c>
      <c r="Z882">
        <v>33.94</v>
      </c>
      <c r="AA882">
        <v>3</v>
      </c>
    </row>
    <row r="883" spans="1:27" x14ac:dyDescent="0.3">
      <c r="A883" t="s">
        <v>2706</v>
      </c>
      <c r="B883" s="1">
        <v>45576</v>
      </c>
      <c r="C883" s="1" t="str">
        <f>TEXT(raw_data[[#This Row],[Order_Date]], "mmm")</f>
        <v>Oct</v>
      </c>
      <c r="D883" s="1">
        <v>45583</v>
      </c>
      <c r="E883" s="6">
        <f>raw_data[[#This Row],[Ship_Date]]-raw_data[[#This Row],[Order_Date]]</f>
        <v>7</v>
      </c>
      <c r="F883" s="6" t="str">
        <f>IF(raw_data[[#This Row],[Delivery_Days]] &lt;= 5, "On Time", "Late")</f>
        <v>Late</v>
      </c>
      <c r="G883" t="s">
        <v>2707</v>
      </c>
      <c r="H883" t="s">
        <v>2708</v>
      </c>
      <c r="I883" t="s">
        <v>26</v>
      </c>
      <c r="J883" t="s">
        <v>94</v>
      </c>
      <c r="K883" t="s">
        <v>28</v>
      </c>
      <c r="L883" t="s">
        <v>41</v>
      </c>
      <c r="M883" t="s">
        <v>150</v>
      </c>
      <c r="N883" t="s">
        <v>31</v>
      </c>
      <c r="O883" t="s">
        <v>32</v>
      </c>
      <c r="P883">
        <v>5</v>
      </c>
      <c r="Q883">
        <v>1538.87</v>
      </c>
      <c r="R883">
        <v>15</v>
      </c>
      <c r="S883">
        <v>6540.2</v>
      </c>
      <c r="T883">
        <v>1109.94</v>
      </c>
      <c r="U883">
        <v>1822.95</v>
      </c>
      <c r="V883" s="10">
        <f>(raw_data[[#This Row],[Profit]] / (raw_data[[#This Row],[Unit_Price]]* raw_data[[#This Row],[Quantity_Sold]]))</f>
        <v>0.23692059758134218</v>
      </c>
      <c r="W883">
        <v>251</v>
      </c>
      <c r="X883" t="s">
        <v>33</v>
      </c>
      <c r="Y883" t="s">
        <v>79</v>
      </c>
      <c r="Z883">
        <v>30.26</v>
      </c>
      <c r="AA883">
        <v>5</v>
      </c>
    </row>
    <row r="884" spans="1:27" x14ac:dyDescent="0.3">
      <c r="A884" t="s">
        <v>2709</v>
      </c>
      <c r="B884" s="1">
        <v>45579</v>
      </c>
      <c r="C884" s="1" t="str">
        <f>TEXT(raw_data[[#This Row],[Order_Date]], "mmm")</f>
        <v>Oct</v>
      </c>
      <c r="D884" s="1">
        <v>45580</v>
      </c>
      <c r="E884" s="6">
        <f>raw_data[[#This Row],[Ship_Date]]-raw_data[[#This Row],[Order_Date]]</f>
        <v>1</v>
      </c>
      <c r="F884" s="6" t="str">
        <f>IF(raw_data[[#This Row],[Delivery_Days]] &lt;= 5, "On Time", "Late")</f>
        <v>On Time</v>
      </c>
      <c r="G884" t="s">
        <v>2710</v>
      </c>
      <c r="H884" t="s">
        <v>2711</v>
      </c>
      <c r="I884" t="s">
        <v>38</v>
      </c>
      <c r="J884" t="s">
        <v>68</v>
      </c>
      <c r="K884" t="s">
        <v>57</v>
      </c>
      <c r="L884" t="s">
        <v>69</v>
      </c>
      <c r="M884" t="s">
        <v>150</v>
      </c>
      <c r="N884" t="s">
        <v>49</v>
      </c>
      <c r="O884" t="s">
        <v>43</v>
      </c>
      <c r="P884">
        <v>5</v>
      </c>
      <c r="Q884">
        <v>1984.96</v>
      </c>
      <c r="R884">
        <v>0</v>
      </c>
      <c r="S884">
        <v>9924.7999999999993</v>
      </c>
      <c r="T884">
        <v>1505.13</v>
      </c>
      <c r="U884">
        <v>2399.15</v>
      </c>
      <c r="V884" s="10">
        <f>(raw_data[[#This Row],[Profit]] / (raw_data[[#This Row],[Unit_Price]]* raw_data[[#This Row],[Quantity_Sold]]))</f>
        <v>0.2417328308882799</v>
      </c>
      <c r="W884">
        <v>456</v>
      </c>
      <c r="X884" t="s">
        <v>33</v>
      </c>
      <c r="Y884" t="s">
        <v>52</v>
      </c>
      <c r="Z884">
        <v>19.11</v>
      </c>
      <c r="AA884">
        <v>1</v>
      </c>
    </row>
    <row r="885" spans="1:27" x14ac:dyDescent="0.3">
      <c r="A885" t="s">
        <v>2712</v>
      </c>
      <c r="B885" s="1">
        <v>45622</v>
      </c>
      <c r="C885" s="1" t="str">
        <f>TEXT(raw_data[[#This Row],[Order_Date]], "mmm")</f>
        <v>Nov</v>
      </c>
      <c r="D885" s="1">
        <v>45629</v>
      </c>
      <c r="E885" s="6">
        <f>raw_data[[#This Row],[Ship_Date]]-raw_data[[#This Row],[Order_Date]]</f>
        <v>7</v>
      </c>
      <c r="F885" s="6" t="str">
        <f>IF(raw_data[[#This Row],[Delivery_Days]] &lt;= 5, "On Time", "Late")</f>
        <v>Late</v>
      </c>
      <c r="G885" t="s">
        <v>2713</v>
      </c>
      <c r="H885" t="s">
        <v>2714</v>
      </c>
      <c r="I885" t="s">
        <v>38</v>
      </c>
      <c r="J885" t="s">
        <v>39</v>
      </c>
      <c r="K885" t="s">
        <v>40</v>
      </c>
      <c r="L885" t="s">
        <v>29</v>
      </c>
      <c r="M885" t="s">
        <v>30</v>
      </c>
      <c r="N885" t="s">
        <v>31</v>
      </c>
      <c r="O885" t="s">
        <v>32</v>
      </c>
      <c r="P885">
        <v>6</v>
      </c>
      <c r="Q885">
        <v>800.56</v>
      </c>
      <c r="R885">
        <v>20</v>
      </c>
      <c r="S885">
        <v>3842.69</v>
      </c>
      <c r="T885">
        <v>492.93</v>
      </c>
      <c r="U885">
        <v>1476.62</v>
      </c>
      <c r="V885" s="10">
        <f>(raw_data[[#This Row],[Profit]] / (raw_data[[#This Row],[Unit_Price]]* raw_data[[#This Row],[Quantity_Sold]]))</f>
        <v>0.30741397688284866</v>
      </c>
      <c r="W885">
        <v>466</v>
      </c>
      <c r="X885" t="s">
        <v>33</v>
      </c>
      <c r="Y885" t="s">
        <v>34</v>
      </c>
      <c r="Z885">
        <v>25.58</v>
      </c>
      <c r="AA885">
        <v>2</v>
      </c>
    </row>
    <row r="886" spans="1:27" x14ac:dyDescent="0.3">
      <c r="A886" t="s">
        <v>2715</v>
      </c>
      <c r="B886" s="1">
        <v>45576</v>
      </c>
      <c r="C886" s="1" t="str">
        <f>TEXT(raw_data[[#This Row],[Order_Date]], "mmm")</f>
        <v>Oct</v>
      </c>
      <c r="D886" s="1">
        <v>45586</v>
      </c>
      <c r="E886" s="6">
        <f>raw_data[[#This Row],[Ship_Date]]-raw_data[[#This Row],[Order_Date]]</f>
        <v>10</v>
      </c>
      <c r="F886" s="6" t="str">
        <f>IF(raw_data[[#This Row],[Delivery_Days]] &lt;= 5, "On Time", "Late")</f>
        <v>Late</v>
      </c>
      <c r="G886" t="s">
        <v>2716</v>
      </c>
      <c r="H886" t="s">
        <v>2717</v>
      </c>
      <c r="I886" t="s">
        <v>26</v>
      </c>
      <c r="J886" t="s">
        <v>56</v>
      </c>
      <c r="K886" t="s">
        <v>57</v>
      </c>
      <c r="L886" t="s">
        <v>69</v>
      </c>
      <c r="M886" t="s">
        <v>70</v>
      </c>
      <c r="N886" t="s">
        <v>49</v>
      </c>
      <c r="O886" t="s">
        <v>50</v>
      </c>
      <c r="P886">
        <v>8</v>
      </c>
      <c r="Q886">
        <v>1442.37</v>
      </c>
      <c r="R886">
        <v>5</v>
      </c>
      <c r="S886">
        <v>10962.01</v>
      </c>
      <c r="T886">
        <v>1112.56</v>
      </c>
      <c r="U886">
        <v>2506.56</v>
      </c>
      <c r="V886" s="10">
        <f>(raw_data[[#This Row],[Profit]] / (raw_data[[#This Row],[Unit_Price]]* raw_data[[#This Row],[Quantity_Sold]]))</f>
        <v>0.21722581584475553</v>
      </c>
      <c r="W886">
        <v>105</v>
      </c>
      <c r="X886" t="s">
        <v>33</v>
      </c>
      <c r="Y886" t="s">
        <v>79</v>
      </c>
      <c r="Z886">
        <v>5.21</v>
      </c>
      <c r="AA886">
        <v>2</v>
      </c>
    </row>
    <row r="887" spans="1:27" x14ac:dyDescent="0.3">
      <c r="A887" t="s">
        <v>2718</v>
      </c>
      <c r="B887" s="1">
        <v>45729</v>
      </c>
      <c r="C887" s="1" t="str">
        <f>TEXT(raw_data[[#This Row],[Order_Date]], "mmm")</f>
        <v>Mar</v>
      </c>
      <c r="D887" s="1">
        <v>45732</v>
      </c>
      <c r="E887" s="6">
        <f>raw_data[[#This Row],[Ship_Date]]-raw_data[[#This Row],[Order_Date]]</f>
        <v>3</v>
      </c>
      <c r="F887" s="6" t="str">
        <f>IF(raw_data[[#This Row],[Delivery_Days]] &lt;= 5, "On Time", "Late")</f>
        <v>On Time</v>
      </c>
      <c r="G887" t="s">
        <v>2719</v>
      </c>
      <c r="H887" t="s">
        <v>2720</v>
      </c>
      <c r="I887" t="s">
        <v>38</v>
      </c>
      <c r="J887" t="s">
        <v>94</v>
      </c>
      <c r="K887" t="s">
        <v>28</v>
      </c>
      <c r="L887" t="s">
        <v>41</v>
      </c>
      <c r="M887" t="s">
        <v>48</v>
      </c>
      <c r="N887" t="s">
        <v>31</v>
      </c>
      <c r="O887" t="s">
        <v>50</v>
      </c>
      <c r="P887">
        <v>6</v>
      </c>
      <c r="Q887">
        <v>1661.82</v>
      </c>
      <c r="R887">
        <v>15</v>
      </c>
      <c r="S887">
        <v>8475.2800000000007</v>
      </c>
      <c r="T887">
        <v>1019.41</v>
      </c>
      <c r="U887">
        <v>3276.29</v>
      </c>
      <c r="V887" s="10">
        <f>(raw_data[[#This Row],[Profit]] / (raw_data[[#This Row],[Unit_Price]]* raw_data[[#This Row],[Quantity_Sold]]))</f>
        <v>0.32858452379519643</v>
      </c>
      <c r="W887">
        <v>348</v>
      </c>
      <c r="X887" t="s">
        <v>51</v>
      </c>
      <c r="Y887" t="s">
        <v>34</v>
      </c>
      <c r="Z887">
        <v>47.31</v>
      </c>
      <c r="AA887">
        <v>3</v>
      </c>
    </row>
    <row r="888" spans="1:27" x14ac:dyDescent="0.3">
      <c r="A888" t="s">
        <v>2721</v>
      </c>
      <c r="B888" s="1">
        <v>45778</v>
      </c>
      <c r="C888" s="1" t="str">
        <f>TEXT(raw_data[[#This Row],[Order_Date]], "mmm")</f>
        <v>May</v>
      </c>
      <c r="D888" s="1">
        <v>45782</v>
      </c>
      <c r="E888" s="6">
        <f>raw_data[[#This Row],[Ship_Date]]-raw_data[[#This Row],[Order_Date]]</f>
        <v>4</v>
      </c>
      <c r="F888" s="6" t="str">
        <f>IF(raw_data[[#This Row],[Delivery_Days]] &lt;= 5, "On Time", "Late")</f>
        <v>On Time</v>
      </c>
      <c r="G888" t="s">
        <v>2722</v>
      </c>
      <c r="H888" t="s">
        <v>2723</v>
      </c>
      <c r="I888" t="s">
        <v>47</v>
      </c>
      <c r="J888" t="s">
        <v>68</v>
      </c>
      <c r="K888" t="s">
        <v>57</v>
      </c>
      <c r="L888" t="s">
        <v>29</v>
      </c>
      <c r="M888" t="s">
        <v>48</v>
      </c>
      <c r="N888" t="s">
        <v>31</v>
      </c>
      <c r="O888" t="s">
        <v>83</v>
      </c>
      <c r="P888">
        <v>7</v>
      </c>
      <c r="Q888">
        <v>1655.93</v>
      </c>
      <c r="R888">
        <v>10</v>
      </c>
      <c r="S888">
        <v>10432.36</v>
      </c>
      <c r="T888">
        <v>1412.16</v>
      </c>
      <c r="U888">
        <v>1535.75</v>
      </c>
      <c r="V888" s="10">
        <f>(raw_data[[#This Row],[Profit]] / (raw_data[[#This Row],[Unit_Price]]* raw_data[[#This Row],[Quantity_Sold]]))</f>
        <v>0.13248920977508538</v>
      </c>
      <c r="W888">
        <v>5</v>
      </c>
      <c r="X888" t="s">
        <v>51</v>
      </c>
      <c r="Y888" t="s">
        <v>34</v>
      </c>
      <c r="Z888">
        <v>36.32</v>
      </c>
      <c r="AA888">
        <v>4</v>
      </c>
    </row>
    <row r="889" spans="1:27" x14ac:dyDescent="0.3">
      <c r="A889" t="s">
        <v>2724</v>
      </c>
      <c r="B889" s="1">
        <v>45359</v>
      </c>
      <c r="C889" s="1" t="str">
        <f>TEXT(raw_data[[#This Row],[Order_Date]], "mmm")</f>
        <v>Mar</v>
      </c>
      <c r="D889" s="1">
        <v>45367</v>
      </c>
      <c r="E889" s="6">
        <f>raw_data[[#This Row],[Ship_Date]]-raw_data[[#This Row],[Order_Date]]</f>
        <v>8</v>
      </c>
      <c r="F889" s="6" t="str">
        <f>IF(raw_data[[#This Row],[Delivery_Days]] &lt;= 5, "On Time", "Late")</f>
        <v>Late</v>
      </c>
      <c r="G889" t="s">
        <v>2725</v>
      </c>
      <c r="H889" t="s">
        <v>2726</v>
      </c>
      <c r="I889" t="s">
        <v>26</v>
      </c>
      <c r="J889" t="s">
        <v>90</v>
      </c>
      <c r="K889" t="s">
        <v>40</v>
      </c>
      <c r="L889" t="s">
        <v>41</v>
      </c>
      <c r="M889" t="s">
        <v>70</v>
      </c>
      <c r="N889" t="s">
        <v>49</v>
      </c>
      <c r="O889" t="s">
        <v>83</v>
      </c>
      <c r="P889">
        <v>2</v>
      </c>
      <c r="Q889">
        <v>1293.31</v>
      </c>
      <c r="R889">
        <v>5</v>
      </c>
      <c r="S889">
        <v>2457.29</v>
      </c>
      <c r="T889">
        <v>1126.04</v>
      </c>
      <c r="U889">
        <v>317.81</v>
      </c>
      <c r="V889" s="10">
        <f>(raw_data[[#This Row],[Profit]] / (raw_data[[#This Row],[Unit_Price]]* raw_data[[#This Row],[Quantity_Sold]]))</f>
        <v>0.12286690739265915</v>
      </c>
      <c r="W889">
        <v>167</v>
      </c>
      <c r="X889" t="s">
        <v>33</v>
      </c>
      <c r="Y889" t="s">
        <v>52</v>
      </c>
      <c r="Z889">
        <v>16.54</v>
      </c>
      <c r="AA889">
        <v>4</v>
      </c>
    </row>
    <row r="890" spans="1:27" x14ac:dyDescent="0.3">
      <c r="A890" t="s">
        <v>2727</v>
      </c>
      <c r="B890" s="1">
        <v>45226</v>
      </c>
      <c r="C890" s="1" t="str">
        <f>TEXT(raw_data[[#This Row],[Order_Date]], "mmm")</f>
        <v>Oct</v>
      </c>
      <c r="D890" s="1">
        <v>45233</v>
      </c>
      <c r="E890" s="6">
        <f>raw_data[[#This Row],[Ship_Date]]-raw_data[[#This Row],[Order_Date]]</f>
        <v>7</v>
      </c>
      <c r="F890" s="6" t="str">
        <f>IF(raw_data[[#This Row],[Delivery_Days]] &lt;= 5, "On Time", "Late")</f>
        <v>Late</v>
      </c>
      <c r="G890" t="s">
        <v>2728</v>
      </c>
      <c r="H890" t="s">
        <v>2729</v>
      </c>
      <c r="I890" t="s">
        <v>38</v>
      </c>
      <c r="J890" t="s">
        <v>63</v>
      </c>
      <c r="K890" t="s">
        <v>28</v>
      </c>
      <c r="L890" t="s">
        <v>69</v>
      </c>
      <c r="M890" t="s">
        <v>30</v>
      </c>
      <c r="N890" t="s">
        <v>49</v>
      </c>
      <c r="O890" t="s">
        <v>83</v>
      </c>
      <c r="P890">
        <v>5</v>
      </c>
      <c r="Q890">
        <v>1718.24</v>
      </c>
      <c r="R890">
        <v>0</v>
      </c>
      <c r="S890">
        <v>8591.2000000000007</v>
      </c>
      <c r="T890">
        <v>1423.21</v>
      </c>
      <c r="U890">
        <v>1475.15</v>
      </c>
      <c r="V890" s="10">
        <f>(raw_data[[#This Row],[Profit]] / (raw_data[[#This Row],[Unit_Price]]* raw_data[[#This Row],[Quantity_Sold]]))</f>
        <v>0.17170476766924295</v>
      </c>
      <c r="W890">
        <v>433</v>
      </c>
      <c r="X890" t="s">
        <v>51</v>
      </c>
      <c r="Y890" t="s">
        <v>34</v>
      </c>
      <c r="Z890">
        <v>10.72</v>
      </c>
      <c r="AA890">
        <v>1</v>
      </c>
    </row>
    <row r="891" spans="1:27" x14ac:dyDescent="0.3">
      <c r="A891" t="s">
        <v>2730</v>
      </c>
      <c r="B891" s="1">
        <v>45696</v>
      </c>
      <c r="C891" s="1" t="str">
        <f>TEXT(raw_data[[#This Row],[Order_Date]], "mmm")</f>
        <v>Feb</v>
      </c>
      <c r="D891" s="1">
        <v>45698</v>
      </c>
      <c r="E891" s="6">
        <f>raw_data[[#This Row],[Ship_Date]]-raw_data[[#This Row],[Order_Date]]</f>
        <v>2</v>
      </c>
      <c r="F891" s="6" t="str">
        <f>IF(raw_data[[#This Row],[Delivery_Days]] &lt;= 5, "On Time", "Late")</f>
        <v>On Time</v>
      </c>
      <c r="G891" t="s">
        <v>2731</v>
      </c>
      <c r="H891" t="s">
        <v>2732</v>
      </c>
      <c r="I891" t="s">
        <v>38</v>
      </c>
      <c r="J891" t="s">
        <v>98</v>
      </c>
      <c r="K891" t="s">
        <v>40</v>
      </c>
      <c r="L891" t="s">
        <v>75</v>
      </c>
      <c r="M891" t="s">
        <v>70</v>
      </c>
      <c r="N891" t="s">
        <v>31</v>
      </c>
      <c r="O891" t="s">
        <v>83</v>
      </c>
      <c r="P891">
        <v>1</v>
      </c>
      <c r="Q891">
        <v>267.24</v>
      </c>
      <c r="R891">
        <v>15</v>
      </c>
      <c r="S891">
        <v>227.15</v>
      </c>
      <c r="T891">
        <v>175.13</v>
      </c>
      <c r="U891">
        <v>78.290000000000006</v>
      </c>
      <c r="V891" s="10">
        <f>(raw_data[[#This Row],[Profit]] / (raw_data[[#This Row],[Unit_Price]]* raw_data[[#This Row],[Quantity_Sold]]))</f>
        <v>0.29295764107169586</v>
      </c>
      <c r="W891">
        <v>189</v>
      </c>
      <c r="X891" t="s">
        <v>51</v>
      </c>
      <c r="Y891" t="s">
        <v>52</v>
      </c>
      <c r="Z891">
        <v>11.42</v>
      </c>
      <c r="AA891">
        <v>5</v>
      </c>
    </row>
    <row r="892" spans="1:27" x14ac:dyDescent="0.3">
      <c r="A892" t="s">
        <v>2733</v>
      </c>
      <c r="B892" s="1">
        <v>45320</v>
      </c>
      <c r="C892" s="1" t="str">
        <f>TEXT(raw_data[[#This Row],[Order_Date]], "mmm")</f>
        <v>Jan</v>
      </c>
      <c r="D892" s="1">
        <v>45323</v>
      </c>
      <c r="E892" s="6">
        <f>raw_data[[#This Row],[Ship_Date]]-raw_data[[#This Row],[Order_Date]]</f>
        <v>3</v>
      </c>
      <c r="F892" s="6" t="str">
        <f>IF(raw_data[[#This Row],[Delivery_Days]] &lt;= 5, "On Time", "Late")</f>
        <v>On Time</v>
      </c>
      <c r="G892" t="s">
        <v>2734</v>
      </c>
      <c r="H892" t="s">
        <v>2735</v>
      </c>
      <c r="I892" t="s">
        <v>62</v>
      </c>
      <c r="J892" t="s">
        <v>39</v>
      </c>
      <c r="K892" t="s">
        <v>40</v>
      </c>
      <c r="L892" t="s">
        <v>41</v>
      </c>
      <c r="M892" t="s">
        <v>137</v>
      </c>
      <c r="N892" t="s">
        <v>31</v>
      </c>
      <c r="O892" t="s">
        <v>71</v>
      </c>
      <c r="P892">
        <v>1</v>
      </c>
      <c r="Q892">
        <v>1463.57</v>
      </c>
      <c r="R892">
        <v>20</v>
      </c>
      <c r="S892">
        <v>1170.8599999999999</v>
      </c>
      <c r="T892">
        <v>884.38</v>
      </c>
      <c r="U892">
        <v>463.35</v>
      </c>
      <c r="V892" s="10">
        <f>(raw_data[[#This Row],[Profit]] / (raw_data[[#This Row],[Unit_Price]]* raw_data[[#This Row],[Quantity_Sold]]))</f>
        <v>0.31658888881297104</v>
      </c>
      <c r="W892">
        <v>179</v>
      </c>
      <c r="X892" t="s">
        <v>51</v>
      </c>
      <c r="Y892" t="s">
        <v>34</v>
      </c>
      <c r="Z892">
        <v>45.57</v>
      </c>
      <c r="AA892">
        <v>1</v>
      </c>
    </row>
    <row r="893" spans="1:27" x14ac:dyDescent="0.3">
      <c r="A893" t="s">
        <v>2736</v>
      </c>
      <c r="B893" s="1">
        <v>45720</v>
      </c>
      <c r="C893" s="1" t="str">
        <f>TEXT(raw_data[[#This Row],[Order_Date]], "mmm")</f>
        <v>Mar</v>
      </c>
      <c r="D893" s="1">
        <v>45724</v>
      </c>
      <c r="E893" s="6">
        <f>raw_data[[#This Row],[Ship_Date]]-raw_data[[#This Row],[Order_Date]]</f>
        <v>4</v>
      </c>
      <c r="F893" s="6" t="str">
        <f>IF(raw_data[[#This Row],[Delivery_Days]] &lt;= 5, "On Time", "Late")</f>
        <v>On Time</v>
      </c>
      <c r="G893" t="s">
        <v>2737</v>
      </c>
      <c r="H893" t="s">
        <v>2738</v>
      </c>
      <c r="I893" t="s">
        <v>62</v>
      </c>
      <c r="J893" t="s">
        <v>68</v>
      </c>
      <c r="K893" t="s">
        <v>57</v>
      </c>
      <c r="L893" t="s">
        <v>75</v>
      </c>
      <c r="M893" t="s">
        <v>127</v>
      </c>
      <c r="N893" t="s">
        <v>31</v>
      </c>
      <c r="O893" t="s">
        <v>32</v>
      </c>
      <c r="P893">
        <v>9</v>
      </c>
      <c r="Q893">
        <v>1896.3</v>
      </c>
      <c r="R893">
        <v>0</v>
      </c>
      <c r="S893">
        <v>17066.7</v>
      </c>
      <c r="T893">
        <v>1265.9100000000001</v>
      </c>
      <c r="U893">
        <v>5673.51</v>
      </c>
      <c r="V893" s="10">
        <f>(raw_data[[#This Row],[Profit]] / (raw_data[[#This Row],[Unit_Price]]* raw_data[[#This Row],[Quantity_Sold]]))</f>
        <v>0.33243157728207562</v>
      </c>
      <c r="W893">
        <v>446</v>
      </c>
      <c r="X893" t="s">
        <v>51</v>
      </c>
      <c r="Y893" t="s">
        <v>34</v>
      </c>
      <c r="Z893">
        <v>42.95</v>
      </c>
      <c r="AA893">
        <v>5</v>
      </c>
    </row>
    <row r="894" spans="1:27" x14ac:dyDescent="0.3">
      <c r="A894" t="s">
        <v>2739</v>
      </c>
      <c r="B894" s="1">
        <v>45543</v>
      </c>
      <c r="C894" s="1" t="str">
        <f>TEXT(raw_data[[#This Row],[Order_Date]], "mmm")</f>
        <v>Sep</v>
      </c>
      <c r="D894" s="1">
        <v>45545</v>
      </c>
      <c r="E894" s="6">
        <f>raw_data[[#This Row],[Ship_Date]]-raw_data[[#This Row],[Order_Date]]</f>
        <v>2</v>
      </c>
      <c r="F894" s="6" t="str">
        <f>IF(raw_data[[#This Row],[Delivery_Days]] &lt;= 5, "On Time", "Late")</f>
        <v>On Time</v>
      </c>
      <c r="G894" t="s">
        <v>2740</v>
      </c>
      <c r="H894" t="s">
        <v>2741</v>
      </c>
      <c r="I894" t="s">
        <v>47</v>
      </c>
      <c r="J894" t="s">
        <v>63</v>
      </c>
      <c r="K894" t="s">
        <v>28</v>
      </c>
      <c r="L894" t="s">
        <v>41</v>
      </c>
      <c r="M894" t="s">
        <v>127</v>
      </c>
      <c r="N894" t="s">
        <v>49</v>
      </c>
      <c r="O894" t="s">
        <v>83</v>
      </c>
      <c r="P894">
        <v>6</v>
      </c>
      <c r="Q894">
        <v>1116.8900000000001</v>
      </c>
      <c r="R894">
        <v>0</v>
      </c>
      <c r="S894">
        <v>6701.34</v>
      </c>
      <c r="T894">
        <v>707.45</v>
      </c>
      <c r="U894">
        <v>2456.64</v>
      </c>
      <c r="V894" s="10">
        <f>(raw_data[[#This Row],[Profit]] / (raw_data[[#This Row],[Unit_Price]]* raw_data[[#This Row],[Quantity_Sold]]))</f>
        <v>0.36658936869342545</v>
      </c>
      <c r="W894">
        <v>368</v>
      </c>
      <c r="X894" t="s">
        <v>33</v>
      </c>
      <c r="Y894" t="s">
        <v>52</v>
      </c>
      <c r="Z894">
        <v>46.98</v>
      </c>
      <c r="AA894">
        <v>3</v>
      </c>
    </row>
    <row r="895" spans="1:27" x14ac:dyDescent="0.3">
      <c r="A895" t="s">
        <v>2742</v>
      </c>
      <c r="B895" s="1">
        <v>45670</v>
      </c>
      <c r="C895" s="1" t="str">
        <f>TEXT(raw_data[[#This Row],[Order_Date]], "mmm")</f>
        <v>Jan</v>
      </c>
      <c r="D895" s="1">
        <v>45671</v>
      </c>
      <c r="E895" s="6">
        <f>raw_data[[#This Row],[Ship_Date]]-raw_data[[#This Row],[Order_Date]]</f>
        <v>1</v>
      </c>
      <c r="F895" s="6" t="str">
        <f>IF(raw_data[[#This Row],[Delivery_Days]] &lt;= 5, "On Time", "Late")</f>
        <v>On Time</v>
      </c>
      <c r="G895" t="s">
        <v>2743</v>
      </c>
      <c r="H895" t="s">
        <v>2744</v>
      </c>
      <c r="I895" t="s">
        <v>47</v>
      </c>
      <c r="J895" t="s">
        <v>39</v>
      </c>
      <c r="K895" t="s">
        <v>40</v>
      </c>
      <c r="L895" t="s">
        <v>41</v>
      </c>
      <c r="M895" t="s">
        <v>70</v>
      </c>
      <c r="N895" t="s">
        <v>49</v>
      </c>
      <c r="O895" t="s">
        <v>71</v>
      </c>
      <c r="P895">
        <v>1</v>
      </c>
      <c r="Q895">
        <v>1384.42</v>
      </c>
      <c r="R895">
        <v>15</v>
      </c>
      <c r="S895">
        <v>1176.76</v>
      </c>
      <c r="T895">
        <v>832.07</v>
      </c>
      <c r="U895">
        <v>469.5</v>
      </c>
      <c r="V895" s="10">
        <f>(raw_data[[#This Row],[Profit]] / (raw_data[[#This Row],[Unit_Price]]* raw_data[[#This Row],[Quantity_Sold]]))</f>
        <v>0.33913118851215668</v>
      </c>
      <c r="W895">
        <v>390</v>
      </c>
      <c r="X895" t="s">
        <v>33</v>
      </c>
      <c r="Y895" t="s">
        <v>52</v>
      </c>
      <c r="Z895">
        <v>29.55</v>
      </c>
      <c r="AA895">
        <v>1</v>
      </c>
    </row>
    <row r="896" spans="1:27" x14ac:dyDescent="0.3">
      <c r="A896" t="s">
        <v>2745</v>
      </c>
      <c r="B896" s="1">
        <v>45551</v>
      </c>
      <c r="C896" s="1" t="str">
        <f>TEXT(raw_data[[#This Row],[Order_Date]], "mmm")</f>
        <v>Sep</v>
      </c>
      <c r="D896" s="1">
        <v>45555</v>
      </c>
      <c r="E896" s="6">
        <f>raw_data[[#This Row],[Ship_Date]]-raw_data[[#This Row],[Order_Date]]</f>
        <v>4</v>
      </c>
      <c r="F896" s="6" t="str">
        <f>IF(raw_data[[#This Row],[Delivery_Days]] &lt;= 5, "On Time", "Late")</f>
        <v>On Time</v>
      </c>
      <c r="G896" t="s">
        <v>2746</v>
      </c>
      <c r="H896" t="s">
        <v>2747</v>
      </c>
      <c r="I896" t="s">
        <v>47</v>
      </c>
      <c r="J896" t="s">
        <v>98</v>
      </c>
      <c r="K896" t="s">
        <v>40</v>
      </c>
      <c r="L896" t="s">
        <v>75</v>
      </c>
      <c r="M896" t="s">
        <v>30</v>
      </c>
      <c r="N896" t="s">
        <v>31</v>
      </c>
      <c r="O896" t="s">
        <v>43</v>
      </c>
      <c r="P896">
        <v>7</v>
      </c>
      <c r="Q896">
        <v>1386.94</v>
      </c>
      <c r="R896">
        <v>15</v>
      </c>
      <c r="S896">
        <v>8252.2900000000009</v>
      </c>
      <c r="T896">
        <v>1210.9000000000001</v>
      </c>
      <c r="U896">
        <v>1047.44</v>
      </c>
      <c r="V896" s="10">
        <f>(raw_data[[#This Row],[Profit]] / (raw_data[[#This Row],[Unit_Price]]* raw_data[[#This Row],[Quantity_Sold]]))</f>
        <v>0.10788807426008748</v>
      </c>
      <c r="W896">
        <v>325</v>
      </c>
      <c r="X896" t="s">
        <v>51</v>
      </c>
      <c r="Y896" t="s">
        <v>79</v>
      </c>
      <c r="Z896">
        <v>46.37</v>
      </c>
      <c r="AA896">
        <v>2</v>
      </c>
    </row>
    <row r="897" spans="1:27" x14ac:dyDescent="0.3">
      <c r="A897" t="s">
        <v>2748</v>
      </c>
      <c r="B897" s="1">
        <v>45593</v>
      </c>
      <c r="C897" s="1" t="str">
        <f>TEXT(raw_data[[#This Row],[Order_Date]], "mmm")</f>
        <v>Oct</v>
      </c>
      <c r="D897" s="1">
        <v>45596</v>
      </c>
      <c r="E897" s="6">
        <f>raw_data[[#This Row],[Ship_Date]]-raw_data[[#This Row],[Order_Date]]</f>
        <v>3</v>
      </c>
      <c r="F897" s="6" t="str">
        <f>IF(raw_data[[#This Row],[Delivery_Days]] &lt;= 5, "On Time", "Late")</f>
        <v>On Time</v>
      </c>
      <c r="G897" t="s">
        <v>2749</v>
      </c>
      <c r="H897" t="s">
        <v>2750</v>
      </c>
      <c r="I897" t="s">
        <v>62</v>
      </c>
      <c r="J897" t="s">
        <v>98</v>
      </c>
      <c r="K897" t="s">
        <v>40</v>
      </c>
      <c r="L897" t="s">
        <v>69</v>
      </c>
      <c r="M897" t="s">
        <v>137</v>
      </c>
      <c r="N897" t="s">
        <v>49</v>
      </c>
      <c r="O897" t="s">
        <v>50</v>
      </c>
      <c r="P897">
        <v>3</v>
      </c>
      <c r="Q897">
        <v>331.59</v>
      </c>
      <c r="R897">
        <v>15</v>
      </c>
      <c r="S897">
        <v>845.55</v>
      </c>
      <c r="T897">
        <v>298.35000000000002</v>
      </c>
      <c r="U897">
        <v>84.76</v>
      </c>
      <c r="V897" s="10">
        <f>(raw_data[[#This Row],[Profit]] / (raw_data[[#This Row],[Unit_Price]]* raw_data[[#This Row],[Quantity_Sold]]))</f>
        <v>8.5205625420951586E-2</v>
      </c>
      <c r="W897">
        <v>412</v>
      </c>
      <c r="X897" t="s">
        <v>51</v>
      </c>
      <c r="Y897" t="s">
        <v>34</v>
      </c>
      <c r="Z897">
        <v>6.91</v>
      </c>
      <c r="AA897">
        <v>4</v>
      </c>
    </row>
    <row r="898" spans="1:27" x14ac:dyDescent="0.3">
      <c r="A898" t="s">
        <v>2751</v>
      </c>
      <c r="B898" s="1">
        <v>45230</v>
      </c>
      <c r="C898" s="1" t="str">
        <f>TEXT(raw_data[[#This Row],[Order_Date]], "mmm")</f>
        <v>Oct</v>
      </c>
      <c r="D898" s="1">
        <v>45237</v>
      </c>
      <c r="E898" s="6">
        <f>raw_data[[#This Row],[Ship_Date]]-raw_data[[#This Row],[Order_Date]]</f>
        <v>7</v>
      </c>
      <c r="F898" s="6" t="str">
        <f>IF(raw_data[[#This Row],[Delivery_Days]] &lt;= 5, "On Time", "Late")</f>
        <v>Late</v>
      </c>
      <c r="G898" t="s">
        <v>2752</v>
      </c>
      <c r="H898" t="s">
        <v>2753</v>
      </c>
      <c r="I898" t="s">
        <v>47</v>
      </c>
      <c r="J898" t="s">
        <v>56</v>
      </c>
      <c r="K898" t="s">
        <v>57</v>
      </c>
      <c r="L898" t="s">
        <v>75</v>
      </c>
      <c r="M898" t="s">
        <v>127</v>
      </c>
      <c r="N898" t="s">
        <v>31</v>
      </c>
      <c r="O898" t="s">
        <v>50</v>
      </c>
      <c r="P898">
        <v>6</v>
      </c>
      <c r="Q898">
        <v>1688.26</v>
      </c>
      <c r="R898">
        <v>5</v>
      </c>
      <c r="S898">
        <v>9623.08</v>
      </c>
      <c r="T898">
        <v>1490</v>
      </c>
      <c r="U898">
        <v>1130.08</v>
      </c>
      <c r="V898" s="10">
        <f>(raw_data[[#This Row],[Profit]] / (raw_data[[#This Row],[Unit_Price]]* raw_data[[#This Row],[Quantity_Sold]]))</f>
        <v>0.11156259501893467</v>
      </c>
      <c r="W898">
        <v>227</v>
      </c>
      <c r="X898" t="s">
        <v>51</v>
      </c>
      <c r="Y898" t="s">
        <v>79</v>
      </c>
      <c r="Z898">
        <v>21.36</v>
      </c>
      <c r="AA898">
        <v>3</v>
      </c>
    </row>
    <row r="899" spans="1:27" x14ac:dyDescent="0.3">
      <c r="A899" t="s">
        <v>2754</v>
      </c>
      <c r="B899" s="1">
        <v>45945</v>
      </c>
      <c r="C899" s="1" t="str">
        <f>TEXT(raw_data[[#This Row],[Order_Date]], "mmm")</f>
        <v>Oct</v>
      </c>
      <c r="D899" s="1">
        <v>45955</v>
      </c>
      <c r="E899" s="6">
        <f>raw_data[[#This Row],[Ship_Date]]-raw_data[[#This Row],[Order_Date]]</f>
        <v>10</v>
      </c>
      <c r="F899" s="6" t="str">
        <f>IF(raw_data[[#This Row],[Delivery_Days]] &lt;= 5, "On Time", "Late")</f>
        <v>Late</v>
      </c>
      <c r="G899" t="s">
        <v>2755</v>
      </c>
      <c r="H899" t="s">
        <v>2756</v>
      </c>
      <c r="I899" t="s">
        <v>62</v>
      </c>
      <c r="J899" t="s">
        <v>68</v>
      </c>
      <c r="K899" t="s">
        <v>57</v>
      </c>
      <c r="L899" t="s">
        <v>41</v>
      </c>
      <c r="M899" t="s">
        <v>42</v>
      </c>
      <c r="N899" t="s">
        <v>31</v>
      </c>
      <c r="O899" t="s">
        <v>83</v>
      </c>
      <c r="P899">
        <v>4</v>
      </c>
      <c r="Q899">
        <v>451.53</v>
      </c>
      <c r="R899">
        <v>5</v>
      </c>
      <c r="S899">
        <v>1715.81</v>
      </c>
      <c r="T899">
        <v>347.91</v>
      </c>
      <c r="U899">
        <v>393.76</v>
      </c>
      <c r="V899" s="10">
        <f>(raw_data[[#This Row],[Profit]] / (raw_data[[#This Row],[Unit_Price]]* raw_data[[#This Row],[Quantity_Sold]]))</f>
        <v>0.21801430691205459</v>
      </c>
      <c r="W899">
        <v>441</v>
      </c>
      <c r="X899" t="s">
        <v>51</v>
      </c>
      <c r="Y899" t="s">
        <v>79</v>
      </c>
      <c r="Z899">
        <v>33.979999999999997</v>
      </c>
      <c r="AA899">
        <v>2</v>
      </c>
    </row>
    <row r="900" spans="1:27" x14ac:dyDescent="0.3">
      <c r="A900" t="s">
        <v>2757</v>
      </c>
      <c r="B900" s="1">
        <v>45610</v>
      </c>
      <c r="C900" s="1" t="str">
        <f>TEXT(raw_data[[#This Row],[Order_Date]], "mmm")</f>
        <v>Nov</v>
      </c>
      <c r="D900" s="1">
        <v>45620</v>
      </c>
      <c r="E900" s="6">
        <f>raw_data[[#This Row],[Ship_Date]]-raw_data[[#This Row],[Order_Date]]</f>
        <v>10</v>
      </c>
      <c r="F900" s="6" t="str">
        <f>IF(raw_data[[#This Row],[Delivery_Days]] &lt;= 5, "On Time", "Late")</f>
        <v>Late</v>
      </c>
      <c r="G900" t="s">
        <v>2758</v>
      </c>
      <c r="H900" t="s">
        <v>2759</v>
      </c>
      <c r="I900" t="s">
        <v>47</v>
      </c>
      <c r="J900" t="s">
        <v>68</v>
      </c>
      <c r="K900" t="s">
        <v>57</v>
      </c>
      <c r="L900" t="s">
        <v>41</v>
      </c>
      <c r="M900" t="s">
        <v>150</v>
      </c>
      <c r="N900" t="s">
        <v>49</v>
      </c>
      <c r="O900" t="s">
        <v>71</v>
      </c>
      <c r="P900">
        <v>8</v>
      </c>
      <c r="Q900">
        <v>261.87</v>
      </c>
      <c r="R900">
        <v>10</v>
      </c>
      <c r="S900">
        <v>1885.46</v>
      </c>
      <c r="T900">
        <v>228.19</v>
      </c>
      <c r="U900">
        <v>242.5</v>
      </c>
      <c r="V900" s="10">
        <f>(raw_data[[#This Row],[Profit]] / (raw_data[[#This Row],[Unit_Price]]* raw_data[[#This Row],[Quantity_Sold]]))</f>
        <v>0.11575400007637378</v>
      </c>
      <c r="W900">
        <v>111</v>
      </c>
      <c r="X900" t="s">
        <v>51</v>
      </c>
      <c r="Y900" t="s">
        <v>52</v>
      </c>
      <c r="Z900">
        <v>45.05</v>
      </c>
      <c r="AA900">
        <v>4</v>
      </c>
    </row>
    <row r="901" spans="1:27" x14ac:dyDescent="0.3">
      <c r="A901" t="s">
        <v>2760</v>
      </c>
      <c r="B901" s="1">
        <v>45443</v>
      </c>
      <c r="C901" s="1" t="str">
        <f>TEXT(raw_data[[#This Row],[Order_Date]], "mmm")</f>
        <v>May</v>
      </c>
      <c r="D901" s="1">
        <v>45446</v>
      </c>
      <c r="E901" s="6">
        <f>raw_data[[#This Row],[Ship_Date]]-raw_data[[#This Row],[Order_Date]]</f>
        <v>3</v>
      </c>
      <c r="F901" s="6" t="str">
        <f>IF(raw_data[[#This Row],[Delivery_Days]] &lt;= 5, "On Time", "Late")</f>
        <v>On Time</v>
      </c>
      <c r="G901" t="s">
        <v>2761</v>
      </c>
      <c r="H901" t="s">
        <v>2762</v>
      </c>
      <c r="I901" t="s">
        <v>62</v>
      </c>
      <c r="J901" t="s">
        <v>68</v>
      </c>
      <c r="K901" t="s">
        <v>57</v>
      </c>
      <c r="L901" t="s">
        <v>41</v>
      </c>
      <c r="M901" t="s">
        <v>150</v>
      </c>
      <c r="N901" t="s">
        <v>49</v>
      </c>
      <c r="O901" t="s">
        <v>50</v>
      </c>
      <c r="P901">
        <v>4</v>
      </c>
      <c r="Q901">
        <v>96.48</v>
      </c>
      <c r="R901">
        <v>15</v>
      </c>
      <c r="S901">
        <v>328.03</v>
      </c>
      <c r="T901">
        <v>74.31</v>
      </c>
      <c r="U901">
        <v>75.38</v>
      </c>
      <c r="V901" s="10">
        <f>(raw_data[[#This Row],[Profit]] / (raw_data[[#This Row],[Unit_Price]]* raw_data[[#This Row],[Quantity_Sold]]))</f>
        <v>0.19532545605306798</v>
      </c>
      <c r="W901">
        <v>294</v>
      </c>
      <c r="X901" t="s">
        <v>33</v>
      </c>
      <c r="Y901" t="s">
        <v>34</v>
      </c>
      <c r="Z901">
        <v>23.51</v>
      </c>
      <c r="AA901">
        <v>4</v>
      </c>
    </row>
    <row r="902" spans="1:27" x14ac:dyDescent="0.3">
      <c r="A902" t="s">
        <v>2763</v>
      </c>
      <c r="B902" s="1">
        <v>45871</v>
      </c>
      <c r="C902" s="1" t="str">
        <f>TEXT(raw_data[[#This Row],[Order_Date]], "mmm")</f>
        <v>Aug</v>
      </c>
      <c r="D902" s="1">
        <v>45872</v>
      </c>
      <c r="E902" s="6">
        <f>raw_data[[#This Row],[Ship_Date]]-raw_data[[#This Row],[Order_Date]]</f>
        <v>1</v>
      </c>
      <c r="F902" s="6" t="str">
        <f>IF(raw_data[[#This Row],[Delivery_Days]] &lt;= 5, "On Time", "Late")</f>
        <v>On Time</v>
      </c>
      <c r="G902" t="s">
        <v>2764</v>
      </c>
      <c r="H902" t="s">
        <v>2765</v>
      </c>
      <c r="I902" t="s">
        <v>26</v>
      </c>
      <c r="J902" t="s">
        <v>56</v>
      </c>
      <c r="K902" t="s">
        <v>57</v>
      </c>
      <c r="L902" t="s">
        <v>41</v>
      </c>
      <c r="M902" t="s">
        <v>150</v>
      </c>
      <c r="N902" t="s">
        <v>49</v>
      </c>
      <c r="O902" t="s">
        <v>32</v>
      </c>
      <c r="P902">
        <v>10</v>
      </c>
      <c r="Q902">
        <v>666.62</v>
      </c>
      <c r="R902">
        <v>20</v>
      </c>
      <c r="S902">
        <v>5332.96</v>
      </c>
      <c r="T902">
        <v>547.03</v>
      </c>
      <c r="U902">
        <v>956.72</v>
      </c>
      <c r="V902" s="10">
        <f>(raw_data[[#This Row],[Profit]] / (raw_data[[#This Row],[Unit_Price]]* raw_data[[#This Row],[Quantity_Sold]]))</f>
        <v>0.14351804626323844</v>
      </c>
      <c r="W902">
        <v>10</v>
      </c>
      <c r="X902" t="s">
        <v>33</v>
      </c>
      <c r="Y902" t="s">
        <v>34</v>
      </c>
      <c r="Z902">
        <v>19.920000000000002</v>
      </c>
      <c r="AA902">
        <v>1</v>
      </c>
    </row>
    <row r="903" spans="1:27" x14ac:dyDescent="0.3">
      <c r="A903" t="s">
        <v>2766</v>
      </c>
      <c r="B903" s="1">
        <v>45832</v>
      </c>
      <c r="C903" s="1" t="str">
        <f>TEXT(raw_data[[#This Row],[Order_Date]], "mmm")</f>
        <v>Jun</v>
      </c>
      <c r="D903" s="1">
        <v>45838</v>
      </c>
      <c r="E903" s="6">
        <f>raw_data[[#This Row],[Ship_Date]]-raw_data[[#This Row],[Order_Date]]</f>
        <v>6</v>
      </c>
      <c r="F903" s="6" t="str">
        <f>IF(raw_data[[#This Row],[Delivery_Days]] &lt;= 5, "On Time", "Late")</f>
        <v>Late</v>
      </c>
      <c r="G903" t="s">
        <v>2767</v>
      </c>
      <c r="H903" t="s">
        <v>2768</v>
      </c>
      <c r="I903" t="s">
        <v>62</v>
      </c>
      <c r="J903" t="s">
        <v>94</v>
      </c>
      <c r="K903" t="s">
        <v>28</v>
      </c>
      <c r="L903" t="s">
        <v>69</v>
      </c>
      <c r="M903" t="s">
        <v>137</v>
      </c>
      <c r="N903" t="s">
        <v>31</v>
      </c>
      <c r="O903" t="s">
        <v>50</v>
      </c>
      <c r="P903">
        <v>4</v>
      </c>
      <c r="Q903">
        <v>1499.99</v>
      </c>
      <c r="R903">
        <v>10</v>
      </c>
      <c r="S903">
        <v>5399.96</v>
      </c>
      <c r="T903">
        <v>1278.3</v>
      </c>
      <c r="U903">
        <v>798.08</v>
      </c>
      <c r="V903" s="10">
        <f>(raw_data[[#This Row],[Profit]] / (raw_data[[#This Row],[Unit_Price]]* raw_data[[#This Row],[Quantity_Sold]]))</f>
        <v>0.13301422009480063</v>
      </c>
      <c r="W903">
        <v>173</v>
      </c>
      <c r="X903" t="s">
        <v>33</v>
      </c>
      <c r="Y903" t="s">
        <v>79</v>
      </c>
      <c r="Z903">
        <v>18.649999999999999</v>
      </c>
      <c r="AA903">
        <v>5</v>
      </c>
    </row>
    <row r="904" spans="1:27" x14ac:dyDescent="0.3">
      <c r="A904" t="s">
        <v>2769</v>
      </c>
      <c r="B904" s="1">
        <v>45493</v>
      </c>
      <c r="C904" s="1" t="str">
        <f>TEXT(raw_data[[#This Row],[Order_Date]], "mmm")</f>
        <v>Jul</v>
      </c>
      <c r="D904" s="1">
        <v>45502</v>
      </c>
      <c r="E904" s="6">
        <f>raw_data[[#This Row],[Ship_Date]]-raw_data[[#This Row],[Order_Date]]</f>
        <v>9</v>
      </c>
      <c r="F904" s="6" t="str">
        <f>IF(raw_data[[#This Row],[Delivery_Days]] &lt;= 5, "On Time", "Late")</f>
        <v>Late</v>
      </c>
      <c r="G904" t="s">
        <v>2770</v>
      </c>
      <c r="H904" t="s">
        <v>2771</v>
      </c>
      <c r="I904" t="s">
        <v>47</v>
      </c>
      <c r="J904" t="s">
        <v>90</v>
      </c>
      <c r="K904" t="s">
        <v>40</v>
      </c>
      <c r="L904" t="s">
        <v>41</v>
      </c>
      <c r="M904" t="s">
        <v>127</v>
      </c>
      <c r="N904" t="s">
        <v>31</v>
      </c>
      <c r="O904" t="s">
        <v>71</v>
      </c>
      <c r="P904">
        <v>9</v>
      </c>
      <c r="Q904">
        <v>859.61</v>
      </c>
      <c r="R904">
        <v>20</v>
      </c>
      <c r="S904">
        <v>6189.19</v>
      </c>
      <c r="T904">
        <v>621.41999999999996</v>
      </c>
      <c r="U904">
        <v>1714.97</v>
      </c>
      <c r="V904" s="10">
        <f>(raw_data[[#This Row],[Profit]] / (raw_data[[#This Row],[Unit_Price]]* raw_data[[#This Row],[Quantity_Sold]]))</f>
        <v>0.22167287749354037</v>
      </c>
      <c r="W904">
        <v>499</v>
      </c>
      <c r="X904" t="s">
        <v>33</v>
      </c>
      <c r="Y904" t="s">
        <v>52</v>
      </c>
      <c r="Z904">
        <v>47.54</v>
      </c>
      <c r="AA904">
        <v>4</v>
      </c>
    </row>
    <row r="905" spans="1:27" x14ac:dyDescent="0.3">
      <c r="A905" t="s">
        <v>2772</v>
      </c>
      <c r="B905" s="1">
        <v>45392</v>
      </c>
      <c r="C905" s="1" t="str">
        <f>TEXT(raw_data[[#This Row],[Order_Date]], "mmm")</f>
        <v>Apr</v>
      </c>
      <c r="D905" s="1">
        <v>45393</v>
      </c>
      <c r="E905" s="6">
        <f>raw_data[[#This Row],[Ship_Date]]-raw_data[[#This Row],[Order_Date]]</f>
        <v>1</v>
      </c>
      <c r="F905" s="6" t="str">
        <f>IF(raw_data[[#This Row],[Delivery_Days]] &lt;= 5, "On Time", "Late")</f>
        <v>On Time</v>
      </c>
      <c r="G905" t="s">
        <v>2773</v>
      </c>
      <c r="H905" t="s">
        <v>2774</v>
      </c>
      <c r="I905" t="s">
        <v>62</v>
      </c>
      <c r="J905" t="s">
        <v>27</v>
      </c>
      <c r="K905" t="s">
        <v>28</v>
      </c>
      <c r="L905" t="s">
        <v>29</v>
      </c>
      <c r="M905" t="s">
        <v>127</v>
      </c>
      <c r="N905" t="s">
        <v>31</v>
      </c>
      <c r="O905" t="s">
        <v>83</v>
      </c>
      <c r="P905">
        <v>8</v>
      </c>
      <c r="Q905">
        <v>1766.45</v>
      </c>
      <c r="R905">
        <v>15</v>
      </c>
      <c r="S905">
        <v>12011.86</v>
      </c>
      <c r="T905">
        <v>1312.59</v>
      </c>
      <c r="U905">
        <v>3086.25</v>
      </c>
      <c r="V905" s="10">
        <f>(raw_data[[#This Row],[Profit]] / (raw_data[[#This Row],[Unit_Price]]* raw_data[[#This Row],[Quantity_Sold]]))</f>
        <v>0.2183935293951145</v>
      </c>
      <c r="W905">
        <v>292</v>
      </c>
      <c r="X905" t="s">
        <v>33</v>
      </c>
      <c r="Y905" t="s">
        <v>79</v>
      </c>
      <c r="Z905">
        <v>45.23</v>
      </c>
      <c r="AA905">
        <v>4</v>
      </c>
    </row>
    <row r="906" spans="1:27" x14ac:dyDescent="0.3">
      <c r="A906" t="s">
        <v>2775</v>
      </c>
      <c r="B906" s="1">
        <v>45423</v>
      </c>
      <c r="C906" s="1" t="str">
        <f>TEXT(raw_data[[#This Row],[Order_Date]], "mmm")</f>
        <v>May</v>
      </c>
      <c r="D906" s="1">
        <v>45428</v>
      </c>
      <c r="E906" s="6">
        <f>raw_data[[#This Row],[Ship_Date]]-raw_data[[#This Row],[Order_Date]]</f>
        <v>5</v>
      </c>
      <c r="F906" s="6" t="str">
        <f>IF(raw_data[[#This Row],[Delivery_Days]] &lt;= 5, "On Time", "Late")</f>
        <v>On Time</v>
      </c>
      <c r="G906" t="s">
        <v>2776</v>
      </c>
      <c r="H906" t="s">
        <v>2777</v>
      </c>
      <c r="I906" t="s">
        <v>47</v>
      </c>
      <c r="J906" t="s">
        <v>94</v>
      </c>
      <c r="K906" t="s">
        <v>28</v>
      </c>
      <c r="L906" t="s">
        <v>69</v>
      </c>
      <c r="M906" t="s">
        <v>70</v>
      </c>
      <c r="N906" t="s">
        <v>49</v>
      </c>
      <c r="O906" t="s">
        <v>32</v>
      </c>
      <c r="P906">
        <v>2</v>
      </c>
      <c r="Q906">
        <v>1778.66</v>
      </c>
      <c r="R906">
        <v>5</v>
      </c>
      <c r="S906">
        <v>3379.45</v>
      </c>
      <c r="T906">
        <v>1139.2</v>
      </c>
      <c r="U906">
        <v>1214.97</v>
      </c>
      <c r="V906" s="10">
        <f>(raw_data[[#This Row],[Profit]] / (raw_data[[#This Row],[Unit_Price]]* raw_data[[#This Row],[Quantity_Sold]]))</f>
        <v>0.34154082286665244</v>
      </c>
      <c r="W906">
        <v>478</v>
      </c>
      <c r="X906" t="s">
        <v>33</v>
      </c>
      <c r="Y906" t="s">
        <v>52</v>
      </c>
      <c r="Z906">
        <v>19.43</v>
      </c>
      <c r="AA906">
        <v>1</v>
      </c>
    </row>
    <row r="907" spans="1:27" x14ac:dyDescent="0.3">
      <c r="A907" t="s">
        <v>2778</v>
      </c>
      <c r="B907" s="1">
        <v>45836</v>
      </c>
      <c r="C907" s="1" t="str">
        <f>TEXT(raw_data[[#This Row],[Order_Date]], "mmm")</f>
        <v>Jun</v>
      </c>
      <c r="D907" s="1">
        <v>45842</v>
      </c>
      <c r="E907" s="6">
        <f>raw_data[[#This Row],[Ship_Date]]-raw_data[[#This Row],[Order_Date]]</f>
        <v>6</v>
      </c>
      <c r="F907" s="6" t="str">
        <f>IF(raw_data[[#This Row],[Delivery_Days]] &lt;= 5, "On Time", "Late")</f>
        <v>Late</v>
      </c>
      <c r="G907" t="s">
        <v>2779</v>
      </c>
      <c r="H907" t="s">
        <v>2780</v>
      </c>
      <c r="I907" t="s">
        <v>62</v>
      </c>
      <c r="J907" t="s">
        <v>94</v>
      </c>
      <c r="K907" t="s">
        <v>28</v>
      </c>
      <c r="L907" t="s">
        <v>75</v>
      </c>
      <c r="M907" t="s">
        <v>58</v>
      </c>
      <c r="N907" t="s">
        <v>49</v>
      </c>
      <c r="O907" t="s">
        <v>83</v>
      </c>
      <c r="P907">
        <v>10</v>
      </c>
      <c r="Q907">
        <v>1262.6300000000001</v>
      </c>
      <c r="R907">
        <v>15</v>
      </c>
      <c r="S907">
        <v>10732.36</v>
      </c>
      <c r="T907">
        <v>1133.22</v>
      </c>
      <c r="U907">
        <v>1099.99</v>
      </c>
      <c r="V907" s="10">
        <f>(raw_data[[#This Row],[Profit]] / (raw_data[[#This Row],[Unit_Price]]* raw_data[[#This Row],[Quantity_Sold]]))</f>
        <v>8.7118950127907616E-2</v>
      </c>
      <c r="W907">
        <v>143</v>
      </c>
      <c r="X907" t="s">
        <v>33</v>
      </c>
      <c r="Y907" t="s">
        <v>79</v>
      </c>
      <c r="Z907">
        <v>19.34</v>
      </c>
      <c r="AA907">
        <v>2</v>
      </c>
    </row>
    <row r="908" spans="1:27" x14ac:dyDescent="0.3">
      <c r="A908" t="s">
        <v>2781</v>
      </c>
      <c r="B908" s="1">
        <v>45855</v>
      </c>
      <c r="C908" s="1" t="str">
        <f>TEXT(raw_data[[#This Row],[Order_Date]], "mmm")</f>
        <v>Jul</v>
      </c>
      <c r="D908" s="1">
        <v>45863</v>
      </c>
      <c r="E908" s="6">
        <f>raw_data[[#This Row],[Ship_Date]]-raw_data[[#This Row],[Order_Date]]</f>
        <v>8</v>
      </c>
      <c r="F908" s="6" t="str">
        <f>IF(raw_data[[#This Row],[Delivery_Days]] &lt;= 5, "On Time", "Late")</f>
        <v>Late</v>
      </c>
      <c r="G908" t="s">
        <v>2782</v>
      </c>
      <c r="H908" t="s">
        <v>2783</v>
      </c>
      <c r="I908" t="s">
        <v>26</v>
      </c>
      <c r="J908" t="s">
        <v>39</v>
      </c>
      <c r="K908" t="s">
        <v>40</v>
      </c>
      <c r="L908" t="s">
        <v>41</v>
      </c>
      <c r="M908" t="s">
        <v>30</v>
      </c>
      <c r="N908" t="s">
        <v>31</v>
      </c>
      <c r="O908" t="s">
        <v>83</v>
      </c>
      <c r="P908">
        <v>7</v>
      </c>
      <c r="Q908">
        <v>563.07000000000005</v>
      </c>
      <c r="R908">
        <v>10</v>
      </c>
      <c r="S908">
        <v>3547.34</v>
      </c>
      <c r="T908">
        <v>344.68</v>
      </c>
      <c r="U908">
        <v>1375.86</v>
      </c>
      <c r="V908" s="10">
        <f>(raw_data[[#This Row],[Profit]] / (raw_data[[#This Row],[Unit_Price]]* raw_data[[#This Row],[Quantity_Sold]]))</f>
        <v>0.34907103658768635</v>
      </c>
      <c r="W908">
        <v>16</v>
      </c>
      <c r="X908" t="s">
        <v>33</v>
      </c>
      <c r="Y908" t="s">
        <v>52</v>
      </c>
      <c r="Z908">
        <v>5.48</v>
      </c>
      <c r="AA908">
        <v>5</v>
      </c>
    </row>
    <row r="909" spans="1:27" x14ac:dyDescent="0.3">
      <c r="A909" t="s">
        <v>2784</v>
      </c>
      <c r="B909" s="1">
        <v>45766</v>
      </c>
      <c r="C909" s="1" t="str">
        <f>TEXT(raw_data[[#This Row],[Order_Date]], "mmm")</f>
        <v>Apr</v>
      </c>
      <c r="D909" s="1">
        <v>45771</v>
      </c>
      <c r="E909" s="6">
        <f>raw_data[[#This Row],[Ship_Date]]-raw_data[[#This Row],[Order_Date]]</f>
        <v>5</v>
      </c>
      <c r="F909" s="6" t="str">
        <f>IF(raw_data[[#This Row],[Delivery_Days]] &lt;= 5, "On Time", "Late")</f>
        <v>On Time</v>
      </c>
      <c r="G909" t="s">
        <v>2785</v>
      </c>
      <c r="H909" t="s">
        <v>2786</v>
      </c>
      <c r="I909" t="s">
        <v>47</v>
      </c>
      <c r="J909" t="s">
        <v>39</v>
      </c>
      <c r="K909" t="s">
        <v>40</v>
      </c>
      <c r="L909" t="s">
        <v>69</v>
      </c>
      <c r="M909" t="s">
        <v>48</v>
      </c>
      <c r="N909" t="s">
        <v>31</v>
      </c>
      <c r="O909" t="s">
        <v>43</v>
      </c>
      <c r="P909">
        <v>8</v>
      </c>
      <c r="Q909">
        <v>439.3</v>
      </c>
      <c r="R909">
        <v>15</v>
      </c>
      <c r="S909">
        <v>2987.24</v>
      </c>
      <c r="T909">
        <v>314.77</v>
      </c>
      <c r="U909">
        <v>846.8</v>
      </c>
      <c r="V909" s="10">
        <f>(raw_data[[#This Row],[Profit]] / (raw_data[[#This Row],[Unit_Price]]* raw_data[[#This Row],[Quantity_Sold]]))</f>
        <v>0.24095151377190985</v>
      </c>
      <c r="W909">
        <v>411</v>
      </c>
      <c r="X909" t="s">
        <v>51</v>
      </c>
      <c r="Y909" t="s">
        <v>79</v>
      </c>
      <c r="Z909">
        <v>36.83</v>
      </c>
      <c r="AA909">
        <v>2</v>
      </c>
    </row>
    <row r="910" spans="1:27" x14ac:dyDescent="0.3">
      <c r="A910" t="s">
        <v>2787</v>
      </c>
      <c r="B910" s="1">
        <v>45875</v>
      </c>
      <c r="C910" s="1" t="str">
        <f>TEXT(raw_data[[#This Row],[Order_Date]], "mmm")</f>
        <v>Aug</v>
      </c>
      <c r="D910" s="1">
        <v>45883</v>
      </c>
      <c r="E910" s="6">
        <f>raw_data[[#This Row],[Ship_Date]]-raw_data[[#This Row],[Order_Date]]</f>
        <v>8</v>
      </c>
      <c r="F910" s="6" t="str">
        <f>IF(raw_data[[#This Row],[Delivery_Days]] &lt;= 5, "On Time", "Late")</f>
        <v>Late</v>
      </c>
      <c r="G910" t="s">
        <v>2788</v>
      </c>
      <c r="H910" t="s">
        <v>2789</v>
      </c>
      <c r="I910" t="s">
        <v>26</v>
      </c>
      <c r="J910" t="s">
        <v>94</v>
      </c>
      <c r="K910" t="s">
        <v>28</v>
      </c>
      <c r="L910" t="s">
        <v>69</v>
      </c>
      <c r="M910" t="s">
        <v>42</v>
      </c>
      <c r="N910" t="s">
        <v>31</v>
      </c>
      <c r="O910" t="s">
        <v>83</v>
      </c>
      <c r="P910">
        <v>5</v>
      </c>
      <c r="Q910">
        <v>426.16</v>
      </c>
      <c r="R910">
        <v>10</v>
      </c>
      <c r="S910">
        <v>1917.72</v>
      </c>
      <c r="T910">
        <v>266.35000000000002</v>
      </c>
      <c r="U910">
        <v>719.14</v>
      </c>
      <c r="V910" s="10">
        <f>(raw_data[[#This Row],[Profit]] / (raw_data[[#This Row],[Unit_Price]]* raw_data[[#This Row],[Quantity_Sold]]))</f>
        <v>0.33749765346348787</v>
      </c>
      <c r="W910">
        <v>458</v>
      </c>
      <c r="X910" t="s">
        <v>33</v>
      </c>
      <c r="Y910" t="s">
        <v>34</v>
      </c>
      <c r="Z910">
        <v>41.48</v>
      </c>
      <c r="AA910">
        <v>1</v>
      </c>
    </row>
    <row r="911" spans="1:27" x14ac:dyDescent="0.3">
      <c r="A911" t="s">
        <v>2790</v>
      </c>
      <c r="B911" s="1">
        <v>45349</v>
      </c>
      <c r="C911" s="1" t="str">
        <f>TEXT(raw_data[[#This Row],[Order_Date]], "mmm")</f>
        <v>Feb</v>
      </c>
      <c r="D911" s="1">
        <v>45351</v>
      </c>
      <c r="E911" s="6">
        <f>raw_data[[#This Row],[Ship_Date]]-raw_data[[#This Row],[Order_Date]]</f>
        <v>2</v>
      </c>
      <c r="F911" s="6" t="str">
        <f>IF(raw_data[[#This Row],[Delivery_Days]] &lt;= 5, "On Time", "Late")</f>
        <v>On Time</v>
      </c>
      <c r="G911" t="s">
        <v>2791</v>
      </c>
      <c r="H911" t="s">
        <v>2792</v>
      </c>
      <c r="I911" t="s">
        <v>26</v>
      </c>
      <c r="J911" t="s">
        <v>56</v>
      </c>
      <c r="K911" t="s">
        <v>57</v>
      </c>
      <c r="L911" t="s">
        <v>29</v>
      </c>
      <c r="M911" t="s">
        <v>127</v>
      </c>
      <c r="N911" t="s">
        <v>49</v>
      </c>
      <c r="O911" t="s">
        <v>32</v>
      </c>
      <c r="P911">
        <v>3</v>
      </c>
      <c r="Q911">
        <v>778.11</v>
      </c>
      <c r="R911">
        <v>20</v>
      </c>
      <c r="S911">
        <v>1867.46</v>
      </c>
      <c r="T911">
        <v>653.95000000000005</v>
      </c>
      <c r="U911">
        <v>297.98</v>
      </c>
      <c r="V911" s="10">
        <f>(raw_data[[#This Row],[Profit]] / (raw_data[[#This Row],[Unit_Price]]* raw_data[[#This Row],[Quantity_Sold]]))</f>
        <v>0.12765118899213052</v>
      </c>
      <c r="W911">
        <v>377</v>
      </c>
      <c r="X911" t="s">
        <v>51</v>
      </c>
      <c r="Y911" t="s">
        <v>52</v>
      </c>
      <c r="Z911">
        <v>8.17</v>
      </c>
      <c r="AA911">
        <v>5</v>
      </c>
    </row>
    <row r="912" spans="1:27" x14ac:dyDescent="0.3">
      <c r="A912" t="s">
        <v>2793</v>
      </c>
      <c r="B912" s="1">
        <v>45543</v>
      </c>
      <c r="C912" s="1" t="str">
        <f>TEXT(raw_data[[#This Row],[Order_Date]], "mmm")</f>
        <v>Sep</v>
      </c>
      <c r="D912" s="1">
        <v>45545</v>
      </c>
      <c r="E912" s="6">
        <f>raw_data[[#This Row],[Ship_Date]]-raw_data[[#This Row],[Order_Date]]</f>
        <v>2</v>
      </c>
      <c r="F912" s="6" t="str">
        <f>IF(raw_data[[#This Row],[Delivery_Days]] &lt;= 5, "On Time", "Late")</f>
        <v>On Time</v>
      </c>
      <c r="G912" t="s">
        <v>2794</v>
      </c>
      <c r="H912" t="s">
        <v>2795</v>
      </c>
      <c r="I912" t="s">
        <v>38</v>
      </c>
      <c r="J912" t="s">
        <v>98</v>
      </c>
      <c r="K912" t="s">
        <v>40</v>
      </c>
      <c r="L912" t="s">
        <v>69</v>
      </c>
      <c r="M912" t="s">
        <v>70</v>
      </c>
      <c r="N912" t="s">
        <v>49</v>
      </c>
      <c r="O912" t="s">
        <v>32</v>
      </c>
      <c r="P912">
        <v>1</v>
      </c>
      <c r="Q912">
        <v>1244.5</v>
      </c>
      <c r="R912">
        <v>5</v>
      </c>
      <c r="S912">
        <v>1182.27</v>
      </c>
      <c r="T912">
        <v>821.19</v>
      </c>
      <c r="U912">
        <v>402.14</v>
      </c>
      <c r="V912" s="10">
        <f>(raw_data[[#This Row],[Profit]] / (raw_data[[#This Row],[Unit_Price]]* raw_data[[#This Row],[Quantity_Sold]]))</f>
        <v>0.32313378867014864</v>
      </c>
      <c r="W912">
        <v>1</v>
      </c>
      <c r="X912" t="s">
        <v>51</v>
      </c>
      <c r="Y912" t="s">
        <v>52</v>
      </c>
      <c r="Z912">
        <v>15.49</v>
      </c>
      <c r="AA912">
        <v>1</v>
      </c>
    </row>
    <row r="913" spans="1:27" x14ac:dyDescent="0.3">
      <c r="A913" t="s">
        <v>2796</v>
      </c>
      <c r="B913" s="1">
        <v>45745</v>
      </c>
      <c r="C913" s="1" t="str">
        <f>TEXT(raw_data[[#This Row],[Order_Date]], "mmm")</f>
        <v>Mar</v>
      </c>
      <c r="D913" s="1">
        <v>45753</v>
      </c>
      <c r="E913" s="6">
        <f>raw_data[[#This Row],[Ship_Date]]-raw_data[[#This Row],[Order_Date]]</f>
        <v>8</v>
      </c>
      <c r="F913" s="6" t="str">
        <f>IF(raw_data[[#This Row],[Delivery_Days]] &lt;= 5, "On Time", "Late")</f>
        <v>Late</v>
      </c>
      <c r="G913" t="s">
        <v>2797</v>
      </c>
      <c r="H913" t="s">
        <v>2798</v>
      </c>
      <c r="I913" t="s">
        <v>38</v>
      </c>
      <c r="J913" t="s">
        <v>27</v>
      </c>
      <c r="K913" t="s">
        <v>28</v>
      </c>
      <c r="L913" t="s">
        <v>75</v>
      </c>
      <c r="M913" t="s">
        <v>117</v>
      </c>
      <c r="N913" t="s">
        <v>31</v>
      </c>
      <c r="O913" t="s">
        <v>43</v>
      </c>
      <c r="P913">
        <v>4</v>
      </c>
      <c r="Q913">
        <v>1269.6300000000001</v>
      </c>
      <c r="R913">
        <v>15</v>
      </c>
      <c r="S913">
        <v>4316.74</v>
      </c>
      <c r="T913">
        <v>1073.17</v>
      </c>
      <c r="U913">
        <v>667.96</v>
      </c>
      <c r="V913" s="10">
        <f>(raw_data[[#This Row],[Profit]] / (raw_data[[#This Row],[Unit_Price]]* raw_data[[#This Row],[Quantity_Sold]]))</f>
        <v>0.13152650772272237</v>
      </c>
      <c r="W913">
        <v>374</v>
      </c>
      <c r="X913" t="s">
        <v>33</v>
      </c>
      <c r="Y913" t="s">
        <v>79</v>
      </c>
      <c r="Z913">
        <v>13.32</v>
      </c>
      <c r="AA913">
        <v>1</v>
      </c>
    </row>
    <row r="914" spans="1:27" x14ac:dyDescent="0.3">
      <c r="A914" t="s">
        <v>2799</v>
      </c>
      <c r="B914" s="1">
        <v>45460</v>
      </c>
      <c r="C914" s="1" t="str">
        <f>TEXT(raw_data[[#This Row],[Order_Date]], "mmm")</f>
        <v>Jun</v>
      </c>
      <c r="D914" s="1">
        <v>45462</v>
      </c>
      <c r="E914" s="6">
        <f>raw_data[[#This Row],[Ship_Date]]-raw_data[[#This Row],[Order_Date]]</f>
        <v>2</v>
      </c>
      <c r="F914" s="6" t="str">
        <f>IF(raw_data[[#This Row],[Delivery_Days]] &lt;= 5, "On Time", "Late")</f>
        <v>On Time</v>
      </c>
      <c r="G914" t="s">
        <v>2800</v>
      </c>
      <c r="H914" t="s">
        <v>2801</v>
      </c>
      <c r="I914" t="s">
        <v>26</v>
      </c>
      <c r="J914" t="s">
        <v>27</v>
      </c>
      <c r="K914" t="s">
        <v>28</v>
      </c>
      <c r="L914" t="s">
        <v>41</v>
      </c>
      <c r="M914" t="s">
        <v>137</v>
      </c>
      <c r="N914" t="s">
        <v>49</v>
      </c>
      <c r="O914" t="s">
        <v>71</v>
      </c>
      <c r="P914">
        <v>9</v>
      </c>
      <c r="Q914">
        <v>563.36</v>
      </c>
      <c r="R914">
        <v>20</v>
      </c>
      <c r="S914">
        <v>4056.19</v>
      </c>
      <c r="T914">
        <v>502.41</v>
      </c>
      <c r="U914">
        <v>438.84</v>
      </c>
      <c r="V914" s="10">
        <f>(raw_data[[#This Row],[Profit]] / (raw_data[[#This Row],[Unit_Price]]* raw_data[[#This Row],[Quantity_Sold]]))</f>
        <v>8.6552115876171537E-2</v>
      </c>
      <c r="W914">
        <v>434</v>
      </c>
      <c r="X914" t="s">
        <v>51</v>
      </c>
      <c r="Y914" t="s">
        <v>34</v>
      </c>
      <c r="Z914">
        <v>12.31</v>
      </c>
      <c r="AA914">
        <v>5</v>
      </c>
    </row>
    <row r="915" spans="1:27" x14ac:dyDescent="0.3">
      <c r="A915" t="s">
        <v>2802</v>
      </c>
      <c r="B915" s="1">
        <v>45662</v>
      </c>
      <c r="C915" s="1" t="str">
        <f>TEXT(raw_data[[#This Row],[Order_Date]], "mmm")</f>
        <v>Jan</v>
      </c>
      <c r="D915" s="1">
        <v>45668</v>
      </c>
      <c r="E915" s="6">
        <f>raw_data[[#This Row],[Ship_Date]]-raw_data[[#This Row],[Order_Date]]</f>
        <v>6</v>
      </c>
      <c r="F915" s="6" t="str">
        <f>IF(raw_data[[#This Row],[Delivery_Days]] &lt;= 5, "On Time", "Late")</f>
        <v>Late</v>
      </c>
      <c r="G915" t="s">
        <v>2803</v>
      </c>
      <c r="H915" t="s">
        <v>2804</v>
      </c>
      <c r="I915" t="s">
        <v>38</v>
      </c>
      <c r="J915" t="s">
        <v>63</v>
      </c>
      <c r="K915" t="s">
        <v>28</v>
      </c>
      <c r="L915" t="s">
        <v>75</v>
      </c>
      <c r="M915" t="s">
        <v>42</v>
      </c>
      <c r="N915" t="s">
        <v>49</v>
      </c>
      <c r="O915" t="s">
        <v>43</v>
      </c>
      <c r="P915">
        <v>4</v>
      </c>
      <c r="Q915">
        <v>1299.1600000000001</v>
      </c>
      <c r="R915">
        <v>15</v>
      </c>
      <c r="S915">
        <v>4417.1400000000003</v>
      </c>
      <c r="T915">
        <v>877.3</v>
      </c>
      <c r="U915">
        <v>1434.32</v>
      </c>
      <c r="V915" s="10">
        <f>(raw_data[[#This Row],[Profit]] / (raw_data[[#This Row],[Unit_Price]]* raw_data[[#This Row],[Quantity_Sold]]))</f>
        <v>0.27600911358108315</v>
      </c>
      <c r="W915">
        <v>144</v>
      </c>
      <c r="X915" t="s">
        <v>33</v>
      </c>
      <c r="Y915" t="s">
        <v>34</v>
      </c>
      <c r="Z915">
        <v>7.77</v>
      </c>
      <c r="AA915">
        <v>4</v>
      </c>
    </row>
    <row r="916" spans="1:27" x14ac:dyDescent="0.3">
      <c r="A916" t="s">
        <v>2805</v>
      </c>
      <c r="B916" s="1">
        <v>45744</v>
      </c>
      <c r="C916" s="1" t="str">
        <f>TEXT(raw_data[[#This Row],[Order_Date]], "mmm")</f>
        <v>Mar</v>
      </c>
      <c r="D916" s="1">
        <v>45752</v>
      </c>
      <c r="E916" s="6">
        <f>raw_data[[#This Row],[Ship_Date]]-raw_data[[#This Row],[Order_Date]]</f>
        <v>8</v>
      </c>
      <c r="F916" s="6" t="str">
        <f>IF(raw_data[[#This Row],[Delivery_Days]] &lt;= 5, "On Time", "Late")</f>
        <v>Late</v>
      </c>
      <c r="G916" t="s">
        <v>2806</v>
      </c>
      <c r="H916" t="s">
        <v>2807</v>
      </c>
      <c r="I916" t="s">
        <v>26</v>
      </c>
      <c r="J916" t="s">
        <v>94</v>
      </c>
      <c r="K916" t="s">
        <v>28</v>
      </c>
      <c r="L916" t="s">
        <v>29</v>
      </c>
      <c r="M916" t="s">
        <v>64</v>
      </c>
      <c r="N916" t="s">
        <v>49</v>
      </c>
      <c r="O916" t="s">
        <v>43</v>
      </c>
      <c r="P916">
        <v>7</v>
      </c>
      <c r="Q916">
        <v>1523.52</v>
      </c>
      <c r="R916">
        <v>0</v>
      </c>
      <c r="S916">
        <v>10664.64</v>
      </c>
      <c r="T916">
        <v>1222.18</v>
      </c>
      <c r="U916">
        <v>2109.38</v>
      </c>
      <c r="V916" s="10">
        <f>(raw_data[[#This Row],[Profit]] / (raw_data[[#This Row],[Unit_Price]]* raw_data[[#This Row],[Quantity_Sold]]))</f>
        <v>0.1977919554715396</v>
      </c>
      <c r="W916">
        <v>301</v>
      </c>
      <c r="X916" t="s">
        <v>51</v>
      </c>
      <c r="Y916" t="s">
        <v>52</v>
      </c>
      <c r="Z916">
        <v>35.65</v>
      </c>
      <c r="AA916">
        <v>1</v>
      </c>
    </row>
    <row r="917" spans="1:27" x14ac:dyDescent="0.3">
      <c r="A917" t="s">
        <v>2808</v>
      </c>
      <c r="B917" s="1">
        <v>45690</v>
      </c>
      <c r="C917" s="1" t="str">
        <f>TEXT(raw_data[[#This Row],[Order_Date]], "mmm")</f>
        <v>Feb</v>
      </c>
      <c r="D917" s="1">
        <v>45698</v>
      </c>
      <c r="E917" s="6">
        <f>raw_data[[#This Row],[Ship_Date]]-raw_data[[#This Row],[Order_Date]]</f>
        <v>8</v>
      </c>
      <c r="F917" s="6" t="str">
        <f>IF(raw_data[[#This Row],[Delivery_Days]] &lt;= 5, "On Time", "Late")</f>
        <v>Late</v>
      </c>
      <c r="G917" t="s">
        <v>2809</v>
      </c>
      <c r="H917" t="s">
        <v>2810</v>
      </c>
      <c r="I917" t="s">
        <v>62</v>
      </c>
      <c r="J917" t="s">
        <v>63</v>
      </c>
      <c r="K917" t="s">
        <v>28</v>
      </c>
      <c r="L917" t="s">
        <v>69</v>
      </c>
      <c r="M917" t="s">
        <v>150</v>
      </c>
      <c r="N917" t="s">
        <v>49</v>
      </c>
      <c r="O917" t="s">
        <v>71</v>
      </c>
      <c r="P917">
        <v>8</v>
      </c>
      <c r="Q917">
        <v>748.32</v>
      </c>
      <c r="R917">
        <v>10</v>
      </c>
      <c r="S917">
        <v>5387.9</v>
      </c>
      <c r="T917">
        <v>561.16999999999996</v>
      </c>
      <c r="U917">
        <v>1347.48</v>
      </c>
      <c r="V917" s="10">
        <f>(raw_data[[#This Row],[Profit]] / (raw_data[[#This Row],[Unit_Price]]* raw_data[[#This Row],[Quantity_Sold]]))</f>
        <v>0.22508418858242463</v>
      </c>
      <c r="W917">
        <v>300</v>
      </c>
      <c r="X917" t="s">
        <v>33</v>
      </c>
      <c r="Y917" t="s">
        <v>34</v>
      </c>
      <c r="Z917">
        <v>36.090000000000003</v>
      </c>
      <c r="AA917">
        <v>4</v>
      </c>
    </row>
    <row r="918" spans="1:27" x14ac:dyDescent="0.3">
      <c r="A918" t="s">
        <v>2811</v>
      </c>
      <c r="B918" s="1">
        <v>45757</v>
      </c>
      <c r="C918" s="1" t="str">
        <f>TEXT(raw_data[[#This Row],[Order_Date]], "mmm")</f>
        <v>Apr</v>
      </c>
      <c r="D918" s="1">
        <v>45765</v>
      </c>
      <c r="E918" s="6">
        <f>raw_data[[#This Row],[Ship_Date]]-raw_data[[#This Row],[Order_Date]]</f>
        <v>8</v>
      </c>
      <c r="F918" s="6" t="str">
        <f>IF(raw_data[[#This Row],[Delivery_Days]] &lt;= 5, "On Time", "Late")</f>
        <v>Late</v>
      </c>
      <c r="G918" t="s">
        <v>2812</v>
      </c>
      <c r="H918" t="s">
        <v>2813</v>
      </c>
      <c r="I918" t="s">
        <v>47</v>
      </c>
      <c r="J918" t="s">
        <v>98</v>
      </c>
      <c r="K918" t="s">
        <v>40</v>
      </c>
      <c r="L918" t="s">
        <v>75</v>
      </c>
      <c r="M918" t="s">
        <v>117</v>
      </c>
      <c r="N918" t="s">
        <v>49</v>
      </c>
      <c r="O918" t="s">
        <v>71</v>
      </c>
      <c r="P918">
        <v>7</v>
      </c>
      <c r="Q918">
        <v>1850.72</v>
      </c>
      <c r="R918">
        <v>15</v>
      </c>
      <c r="S918">
        <v>11011.78</v>
      </c>
      <c r="T918">
        <v>1592.74</v>
      </c>
      <c r="U918">
        <v>1534.98</v>
      </c>
      <c r="V918" s="10">
        <f>(raw_data[[#This Row],[Profit]] / (raw_data[[#This Row],[Unit_Price]]* raw_data[[#This Row],[Quantity_Sold]]))</f>
        <v>0.11848516098753843</v>
      </c>
      <c r="W918">
        <v>377</v>
      </c>
      <c r="X918" t="s">
        <v>51</v>
      </c>
      <c r="Y918" t="s">
        <v>79</v>
      </c>
      <c r="Z918">
        <v>47.73</v>
      </c>
      <c r="AA918">
        <v>2</v>
      </c>
    </row>
    <row r="919" spans="1:27" x14ac:dyDescent="0.3">
      <c r="A919" t="s">
        <v>2814</v>
      </c>
      <c r="B919" s="1">
        <v>45518</v>
      </c>
      <c r="C919" s="1" t="str">
        <f>TEXT(raw_data[[#This Row],[Order_Date]], "mmm")</f>
        <v>Aug</v>
      </c>
      <c r="D919" s="1">
        <v>45521</v>
      </c>
      <c r="E919" s="6">
        <f>raw_data[[#This Row],[Ship_Date]]-raw_data[[#This Row],[Order_Date]]</f>
        <v>3</v>
      </c>
      <c r="F919" s="6" t="str">
        <f>IF(raw_data[[#This Row],[Delivery_Days]] &lt;= 5, "On Time", "Late")</f>
        <v>On Time</v>
      </c>
      <c r="G919" t="s">
        <v>2815</v>
      </c>
      <c r="H919" t="s">
        <v>2816</v>
      </c>
      <c r="I919" t="s">
        <v>38</v>
      </c>
      <c r="J919" t="s">
        <v>94</v>
      </c>
      <c r="K919" t="s">
        <v>28</v>
      </c>
      <c r="L919" t="s">
        <v>75</v>
      </c>
      <c r="M919" t="s">
        <v>127</v>
      </c>
      <c r="N919" t="s">
        <v>49</v>
      </c>
      <c r="O919" t="s">
        <v>71</v>
      </c>
      <c r="P919">
        <v>1</v>
      </c>
      <c r="Q919">
        <v>828.87</v>
      </c>
      <c r="R919">
        <v>15</v>
      </c>
      <c r="S919">
        <v>704.54</v>
      </c>
      <c r="T919">
        <v>694.11</v>
      </c>
      <c r="U919">
        <v>114.55</v>
      </c>
      <c r="V919" s="10">
        <f>(raw_data[[#This Row],[Profit]] / (raw_data[[#This Row],[Unit_Price]]* raw_data[[#This Row],[Quantity_Sold]]))</f>
        <v>0.13820020027266036</v>
      </c>
      <c r="W919">
        <v>48</v>
      </c>
      <c r="X919" t="s">
        <v>33</v>
      </c>
      <c r="Y919" t="s">
        <v>79</v>
      </c>
      <c r="Z919">
        <v>26.25</v>
      </c>
      <c r="AA919">
        <v>3</v>
      </c>
    </row>
    <row r="920" spans="1:27" x14ac:dyDescent="0.3">
      <c r="A920" t="s">
        <v>2817</v>
      </c>
      <c r="B920" s="1">
        <v>45620</v>
      </c>
      <c r="C920" s="1" t="str">
        <f>TEXT(raw_data[[#This Row],[Order_Date]], "mmm")</f>
        <v>Nov</v>
      </c>
      <c r="D920" s="1">
        <v>45629</v>
      </c>
      <c r="E920" s="6">
        <f>raw_data[[#This Row],[Ship_Date]]-raw_data[[#This Row],[Order_Date]]</f>
        <v>9</v>
      </c>
      <c r="F920" s="6" t="str">
        <f>IF(raw_data[[#This Row],[Delivery_Days]] &lt;= 5, "On Time", "Late")</f>
        <v>Late</v>
      </c>
      <c r="G920" t="s">
        <v>2818</v>
      </c>
      <c r="H920" t="s">
        <v>2819</v>
      </c>
      <c r="I920" t="s">
        <v>62</v>
      </c>
      <c r="J920" t="s">
        <v>94</v>
      </c>
      <c r="K920" t="s">
        <v>28</v>
      </c>
      <c r="L920" t="s">
        <v>41</v>
      </c>
      <c r="M920" t="s">
        <v>58</v>
      </c>
      <c r="N920" t="s">
        <v>49</v>
      </c>
      <c r="O920" t="s">
        <v>71</v>
      </c>
      <c r="P920">
        <v>3</v>
      </c>
      <c r="Q920">
        <v>1019.78</v>
      </c>
      <c r="R920">
        <v>10</v>
      </c>
      <c r="S920">
        <v>2753.41</v>
      </c>
      <c r="T920">
        <v>865.73</v>
      </c>
      <c r="U920">
        <v>415.93</v>
      </c>
      <c r="V920" s="10">
        <f>(raw_data[[#This Row],[Profit]] / (raw_data[[#This Row],[Unit_Price]]* raw_data[[#This Row],[Quantity_Sold]]))</f>
        <v>0.13595416004759195</v>
      </c>
      <c r="W920">
        <v>249</v>
      </c>
      <c r="X920" t="s">
        <v>51</v>
      </c>
      <c r="Y920" t="s">
        <v>79</v>
      </c>
      <c r="Z920">
        <v>24.58</v>
      </c>
      <c r="AA920">
        <v>2</v>
      </c>
    </row>
    <row r="921" spans="1:27" x14ac:dyDescent="0.3">
      <c r="A921" t="s">
        <v>2820</v>
      </c>
      <c r="B921" s="1">
        <v>45452</v>
      </c>
      <c r="C921" s="1" t="str">
        <f>TEXT(raw_data[[#This Row],[Order_Date]], "mmm")</f>
        <v>Jun</v>
      </c>
      <c r="D921" s="1">
        <v>45462</v>
      </c>
      <c r="E921" s="6">
        <f>raw_data[[#This Row],[Ship_Date]]-raw_data[[#This Row],[Order_Date]]</f>
        <v>10</v>
      </c>
      <c r="F921" s="6" t="str">
        <f>IF(raw_data[[#This Row],[Delivery_Days]] &lt;= 5, "On Time", "Late")</f>
        <v>Late</v>
      </c>
      <c r="G921" t="s">
        <v>2821</v>
      </c>
      <c r="H921" t="s">
        <v>2822</v>
      </c>
      <c r="I921" t="s">
        <v>62</v>
      </c>
      <c r="J921" t="s">
        <v>98</v>
      </c>
      <c r="K921" t="s">
        <v>40</v>
      </c>
      <c r="L921" t="s">
        <v>29</v>
      </c>
      <c r="M921" t="s">
        <v>117</v>
      </c>
      <c r="N921" t="s">
        <v>49</v>
      </c>
      <c r="O921" t="s">
        <v>71</v>
      </c>
      <c r="P921">
        <v>2</v>
      </c>
      <c r="Q921">
        <v>1924.81</v>
      </c>
      <c r="R921">
        <v>10</v>
      </c>
      <c r="S921">
        <v>3464.66</v>
      </c>
      <c r="T921">
        <v>1562.57</v>
      </c>
      <c r="U921">
        <v>652.03</v>
      </c>
      <c r="V921" s="10">
        <f>(raw_data[[#This Row],[Profit]] / (raw_data[[#This Row],[Unit_Price]]* raw_data[[#This Row],[Quantity_Sold]]))</f>
        <v>0.1693751591066131</v>
      </c>
      <c r="W921">
        <v>265</v>
      </c>
      <c r="X921" t="s">
        <v>51</v>
      </c>
      <c r="Y921" t="s">
        <v>34</v>
      </c>
      <c r="Z921">
        <v>23.74</v>
      </c>
      <c r="AA921">
        <v>1</v>
      </c>
    </row>
    <row r="922" spans="1:27" x14ac:dyDescent="0.3">
      <c r="A922" t="s">
        <v>2823</v>
      </c>
      <c r="B922" s="1">
        <v>45253</v>
      </c>
      <c r="C922" s="1" t="str">
        <f>TEXT(raw_data[[#This Row],[Order_Date]], "mmm")</f>
        <v>Nov</v>
      </c>
      <c r="D922" s="1">
        <v>45263</v>
      </c>
      <c r="E922" s="6">
        <f>raw_data[[#This Row],[Ship_Date]]-raw_data[[#This Row],[Order_Date]]</f>
        <v>10</v>
      </c>
      <c r="F922" s="6" t="str">
        <f>IF(raw_data[[#This Row],[Delivery_Days]] &lt;= 5, "On Time", "Late")</f>
        <v>Late</v>
      </c>
      <c r="G922" t="s">
        <v>2824</v>
      </c>
      <c r="H922" t="s">
        <v>2825</v>
      </c>
      <c r="I922" t="s">
        <v>38</v>
      </c>
      <c r="J922" t="s">
        <v>63</v>
      </c>
      <c r="K922" t="s">
        <v>28</v>
      </c>
      <c r="L922" t="s">
        <v>41</v>
      </c>
      <c r="M922" t="s">
        <v>117</v>
      </c>
      <c r="N922" t="s">
        <v>31</v>
      </c>
      <c r="O922" t="s">
        <v>43</v>
      </c>
      <c r="P922">
        <v>10</v>
      </c>
      <c r="Q922">
        <v>1279.4000000000001</v>
      </c>
      <c r="R922">
        <v>15</v>
      </c>
      <c r="S922">
        <v>10874.9</v>
      </c>
      <c r="T922">
        <v>1002.39</v>
      </c>
      <c r="U922">
        <v>2354.59</v>
      </c>
      <c r="V922" s="10">
        <f>(raw_data[[#This Row],[Profit]] / (raw_data[[#This Row],[Unit_Price]]* raw_data[[#This Row],[Quantity_Sold]]))</f>
        <v>0.18403861184930437</v>
      </c>
      <c r="W922">
        <v>371</v>
      </c>
      <c r="X922" t="s">
        <v>51</v>
      </c>
      <c r="Y922" t="s">
        <v>52</v>
      </c>
      <c r="Z922">
        <v>43.88</v>
      </c>
      <c r="AA922">
        <v>3</v>
      </c>
    </row>
    <row r="923" spans="1:27" x14ac:dyDescent="0.3">
      <c r="A923" t="s">
        <v>2826</v>
      </c>
      <c r="B923" s="1">
        <v>45795</v>
      </c>
      <c r="C923" s="1" t="str">
        <f>TEXT(raw_data[[#This Row],[Order_Date]], "mmm")</f>
        <v>May</v>
      </c>
      <c r="D923" s="1">
        <v>45801</v>
      </c>
      <c r="E923" s="6">
        <f>raw_data[[#This Row],[Ship_Date]]-raw_data[[#This Row],[Order_Date]]</f>
        <v>6</v>
      </c>
      <c r="F923" s="6" t="str">
        <f>IF(raw_data[[#This Row],[Delivery_Days]] &lt;= 5, "On Time", "Late")</f>
        <v>Late</v>
      </c>
      <c r="G923" t="s">
        <v>2827</v>
      </c>
      <c r="H923" t="s">
        <v>2828</v>
      </c>
      <c r="I923" t="s">
        <v>38</v>
      </c>
      <c r="J923" t="s">
        <v>98</v>
      </c>
      <c r="K923" t="s">
        <v>40</v>
      </c>
      <c r="L923" t="s">
        <v>29</v>
      </c>
      <c r="M923" t="s">
        <v>58</v>
      </c>
      <c r="N923" t="s">
        <v>31</v>
      </c>
      <c r="O923" t="s">
        <v>50</v>
      </c>
      <c r="P923">
        <v>7</v>
      </c>
      <c r="Q923">
        <v>921.8</v>
      </c>
      <c r="R923">
        <v>5</v>
      </c>
      <c r="S923">
        <v>6129.97</v>
      </c>
      <c r="T923">
        <v>611</v>
      </c>
      <c r="U923">
        <v>2066.8200000000002</v>
      </c>
      <c r="V923" s="10">
        <f>(raw_data[[#This Row],[Profit]] / (raw_data[[#This Row],[Unit_Price]]* raw_data[[#This Row],[Quantity_Sold]]))</f>
        <v>0.32030809286179218</v>
      </c>
      <c r="W923">
        <v>402</v>
      </c>
      <c r="X923" t="s">
        <v>51</v>
      </c>
      <c r="Y923" t="s">
        <v>52</v>
      </c>
      <c r="Z923">
        <v>20.329999999999998</v>
      </c>
      <c r="AA923">
        <v>3</v>
      </c>
    </row>
    <row r="924" spans="1:27" x14ac:dyDescent="0.3">
      <c r="A924" t="s">
        <v>2829</v>
      </c>
      <c r="B924" s="1">
        <v>45437</v>
      </c>
      <c r="C924" s="1" t="str">
        <f>TEXT(raw_data[[#This Row],[Order_Date]], "mmm")</f>
        <v>May</v>
      </c>
      <c r="D924" s="1">
        <v>45447</v>
      </c>
      <c r="E924" s="6">
        <f>raw_data[[#This Row],[Ship_Date]]-raw_data[[#This Row],[Order_Date]]</f>
        <v>10</v>
      </c>
      <c r="F924" s="6" t="str">
        <f>IF(raw_data[[#This Row],[Delivery_Days]] &lt;= 5, "On Time", "Late")</f>
        <v>Late</v>
      </c>
      <c r="G924" t="s">
        <v>2830</v>
      </c>
      <c r="H924" t="s">
        <v>2831</v>
      </c>
      <c r="I924" t="s">
        <v>38</v>
      </c>
      <c r="J924" t="s">
        <v>56</v>
      </c>
      <c r="K924" t="s">
        <v>57</v>
      </c>
      <c r="L924" t="s">
        <v>41</v>
      </c>
      <c r="M924" t="s">
        <v>117</v>
      </c>
      <c r="N924" t="s">
        <v>49</v>
      </c>
      <c r="O924" t="s">
        <v>50</v>
      </c>
      <c r="P924">
        <v>10</v>
      </c>
      <c r="Q924">
        <v>1574.11</v>
      </c>
      <c r="R924">
        <v>5</v>
      </c>
      <c r="S924">
        <v>14954.04</v>
      </c>
      <c r="T924">
        <v>1278.8599999999999</v>
      </c>
      <c r="U924">
        <v>2804.88</v>
      </c>
      <c r="V924" s="10">
        <f>(raw_data[[#This Row],[Profit]] / (raw_data[[#This Row],[Unit_Price]]* raw_data[[#This Row],[Quantity_Sold]]))</f>
        <v>0.17818830958446363</v>
      </c>
      <c r="W924">
        <v>288</v>
      </c>
      <c r="X924" t="s">
        <v>51</v>
      </c>
      <c r="Y924" t="s">
        <v>34</v>
      </c>
      <c r="Z924">
        <v>19.11</v>
      </c>
      <c r="AA924">
        <v>1</v>
      </c>
    </row>
    <row r="925" spans="1:27" x14ac:dyDescent="0.3">
      <c r="A925" t="s">
        <v>2832</v>
      </c>
      <c r="B925" s="1">
        <v>45617</v>
      </c>
      <c r="C925" s="1" t="str">
        <f>TEXT(raw_data[[#This Row],[Order_Date]], "mmm")</f>
        <v>Nov</v>
      </c>
      <c r="D925" s="1">
        <v>45622</v>
      </c>
      <c r="E925" s="6">
        <f>raw_data[[#This Row],[Ship_Date]]-raw_data[[#This Row],[Order_Date]]</f>
        <v>5</v>
      </c>
      <c r="F925" s="6" t="str">
        <f>IF(raw_data[[#This Row],[Delivery_Days]] &lt;= 5, "On Time", "Late")</f>
        <v>On Time</v>
      </c>
      <c r="G925" t="s">
        <v>2833</v>
      </c>
      <c r="H925" t="s">
        <v>2834</v>
      </c>
      <c r="I925" t="s">
        <v>26</v>
      </c>
      <c r="J925" t="s">
        <v>68</v>
      </c>
      <c r="K925" t="s">
        <v>57</v>
      </c>
      <c r="L925" t="s">
        <v>41</v>
      </c>
      <c r="M925" t="s">
        <v>64</v>
      </c>
      <c r="N925" t="s">
        <v>31</v>
      </c>
      <c r="O925" t="s">
        <v>50</v>
      </c>
      <c r="P925">
        <v>9</v>
      </c>
      <c r="Q925">
        <v>677.23</v>
      </c>
      <c r="R925">
        <v>15</v>
      </c>
      <c r="S925">
        <v>5180.8100000000004</v>
      </c>
      <c r="T925">
        <v>500.34</v>
      </c>
      <c r="U925">
        <v>1353.21</v>
      </c>
      <c r="V925" s="10">
        <f>(raw_data[[#This Row],[Profit]] / (raw_data[[#This Row],[Unit_Price]]* raw_data[[#This Row],[Quantity_Sold]]))</f>
        <v>0.22201713844139609</v>
      </c>
      <c r="W925">
        <v>398</v>
      </c>
      <c r="X925" t="s">
        <v>33</v>
      </c>
      <c r="Y925" t="s">
        <v>79</v>
      </c>
      <c r="Z925">
        <v>37.04</v>
      </c>
      <c r="AA925">
        <v>3</v>
      </c>
    </row>
    <row r="926" spans="1:27" x14ac:dyDescent="0.3">
      <c r="A926" t="s">
        <v>2835</v>
      </c>
      <c r="B926" s="1">
        <v>45264</v>
      </c>
      <c r="C926" s="1" t="str">
        <f>TEXT(raw_data[[#This Row],[Order_Date]], "mmm")</f>
        <v>Dec</v>
      </c>
      <c r="D926" s="1">
        <v>45274</v>
      </c>
      <c r="E926" s="6">
        <f>raw_data[[#This Row],[Ship_Date]]-raw_data[[#This Row],[Order_Date]]</f>
        <v>10</v>
      </c>
      <c r="F926" s="6" t="str">
        <f>IF(raw_data[[#This Row],[Delivery_Days]] &lt;= 5, "On Time", "Late")</f>
        <v>Late</v>
      </c>
      <c r="G926" t="s">
        <v>2836</v>
      </c>
      <c r="H926" t="s">
        <v>2837</v>
      </c>
      <c r="I926" t="s">
        <v>47</v>
      </c>
      <c r="J926" t="s">
        <v>39</v>
      </c>
      <c r="K926" t="s">
        <v>40</v>
      </c>
      <c r="L926" t="s">
        <v>75</v>
      </c>
      <c r="M926" t="s">
        <v>137</v>
      </c>
      <c r="N926" t="s">
        <v>49</v>
      </c>
      <c r="O926" t="s">
        <v>43</v>
      </c>
      <c r="P926">
        <v>1</v>
      </c>
      <c r="Q926">
        <v>485.5</v>
      </c>
      <c r="R926">
        <v>10</v>
      </c>
      <c r="S926">
        <v>436.95</v>
      </c>
      <c r="T926">
        <v>343.18</v>
      </c>
      <c r="U926">
        <v>128.09</v>
      </c>
      <c r="V926" s="10">
        <f>(raw_data[[#This Row],[Profit]] / (raw_data[[#This Row],[Unit_Price]]* raw_data[[#This Row],[Quantity_Sold]]))</f>
        <v>0.26383110195674564</v>
      </c>
      <c r="W926">
        <v>489</v>
      </c>
      <c r="X926" t="s">
        <v>51</v>
      </c>
      <c r="Y926" t="s">
        <v>79</v>
      </c>
      <c r="Z926">
        <v>49.34</v>
      </c>
      <c r="AA926">
        <v>5</v>
      </c>
    </row>
    <row r="927" spans="1:27" x14ac:dyDescent="0.3">
      <c r="A927" t="s">
        <v>2838</v>
      </c>
      <c r="B927" s="1">
        <v>45820</v>
      </c>
      <c r="C927" s="1" t="str">
        <f>TEXT(raw_data[[#This Row],[Order_Date]], "mmm")</f>
        <v>Jun</v>
      </c>
      <c r="D927" s="1">
        <v>45824</v>
      </c>
      <c r="E927" s="6">
        <f>raw_data[[#This Row],[Ship_Date]]-raw_data[[#This Row],[Order_Date]]</f>
        <v>4</v>
      </c>
      <c r="F927" s="6" t="str">
        <f>IF(raw_data[[#This Row],[Delivery_Days]] &lt;= 5, "On Time", "Late")</f>
        <v>On Time</v>
      </c>
      <c r="G927" t="s">
        <v>2839</v>
      </c>
      <c r="H927" t="s">
        <v>2840</v>
      </c>
      <c r="I927" t="s">
        <v>62</v>
      </c>
      <c r="J927" t="s">
        <v>56</v>
      </c>
      <c r="K927" t="s">
        <v>57</v>
      </c>
      <c r="L927" t="s">
        <v>41</v>
      </c>
      <c r="M927" t="s">
        <v>64</v>
      </c>
      <c r="N927" t="s">
        <v>49</v>
      </c>
      <c r="O927" t="s">
        <v>50</v>
      </c>
      <c r="P927">
        <v>5</v>
      </c>
      <c r="Q927">
        <v>1229.9100000000001</v>
      </c>
      <c r="R927">
        <v>0</v>
      </c>
      <c r="S927">
        <v>6149.55</v>
      </c>
      <c r="T927">
        <v>1009.32</v>
      </c>
      <c r="U927">
        <v>1102.95</v>
      </c>
      <c r="V927" s="10">
        <f>(raw_data[[#This Row],[Profit]] / (raw_data[[#This Row],[Unit_Price]]* raw_data[[#This Row],[Quantity_Sold]]))</f>
        <v>0.17935458692099421</v>
      </c>
      <c r="W927">
        <v>216</v>
      </c>
      <c r="X927" t="s">
        <v>33</v>
      </c>
      <c r="Y927" t="s">
        <v>79</v>
      </c>
      <c r="Z927">
        <v>16.739999999999998</v>
      </c>
      <c r="AA927">
        <v>2</v>
      </c>
    </row>
    <row r="928" spans="1:27" x14ac:dyDescent="0.3">
      <c r="A928" t="s">
        <v>2841</v>
      </c>
      <c r="B928" s="1">
        <v>45539</v>
      </c>
      <c r="C928" s="1" t="str">
        <f>TEXT(raw_data[[#This Row],[Order_Date]], "mmm")</f>
        <v>Sep</v>
      </c>
      <c r="D928" s="1">
        <v>45542</v>
      </c>
      <c r="E928" s="6">
        <f>raw_data[[#This Row],[Ship_Date]]-raw_data[[#This Row],[Order_Date]]</f>
        <v>3</v>
      </c>
      <c r="F928" s="6" t="str">
        <f>IF(raw_data[[#This Row],[Delivery_Days]] &lt;= 5, "On Time", "Late")</f>
        <v>On Time</v>
      </c>
      <c r="G928" t="s">
        <v>2842</v>
      </c>
      <c r="H928" t="s">
        <v>2843</v>
      </c>
      <c r="I928" t="s">
        <v>47</v>
      </c>
      <c r="J928" t="s">
        <v>63</v>
      </c>
      <c r="K928" t="s">
        <v>28</v>
      </c>
      <c r="L928" t="s">
        <v>29</v>
      </c>
      <c r="M928" t="s">
        <v>58</v>
      </c>
      <c r="N928" t="s">
        <v>31</v>
      </c>
      <c r="O928" t="s">
        <v>83</v>
      </c>
      <c r="P928">
        <v>7</v>
      </c>
      <c r="Q928">
        <v>1320.69</v>
      </c>
      <c r="R928">
        <v>0</v>
      </c>
      <c r="S928">
        <v>9244.83</v>
      </c>
      <c r="T928">
        <v>938.47</v>
      </c>
      <c r="U928">
        <v>2675.54</v>
      </c>
      <c r="V928" s="10">
        <f>(raw_data[[#This Row],[Profit]] / (raw_data[[#This Row],[Unit_Price]]* raw_data[[#This Row],[Quantity_Sold]]))</f>
        <v>0.28940932391401464</v>
      </c>
      <c r="W928">
        <v>80</v>
      </c>
      <c r="X928" t="s">
        <v>51</v>
      </c>
      <c r="Y928" t="s">
        <v>79</v>
      </c>
      <c r="Z928">
        <v>9.85</v>
      </c>
      <c r="AA928">
        <v>3</v>
      </c>
    </row>
    <row r="929" spans="1:27" x14ac:dyDescent="0.3">
      <c r="A929" t="s">
        <v>2844</v>
      </c>
      <c r="B929" s="1">
        <v>45307</v>
      </c>
      <c r="C929" s="1" t="str">
        <f>TEXT(raw_data[[#This Row],[Order_Date]], "mmm")</f>
        <v>Jan</v>
      </c>
      <c r="D929" s="1">
        <v>45310</v>
      </c>
      <c r="E929" s="6">
        <f>raw_data[[#This Row],[Ship_Date]]-raw_data[[#This Row],[Order_Date]]</f>
        <v>3</v>
      </c>
      <c r="F929" s="6" t="str">
        <f>IF(raw_data[[#This Row],[Delivery_Days]] &lt;= 5, "On Time", "Late")</f>
        <v>On Time</v>
      </c>
      <c r="G929" t="s">
        <v>2845</v>
      </c>
      <c r="H929" t="s">
        <v>2846</v>
      </c>
      <c r="I929" t="s">
        <v>62</v>
      </c>
      <c r="J929" t="s">
        <v>98</v>
      </c>
      <c r="K929" t="s">
        <v>40</v>
      </c>
      <c r="L929" t="s">
        <v>69</v>
      </c>
      <c r="M929" t="s">
        <v>137</v>
      </c>
      <c r="N929" t="s">
        <v>49</v>
      </c>
      <c r="O929" t="s">
        <v>32</v>
      </c>
      <c r="P929">
        <v>8</v>
      </c>
      <c r="Q929">
        <v>1427.28</v>
      </c>
      <c r="R929">
        <v>10</v>
      </c>
      <c r="S929">
        <v>10276.42</v>
      </c>
      <c r="T929">
        <v>926.12</v>
      </c>
      <c r="U929">
        <v>3608.35</v>
      </c>
      <c r="V929" s="10">
        <f>(raw_data[[#This Row],[Profit]] / (raw_data[[#This Row],[Unit_Price]]* raw_data[[#This Row],[Quantity_Sold]]))</f>
        <v>0.3160163037385797</v>
      </c>
      <c r="W929">
        <v>26</v>
      </c>
      <c r="X929" t="s">
        <v>51</v>
      </c>
      <c r="Y929" t="s">
        <v>52</v>
      </c>
      <c r="Z929">
        <v>26.47</v>
      </c>
      <c r="AA929">
        <v>2</v>
      </c>
    </row>
    <row r="930" spans="1:27" x14ac:dyDescent="0.3">
      <c r="A930" t="s">
        <v>2847</v>
      </c>
      <c r="B930" s="1">
        <v>45878</v>
      </c>
      <c r="C930" s="1" t="str">
        <f>TEXT(raw_data[[#This Row],[Order_Date]], "mmm")</f>
        <v>Aug</v>
      </c>
      <c r="D930" s="1">
        <v>45884</v>
      </c>
      <c r="E930" s="6">
        <f>raw_data[[#This Row],[Ship_Date]]-raw_data[[#This Row],[Order_Date]]</f>
        <v>6</v>
      </c>
      <c r="F930" s="6" t="str">
        <f>IF(raw_data[[#This Row],[Delivery_Days]] &lt;= 5, "On Time", "Late")</f>
        <v>Late</v>
      </c>
      <c r="G930" t="s">
        <v>2848</v>
      </c>
      <c r="H930" t="s">
        <v>2849</v>
      </c>
      <c r="I930" t="s">
        <v>26</v>
      </c>
      <c r="J930" t="s">
        <v>94</v>
      </c>
      <c r="K930" t="s">
        <v>28</v>
      </c>
      <c r="L930" t="s">
        <v>75</v>
      </c>
      <c r="M930" t="s">
        <v>42</v>
      </c>
      <c r="N930" t="s">
        <v>31</v>
      </c>
      <c r="O930" t="s">
        <v>43</v>
      </c>
      <c r="P930">
        <v>7</v>
      </c>
      <c r="Q930">
        <v>99.66</v>
      </c>
      <c r="R930">
        <v>10</v>
      </c>
      <c r="S930">
        <v>627.86</v>
      </c>
      <c r="T930">
        <v>71.62</v>
      </c>
      <c r="U930">
        <v>176.65</v>
      </c>
      <c r="V930" s="10">
        <f>(raw_data[[#This Row],[Profit]] / (raw_data[[#This Row],[Unit_Price]]* raw_data[[#This Row],[Quantity_Sold]]))</f>
        <v>0.25321808434391219</v>
      </c>
      <c r="W930">
        <v>289</v>
      </c>
      <c r="X930" t="s">
        <v>33</v>
      </c>
      <c r="Y930" t="s">
        <v>52</v>
      </c>
      <c r="Z930">
        <v>7.51</v>
      </c>
      <c r="AA930">
        <v>2</v>
      </c>
    </row>
    <row r="931" spans="1:27" x14ac:dyDescent="0.3">
      <c r="A931" t="s">
        <v>2850</v>
      </c>
      <c r="B931" s="1">
        <v>45451</v>
      </c>
      <c r="C931" s="1" t="str">
        <f>TEXT(raw_data[[#This Row],[Order_Date]], "mmm")</f>
        <v>Jun</v>
      </c>
      <c r="D931" s="1">
        <v>45455</v>
      </c>
      <c r="E931" s="6">
        <f>raw_data[[#This Row],[Ship_Date]]-raw_data[[#This Row],[Order_Date]]</f>
        <v>4</v>
      </c>
      <c r="F931" s="6" t="str">
        <f>IF(raw_data[[#This Row],[Delivery_Days]] &lt;= 5, "On Time", "Late")</f>
        <v>On Time</v>
      </c>
      <c r="G931" t="s">
        <v>2851</v>
      </c>
      <c r="H931" t="s">
        <v>2852</v>
      </c>
      <c r="I931" t="s">
        <v>26</v>
      </c>
      <c r="J931" t="s">
        <v>98</v>
      </c>
      <c r="K931" t="s">
        <v>40</v>
      </c>
      <c r="L931" t="s">
        <v>29</v>
      </c>
      <c r="M931" t="s">
        <v>70</v>
      </c>
      <c r="N931" t="s">
        <v>31</v>
      </c>
      <c r="O931" t="s">
        <v>43</v>
      </c>
      <c r="P931">
        <v>2</v>
      </c>
      <c r="Q931">
        <v>322.83</v>
      </c>
      <c r="R931">
        <v>20</v>
      </c>
      <c r="S931">
        <v>516.53</v>
      </c>
      <c r="T931">
        <v>209.52</v>
      </c>
      <c r="U931">
        <v>181.3</v>
      </c>
      <c r="V931" s="10">
        <f>(raw_data[[#This Row],[Profit]] / (raw_data[[#This Row],[Unit_Price]]* raw_data[[#This Row],[Quantity_Sold]]))</f>
        <v>0.28079794318991425</v>
      </c>
      <c r="W931">
        <v>173</v>
      </c>
      <c r="X931" t="s">
        <v>33</v>
      </c>
      <c r="Y931" t="s">
        <v>79</v>
      </c>
      <c r="Z931">
        <v>20.46</v>
      </c>
      <c r="AA931">
        <v>1</v>
      </c>
    </row>
    <row r="932" spans="1:27" x14ac:dyDescent="0.3">
      <c r="A932" t="s">
        <v>2853</v>
      </c>
      <c r="B932" s="1">
        <v>45436</v>
      </c>
      <c r="C932" s="1" t="str">
        <f>TEXT(raw_data[[#This Row],[Order_Date]], "mmm")</f>
        <v>May</v>
      </c>
      <c r="D932" s="1">
        <v>45445</v>
      </c>
      <c r="E932" s="6">
        <f>raw_data[[#This Row],[Ship_Date]]-raw_data[[#This Row],[Order_Date]]</f>
        <v>9</v>
      </c>
      <c r="F932" s="6" t="str">
        <f>IF(raw_data[[#This Row],[Delivery_Days]] &lt;= 5, "On Time", "Late")</f>
        <v>Late</v>
      </c>
      <c r="G932" t="s">
        <v>2854</v>
      </c>
      <c r="H932" t="s">
        <v>2855</v>
      </c>
      <c r="I932" t="s">
        <v>26</v>
      </c>
      <c r="J932" t="s">
        <v>98</v>
      </c>
      <c r="K932" t="s">
        <v>40</v>
      </c>
      <c r="L932" t="s">
        <v>75</v>
      </c>
      <c r="M932" t="s">
        <v>42</v>
      </c>
      <c r="N932" t="s">
        <v>49</v>
      </c>
      <c r="O932" t="s">
        <v>50</v>
      </c>
      <c r="P932">
        <v>7</v>
      </c>
      <c r="Q932">
        <v>171.19</v>
      </c>
      <c r="R932">
        <v>15</v>
      </c>
      <c r="S932">
        <v>1018.58</v>
      </c>
      <c r="T932">
        <v>138.38999999999999</v>
      </c>
      <c r="U932">
        <v>195.16</v>
      </c>
      <c r="V932" s="10">
        <f>(raw_data[[#This Row],[Profit]] / (raw_data[[#This Row],[Unit_Price]]* raw_data[[#This Row],[Quantity_Sold]]))</f>
        <v>0.16285998013902683</v>
      </c>
      <c r="W932">
        <v>81</v>
      </c>
      <c r="X932" t="s">
        <v>33</v>
      </c>
      <c r="Y932" t="s">
        <v>79</v>
      </c>
      <c r="Z932">
        <v>15.23</v>
      </c>
      <c r="AA932">
        <v>1</v>
      </c>
    </row>
    <row r="933" spans="1:27" x14ac:dyDescent="0.3">
      <c r="A933" t="s">
        <v>2856</v>
      </c>
      <c r="B933" s="1">
        <v>45661</v>
      </c>
      <c r="C933" s="1" t="str">
        <f>TEXT(raw_data[[#This Row],[Order_Date]], "mmm")</f>
        <v>Jan</v>
      </c>
      <c r="D933" s="1">
        <v>45664</v>
      </c>
      <c r="E933" s="6">
        <f>raw_data[[#This Row],[Ship_Date]]-raw_data[[#This Row],[Order_Date]]</f>
        <v>3</v>
      </c>
      <c r="F933" s="6" t="str">
        <f>IF(raw_data[[#This Row],[Delivery_Days]] &lt;= 5, "On Time", "Late")</f>
        <v>On Time</v>
      </c>
      <c r="G933" t="s">
        <v>2857</v>
      </c>
      <c r="H933" t="s">
        <v>2858</v>
      </c>
      <c r="I933" t="s">
        <v>38</v>
      </c>
      <c r="J933" t="s">
        <v>39</v>
      </c>
      <c r="K933" t="s">
        <v>40</v>
      </c>
      <c r="L933" t="s">
        <v>29</v>
      </c>
      <c r="M933" t="s">
        <v>137</v>
      </c>
      <c r="N933" t="s">
        <v>31</v>
      </c>
      <c r="O933" t="s">
        <v>43</v>
      </c>
      <c r="P933">
        <v>1</v>
      </c>
      <c r="Q933">
        <v>983.45</v>
      </c>
      <c r="R933">
        <v>5</v>
      </c>
      <c r="S933">
        <v>934.28</v>
      </c>
      <c r="T933">
        <v>813.86</v>
      </c>
      <c r="U933">
        <v>161.11000000000001</v>
      </c>
      <c r="V933" s="10">
        <f>(raw_data[[#This Row],[Profit]] / (raw_data[[#This Row],[Unit_Price]]* raw_data[[#This Row],[Quantity_Sold]]))</f>
        <v>0.16382124154761299</v>
      </c>
      <c r="W933">
        <v>198</v>
      </c>
      <c r="X933" t="s">
        <v>51</v>
      </c>
      <c r="Y933" t="s">
        <v>34</v>
      </c>
      <c r="Z933">
        <v>27.96</v>
      </c>
      <c r="AA933">
        <v>3</v>
      </c>
    </row>
    <row r="934" spans="1:27" x14ac:dyDescent="0.3">
      <c r="A934" t="s">
        <v>2859</v>
      </c>
      <c r="B934" s="1">
        <v>45323</v>
      </c>
      <c r="C934" s="1" t="str">
        <f>TEXT(raw_data[[#This Row],[Order_Date]], "mmm")</f>
        <v>Feb</v>
      </c>
      <c r="D934" s="1">
        <v>45327</v>
      </c>
      <c r="E934" s="6">
        <f>raw_data[[#This Row],[Ship_Date]]-raw_data[[#This Row],[Order_Date]]</f>
        <v>4</v>
      </c>
      <c r="F934" s="6" t="str">
        <f>IF(raw_data[[#This Row],[Delivery_Days]] &lt;= 5, "On Time", "Late")</f>
        <v>On Time</v>
      </c>
      <c r="G934" t="s">
        <v>2860</v>
      </c>
      <c r="H934" t="s">
        <v>2861</v>
      </c>
      <c r="I934" t="s">
        <v>38</v>
      </c>
      <c r="J934" t="s">
        <v>98</v>
      </c>
      <c r="K934" t="s">
        <v>40</v>
      </c>
      <c r="L934" t="s">
        <v>29</v>
      </c>
      <c r="M934" t="s">
        <v>48</v>
      </c>
      <c r="N934" t="s">
        <v>31</v>
      </c>
      <c r="O934" t="s">
        <v>32</v>
      </c>
      <c r="P934">
        <v>1</v>
      </c>
      <c r="Q934">
        <v>1122.56</v>
      </c>
      <c r="R934">
        <v>5</v>
      </c>
      <c r="S934">
        <v>1066.43</v>
      </c>
      <c r="T934">
        <v>872.12</v>
      </c>
      <c r="U934">
        <v>237.92</v>
      </c>
      <c r="V934" s="10">
        <f>(raw_data[[#This Row],[Profit]] / (raw_data[[#This Row],[Unit_Price]]* raw_data[[#This Row],[Quantity_Sold]]))</f>
        <v>0.21194412770809579</v>
      </c>
      <c r="W934">
        <v>178</v>
      </c>
      <c r="X934" t="s">
        <v>33</v>
      </c>
      <c r="Y934" t="s">
        <v>52</v>
      </c>
      <c r="Z934">
        <v>44.67</v>
      </c>
      <c r="AA934">
        <v>5</v>
      </c>
    </row>
    <row r="935" spans="1:27" x14ac:dyDescent="0.3">
      <c r="A935" t="s">
        <v>2862</v>
      </c>
      <c r="B935" s="1">
        <v>45732</v>
      </c>
      <c r="C935" s="1" t="str">
        <f>TEXT(raw_data[[#This Row],[Order_Date]], "mmm")</f>
        <v>Mar</v>
      </c>
      <c r="D935" s="1">
        <v>45741</v>
      </c>
      <c r="E935" s="6">
        <f>raw_data[[#This Row],[Ship_Date]]-raw_data[[#This Row],[Order_Date]]</f>
        <v>9</v>
      </c>
      <c r="F935" s="6" t="str">
        <f>IF(raw_data[[#This Row],[Delivery_Days]] &lt;= 5, "On Time", "Late")</f>
        <v>Late</v>
      </c>
      <c r="G935" t="s">
        <v>2863</v>
      </c>
      <c r="H935" t="s">
        <v>2864</v>
      </c>
      <c r="I935" t="s">
        <v>62</v>
      </c>
      <c r="J935" t="s">
        <v>90</v>
      </c>
      <c r="K935" t="s">
        <v>40</v>
      </c>
      <c r="L935" t="s">
        <v>75</v>
      </c>
      <c r="M935" t="s">
        <v>137</v>
      </c>
      <c r="N935" t="s">
        <v>31</v>
      </c>
      <c r="O935" t="s">
        <v>71</v>
      </c>
      <c r="P935">
        <v>1</v>
      </c>
      <c r="Q935">
        <v>346.9</v>
      </c>
      <c r="R935">
        <v>20</v>
      </c>
      <c r="S935">
        <v>277.52</v>
      </c>
      <c r="T935">
        <v>237.43</v>
      </c>
      <c r="U935">
        <v>87.58</v>
      </c>
      <c r="V935" s="10">
        <f>(raw_data[[#This Row],[Profit]] / (raw_data[[#This Row],[Unit_Price]]* raw_data[[#This Row],[Quantity_Sold]]))</f>
        <v>0.25246468722974924</v>
      </c>
      <c r="W935">
        <v>427</v>
      </c>
      <c r="X935" t="s">
        <v>33</v>
      </c>
      <c r="Y935" t="s">
        <v>52</v>
      </c>
      <c r="Z935">
        <v>16.53</v>
      </c>
      <c r="AA935">
        <v>2</v>
      </c>
    </row>
    <row r="936" spans="1:27" x14ac:dyDescent="0.3">
      <c r="A936" t="s">
        <v>2865</v>
      </c>
      <c r="B936" s="1">
        <v>45431</v>
      </c>
      <c r="C936" s="1" t="str">
        <f>TEXT(raw_data[[#This Row],[Order_Date]], "mmm")</f>
        <v>May</v>
      </c>
      <c r="D936" s="1">
        <v>45441</v>
      </c>
      <c r="E936" s="6">
        <f>raw_data[[#This Row],[Ship_Date]]-raw_data[[#This Row],[Order_Date]]</f>
        <v>10</v>
      </c>
      <c r="F936" s="6" t="str">
        <f>IF(raw_data[[#This Row],[Delivery_Days]] &lt;= 5, "On Time", "Late")</f>
        <v>Late</v>
      </c>
      <c r="G936" t="s">
        <v>2866</v>
      </c>
      <c r="H936" t="s">
        <v>2867</v>
      </c>
      <c r="I936" t="s">
        <v>47</v>
      </c>
      <c r="J936" t="s">
        <v>94</v>
      </c>
      <c r="K936" t="s">
        <v>28</v>
      </c>
      <c r="L936" t="s">
        <v>69</v>
      </c>
      <c r="M936" t="s">
        <v>48</v>
      </c>
      <c r="N936" t="s">
        <v>49</v>
      </c>
      <c r="O936" t="s">
        <v>71</v>
      </c>
      <c r="P936">
        <v>5</v>
      </c>
      <c r="Q936">
        <v>282.38</v>
      </c>
      <c r="R936">
        <v>15</v>
      </c>
      <c r="S936">
        <v>1200.1199999999999</v>
      </c>
      <c r="T936">
        <v>171.87</v>
      </c>
      <c r="U936">
        <v>469.67</v>
      </c>
      <c r="V936" s="10">
        <f>(raw_data[[#This Row],[Profit]] / (raw_data[[#This Row],[Unit_Price]]* raw_data[[#This Row],[Quantity_Sold]]))</f>
        <v>0.33265103760889581</v>
      </c>
      <c r="W936">
        <v>57</v>
      </c>
      <c r="X936" t="s">
        <v>33</v>
      </c>
      <c r="Y936" t="s">
        <v>79</v>
      </c>
      <c r="Z936">
        <v>41.21</v>
      </c>
      <c r="AA936">
        <v>2</v>
      </c>
    </row>
    <row r="937" spans="1:27" x14ac:dyDescent="0.3">
      <c r="A937" t="s">
        <v>2868</v>
      </c>
      <c r="B937" s="1">
        <v>45312</v>
      </c>
      <c r="C937" s="1" t="str">
        <f>TEXT(raw_data[[#This Row],[Order_Date]], "mmm")</f>
        <v>Jan</v>
      </c>
      <c r="D937" s="1">
        <v>45316</v>
      </c>
      <c r="E937" s="6">
        <f>raw_data[[#This Row],[Ship_Date]]-raw_data[[#This Row],[Order_Date]]</f>
        <v>4</v>
      </c>
      <c r="F937" s="6" t="str">
        <f>IF(raw_data[[#This Row],[Delivery_Days]] &lt;= 5, "On Time", "Late")</f>
        <v>On Time</v>
      </c>
      <c r="G937" t="s">
        <v>2869</v>
      </c>
      <c r="H937" t="s">
        <v>2870</v>
      </c>
      <c r="I937" t="s">
        <v>62</v>
      </c>
      <c r="J937" t="s">
        <v>56</v>
      </c>
      <c r="K937" t="s">
        <v>57</v>
      </c>
      <c r="L937" t="s">
        <v>69</v>
      </c>
      <c r="M937" t="s">
        <v>137</v>
      </c>
      <c r="N937" t="s">
        <v>49</v>
      </c>
      <c r="O937" t="s">
        <v>83</v>
      </c>
      <c r="P937">
        <v>5</v>
      </c>
      <c r="Q937">
        <v>1778.97</v>
      </c>
      <c r="R937">
        <v>10</v>
      </c>
      <c r="S937">
        <v>8005.37</v>
      </c>
      <c r="T937">
        <v>1314.9</v>
      </c>
      <c r="U937">
        <v>2088.31</v>
      </c>
      <c r="V937" s="10">
        <f>(raw_data[[#This Row],[Profit]] / (raw_data[[#This Row],[Unit_Price]]* raw_data[[#This Row],[Quantity_Sold]]))</f>
        <v>0.23477742738775806</v>
      </c>
      <c r="W937">
        <v>12</v>
      </c>
      <c r="X937" t="s">
        <v>51</v>
      </c>
      <c r="Y937" t="s">
        <v>34</v>
      </c>
      <c r="Z937">
        <v>14.74</v>
      </c>
      <c r="AA937">
        <v>2</v>
      </c>
    </row>
    <row r="938" spans="1:27" x14ac:dyDescent="0.3">
      <c r="A938" t="s">
        <v>2871</v>
      </c>
      <c r="B938" s="1">
        <v>45798</v>
      </c>
      <c r="C938" s="1" t="str">
        <f>TEXT(raw_data[[#This Row],[Order_Date]], "mmm")</f>
        <v>May</v>
      </c>
      <c r="D938" s="1">
        <v>45805</v>
      </c>
      <c r="E938" s="6">
        <f>raw_data[[#This Row],[Ship_Date]]-raw_data[[#This Row],[Order_Date]]</f>
        <v>7</v>
      </c>
      <c r="F938" s="6" t="str">
        <f>IF(raw_data[[#This Row],[Delivery_Days]] &lt;= 5, "On Time", "Late")</f>
        <v>Late</v>
      </c>
      <c r="G938" t="s">
        <v>2872</v>
      </c>
      <c r="H938" t="s">
        <v>2873</v>
      </c>
      <c r="I938" t="s">
        <v>38</v>
      </c>
      <c r="J938" t="s">
        <v>94</v>
      </c>
      <c r="K938" t="s">
        <v>28</v>
      </c>
      <c r="L938" t="s">
        <v>41</v>
      </c>
      <c r="M938" t="s">
        <v>150</v>
      </c>
      <c r="N938" t="s">
        <v>31</v>
      </c>
      <c r="O938" t="s">
        <v>50</v>
      </c>
      <c r="P938">
        <v>7</v>
      </c>
      <c r="Q938">
        <v>1896.25</v>
      </c>
      <c r="R938">
        <v>10</v>
      </c>
      <c r="S938">
        <v>11946.38</v>
      </c>
      <c r="T938">
        <v>1398.23</v>
      </c>
      <c r="U938">
        <v>3137.53</v>
      </c>
      <c r="V938" s="10">
        <f>(raw_data[[#This Row],[Profit]] / (raw_data[[#This Row],[Unit_Price]]* raw_data[[#This Row],[Quantity_Sold]]))</f>
        <v>0.2363710330539599</v>
      </c>
      <c r="W938">
        <v>287</v>
      </c>
      <c r="X938" t="s">
        <v>51</v>
      </c>
      <c r="Y938" t="s">
        <v>52</v>
      </c>
      <c r="Z938">
        <v>43.58</v>
      </c>
      <c r="AA938">
        <v>2</v>
      </c>
    </row>
    <row r="939" spans="1:27" x14ac:dyDescent="0.3">
      <c r="A939" t="s">
        <v>2874</v>
      </c>
      <c r="B939" s="1">
        <v>45406</v>
      </c>
      <c r="C939" s="1" t="str">
        <f>TEXT(raw_data[[#This Row],[Order_Date]], "mmm")</f>
        <v>Apr</v>
      </c>
      <c r="D939" s="1">
        <v>45411</v>
      </c>
      <c r="E939" s="6">
        <f>raw_data[[#This Row],[Ship_Date]]-raw_data[[#This Row],[Order_Date]]</f>
        <v>5</v>
      </c>
      <c r="F939" s="6" t="str">
        <f>IF(raw_data[[#This Row],[Delivery_Days]] &lt;= 5, "On Time", "Late")</f>
        <v>On Time</v>
      </c>
      <c r="G939" t="s">
        <v>2875</v>
      </c>
      <c r="H939" t="s">
        <v>2876</v>
      </c>
      <c r="I939" t="s">
        <v>26</v>
      </c>
      <c r="J939" t="s">
        <v>27</v>
      </c>
      <c r="K939" t="s">
        <v>28</v>
      </c>
      <c r="L939" t="s">
        <v>29</v>
      </c>
      <c r="M939" t="s">
        <v>58</v>
      </c>
      <c r="N939" t="s">
        <v>31</v>
      </c>
      <c r="O939" t="s">
        <v>50</v>
      </c>
      <c r="P939">
        <v>10</v>
      </c>
      <c r="Q939">
        <v>1712.73</v>
      </c>
      <c r="R939">
        <v>0</v>
      </c>
      <c r="S939">
        <v>17127.3</v>
      </c>
      <c r="T939">
        <v>1468.07</v>
      </c>
      <c r="U939">
        <v>2446.6</v>
      </c>
      <c r="V939" s="10">
        <f>(raw_data[[#This Row],[Profit]] / (raw_data[[#This Row],[Unit_Price]]* raw_data[[#This Row],[Quantity_Sold]]))</f>
        <v>0.14284796786417006</v>
      </c>
      <c r="W939">
        <v>195</v>
      </c>
      <c r="X939" t="s">
        <v>33</v>
      </c>
      <c r="Y939" t="s">
        <v>34</v>
      </c>
      <c r="Z939">
        <v>7.41</v>
      </c>
      <c r="AA939">
        <v>2</v>
      </c>
    </row>
    <row r="940" spans="1:27" x14ac:dyDescent="0.3">
      <c r="A940" t="s">
        <v>2877</v>
      </c>
      <c r="B940" s="1">
        <v>45597</v>
      </c>
      <c r="C940" s="1" t="str">
        <f>TEXT(raw_data[[#This Row],[Order_Date]], "mmm")</f>
        <v>Nov</v>
      </c>
      <c r="D940" s="1">
        <v>45598</v>
      </c>
      <c r="E940" s="6">
        <f>raw_data[[#This Row],[Ship_Date]]-raw_data[[#This Row],[Order_Date]]</f>
        <v>1</v>
      </c>
      <c r="F940" s="6" t="str">
        <f>IF(raw_data[[#This Row],[Delivery_Days]] &lt;= 5, "On Time", "Late")</f>
        <v>On Time</v>
      </c>
      <c r="G940" t="s">
        <v>2878</v>
      </c>
      <c r="H940" t="s">
        <v>2879</v>
      </c>
      <c r="I940" t="s">
        <v>26</v>
      </c>
      <c r="J940" t="s">
        <v>56</v>
      </c>
      <c r="K940" t="s">
        <v>57</v>
      </c>
      <c r="L940" t="s">
        <v>75</v>
      </c>
      <c r="M940" t="s">
        <v>117</v>
      </c>
      <c r="N940" t="s">
        <v>31</v>
      </c>
      <c r="O940" t="s">
        <v>71</v>
      </c>
      <c r="P940">
        <v>7</v>
      </c>
      <c r="Q940">
        <v>198.39</v>
      </c>
      <c r="R940">
        <v>0</v>
      </c>
      <c r="S940">
        <v>1388.73</v>
      </c>
      <c r="T940">
        <v>136.74</v>
      </c>
      <c r="U940">
        <v>431.55</v>
      </c>
      <c r="V940" s="10">
        <f>(raw_data[[#This Row],[Profit]] / (raw_data[[#This Row],[Unit_Price]]* raw_data[[#This Row],[Quantity_Sold]]))</f>
        <v>0.31075154997731741</v>
      </c>
      <c r="W940">
        <v>134</v>
      </c>
      <c r="X940" t="s">
        <v>51</v>
      </c>
      <c r="Y940" t="s">
        <v>34</v>
      </c>
      <c r="Z940">
        <v>10.41</v>
      </c>
      <c r="AA940">
        <v>1</v>
      </c>
    </row>
    <row r="941" spans="1:27" x14ac:dyDescent="0.3">
      <c r="A941" t="s">
        <v>2880</v>
      </c>
      <c r="B941" s="1">
        <v>45305</v>
      </c>
      <c r="C941" s="1" t="str">
        <f>TEXT(raw_data[[#This Row],[Order_Date]], "mmm")</f>
        <v>Jan</v>
      </c>
      <c r="D941" s="1">
        <v>45315</v>
      </c>
      <c r="E941" s="6">
        <f>raw_data[[#This Row],[Ship_Date]]-raw_data[[#This Row],[Order_Date]]</f>
        <v>10</v>
      </c>
      <c r="F941" s="6" t="str">
        <f>IF(raw_data[[#This Row],[Delivery_Days]] &lt;= 5, "On Time", "Late")</f>
        <v>Late</v>
      </c>
      <c r="G941" t="s">
        <v>2881</v>
      </c>
      <c r="H941" t="s">
        <v>2882</v>
      </c>
      <c r="I941" t="s">
        <v>62</v>
      </c>
      <c r="J941" t="s">
        <v>98</v>
      </c>
      <c r="K941" t="s">
        <v>40</v>
      </c>
      <c r="L941" t="s">
        <v>41</v>
      </c>
      <c r="M941" t="s">
        <v>58</v>
      </c>
      <c r="N941" t="s">
        <v>31</v>
      </c>
      <c r="O941" t="s">
        <v>32</v>
      </c>
      <c r="P941">
        <v>4</v>
      </c>
      <c r="Q941">
        <v>269.54000000000002</v>
      </c>
      <c r="R941">
        <v>15</v>
      </c>
      <c r="S941">
        <v>916.44</v>
      </c>
      <c r="T941">
        <v>232.06</v>
      </c>
      <c r="U941">
        <v>127.43</v>
      </c>
      <c r="V941" s="10">
        <f>(raw_data[[#This Row],[Profit]] / (raw_data[[#This Row],[Unit_Price]]* raw_data[[#This Row],[Quantity_Sold]]))</f>
        <v>0.11819210506789345</v>
      </c>
      <c r="W941">
        <v>359</v>
      </c>
      <c r="X941" t="s">
        <v>51</v>
      </c>
      <c r="Y941" t="s">
        <v>34</v>
      </c>
      <c r="Z941">
        <v>37.909999999999997</v>
      </c>
      <c r="AA941">
        <v>2</v>
      </c>
    </row>
    <row r="942" spans="1:27" x14ac:dyDescent="0.3">
      <c r="A942" t="s">
        <v>2883</v>
      </c>
      <c r="B942" s="1">
        <v>45743</v>
      </c>
      <c r="C942" s="1" t="str">
        <f>TEXT(raw_data[[#This Row],[Order_Date]], "mmm")</f>
        <v>Mar</v>
      </c>
      <c r="D942" s="1">
        <v>45751</v>
      </c>
      <c r="E942" s="6">
        <f>raw_data[[#This Row],[Ship_Date]]-raw_data[[#This Row],[Order_Date]]</f>
        <v>8</v>
      </c>
      <c r="F942" s="6" t="str">
        <f>IF(raw_data[[#This Row],[Delivery_Days]] &lt;= 5, "On Time", "Late")</f>
        <v>Late</v>
      </c>
      <c r="G942" t="s">
        <v>2884</v>
      </c>
      <c r="H942" t="s">
        <v>2885</v>
      </c>
      <c r="I942" t="s">
        <v>47</v>
      </c>
      <c r="J942" t="s">
        <v>56</v>
      </c>
      <c r="K942" t="s">
        <v>57</v>
      </c>
      <c r="L942" t="s">
        <v>29</v>
      </c>
      <c r="M942" t="s">
        <v>48</v>
      </c>
      <c r="N942" t="s">
        <v>49</v>
      </c>
      <c r="O942" t="s">
        <v>32</v>
      </c>
      <c r="P942">
        <v>1</v>
      </c>
      <c r="Q942">
        <v>1372.14</v>
      </c>
      <c r="R942">
        <v>0</v>
      </c>
      <c r="S942">
        <v>1372.14</v>
      </c>
      <c r="T942">
        <v>1028.04</v>
      </c>
      <c r="U942">
        <v>344.1</v>
      </c>
      <c r="V942" s="10">
        <f>(raw_data[[#This Row],[Profit]] / (raw_data[[#This Row],[Unit_Price]]* raw_data[[#This Row],[Quantity_Sold]]))</f>
        <v>0.25077615986706897</v>
      </c>
      <c r="W942">
        <v>295</v>
      </c>
      <c r="X942" t="s">
        <v>33</v>
      </c>
      <c r="Y942" t="s">
        <v>52</v>
      </c>
      <c r="Z942">
        <v>7.84</v>
      </c>
      <c r="AA942">
        <v>3</v>
      </c>
    </row>
    <row r="943" spans="1:27" x14ac:dyDescent="0.3">
      <c r="A943" t="s">
        <v>2886</v>
      </c>
      <c r="B943" s="1">
        <v>45536</v>
      </c>
      <c r="C943" s="1" t="str">
        <f>TEXT(raw_data[[#This Row],[Order_Date]], "mmm")</f>
        <v>Sep</v>
      </c>
      <c r="D943" s="1">
        <v>45540</v>
      </c>
      <c r="E943" s="6">
        <f>raw_data[[#This Row],[Ship_Date]]-raw_data[[#This Row],[Order_Date]]</f>
        <v>4</v>
      </c>
      <c r="F943" s="6" t="str">
        <f>IF(raw_data[[#This Row],[Delivery_Days]] &lt;= 5, "On Time", "Late")</f>
        <v>On Time</v>
      </c>
      <c r="G943" t="s">
        <v>2887</v>
      </c>
      <c r="H943" t="s">
        <v>2888</v>
      </c>
      <c r="I943" t="s">
        <v>38</v>
      </c>
      <c r="J943" t="s">
        <v>63</v>
      </c>
      <c r="K943" t="s">
        <v>28</v>
      </c>
      <c r="L943" t="s">
        <v>75</v>
      </c>
      <c r="M943" t="s">
        <v>137</v>
      </c>
      <c r="N943" t="s">
        <v>31</v>
      </c>
      <c r="O943" t="s">
        <v>32</v>
      </c>
      <c r="P943">
        <v>1</v>
      </c>
      <c r="Q943">
        <v>1613.78</v>
      </c>
      <c r="R943">
        <v>10</v>
      </c>
      <c r="S943">
        <v>1452.4</v>
      </c>
      <c r="T943">
        <v>1434.58</v>
      </c>
      <c r="U943">
        <v>161.28</v>
      </c>
      <c r="V943" s="10">
        <f>(raw_data[[#This Row],[Profit]] / (raw_data[[#This Row],[Unit_Price]]* raw_data[[#This Row],[Quantity_Sold]]))</f>
        <v>9.9939273011191113E-2</v>
      </c>
      <c r="W943">
        <v>332</v>
      </c>
      <c r="X943" t="s">
        <v>33</v>
      </c>
      <c r="Y943" t="s">
        <v>52</v>
      </c>
      <c r="Z943">
        <v>42.59</v>
      </c>
      <c r="AA943">
        <v>4</v>
      </c>
    </row>
    <row r="944" spans="1:27" x14ac:dyDescent="0.3">
      <c r="A944" t="s">
        <v>2889</v>
      </c>
      <c r="B944" s="1">
        <v>45399</v>
      </c>
      <c r="C944" s="1" t="str">
        <f>TEXT(raw_data[[#This Row],[Order_Date]], "mmm")</f>
        <v>Apr</v>
      </c>
      <c r="D944" s="1">
        <v>45407</v>
      </c>
      <c r="E944" s="6">
        <f>raw_data[[#This Row],[Ship_Date]]-raw_data[[#This Row],[Order_Date]]</f>
        <v>8</v>
      </c>
      <c r="F944" s="6" t="str">
        <f>IF(raw_data[[#This Row],[Delivery_Days]] &lt;= 5, "On Time", "Late")</f>
        <v>Late</v>
      </c>
      <c r="G944" t="s">
        <v>2890</v>
      </c>
      <c r="H944" t="s">
        <v>2891</v>
      </c>
      <c r="I944" t="s">
        <v>38</v>
      </c>
      <c r="J944" t="s">
        <v>98</v>
      </c>
      <c r="K944" t="s">
        <v>40</v>
      </c>
      <c r="L944" t="s">
        <v>41</v>
      </c>
      <c r="M944" t="s">
        <v>58</v>
      </c>
      <c r="N944" t="s">
        <v>31</v>
      </c>
      <c r="O944" t="s">
        <v>43</v>
      </c>
      <c r="P944">
        <v>2</v>
      </c>
      <c r="Q944">
        <v>608.71</v>
      </c>
      <c r="R944">
        <v>20</v>
      </c>
      <c r="S944">
        <v>973.94</v>
      </c>
      <c r="T944">
        <v>432.3</v>
      </c>
      <c r="U944">
        <v>282.26</v>
      </c>
      <c r="V944" s="10">
        <f>(raw_data[[#This Row],[Profit]] / (raw_data[[#This Row],[Unit_Price]]* raw_data[[#This Row],[Quantity_Sold]]))</f>
        <v>0.23185096351300288</v>
      </c>
      <c r="W944">
        <v>371</v>
      </c>
      <c r="X944" t="s">
        <v>33</v>
      </c>
      <c r="Y944" t="s">
        <v>79</v>
      </c>
      <c r="Z944">
        <v>38.08</v>
      </c>
      <c r="AA944">
        <v>3</v>
      </c>
    </row>
    <row r="945" spans="1:27" x14ac:dyDescent="0.3">
      <c r="A945" t="s">
        <v>2892</v>
      </c>
      <c r="B945" s="1">
        <v>45592</v>
      </c>
      <c r="C945" s="1" t="str">
        <f>TEXT(raw_data[[#This Row],[Order_Date]], "mmm")</f>
        <v>Oct</v>
      </c>
      <c r="D945" s="1">
        <v>45595</v>
      </c>
      <c r="E945" s="6">
        <f>raw_data[[#This Row],[Ship_Date]]-raw_data[[#This Row],[Order_Date]]</f>
        <v>3</v>
      </c>
      <c r="F945" s="6" t="str">
        <f>IF(raw_data[[#This Row],[Delivery_Days]] &lt;= 5, "On Time", "Late")</f>
        <v>On Time</v>
      </c>
      <c r="G945" t="s">
        <v>2893</v>
      </c>
      <c r="H945" t="s">
        <v>2894</v>
      </c>
      <c r="I945" t="s">
        <v>47</v>
      </c>
      <c r="J945" t="s">
        <v>68</v>
      </c>
      <c r="K945" t="s">
        <v>57</v>
      </c>
      <c r="L945" t="s">
        <v>41</v>
      </c>
      <c r="M945" t="s">
        <v>64</v>
      </c>
      <c r="N945" t="s">
        <v>31</v>
      </c>
      <c r="O945" t="s">
        <v>43</v>
      </c>
      <c r="P945">
        <v>8</v>
      </c>
      <c r="Q945">
        <v>833.47</v>
      </c>
      <c r="R945">
        <v>10</v>
      </c>
      <c r="S945">
        <v>6000.98</v>
      </c>
      <c r="T945">
        <v>691.94</v>
      </c>
      <c r="U945">
        <v>1019.02</v>
      </c>
      <c r="V945" s="10">
        <f>(raw_data[[#This Row],[Profit]] / (raw_data[[#This Row],[Unit_Price]]* raw_data[[#This Row],[Quantity_Sold]]))</f>
        <v>0.15282793621846016</v>
      </c>
      <c r="W945">
        <v>492</v>
      </c>
      <c r="X945" t="s">
        <v>51</v>
      </c>
      <c r="Y945" t="s">
        <v>34</v>
      </c>
      <c r="Z945">
        <v>32.1</v>
      </c>
      <c r="AA945">
        <v>2</v>
      </c>
    </row>
    <row r="946" spans="1:27" x14ac:dyDescent="0.3">
      <c r="A946" t="s">
        <v>2895</v>
      </c>
      <c r="B946" s="1">
        <v>45808</v>
      </c>
      <c r="C946" s="1" t="str">
        <f>TEXT(raw_data[[#This Row],[Order_Date]], "mmm")</f>
        <v>May</v>
      </c>
      <c r="D946" s="1">
        <v>45814</v>
      </c>
      <c r="E946" s="6">
        <f>raw_data[[#This Row],[Ship_Date]]-raw_data[[#This Row],[Order_Date]]</f>
        <v>6</v>
      </c>
      <c r="F946" s="6" t="str">
        <f>IF(raw_data[[#This Row],[Delivery_Days]] &lt;= 5, "On Time", "Late")</f>
        <v>Late</v>
      </c>
      <c r="G946" t="s">
        <v>2896</v>
      </c>
      <c r="H946" t="s">
        <v>2897</v>
      </c>
      <c r="I946" t="s">
        <v>38</v>
      </c>
      <c r="J946" t="s">
        <v>94</v>
      </c>
      <c r="K946" t="s">
        <v>28</v>
      </c>
      <c r="L946" t="s">
        <v>69</v>
      </c>
      <c r="M946" t="s">
        <v>150</v>
      </c>
      <c r="N946" t="s">
        <v>31</v>
      </c>
      <c r="O946" t="s">
        <v>83</v>
      </c>
      <c r="P946">
        <v>9</v>
      </c>
      <c r="Q946">
        <v>929</v>
      </c>
      <c r="R946">
        <v>5</v>
      </c>
      <c r="S946">
        <v>7942.95</v>
      </c>
      <c r="T946">
        <v>805.37</v>
      </c>
      <c r="U946">
        <v>1057.04</v>
      </c>
      <c r="V946" s="10">
        <f>(raw_data[[#This Row],[Profit]] / (raw_data[[#This Row],[Unit_Price]]* raw_data[[#This Row],[Quantity_Sold]]))</f>
        <v>0.12642506877167803</v>
      </c>
      <c r="W946">
        <v>323</v>
      </c>
      <c r="X946" t="s">
        <v>33</v>
      </c>
      <c r="Y946" t="s">
        <v>52</v>
      </c>
      <c r="Z946">
        <v>11.28</v>
      </c>
      <c r="AA946">
        <v>2</v>
      </c>
    </row>
    <row r="947" spans="1:27" x14ac:dyDescent="0.3">
      <c r="A947" t="s">
        <v>2898</v>
      </c>
      <c r="B947" s="1">
        <v>45326</v>
      </c>
      <c r="C947" s="1" t="str">
        <f>TEXT(raw_data[[#This Row],[Order_Date]], "mmm")</f>
        <v>Feb</v>
      </c>
      <c r="D947" s="1">
        <v>45328</v>
      </c>
      <c r="E947" s="6">
        <f>raw_data[[#This Row],[Ship_Date]]-raw_data[[#This Row],[Order_Date]]</f>
        <v>2</v>
      </c>
      <c r="F947" s="6" t="str">
        <f>IF(raw_data[[#This Row],[Delivery_Days]] &lt;= 5, "On Time", "Late")</f>
        <v>On Time</v>
      </c>
      <c r="G947" t="s">
        <v>2899</v>
      </c>
      <c r="H947" t="s">
        <v>2900</v>
      </c>
      <c r="I947" t="s">
        <v>26</v>
      </c>
      <c r="J947" t="s">
        <v>68</v>
      </c>
      <c r="K947" t="s">
        <v>57</v>
      </c>
      <c r="L947" t="s">
        <v>29</v>
      </c>
      <c r="M947" t="s">
        <v>48</v>
      </c>
      <c r="N947" t="s">
        <v>31</v>
      </c>
      <c r="O947" t="s">
        <v>83</v>
      </c>
      <c r="P947">
        <v>9</v>
      </c>
      <c r="Q947">
        <v>1767.41</v>
      </c>
      <c r="R947">
        <v>20</v>
      </c>
      <c r="S947">
        <v>12725.35</v>
      </c>
      <c r="T947">
        <v>1082.7</v>
      </c>
      <c r="U947">
        <v>4929.91</v>
      </c>
      <c r="V947" s="10">
        <f>(raw_data[[#This Row],[Profit]] / (raw_data[[#This Row],[Unit_Price]]* raw_data[[#This Row],[Quantity_Sold]]))</f>
        <v>0.30992682952895917</v>
      </c>
      <c r="W947">
        <v>340</v>
      </c>
      <c r="X947" t="s">
        <v>33</v>
      </c>
      <c r="Y947" t="s">
        <v>52</v>
      </c>
      <c r="Z947">
        <v>15.21</v>
      </c>
      <c r="AA947">
        <v>3</v>
      </c>
    </row>
    <row r="948" spans="1:27" x14ac:dyDescent="0.3">
      <c r="A948" t="s">
        <v>2901</v>
      </c>
      <c r="B948" s="1">
        <v>45216</v>
      </c>
      <c r="C948" s="1" t="str">
        <f>TEXT(raw_data[[#This Row],[Order_Date]], "mmm")</f>
        <v>Oct</v>
      </c>
      <c r="D948" s="1">
        <v>45225</v>
      </c>
      <c r="E948" s="6">
        <f>raw_data[[#This Row],[Ship_Date]]-raw_data[[#This Row],[Order_Date]]</f>
        <v>9</v>
      </c>
      <c r="F948" s="6" t="str">
        <f>IF(raw_data[[#This Row],[Delivery_Days]] &lt;= 5, "On Time", "Late")</f>
        <v>Late</v>
      </c>
      <c r="G948" t="s">
        <v>2902</v>
      </c>
      <c r="H948" t="s">
        <v>2903</v>
      </c>
      <c r="I948" t="s">
        <v>47</v>
      </c>
      <c r="J948" t="s">
        <v>98</v>
      </c>
      <c r="K948" t="s">
        <v>40</v>
      </c>
      <c r="L948" t="s">
        <v>29</v>
      </c>
      <c r="M948" t="s">
        <v>117</v>
      </c>
      <c r="N948" t="s">
        <v>49</v>
      </c>
      <c r="O948" t="s">
        <v>83</v>
      </c>
      <c r="P948">
        <v>6</v>
      </c>
      <c r="Q948">
        <v>1477.12</v>
      </c>
      <c r="R948">
        <v>20</v>
      </c>
      <c r="S948">
        <v>7090.18</v>
      </c>
      <c r="T948">
        <v>1301.46</v>
      </c>
      <c r="U948">
        <v>843.17</v>
      </c>
      <c r="V948" s="10">
        <f>(raw_data[[#This Row],[Profit]] / (raw_data[[#This Row],[Unit_Price]]* raw_data[[#This Row],[Quantity_Sold]]))</f>
        <v>9.5136707466782211E-2</v>
      </c>
      <c r="W948">
        <v>179</v>
      </c>
      <c r="X948" t="s">
        <v>51</v>
      </c>
      <c r="Y948" t="s">
        <v>52</v>
      </c>
      <c r="Z948">
        <v>38.82</v>
      </c>
      <c r="AA948">
        <v>1</v>
      </c>
    </row>
    <row r="949" spans="1:27" x14ac:dyDescent="0.3">
      <c r="A949" t="s">
        <v>2904</v>
      </c>
      <c r="B949" s="1">
        <v>45428</v>
      </c>
      <c r="C949" s="1" t="str">
        <f>TEXT(raw_data[[#This Row],[Order_Date]], "mmm")</f>
        <v>May</v>
      </c>
      <c r="D949" s="1">
        <v>45437</v>
      </c>
      <c r="E949" s="6">
        <f>raw_data[[#This Row],[Ship_Date]]-raw_data[[#This Row],[Order_Date]]</f>
        <v>9</v>
      </c>
      <c r="F949" s="6" t="str">
        <f>IF(raw_data[[#This Row],[Delivery_Days]] &lt;= 5, "On Time", "Late")</f>
        <v>Late</v>
      </c>
      <c r="G949" t="s">
        <v>2905</v>
      </c>
      <c r="H949" t="s">
        <v>2906</v>
      </c>
      <c r="I949" t="s">
        <v>26</v>
      </c>
      <c r="J949" t="s">
        <v>56</v>
      </c>
      <c r="K949" t="s">
        <v>57</v>
      </c>
      <c r="L949" t="s">
        <v>75</v>
      </c>
      <c r="M949" t="s">
        <v>127</v>
      </c>
      <c r="N949" t="s">
        <v>31</v>
      </c>
      <c r="O949" t="s">
        <v>71</v>
      </c>
      <c r="P949">
        <v>4</v>
      </c>
      <c r="Q949">
        <v>1676.98</v>
      </c>
      <c r="R949">
        <v>0</v>
      </c>
      <c r="S949">
        <v>6707.92</v>
      </c>
      <c r="T949">
        <v>1455.54</v>
      </c>
      <c r="U949">
        <v>885.76</v>
      </c>
      <c r="V949" s="10">
        <f>(raw_data[[#This Row],[Profit]] / (raw_data[[#This Row],[Unit_Price]]* raw_data[[#This Row],[Quantity_Sold]]))</f>
        <v>0.13204689382103543</v>
      </c>
      <c r="W949">
        <v>468</v>
      </c>
      <c r="X949" t="s">
        <v>33</v>
      </c>
      <c r="Y949" t="s">
        <v>52</v>
      </c>
      <c r="Z949">
        <v>47.75</v>
      </c>
      <c r="AA949">
        <v>2</v>
      </c>
    </row>
    <row r="950" spans="1:27" x14ac:dyDescent="0.3">
      <c r="A950" t="s">
        <v>2907</v>
      </c>
      <c r="B950" s="1">
        <v>45251</v>
      </c>
      <c r="C950" s="1" t="str">
        <f>TEXT(raw_data[[#This Row],[Order_Date]], "mmm")</f>
        <v>Nov</v>
      </c>
      <c r="D950" s="1">
        <v>45252</v>
      </c>
      <c r="E950" s="6">
        <f>raw_data[[#This Row],[Ship_Date]]-raw_data[[#This Row],[Order_Date]]</f>
        <v>1</v>
      </c>
      <c r="F950" s="6" t="str">
        <f>IF(raw_data[[#This Row],[Delivery_Days]] &lt;= 5, "On Time", "Late")</f>
        <v>On Time</v>
      </c>
      <c r="G950" t="s">
        <v>2908</v>
      </c>
      <c r="H950" t="s">
        <v>2909</v>
      </c>
      <c r="I950" t="s">
        <v>62</v>
      </c>
      <c r="J950" t="s">
        <v>68</v>
      </c>
      <c r="K950" t="s">
        <v>57</v>
      </c>
      <c r="L950" t="s">
        <v>69</v>
      </c>
      <c r="M950" t="s">
        <v>137</v>
      </c>
      <c r="N950" t="s">
        <v>49</v>
      </c>
      <c r="O950" t="s">
        <v>71</v>
      </c>
      <c r="P950">
        <v>2</v>
      </c>
      <c r="Q950">
        <v>1106.8399999999999</v>
      </c>
      <c r="R950">
        <v>5</v>
      </c>
      <c r="S950">
        <v>2103</v>
      </c>
      <c r="T950">
        <v>671.91</v>
      </c>
      <c r="U950">
        <v>826.37</v>
      </c>
      <c r="V950" s="10">
        <f>(raw_data[[#This Row],[Profit]] / (raw_data[[#This Row],[Unit_Price]]* raw_data[[#This Row],[Quantity_Sold]]))</f>
        <v>0.37330147085396265</v>
      </c>
      <c r="W950">
        <v>95</v>
      </c>
      <c r="X950" t="s">
        <v>33</v>
      </c>
      <c r="Y950" t="s">
        <v>34</v>
      </c>
      <c r="Z950">
        <v>16.399999999999999</v>
      </c>
      <c r="AA950">
        <v>1</v>
      </c>
    </row>
    <row r="951" spans="1:27" x14ac:dyDescent="0.3">
      <c r="A951" t="s">
        <v>2910</v>
      </c>
      <c r="B951" s="1">
        <v>45433</v>
      </c>
      <c r="C951" s="1" t="str">
        <f>TEXT(raw_data[[#This Row],[Order_Date]], "mmm")</f>
        <v>May</v>
      </c>
      <c r="D951" s="1">
        <v>45439</v>
      </c>
      <c r="E951" s="6">
        <f>raw_data[[#This Row],[Ship_Date]]-raw_data[[#This Row],[Order_Date]]</f>
        <v>6</v>
      </c>
      <c r="F951" s="6" t="str">
        <f>IF(raw_data[[#This Row],[Delivery_Days]] &lt;= 5, "On Time", "Late")</f>
        <v>Late</v>
      </c>
      <c r="G951" t="s">
        <v>2911</v>
      </c>
      <c r="H951" t="s">
        <v>2912</v>
      </c>
      <c r="I951" t="s">
        <v>38</v>
      </c>
      <c r="J951" t="s">
        <v>68</v>
      </c>
      <c r="K951" t="s">
        <v>57</v>
      </c>
      <c r="L951" t="s">
        <v>69</v>
      </c>
      <c r="M951" t="s">
        <v>48</v>
      </c>
      <c r="N951" t="s">
        <v>31</v>
      </c>
      <c r="O951" t="s">
        <v>50</v>
      </c>
      <c r="P951">
        <v>10</v>
      </c>
      <c r="Q951">
        <v>70.61</v>
      </c>
      <c r="R951">
        <v>10</v>
      </c>
      <c r="S951">
        <v>635.49</v>
      </c>
      <c r="T951">
        <v>49.64</v>
      </c>
      <c r="U951">
        <v>188.73</v>
      </c>
      <c r="V951" s="10">
        <f>(raw_data[[#This Row],[Profit]] / (raw_data[[#This Row],[Unit_Price]]* raw_data[[#This Row],[Quantity_Sold]]))</f>
        <v>0.26728508709814469</v>
      </c>
      <c r="W951">
        <v>317</v>
      </c>
      <c r="X951" t="s">
        <v>51</v>
      </c>
      <c r="Y951" t="s">
        <v>52</v>
      </c>
      <c r="Z951">
        <v>32.67</v>
      </c>
      <c r="AA951">
        <v>1</v>
      </c>
    </row>
    <row r="952" spans="1:27" x14ac:dyDescent="0.3">
      <c r="A952" t="s">
        <v>2913</v>
      </c>
      <c r="B952" s="1">
        <v>45800</v>
      </c>
      <c r="C952" s="1" t="str">
        <f>TEXT(raw_data[[#This Row],[Order_Date]], "mmm")</f>
        <v>May</v>
      </c>
      <c r="D952" s="1">
        <v>45807</v>
      </c>
      <c r="E952" s="6">
        <f>raw_data[[#This Row],[Ship_Date]]-raw_data[[#This Row],[Order_Date]]</f>
        <v>7</v>
      </c>
      <c r="F952" s="6" t="str">
        <f>IF(raw_data[[#This Row],[Delivery_Days]] &lt;= 5, "On Time", "Late")</f>
        <v>Late</v>
      </c>
      <c r="G952" t="s">
        <v>2914</v>
      </c>
      <c r="H952" t="s">
        <v>2915</v>
      </c>
      <c r="I952" t="s">
        <v>26</v>
      </c>
      <c r="J952" t="s">
        <v>98</v>
      </c>
      <c r="K952" t="s">
        <v>40</v>
      </c>
      <c r="L952" t="s">
        <v>29</v>
      </c>
      <c r="M952" t="s">
        <v>150</v>
      </c>
      <c r="N952" t="s">
        <v>31</v>
      </c>
      <c r="O952" t="s">
        <v>83</v>
      </c>
      <c r="P952">
        <v>1</v>
      </c>
      <c r="Q952">
        <v>673.28</v>
      </c>
      <c r="R952">
        <v>10</v>
      </c>
      <c r="S952">
        <v>605.95000000000005</v>
      </c>
      <c r="T952">
        <v>545.48</v>
      </c>
      <c r="U952">
        <v>115.02</v>
      </c>
      <c r="V952" s="10">
        <f>(raw_data[[#This Row],[Profit]] / (raw_data[[#This Row],[Unit_Price]]* raw_data[[#This Row],[Quantity_Sold]]))</f>
        <v>0.17083531368821292</v>
      </c>
      <c r="W952">
        <v>317</v>
      </c>
      <c r="X952" t="s">
        <v>51</v>
      </c>
      <c r="Y952" t="s">
        <v>52</v>
      </c>
      <c r="Z952">
        <v>27.06</v>
      </c>
      <c r="AA952">
        <v>1</v>
      </c>
    </row>
    <row r="953" spans="1:27" x14ac:dyDescent="0.3">
      <c r="A953" t="s">
        <v>2916</v>
      </c>
      <c r="B953" s="1">
        <v>45925</v>
      </c>
      <c r="C953" s="1" t="str">
        <f>TEXT(raw_data[[#This Row],[Order_Date]], "mmm")</f>
        <v>Sep</v>
      </c>
      <c r="D953" s="1">
        <v>45927</v>
      </c>
      <c r="E953" s="6">
        <f>raw_data[[#This Row],[Ship_Date]]-raw_data[[#This Row],[Order_Date]]</f>
        <v>2</v>
      </c>
      <c r="F953" s="6" t="str">
        <f>IF(raw_data[[#This Row],[Delivery_Days]] &lt;= 5, "On Time", "Late")</f>
        <v>On Time</v>
      </c>
      <c r="G953" t="s">
        <v>2917</v>
      </c>
      <c r="H953" t="s">
        <v>2918</v>
      </c>
      <c r="I953" t="s">
        <v>26</v>
      </c>
      <c r="J953" t="s">
        <v>68</v>
      </c>
      <c r="K953" t="s">
        <v>57</v>
      </c>
      <c r="L953" t="s">
        <v>29</v>
      </c>
      <c r="M953" t="s">
        <v>150</v>
      </c>
      <c r="N953" t="s">
        <v>49</v>
      </c>
      <c r="O953" t="s">
        <v>32</v>
      </c>
      <c r="P953">
        <v>2</v>
      </c>
      <c r="Q953">
        <v>1530.15</v>
      </c>
      <c r="R953">
        <v>15</v>
      </c>
      <c r="S953">
        <v>2601.2600000000002</v>
      </c>
      <c r="T953">
        <v>1033.8399999999999</v>
      </c>
      <c r="U953">
        <v>843.73</v>
      </c>
      <c r="V953" s="10">
        <f>(raw_data[[#This Row],[Profit]] / (raw_data[[#This Row],[Unit_Price]]* raw_data[[#This Row],[Quantity_Sold]]))</f>
        <v>0.27570172858870046</v>
      </c>
      <c r="W953">
        <v>232</v>
      </c>
      <c r="X953" t="s">
        <v>51</v>
      </c>
      <c r="Y953" t="s">
        <v>52</v>
      </c>
      <c r="Z953">
        <v>20.18</v>
      </c>
      <c r="AA953">
        <v>5</v>
      </c>
    </row>
    <row r="954" spans="1:27" x14ac:dyDescent="0.3">
      <c r="A954" t="s">
        <v>2919</v>
      </c>
      <c r="B954" s="1">
        <v>45911</v>
      </c>
      <c r="C954" s="1" t="str">
        <f>TEXT(raw_data[[#This Row],[Order_Date]], "mmm")</f>
        <v>Sep</v>
      </c>
      <c r="D954" s="1">
        <v>45913</v>
      </c>
      <c r="E954" s="6">
        <f>raw_data[[#This Row],[Ship_Date]]-raw_data[[#This Row],[Order_Date]]</f>
        <v>2</v>
      </c>
      <c r="F954" s="6" t="str">
        <f>IF(raw_data[[#This Row],[Delivery_Days]] &lt;= 5, "On Time", "Late")</f>
        <v>On Time</v>
      </c>
      <c r="G954" t="s">
        <v>2920</v>
      </c>
      <c r="H954" t="s">
        <v>2921</v>
      </c>
      <c r="I954" t="s">
        <v>26</v>
      </c>
      <c r="J954" t="s">
        <v>98</v>
      </c>
      <c r="K954" t="s">
        <v>40</v>
      </c>
      <c r="L954" t="s">
        <v>29</v>
      </c>
      <c r="M954" t="s">
        <v>117</v>
      </c>
      <c r="N954" t="s">
        <v>49</v>
      </c>
      <c r="O954" t="s">
        <v>83</v>
      </c>
      <c r="P954">
        <v>8</v>
      </c>
      <c r="Q954">
        <v>654.14</v>
      </c>
      <c r="R954">
        <v>5</v>
      </c>
      <c r="S954">
        <v>4971.46</v>
      </c>
      <c r="T954">
        <v>512.91999999999996</v>
      </c>
      <c r="U954">
        <v>1073.27</v>
      </c>
      <c r="V954" s="10">
        <f>(raw_data[[#This Row],[Profit]] / (raw_data[[#This Row],[Unit_Price]]* raw_data[[#This Row],[Quantity_Sold]]))</f>
        <v>0.2050917999205063</v>
      </c>
      <c r="W954">
        <v>441</v>
      </c>
      <c r="X954" t="s">
        <v>33</v>
      </c>
      <c r="Y954" t="s">
        <v>52</v>
      </c>
      <c r="Z954">
        <v>25</v>
      </c>
      <c r="AA954">
        <v>5</v>
      </c>
    </row>
    <row r="955" spans="1:27" x14ac:dyDescent="0.3">
      <c r="A955" t="s">
        <v>2922</v>
      </c>
      <c r="B955" s="1">
        <v>45909</v>
      </c>
      <c r="C955" s="1" t="str">
        <f>TEXT(raw_data[[#This Row],[Order_Date]], "mmm")</f>
        <v>Sep</v>
      </c>
      <c r="D955" s="1">
        <v>45910</v>
      </c>
      <c r="E955" s="6">
        <f>raw_data[[#This Row],[Ship_Date]]-raw_data[[#This Row],[Order_Date]]</f>
        <v>1</v>
      </c>
      <c r="F955" s="6" t="str">
        <f>IF(raw_data[[#This Row],[Delivery_Days]] &lt;= 5, "On Time", "Late")</f>
        <v>On Time</v>
      </c>
      <c r="G955" t="s">
        <v>2923</v>
      </c>
      <c r="H955" t="s">
        <v>2924</v>
      </c>
      <c r="I955" t="s">
        <v>62</v>
      </c>
      <c r="J955" t="s">
        <v>90</v>
      </c>
      <c r="K955" t="s">
        <v>40</v>
      </c>
      <c r="L955" t="s">
        <v>75</v>
      </c>
      <c r="M955" t="s">
        <v>30</v>
      </c>
      <c r="N955" t="s">
        <v>49</v>
      </c>
      <c r="O955" t="s">
        <v>83</v>
      </c>
      <c r="P955">
        <v>7</v>
      </c>
      <c r="Q955">
        <v>1409.41</v>
      </c>
      <c r="R955">
        <v>20</v>
      </c>
      <c r="S955">
        <v>7892.7</v>
      </c>
      <c r="T955">
        <v>1122.05</v>
      </c>
      <c r="U955">
        <v>1609.22</v>
      </c>
      <c r="V955" s="10">
        <f>(raw_data[[#This Row],[Profit]] / (raw_data[[#This Row],[Unit_Price]]* raw_data[[#This Row],[Quantity_Sold]]))</f>
        <v>0.16310979163520298</v>
      </c>
      <c r="W955">
        <v>251</v>
      </c>
      <c r="X955" t="s">
        <v>33</v>
      </c>
      <c r="Y955" t="s">
        <v>79</v>
      </c>
      <c r="Z955">
        <v>18.2</v>
      </c>
      <c r="AA955">
        <v>2</v>
      </c>
    </row>
    <row r="956" spans="1:27" x14ac:dyDescent="0.3">
      <c r="A956" t="s">
        <v>2925</v>
      </c>
      <c r="B956" s="1">
        <v>45353</v>
      </c>
      <c r="C956" s="1" t="str">
        <f>TEXT(raw_data[[#This Row],[Order_Date]], "mmm")</f>
        <v>Mar</v>
      </c>
      <c r="D956" s="1">
        <v>45355</v>
      </c>
      <c r="E956" s="6">
        <f>raw_data[[#This Row],[Ship_Date]]-raw_data[[#This Row],[Order_Date]]</f>
        <v>2</v>
      </c>
      <c r="F956" s="6" t="str">
        <f>IF(raw_data[[#This Row],[Delivery_Days]] &lt;= 5, "On Time", "Late")</f>
        <v>On Time</v>
      </c>
      <c r="G956" t="s">
        <v>2926</v>
      </c>
      <c r="H956" t="s">
        <v>2927</v>
      </c>
      <c r="I956" t="s">
        <v>38</v>
      </c>
      <c r="J956" t="s">
        <v>39</v>
      </c>
      <c r="K956" t="s">
        <v>40</v>
      </c>
      <c r="L956" t="s">
        <v>69</v>
      </c>
      <c r="M956" t="s">
        <v>64</v>
      </c>
      <c r="N956" t="s">
        <v>31</v>
      </c>
      <c r="O956" t="s">
        <v>50</v>
      </c>
      <c r="P956">
        <v>2</v>
      </c>
      <c r="Q956">
        <v>696.26</v>
      </c>
      <c r="R956">
        <v>5</v>
      </c>
      <c r="S956">
        <v>1322.89</v>
      </c>
      <c r="T956">
        <v>620.07000000000005</v>
      </c>
      <c r="U956">
        <v>144.76</v>
      </c>
      <c r="V956" s="10">
        <f>(raw_data[[#This Row],[Profit]] / (raw_data[[#This Row],[Unit_Price]]* raw_data[[#This Row],[Quantity_Sold]]))</f>
        <v>0.10395541895269009</v>
      </c>
      <c r="W956">
        <v>127</v>
      </c>
      <c r="X956" t="s">
        <v>33</v>
      </c>
      <c r="Y956" t="s">
        <v>79</v>
      </c>
      <c r="Z956">
        <v>39.909999999999997</v>
      </c>
      <c r="AA956">
        <v>2</v>
      </c>
    </row>
    <row r="957" spans="1:27" x14ac:dyDescent="0.3">
      <c r="A957" t="s">
        <v>2928</v>
      </c>
      <c r="B957" s="1">
        <v>45793</v>
      </c>
      <c r="C957" s="1" t="str">
        <f>TEXT(raw_data[[#This Row],[Order_Date]], "mmm")</f>
        <v>May</v>
      </c>
      <c r="D957" s="1">
        <v>45797</v>
      </c>
      <c r="E957" s="6">
        <f>raw_data[[#This Row],[Ship_Date]]-raw_data[[#This Row],[Order_Date]]</f>
        <v>4</v>
      </c>
      <c r="F957" s="6" t="str">
        <f>IF(raw_data[[#This Row],[Delivery_Days]] &lt;= 5, "On Time", "Late")</f>
        <v>On Time</v>
      </c>
      <c r="G957" t="s">
        <v>2929</v>
      </c>
      <c r="H957" t="s">
        <v>2930</v>
      </c>
      <c r="I957" t="s">
        <v>47</v>
      </c>
      <c r="J957" t="s">
        <v>68</v>
      </c>
      <c r="K957" t="s">
        <v>57</v>
      </c>
      <c r="L957" t="s">
        <v>29</v>
      </c>
      <c r="M957" t="s">
        <v>30</v>
      </c>
      <c r="N957" t="s">
        <v>49</v>
      </c>
      <c r="O957" t="s">
        <v>32</v>
      </c>
      <c r="P957">
        <v>6</v>
      </c>
      <c r="Q957">
        <v>406.22</v>
      </c>
      <c r="R957">
        <v>20</v>
      </c>
      <c r="S957">
        <v>1949.86</v>
      </c>
      <c r="T957">
        <v>346.77</v>
      </c>
      <c r="U957">
        <v>285.36</v>
      </c>
      <c r="V957" s="10">
        <f>(raw_data[[#This Row],[Profit]] / (raw_data[[#This Row],[Unit_Price]]* raw_data[[#This Row],[Quantity_Sold]]))</f>
        <v>0.11707941509526858</v>
      </c>
      <c r="W957">
        <v>84</v>
      </c>
      <c r="X957" t="s">
        <v>33</v>
      </c>
      <c r="Y957" t="s">
        <v>34</v>
      </c>
      <c r="Z957">
        <v>38.32</v>
      </c>
      <c r="AA957">
        <v>5</v>
      </c>
    </row>
    <row r="958" spans="1:27" x14ac:dyDescent="0.3">
      <c r="A958" t="s">
        <v>2931</v>
      </c>
      <c r="B958" s="1">
        <v>45773</v>
      </c>
      <c r="C958" s="1" t="str">
        <f>TEXT(raw_data[[#This Row],[Order_Date]], "mmm")</f>
        <v>Apr</v>
      </c>
      <c r="D958" s="1">
        <v>45779</v>
      </c>
      <c r="E958" s="6">
        <f>raw_data[[#This Row],[Ship_Date]]-raw_data[[#This Row],[Order_Date]]</f>
        <v>6</v>
      </c>
      <c r="F958" s="6" t="str">
        <f>IF(raw_data[[#This Row],[Delivery_Days]] &lt;= 5, "On Time", "Late")</f>
        <v>Late</v>
      </c>
      <c r="G958" t="s">
        <v>2932</v>
      </c>
      <c r="H958" t="s">
        <v>2933</v>
      </c>
      <c r="I958" t="s">
        <v>26</v>
      </c>
      <c r="J958" t="s">
        <v>39</v>
      </c>
      <c r="K958" t="s">
        <v>40</v>
      </c>
      <c r="L958" t="s">
        <v>75</v>
      </c>
      <c r="M958" t="s">
        <v>150</v>
      </c>
      <c r="N958" t="s">
        <v>31</v>
      </c>
      <c r="O958" t="s">
        <v>50</v>
      </c>
      <c r="P958">
        <v>7</v>
      </c>
      <c r="Q958">
        <v>765.02</v>
      </c>
      <c r="R958">
        <v>0</v>
      </c>
      <c r="S958">
        <v>5355.14</v>
      </c>
      <c r="T958">
        <v>621.6</v>
      </c>
      <c r="U958">
        <v>1003.94</v>
      </c>
      <c r="V958" s="10">
        <f>(raw_data[[#This Row],[Profit]] / (raw_data[[#This Row],[Unit_Price]]* raw_data[[#This Row],[Quantity_Sold]]))</f>
        <v>0.18747222294841967</v>
      </c>
      <c r="W958">
        <v>17</v>
      </c>
      <c r="X958" t="s">
        <v>51</v>
      </c>
      <c r="Y958" t="s">
        <v>79</v>
      </c>
      <c r="Z958">
        <v>30.08</v>
      </c>
      <c r="AA958">
        <v>4</v>
      </c>
    </row>
    <row r="959" spans="1:27" x14ac:dyDescent="0.3">
      <c r="A959" t="s">
        <v>2934</v>
      </c>
      <c r="B959" s="1">
        <v>45853</v>
      </c>
      <c r="C959" s="1" t="str">
        <f>TEXT(raw_data[[#This Row],[Order_Date]], "mmm")</f>
        <v>Jul</v>
      </c>
      <c r="D959" s="1">
        <v>45857</v>
      </c>
      <c r="E959" s="6">
        <f>raw_data[[#This Row],[Ship_Date]]-raw_data[[#This Row],[Order_Date]]</f>
        <v>4</v>
      </c>
      <c r="F959" s="6" t="str">
        <f>IF(raw_data[[#This Row],[Delivery_Days]] &lt;= 5, "On Time", "Late")</f>
        <v>On Time</v>
      </c>
      <c r="G959" t="s">
        <v>2935</v>
      </c>
      <c r="H959" t="s">
        <v>2936</v>
      </c>
      <c r="I959" t="s">
        <v>38</v>
      </c>
      <c r="J959" t="s">
        <v>27</v>
      </c>
      <c r="K959" t="s">
        <v>28</v>
      </c>
      <c r="L959" t="s">
        <v>29</v>
      </c>
      <c r="M959" t="s">
        <v>70</v>
      </c>
      <c r="N959" t="s">
        <v>49</v>
      </c>
      <c r="O959" t="s">
        <v>32</v>
      </c>
      <c r="P959">
        <v>6</v>
      </c>
      <c r="Q959">
        <v>562.41</v>
      </c>
      <c r="R959">
        <v>15</v>
      </c>
      <c r="S959">
        <v>2868.29</v>
      </c>
      <c r="T959">
        <v>405.16</v>
      </c>
      <c r="U959">
        <v>801.97</v>
      </c>
      <c r="V959" s="10">
        <f>(raw_data[[#This Row],[Profit]] / (raw_data[[#This Row],[Unit_Price]]* raw_data[[#This Row],[Quantity_Sold]]))</f>
        <v>0.23765876614332368</v>
      </c>
      <c r="W959">
        <v>82</v>
      </c>
      <c r="X959" t="s">
        <v>33</v>
      </c>
      <c r="Y959" t="s">
        <v>52</v>
      </c>
      <c r="Z959">
        <v>13.41</v>
      </c>
      <c r="AA959">
        <v>2</v>
      </c>
    </row>
    <row r="960" spans="1:27" x14ac:dyDescent="0.3">
      <c r="A960" t="s">
        <v>2937</v>
      </c>
      <c r="B960" s="1">
        <v>45738</v>
      </c>
      <c r="C960" s="1" t="str">
        <f>TEXT(raw_data[[#This Row],[Order_Date]], "mmm")</f>
        <v>Mar</v>
      </c>
      <c r="D960" s="1">
        <v>45740</v>
      </c>
      <c r="E960" s="6">
        <f>raw_data[[#This Row],[Ship_Date]]-raw_data[[#This Row],[Order_Date]]</f>
        <v>2</v>
      </c>
      <c r="F960" s="6" t="str">
        <f>IF(raw_data[[#This Row],[Delivery_Days]] &lt;= 5, "On Time", "Late")</f>
        <v>On Time</v>
      </c>
      <c r="G960" t="s">
        <v>2938</v>
      </c>
      <c r="H960" t="s">
        <v>2939</v>
      </c>
      <c r="I960" t="s">
        <v>26</v>
      </c>
      <c r="J960" t="s">
        <v>98</v>
      </c>
      <c r="K960" t="s">
        <v>40</v>
      </c>
      <c r="L960" t="s">
        <v>69</v>
      </c>
      <c r="M960" t="s">
        <v>42</v>
      </c>
      <c r="N960" t="s">
        <v>49</v>
      </c>
      <c r="O960" t="s">
        <v>71</v>
      </c>
      <c r="P960">
        <v>2</v>
      </c>
      <c r="Q960">
        <v>562.86</v>
      </c>
      <c r="R960">
        <v>5</v>
      </c>
      <c r="S960">
        <v>1069.43</v>
      </c>
      <c r="T960">
        <v>436.01</v>
      </c>
      <c r="U960">
        <v>241.02</v>
      </c>
      <c r="V960" s="10">
        <f>(raw_data[[#This Row],[Profit]] / (raw_data[[#This Row],[Unit_Price]]* raw_data[[#This Row],[Quantity_Sold]]))</f>
        <v>0.21410297409657819</v>
      </c>
      <c r="W960">
        <v>75</v>
      </c>
      <c r="X960" t="s">
        <v>51</v>
      </c>
      <c r="Y960" t="s">
        <v>34</v>
      </c>
      <c r="Z960">
        <v>38.6</v>
      </c>
      <c r="AA960">
        <v>4</v>
      </c>
    </row>
    <row r="961" spans="1:27" x14ac:dyDescent="0.3">
      <c r="A961" t="s">
        <v>2940</v>
      </c>
      <c r="B961" s="1">
        <v>45393</v>
      </c>
      <c r="C961" s="1" t="str">
        <f>TEXT(raw_data[[#This Row],[Order_Date]], "mmm")</f>
        <v>Apr</v>
      </c>
      <c r="D961" s="1">
        <v>45398</v>
      </c>
      <c r="E961" s="6">
        <f>raw_data[[#This Row],[Ship_Date]]-raw_data[[#This Row],[Order_Date]]</f>
        <v>5</v>
      </c>
      <c r="F961" s="6" t="str">
        <f>IF(raw_data[[#This Row],[Delivery_Days]] &lt;= 5, "On Time", "Late")</f>
        <v>On Time</v>
      </c>
      <c r="G961" t="s">
        <v>2941</v>
      </c>
      <c r="H961" t="s">
        <v>2942</v>
      </c>
      <c r="I961" t="s">
        <v>26</v>
      </c>
      <c r="J961" t="s">
        <v>39</v>
      </c>
      <c r="K961" t="s">
        <v>40</v>
      </c>
      <c r="L961" t="s">
        <v>69</v>
      </c>
      <c r="M961" t="s">
        <v>58</v>
      </c>
      <c r="N961" t="s">
        <v>31</v>
      </c>
      <c r="O961" t="s">
        <v>71</v>
      </c>
      <c r="P961">
        <v>1</v>
      </c>
      <c r="Q961">
        <v>1044.8800000000001</v>
      </c>
      <c r="R961">
        <v>0</v>
      </c>
      <c r="S961">
        <v>1044.8800000000001</v>
      </c>
      <c r="T961">
        <v>791.36</v>
      </c>
      <c r="U961">
        <v>253.52</v>
      </c>
      <c r="V961" s="10">
        <f>(raw_data[[#This Row],[Profit]] / (raw_data[[#This Row],[Unit_Price]]* raw_data[[#This Row],[Quantity_Sold]]))</f>
        <v>0.24263073271571853</v>
      </c>
      <c r="W961">
        <v>163</v>
      </c>
      <c r="X961" t="s">
        <v>33</v>
      </c>
      <c r="Y961" t="s">
        <v>79</v>
      </c>
      <c r="Z961">
        <v>41.06</v>
      </c>
      <c r="AA961">
        <v>2</v>
      </c>
    </row>
    <row r="962" spans="1:27" x14ac:dyDescent="0.3">
      <c r="A962" t="s">
        <v>2943</v>
      </c>
      <c r="B962" s="1">
        <v>45693</v>
      </c>
      <c r="C962" s="1" t="str">
        <f>TEXT(raw_data[[#This Row],[Order_Date]], "mmm")</f>
        <v>Feb</v>
      </c>
      <c r="D962" s="1">
        <v>45702</v>
      </c>
      <c r="E962" s="6">
        <f>raw_data[[#This Row],[Ship_Date]]-raw_data[[#This Row],[Order_Date]]</f>
        <v>9</v>
      </c>
      <c r="F962" s="6" t="str">
        <f>IF(raw_data[[#This Row],[Delivery_Days]] &lt;= 5, "On Time", "Late")</f>
        <v>Late</v>
      </c>
      <c r="G962" t="s">
        <v>2944</v>
      </c>
      <c r="H962" t="s">
        <v>2945</v>
      </c>
      <c r="I962" t="s">
        <v>26</v>
      </c>
      <c r="J962" t="s">
        <v>98</v>
      </c>
      <c r="K962" t="s">
        <v>40</v>
      </c>
      <c r="L962" t="s">
        <v>75</v>
      </c>
      <c r="M962" t="s">
        <v>150</v>
      </c>
      <c r="N962" t="s">
        <v>49</v>
      </c>
      <c r="O962" t="s">
        <v>71</v>
      </c>
      <c r="P962">
        <v>3</v>
      </c>
      <c r="Q962">
        <v>467.54</v>
      </c>
      <c r="R962">
        <v>15</v>
      </c>
      <c r="S962">
        <v>1192.23</v>
      </c>
      <c r="T962">
        <v>358.09</v>
      </c>
      <c r="U962">
        <v>279.10000000000002</v>
      </c>
      <c r="V962" s="10">
        <f>(raw_data[[#This Row],[Profit]] / (raw_data[[#This Row],[Unit_Price]]* raw_data[[#This Row],[Quantity_Sold]]))</f>
        <v>0.19898475709743194</v>
      </c>
      <c r="W962">
        <v>439</v>
      </c>
      <c r="X962" t="s">
        <v>33</v>
      </c>
      <c r="Y962" t="s">
        <v>34</v>
      </c>
      <c r="Z962">
        <v>26.5</v>
      </c>
      <c r="AA962">
        <v>1</v>
      </c>
    </row>
    <row r="963" spans="1:27" x14ac:dyDescent="0.3">
      <c r="A963" t="s">
        <v>2946</v>
      </c>
      <c r="B963" s="1">
        <v>45945</v>
      </c>
      <c r="C963" s="1" t="str">
        <f>TEXT(raw_data[[#This Row],[Order_Date]], "mmm")</f>
        <v>Oct</v>
      </c>
      <c r="D963" s="1">
        <v>45952</v>
      </c>
      <c r="E963" s="6">
        <f>raw_data[[#This Row],[Ship_Date]]-raw_data[[#This Row],[Order_Date]]</f>
        <v>7</v>
      </c>
      <c r="F963" s="6" t="str">
        <f>IF(raw_data[[#This Row],[Delivery_Days]] &lt;= 5, "On Time", "Late")</f>
        <v>Late</v>
      </c>
      <c r="G963" t="s">
        <v>2947</v>
      </c>
      <c r="H963" t="s">
        <v>2948</v>
      </c>
      <c r="I963" t="s">
        <v>26</v>
      </c>
      <c r="J963" t="s">
        <v>90</v>
      </c>
      <c r="K963" t="s">
        <v>40</v>
      </c>
      <c r="L963" t="s">
        <v>41</v>
      </c>
      <c r="M963" t="s">
        <v>48</v>
      </c>
      <c r="N963" t="s">
        <v>31</v>
      </c>
      <c r="O963" t="s">
        <v>32</v>
      </c>
      <c r="P963">
        <v>6</v>
      </c>
      <c r="Q963">
        <v>1687.55</v>
      </c>
      <c r="R963">
        <v>5</v>
      </c>
      <c r="S963">
        <v>9619.0300000000007</v>
      </c>
      <c r="T963">
        <v>1431.71</v>
      </c>
      <c r="U963">
        <v>1458.29</v>
      </c>
      <c r="V963" s="10">
        <f>(raw_data[[#This Row],[Profit]] / (raw_data[[#This Row],[Unit_Price]]* raw_data[[#This Row],[Quantity_Sold]]))</f>
        <v>0.14402437458643202</v>
      </c>
      <c r="W963">
        <v>445</v>
      </c>
      <c r="X963" t="s">
        <v>51</v>
      </c>
      <c r="Y963" t="s">
        <v>79</v>
      </c>
      <c r="Z963">
        <v>6.24</v>
      </c>
      <c r="AA963">
        <v>3</v>
      </c>
    </row>
    <row r="964" spans="1:27" x14ac:dyDescent="0.3">
      <c r="A964" t="s">
        <v>2949</v>
      </c>
      <c r="B964" s="1">
        <v>45249</v>
      </c>
      <c r="C964" s="1" t="str">
        <f>TEXT(raw_data[[#This Row],[Order_Date]], "mmm")</f>
        <v>Nov</v>
      </c>
      <c r="D964" s="1">
        <v>45258</v>
      </c>
      <c r="E964" s="6">
        <f>raw_data[[#This Row],[Ship_Date]]-raw_data[[#This Row],[Order_Date]]</f>
        <v>9</v>
      </c>
      <c r="F964" s="6" t="str">
        <f>IF(raw_data[[#This Row],[Delivery_Days]] &lt;= 5, "On Time", "Late")</f>
        <v>Late</v>
      </c>
      <c r="G964" t="s">
        <v>2950</v>
      </c>
      <c r="H964" t="s">
        <v>2951</v>
      </c>
      <c r="I964" t="s">
        <v>47</v>
      </c>
      <c r="J964" t="s">
        <v>68</v>
      </c>
      <c r="K964" t="s">
        <v>57</v>
      </c>
      <c r="L964" t="s">
        <v>75</v>
      </c>
      <c r="M964" t="s">
        <v>64</v>
      </c>
      <c r="N964" t="s">
        <v>49</v>
      </c>
      <c r="O964" t="s">
        <v>71</v>
      </c>
      <c r="P964">
        <v>4</v>
      </c>
      <c r="Q964">
        <v>1680.93</v>
      </c>
      <c r="R964">
        <v>5</v>
      </c>
      <c r="S964">
        <v>6387.53</v>
      </c>
      <c r="T964">
        <v>1250.29</v>
      </c>
      <c r="U964">
        <v>1636.43</v>
      </c>
      <c r="V964" s="10">
        <f>(raw_data[[#This Row],[Profit]] / (raw_data[[#This Row],[Unit_Price]]* raw_data[[#This Row],[Quantity_Sold]]))</f>
        <v>0.24338163992551742</v>
      </c>
      <c r="W964">
        <v>306</v>
      </c>
      <c r="X964" t="s">
        <v>51</v>
      </c>
      <c r="Y964" t="s">
        <v>79</v>
      </c>
      <c r="Z964">
        <v>39.79</v>
      </c>
      <c r="AA964">
        <v>4</v>
      </c>
    </row>
    <row r="965" spans="1:27" x14ac:dyDescent="0.3">
      <c r="A965" t="s">
        <v>2952</v>
      </c>
      <c r="B965" s="1">
        <v>45279</v>
      </c>
      <c r="C965" s="1" t="str">
        <f>TEXT(raw_data[[#This Row],[Order_Date]], "mmm")</f>
        <v>Dec</v>
      </c>
      <c r="D965" s="1">
        <v>45286</v>
      </c>
      <c r="E965" s="6">
        <f>raw_data[[#This Row],[Ship_Date]]-raw_data[[#This Row],[Order_Date]]</f>
        <v>7</v>
      </c>
      <c r="F965" s="6" t="str">
        <f>IF(raw_data[[#This Row],[Delivery_Days]] &lt;= 5, "On Time", "Late")</f>
        <v>Late</v>
      </c>
      <c r="G965" t="s">
        <v>2953</v>
      </c>
      <c r="H965" t="s">
        <v>2954</v>
      </c>
      <c r="I965" t="s">
        <v>62</v>
      </c>
      <c r="J965" t="s">
        <v>39</v>
      </c>
      <c r="K965" t="s">
        <v>40</v>
      </c>
      <c r="L965" t="s">
        <v>75</v>
      </c>
      <c r="M965" t="s">
        <v>70</v>
      </c>
      <c r="N965" t="s">
        <v>31</v>
      </c>
      <c r="O965" t="s">
        <v>43</v>
      </c>
      <c r="P965">
        <v>3</v>
      </c>
      <c r="Q965">
        <v>1145.29</v>
      </c>
      <c r="R965">
        <v>0</v>
      </c>
      <c r="S965">
        <v>3435.87</v>
      </c>
      <c r="T965">
        <v>814.14</v>
      </c>
      <c r="U965">
        <v>993.45</v>
      </c>
      <c r="V965" s="10">
        <f>(raw_data[[#This Row],[Profit]] / (raw_data[[#This Row],[Unit_Price]]* raw_data[[#This Row],[Quantity_Sold]]))</f>
        <v>0.28914074164622061</v>
      </c>
      <c r="W965">
        <v>155</v>
      </c>
      <c r="X965" t="s">
        <v>51</v>
      </c>
      <c r="Y965" t="s">
        <v>79</v>
      </c>
      <c r="Z965">
        <v>43.49</v>
      </c>
      <c r="AA965">
        <v>4</v>
      </c>
    </row>
    <row r="966" spans="1:27" x14ac:dyDescent="0.3">
      <c r="A966" t="s">
        <v>2955</v>
      </c>
      <c r="B966" s="1">
        <v>45368</v>
      </c>
      <c r="C966" s="1" t="str">
        <f>TEXT(raw_data[[#This Row],[Order_Date]], "mmm")</f>
        <v>Mar</v>
      </c>
      <c r="D966" s="1">
        <v>45378</v>
      </c>
      <c r="E966" s="6">
        <f>raw_data[[#This Row],[Ship_Date]]-raw_data[[#This Row],[Order_Date]]</f>
        <v>10</v>
      </c>
      <c r="F966" s="6" t="str">
        <f>IF(raw_data[[#This Row],[Delivery_Days]] &lt;= 5, "On Time", "Late")</f>
        <v>Late</v>
      </c>
      <c r="G966" t="s">
        <v>2956</v>
      </c>
      <c r="H966" t="s">
        <v>2957</v>
      </c>
      <c r="I966" t="s">
        <v>38</v>
      </c>
      <c r="J966" t="s">
        <v>98</v>
      </c>
      <c r="K966" t="s">
        <v>40</v>
      </c>
      <c r="L966" t="s">
        <v>75</v>
      </c>
      <c r="M966" t="s">
        <v>64</v>
      </c>
      <c r="N966" t="s">
        <v>31</v>
      </c>
      <c r="O966" t="s">
        <v>43</v>
      </c>
      <c r="P966">
        <v>10</v>
      </c>
      <c r="Q966">
        <v>1405.74</v>
      </c>
      <c r="R966">
        <v>20</v>
      </c>
      <c r="S966">
        <v>11245.92</v>
      </c>
      <c r="T966">
        <v>1122.21</v>
      </c>
      <c r="U966">
        <v>2268.2399999999998</v>
      </c>
      <c r="V966" s="10">
        <f>(raw_data[[#This Row],[Profit]] / (raw_data[[#This Row],[Unit_Price]]* raw_data[[#This Row],[Quantity_Sold]]))</f>
        <v>0.16135558495881172</v>
      </c>
      <c r="W966">
        <v>46</v>
      </c>
      <c r="X966" t="s">
        <v>51</v>
      </c>
      <c r="Y966" t="s">
        <v>79</v>
      </c>
      <c r="Z966">
        <v>28.97</v>
      </c>
      <c r="AA966">
        <v>5</v>
      </c>
    </row>
    <row r="967" spans="1:27" x14ac:dyDescent="0.3">
      <c r="A967" t="s">
        <v>2958</v>
      </c>
      <c r="B967" s="1">
        <v>45702</v>
      </c>
      <c r="C967" s="1" t="str">
        <f>TEXT(raw_data[[#This Row],[Order_Date]], "mmm")</f>
        <v>Feb</v>
      </c>
      <c r="D967" s="1">
        <v>45708</v>
      </c>
      <c r="E967" s="6">
        <f>raw_data[[#This Row],[Ship_Date]]-raw_data[[#This Row],[Order_Date]]</f>
        <v>6</v>
      </c>
      <c r="F967" s="6" t="str">
        <f>IF(raw_data[[#This Row],[Delivery_Days]] &lt;= 5, "On Time", "Late")</f>
        <v>Late</v>
      </c>
      <c r="G967" t="s">
        <v>2959</v>
      </c>
      <c r="H967" t="s">
        <v>2960</v>
      </c>
      <c r="I967" t="s">
        <v>62</v>
      </c>
      <c r="J967" t="s">
        <v>27</v>
      </c>
      <c r="K967" t="s">
        <v>28</v>
      </c>
      <c r="L967" t="s">
        <v>69</v>
      </c>
      <c r="M967" t="s">
        <v>30</v>
      </c>
      <c r="N967" t="s">
        <v>49</v>
      </c>
      <c r="O967" t="s">
        <v>83</v>
      </c>
      <c r="P967">
        <v>5</v>
      </c>
      <c r="Q967">
        <v>1871.61</v>
      </c>
      <c r="R967">
        <v>20</v>
      </c>
      <c r="S967">
        <v>7486.44</v>
      </c>
      <c r="T967">
        <v>1411.3</v>
      </c>
      <c r="U967">
        <v>1841.24</v>
      </c>
      <c r="V967" s="10">
        <f>(raw_data[[#This Row],[Profit]] / (raw_data[[#This Row],[Unit_Price]]* raw_data[[#This Row],[Quantity_Sold]]))</f>
        <v>0.19675466576904377</v>
      </c>
      <c r="W967">
        <v>97</v>
      </c>
      <c r="X967" t="s">
        <v>51</v>
      </c>
      <c r="Y967" t="s">
        <v>79</v>
      </c>
      <c r="Z967">
        <v>13.63</v>
      </c>
      <c r="AA967">
        <v>3</v>
      </c>
    </row>
    <row r="968" spans="1:27" x14ac:dyDescent="0.3">
      <c r="A968" t="s">
        <v>2961</v>
      </c>
      <c r="B968" s="1">
        <v>45619</v>
      </c>
      <c r="C968" s="1" t="str">
        <f>TEXT(raw_data[[#This Row],[Order_Date]], "mmm")</f>
        <v>Nov</v>
      </c>
      <c r="D968" s="1">
        <v>45622</v>
      </c>
      <c r="E968" s="6">
        <f>raw_data[[#This Row],[Ship_Date]]-raw_data[[#This Row],[Order_Date]]</f>
        <v>3</v>
      </c>
      <c r="F968" s="6" t="str">
        <f>IF(raw_data[[#This Row],[Delivery_Days]] &lt;= 5, "On Time", "Late")</f>
        <v>On Time</v>
      </c>
      <c r="G968" t="s">
        <v>2962</v>
      </c>
      <c r="H968" t="s">
        <v>2963</v>
      </c>
      <c r="I968" t="s">
        <v>62</v>
      </c>
      <c r="J968" t="s">
        <v>68</v>
      </c>
      <c r="K968" t="s">
        <v>57</v>
      </c>
      <c r="L968" t="s">
        <v>69</v>
      </c>
      <c r="M968" t="s">
        <v>30</v>
      </c>
      <c r="N968" t="s">
        <v>49</v>
      </c>
      <c r="O968" t="s">
        <v>43</v>
      </c>
      <c r="P968">
        <v>4</v>
      </c>
      <c r="Q968">
        <v>1215.6300000000001</v>
      </c>
      <c r="R968">
        <v>20</v>
      </c>
      <c r="S968">
        <v>3890.02</v>
      </c>
      <c r="T968">
        <v>1054.1500000000001</v>
      </c>
      <c r="U968">
        <v>516.74</v>
      </c>
      <c r="V968" s="10">
        <f>(raw_data[[#This Row],[Profit]] / (raw_data[[#This Row],[Unit_Price]]* raw_data[[#This Row],[Quantity_Sold]]))</f>
        <v>0.10626999991773813</v>
      </c>
      <c r="W968">
        <v>364</v>
      </c>
      <c r="X968" t="s">
        <v>51</v>
      </c>
      <c r="Y968" t="s">
        <v>34</v>
      </c>
      <c r="Z968">
        <v>40.909999999999997</v>
      </c>
      <c r="AA968">
        <v>5</v>
      </c>
    </row>
    <row r="969" spans="1:27" x14ac:dyDescent="0.3">
      <c r="A969" t="s">
        <v>2964</v>
      </c>
      <c r="B969" s="1">
        <v>45282</v>
      </c>
      <c r="C969" s="1" t="str">
        <f>TEXT(raw_data[[#This Row],[Order_Date]], "mmm")</f>
        <v>Dec</v>
      </c>
      <c r="D969" s="1">
        <v>45288</v>
      </c>
      <c r="E969" s="6">
        <f>raw_data[[#This Row],[Ship_Date]]-raw_data[[#This Row],[Order_Date]]</f>
        <v>6</v>
      </c>
      <c r="F969" s="6" t="str">
        <f>IF(raw_data[[#This Row],[Delivery_Days]] &lt;= 5, "On Time", "Late")</f>
        <v>Late</v>
      </c>
      <c r="G969" t="s">
        <v>2965</v>
      </c>
      <c r="H969" t="s">
        <v>2966</v>
      </c>
      <c r="I969" t="s">
        <v>38</v>
      </c>
      <c r="J969" t="s">
        <v>90</v>
      </c>
      <c r="K969" t="s">
        <v>40</v>
      </c>
      <c r="L969" t="s">
        <v>29</v>
      </c>
      <c r="M969" t="s">
        <v>30</v>
      </c>
      <c r="N969" t="s">
        <v>31</v>
      </c>
      <c r="O969" t="s">
        <v>43</v>
      </c>
      <c r="P969">
        <v>4</v>
      </c>
      <c r="Q969">
        <v>1295.26</v>
      </c>
      <c r="R969">
        <v>20</v>
      </c>
      <c r="S969">
        <v>4144.83</v>
      </c>
      <c r="T969">
        <v>1084.1099999999999</v>
      </c>
      <c r="U969">
        <v>675.68</v>
      </c>
      <c r="V969" s="10">
        <f>(raw_data[[#This Row],[Profit]] / (raw_data[[#This Row],[Unit_Price]]* raw_data[[#This Row],[Quantity_Sold]]))</f>
        <v>0.13041397094019733</v>
      </c>
      <c r="W969">
        <v>125</v>
      </c>
      <c r="X969" t="s">
        <v>51</v>
      </c>
      <c r="Y969" t="s">
        <v>79</v>
      </c>
      <c r="Z969">
        <v>37.270000000000003</v>
      </c>
      <c r="AA969">
        <v>5</v>
      </c>
    </row>
    <row r="970" spans="1:27" x14ac:dyDescent="0.3">
      <c r="A970" t="s">
        <v>2967</v>
      </c>
      <c r="B970" s="1">
        <v>45839</v>
      </c>
      <c r="C970" s="1" t="str">
        <f>TEXT(raw_data[[#This Row],[Order_Date]], "mmm")</f>
        <v>Jul</v>
      </c>
      <c r="D970" s="1">
        <v>45846</v>
      </c>
      <c r="E970" s="6">
        <f>raw_data[[#This Row],[Ship_Date]]-raw_data[[#This Row],[Order_Date]]</f>
        <v>7</v>
      </c>
      <c r="F970" s="6" t="str">
        <f>IF(raw_data[[#This Row],[Delivery_Days]] &lt;= 5, "On Time", "Late")</f>
        <v>Late</v>
      </c>
      <c r="G970" t="s">
        <v>2968</v>
      </c>
      <c r="H970" t="s">
        <v>2969</v>
      </c>
      <c r="I970" t="s">
        <v>47</v>
      </c>
      <c r="J970" t="s">
        <v>98</v>
      </c>
      <c r="K970" t="s">
        <v>40</v>
      </c>
      <c r="L970" t="s">
        <v>69</v>
      </c>
      <c r="M970" t="s">
        <v>127</v>
      </c>
      <c r="N970" t="s">
        <v>49</v>
      </c>
      <c r="O970" t="s">
        <v>32</v>
      </c>
      <c r="P970">
        <v>2</v>
      </c>
      <c r="Q970">
        <v>546.72</v>
      </c>
      <c r="R970">
        <v>10</v>
      </c>
      <c r="S970">
        <v>984.1</v>
      </c>
      <c r="T970">
        <v>348.44</v>
      </c>
      <c r="U970">
        <v>356.9</v>
      </c>
      <c r="V970" s="10">
        <f>(raw_data[[#This Row],[Profit]] / (raw_data[[#This Row],[Unit_Price]]* raw_data[[#This Row],[Quantity_Sold]]))</f>
        <v>0.32640108282118813</v>
      </c>
      <c r="W970">
        <v>96</v>
      </c>
      <c r="X970" t="s">
        <v>51</v>
      </c>
      <c r="Y970" t="s">
        <v>79</v>
      </c>
      <c r="Z970">
        <v>25.46</v>
      </c>
      <c r="AA970">
        <v>5</v>
      </c>
    </row>
    <row r="971" spans="1:27" x14ac:dyDescent="0.3">
      <c r="A971" t="s">
        <v>2970</v>
      </c>
      <c r="B971" s="1">
        <v>45512</v>
      </c>
      <c r="C971" s="1" t="str">
        <f>TEXT(raw_data[[#This Row],[Order_Date]], "mmm")</f>
        <v>Aug</v>
      </c>
      <c r="D971" s="1">
        <v>45520</v>
      </c>
      <c r="E971" s="6">
        <f>raw_data[[#This Row],[Ship_Date]]-raw_data[[#This Row],[Order_Date]]</f>
        <v>8</v>
      </c>
      <c r="F971" s="6" t="str">
        <f>IF(raw_data[[#This Row],[Delivery_Days]] &lt;= 5, "On Time", "Late")</f>
        <v>Late</v>
      </c>
      <c r="G971" t="s">
        <v>2971</v>
      </c>
      <c r="H971" t="s">
        <v>2972</v>
      </c>
      <c r="I971" t="s">
        <v>47</v>
      </c>
      <c r="J971" t="s">
        <v>63</v>
      </c>
      <c r="K971" t="s">
        <v>28</v>
      </c>
      <c r="L971" t="s">
        <v>75</v>
      </c>
      <c r="M971" t="s">
        <v>137</v>
      </c>
      <c r="N971" t="s">
        <v>31</v>
      </c>
      <c r="O971" t="s">
        <v>43</v>
      </c>
      <c r="P971">
        <v>7</v>
      </c>
      <c r="Q971">
        <v>568.12</v>
      </c>
      <c r="R971">
        <v>15</v>
      </c>
      <c r="S971">
        <v>3380.31</v>
      </c>
      <c r="T971">
        <v>442.33</v>
      </c>
      <c r="U971">
        <v>748.45</v>
      </c>
      <c r="V971" s="10">
        <f>(raw_data[[#This Row],[Profit]] / (raw_data[[#This Row],[Unit_Price]]* raw_data[[#This Row],[Quantity_Sold]]))</f>
        <v>0.18820219068406072</v>
      </c>
      <c r="W971">
        <v>61</v>
      </c>
      <c r="X971" t="s">
        <v>33</v>
      </c>
      <c r="Y971" t="s">
        <v>34</v>
      </c>
      <c r="Z971">
        <v>10.53</v>
      </c>
      <c r="AA971">
        <v>1</v>
      </c>
    </row>
    <row r="972" spans="1:27" x14ac:dyDescent="0.3">
      <c r="A972" t="s">
        <v>2973</v>
      </c>
      <c r="B972" s="1">
        <v>45576</v>
      </c>
      <c r="C972" s="1" t="str">
        <f>TEXT(raw_data[[#This Row],[Order_Date]], "mmm")</f>
        <v>Oct</v>
      </c>
      <c r="D972" s="1">
        <v>45578</v>
      </c>
      <c r="E972" s="6">
        <f>raw_data[[#This Row],[Ship_Date]]-raw_data[[#This Row],[Order_Date]]</f>
        <v>2</v>
      </c>
      <c r="F972" s="6" t="str">
        <f>IF(raw_data[[#This Row],[Delivery_Days]] &lt;= 5, "On Time", "Late")</f>
        <v>On Time</v>
      </c>
      <c r="G972" t="s">
        <v>2974</v>
      </c>
      <c r="H972" t="s">
        <v>2975</v>
      </c>
      <c r="I972" t="s">
        <v>47</v>
      </c>
      <c r="J972" t="s">
        <v>39</v>
      </c>
      <c r="K972" t="s">
        <v>40</v>
      </c>
      <c r="L972" t="s">
        <v>29</v>
      </c>
      <c r="M972" t="s">
        <v>30</v>
      </c>
      <c r="N972" t="s">
        <v>49</v>
      </c>
      <c r="O972" t="s">
        <v>32</v>
      </c>
      <c r="P972">
        <v>9</v>
      </c>
      <c r="Q972">
        <v>259.55</v>
      </c>
      <c r="R972">
        <v>10</v>
      </c>
      <c r="S972">
        <v>2102.36</v>
      </c>
      <c r="T972">
        <v>165.65</v>
      </c>
      <c r="U972">
        <v>760.59</v>
      </c>
      <c r="V972" s="10">
        <f>(raw_data[[#This Row],[Profit]] / (raw_data[[#This Row],[Unit_Price]]* raw_data[[#This Row],[Quantity_Sold]]))</f>
        <v>0.32560200346753992</v>
      </c>
      <c r="W972">
        <v>456</v>
      </c>
      <c r="X972" t="s">
        <v>33</v>
      </c>
      <c r="Y972" t="s">
        <v>34</v>
      </c>
      <c r="Z972">
        <v>10.01</v>
      </c>
      <c r="AA972">
        <v>5</v>
      </c>
    </row>
    <row r="973" spans="1:27" x14ac:dyDescent="0.3">
      <c r="A973" t="s">
        <v>2976</v>
      </c>
      <c r="B973" s="1">
        <v>45470</v>
      </c>
      <c r="C973" s="1" t="str">
        <f>TEXT(raw_data[[#This Row],[Order_Date]], "mmm")</f>
        <v>Jun</v>
      </c>
      <c r="D973" s="1">
        <v>45475</v>
      </c>
      <c r="E973" s="6">
        <f>raw_data[[#This Row],[Ship_Date]]-raw_data[[#This Row],[Order_Date]]</f>
        <v>5</v>
      </c>
      <c r="F973" s="6" t="str">
        <f>IF(raw_data[[#This Row],[Delivery_Days]] &lt;= 5, "On Time", "Late")</f>
        <v>On Time</v>
      </c>
      <c r="G973" t="s">
        <v>2977</v>
      </c>
      <c r="H973" t="s">
        <v>2978</v>
      </c>
      <c r="I973" t="s">
        <v>62</v>
      </c>
      <c r="J973" t="s">
        <v>63</v>
      </c>
      <c r="K973" t="s">
        <v>28</v>
      </c>
      <c r="L973" t="s">
        <v>69</v>
      </c>
      <c r="M973" t="s">
        <v>48</v>
      </c>
      <c r="N973" t="s">
        <v>49</v>
      </c>
      <c r="O973" t="s">
        <v>71</v>
      </c>
      <c r="P973">
        <v>4</v>
      </c>
      <c r="Q973">
        <v>519.33000000000004</v>
      </c>
      <c r="R973">
        <v>20</v>
      </c>
      <c r="S973">
        <v>1661.86</v>
      </c>
      <c r="T973">
        <v>405.65</v>
      </c>
      <c r="U973">
        <v>363.78</v>
      </c>
      <c r="V973" s="10">
        <f>(raw_data[[#This Row],[Profit]] / (raw_data[[#This Row],[Unit_Price]]* raw_data[[#This Row],[Quantity_Sold]]))</f>
        <v>0.17511986598116802</v>
      </c>
      <c r="W973">
        <v>11</v>
      </c>
      <c r="X973" t="s">
        <v>51</v>
      </c>
      <c r="Y973" t="s">
        <v>34</v>
      </c>
      <c r="Z973">
        <v>12.73</v>
      </c>
      <c r="AA973">
        <v>4</v>
      </c>
    </row>
    <row r="974" spans="1:27" x14ac:dyDescent="0.3">
      <c r="A974" t="s">
        <v>2979</v>
      </c>
      <c r="B974" s="1">
        <v>45313</v>
      </c>
      <c r="C974" s="1" t="str">
        <f>TEXT(raw_data[[#This Row],[Order_Date]], "mmm")</f>
        <v>Jan</v>
      </c>
      <c r="D974" s="1">
        <v>45315</v>
      </c>
      <c r="E974" s="6">
        <f>raw_data[[#This Row],[Ship_Date]]-raw_data[[#This Row],[Order_Date]]</f>
        <v>2</v>
      </c>
      <c r="F974" s="6" t="str">
        <f>IF(raw_data[[#This Row],[Delivery_Days]] &lt;= 5, "On Time", "Late")</f>
        <v>On Time</v>
      </c>
      <c r="G974" t="s">
        <v>2980</v>
      </c>
      <c r="H974" t="s">
        <v>2981</v>
      </c>
      <c r="I974" t="s">
        <v>26</v>
      </c>
      <c r="J974" t="s">
        <v>56</v>
      </c>
      <c r="K974" t="s">
        <v>57</v>
      </c>
      <c r="L974" t="s">
        <v>29</v>
      </c>
      <c r="M974" t="s">
        <v>127</v>
      </c>
      <c r="N974" t="s">
        <v>49</v>
      </c>
      <c r="O974" t="s">
        <v>50</v>
      </c>
      <c r="P974">
        <v>10</v>
      </c>
      <c r="Q974">
        <v>227.8</v>
      </c>
      <c r="R974">
        <v>10</v>
      </c>
      <c r="S974">
        <v>2050.1999999999998</v>
      </c>
      <c r="T974">
        <v>192</v>
      </c>
      <c r="U974">
        <v>322.2</v>
      </c>
      <c r="V974" s="10">
        <f>(raw_data[[#This Row],[Profit]] / (raw_data[[#This Row],[Unit_Price]]* raw_data[[#This Row],[Quantity_Sold]]))</f>
        <v>0.14143985952589991</v>
      </c>
      <c r="W974">
        <v>113</v>
      </c>
      <c r="X974" t="s">
        <v>33</v>
      </c>
      <c r="Y974" t="s">
        <v>79</v>
      </c>
      <c r="Z974">
        <v>32.43</v>
      </c>
      <c r="AA974">
        <v>2</v>
      </c>
    </row>
    <row r="975" spans="1:27" x14ac:dyDescent="0.3">
      <c r="A975" t="s">
        <v>2982</v>
      </c>
      <c r="B975" s="1">
        <v>45262</v>
      </c>
      <c r="C975" s="1" t="str">
        <f>TEXT(raw_data[[#This Row],[Order_Date]], "mmm")</f>
        <v>Dec</v>
      </c>
      <c r="D975" s="1">
        <v>45272</v>
      </c>
      <c r="E975" s="6">
        <f>raw_data[[#This Row],[Ship_Date]]-raw_data[[#This Row],[Order_Date]]</f>
        <v>10</v>
      </c>
      <c r="F975" s="6" t="str">
        <f>IF(raw_data[[#This Row],[Delivery_Days]] &lt;= 5, "On Time", "Late")</f>
        <v>Late</v>
      </c>
      <c r="G975" t="s">
        <v>2983</v>
      </c>
      <c r="H975" t="s">
        <v>2984</v>
      </c>
      <c r="I975" t="s">
        <v>47</v>
      </c>
      <c r="J975" t="s">
        <v>56</v>
      </c>
      <c r="K975" t="s">
        <v>57</v>
      </c>
      <c r="L975" t="s">
        <v>69</v>
      </c>
      <c r="M975" t="s">
        <v>70</v>
      </c>
      <c r="N975" t="s">
        <v>31</v>
      </c>
      <c r="O975" t="s">
        <v>71</v>
      </c>
      <c r="P975">
        <v>5</v>
      </c>
      <c r="Q975">
        <v>56.18</v>
      </c>
      <c r="R975">
        <v>15</v>
      </c>
      <c r="S975">
        <v>238.76</v>
      </c>
      <c r="T975">
        <v>43.48</v>
      </c>
      <c r="U975">
        <v>53.98</v>
      </c>
      <c r="V975" s="10">
        <f>(raw_data[[#This Row],[Profit]] / (raw_data[[#This Row],[Unit_Price]]* raw_data[[#This Row],[Quantity_Sold]]))</f>
        <v>0.19216803132787469</v>
      </c>
      <c r="W975">
        <v>118</v>
      </c>
      <c r="X975" t="s">
        <v>33</v>
      </c>
      <c r="Y975" t="s">
        <v>34</v>
      </c>
      <c r="Z975">
        <v>23.38</v>
      </c>
      <c r="AA975">
        <v>4</v>
      </c>
    </row>
    <row r="976" spans="1:27" x14ac:dyDescent="0.3">
      <c r="A976" t="s">
        <v>2985</v>
      </c>
      <c r="B976" s="1">
        <v>45329</v>
      </c>
      <c r="C976" s="1" t="str">
        <f>TEXT(raw_data[[#This Row],[Order_Date]], "mmm")</f>
        <v>Feb</v>
      </c>
      <c r="D976" s="1">
        <v>45334</v>
      </c>
      <c r="E976" s="6">
        <f>raw_data[[#This Row],[Ship_Date]]-raw_data[[#This Row],[Order_Date]]</f>
        <v>5</v>
      </c>
      <c r="F976" s="6" t="str">
        <f>IF(raw_data[[#This Row],[Delivery_Days]] &lt;= 5, "On Time", "Late")</f>
        <v>On Time</v>
      </c>
      <c r="G976" t="s">
        <v>2986</v>
      </c>
      <c r="H976" t="s">
        <v>2987</v>
      </c>
      <c r="I976" t="s">
        <v>38</v>
      </c>
      <c r="J976" t="s">
        <v>98</v>
      </c>
      <c r="K976" t="s">
        <v>40</v>
      </c>
      <c r="L976" t="s">
        <v>41</v>
      </c>
      <c r="M976" t="s">
        <v>48</v>
      </c>
      <c r="N976" t="s">
        <v>31</v>
      </c>
      <c r="O976" t="s">
        <v>50</v>
      </c>
      <c r="P976">
        <v>7</v>
      </c>
      <c r="Q976">
        <v>1708.64</v>
      </c>
      <c r="R976">
        <v>0</v>
      </c>
      <c r="S976">
        <v>11960.48</v>
      </c>
      <c r="T976">
        <v>1302.6300000000001</v>
      </c>
      <c r="U976">
        <v>2842.07</v>
      </c>
      <c r="V976" s="10">
        <f>(raw_data[[#This Row],[Profit]] / (raw_data[[#This Row],[Unit_Price]]* raw_data[[#This Row],[Quantity_Sold]]))</f>
        <v>0.23762173424477945</v>
      </c>
      <c r="W976">
        <v>404</v>
      </c>
      <c r="X976" t="s">
        <v>51</v>
      </c>
      <c r="Y976" t="s">
        <v>79</v>
      </c>
      <c r="Z976">
        <v>5.93</v>
      </c>
      <c r="AA976">
        <v>5</v>
      </c>
    </row>
    <row r="977" spans="1:27" x14ac:dyDescent="0.3">
      <c r="A977" t="s">
        <v>2988</v>
      </c>
      <c r="B977" s="1">
        <v>45260</v>
      </c>
      <c r="C977" s="1" t="str">
        <f>TEXT(raw_data[[#This Row],[Order_Date]], "mmm")</f>
        <v>Nov</v>
      </c>
      <c r="D977" s="1">
        <v>45267</v>
      </c>
      <c r="E977" s="6">
        <f>raw_data[[#This Row],[Ship_Date]]-raw_data[[#This Row],[Order_Date]]</f>
        <v>7</v>
      </c>
      <c r="F977" s="6" t="str">
        <f>IF(raw_data[[#This Row],[Delivery_Days]] &lt;= 5, "On Time", "Late")</f>
        <v>Late</v>
      </c>
      <c r="G977" t="s">
        <v>2989</v>
      </c>
      <c r="H977" t="s">
        <v>2990</v>
      </c>
      <c r="I977" t="s">
        <v>38</v>
      </c>
      <c r="J977" t="s">
        <v>68</v>
      </c>
      <c r="K977" t="s">
        <v>57</v>
      </c>
      <c r="L977" t="s">
        <v>75</v>
      </c>
      <c r="M977" t="s">
        <v>64</v>
      </c>
      <c r="N977" t="s">
        <v>31</v>
      </c>
      <c r="O977" t="s">
        <v>71</v>
      </c>
      <c r="P977">
        <v>3</v>
      </c>
      <c r="Q977">
        <v>450.67</v>
      </c>
      <c r="R977">
        <v>0</v>
      </c>
      <c r="S977">
        <v>1352.01</v>
      </c>
      <c r="T977">
        <v>351.65</v>
      </c>
      <c r="U977">
        <v>297.06</v>
      </c>
      <c r="V977" s="10">
        <f>(raw_data[[#This Row],[Profit]] / (raw_data[[#This Row],[Unit_Price]]* raw_data[[#This Row],[Quantity_Sold]]))</f>
        <v>0.21971730978321166</v>
      </c>
      <c r="W977">
        <v>111</v>
      </c>
      <c r="X977" t="s">
        <v>51</v>
      </c>
      <c r="Y977" t="s">
        <v>79</v>
      </c>
      <c r="Z977">
        <v>23.23</v>
      </c>
      <c r="AA977">
        <v>2</v>
      </c>
    </row>
    <row r="978" spans="1:27" x14ac:dyDescent="0.3">
      <c r="A978" t="s">
        <v>2991</v>
      </c>
      <c r="B978" s="1">
        <v>45372</v>
      </c>
      <c r="C978" s="1" t="str">
        <f>TEXT(raw_data[[#This Row],[Order_Date]], "mmm")</f>
        <v>Mar</v>
      </c>
      <c r="D978" s="1">
        <v>45382</v>
      </c>
      <c r="E978" s="6">
        <f>raw_data[[#This Row],[Ship_Date]]-raw_data[[#This Row],[Order_Date]]</f>
        <v>10</v>
      </c>
      <c r="F978" s="6" t="str">
        <f>IF(raw_data[[#This Row],[Delivery_Days]] &lt;= 5, "On Time", "Late")</f>
        <v>Late</v>
      </c>
      <c r="G978" t="s">
        <v>2992</v>
      </c>
      <c r="H978" t="s">
        <v>2993</v>
      </c>
      <c r="I978" t="s">
        <v>38</v>
      </c>
      <c r="J978" t="s">
        <v>63</v>
      </c>
      <c r="K978" t="s">
        <v>28</v>
      </c>
      <c r="L978" t="s">
        <v>41</v>
      </c>
      <c r="M978" t="s">
        <v>48</v>
      </c>
      <c r="N978" t="s">
        <v>49</v>
      </c>
      <c r="O978" t="s">
        <v>50</v>
      </c>
      <c r="P978">
        <v>8</v>
      </c>
      <c r="Q978">
        <v>1220.8499999999999</v>
      </c>
      <c r="R978">
        <v>0</v>
      </c>
      <c r="S978">
        <v>9766.7999999999993</v>
      </c>
      <c r="T978">
        <v>983.94</v>
      </c>
      <c r="U978">
        <v>1895.28</v>
      </c>
      <c r="V978" s="10">
        <f>(raw_data[[#This Row],[Profit]] / (raw_data[[#This Row],[Unit_Price]]* raw_data[[#This Row],[Quantity_Sold]]))</f>
        <v>0.194053323504116</v>
      </c>
      <c r="W978">
        <v>365</v>
      </c>
      <c r="X978" t="s">
        <v>33</v>
      </c>
      <c r="Y978" t="s">
        <v>79</v>
      </c>
      <c r="Z978">
        <v>30.72</v>
      </c>
      <c r="AA978">
        <v>3</v>
      </c>
    </row>
    <row r="979" spans="1:27" x14ac:dyDescent="0.3">
      <c r="A979" t="s">
        <v>2994</v>
      </c>
      <c r="B979" s="1">
        <v>45476</v>
      </c>
      <c r="C979" s="1" t="str">
        <f>TEXT(raw_data[[#This Row],[Order_Date]], "mmm")</f>
        <v>Jul</v>
      </c>
      <c r="D979" s="1">
        <v>45481</v>
      </c>
      <c r="E979" s="6">
        <f>raw_data[[#This Row],[Ship_Date]]-raw_data[[#This Row],[Order_Date]]</f>
        <v>5</v>
      </c>
      <c r="F979" s="6" t="str">
        <f>IF(raw_data[[#This Row],[Delivery_Days]] &lt;= 5, "On Time", "Late")</f>
        <v>On Time</v>
      </c>
      <c r="G979" t="s">
        <v>2995</v>
      </c>
      <c r="H979" t="s">
        <v>2996</v>
      </c>
      <c r="I979" t="s">
        <v>62</v>
      </c>
      <c r="J979" t="s">
        <v>68</v>
      </c>
      <c r="K979" t="s">
        <v>57</v>
      </c>
      <c r="L979" t="s">
        <v>29</v>
      </c>
      <c r="M979" t="s">
        <v>150</v>
      </c>
      <c r="N979" t="s">
        <v>49</v>
      </c>
      <c r="O979" t="s">
        <v>43</v>
      </c>
      <c r="P979">
        <v>8</v>
      </c>
      <c r="Q979">
        <v>900.77</v>
      </c>
      <c r="R979">
        <v>15</v>
      </c>
      <c r="S979">
        <v>6125.24</v>
      </c>
      <c r="T979">
        <v>564.64</v>
      </c>
      <c r="U979">
        <v>2285.6799999999998</v>
      </c>
      <c r="V979" s="10">
        <f>(raw_data[[#This Row],[Profit]] / (raw_data[[#This Row],[Unit_Price]]* raw_data[[#This Row],[Quantity_Sold]]))</f>
        <v>0.31718418686235106</v>
      </c>
      <c r="W979">
        <v>187</v>
      </c>
      <c r="X979" t="s">
        <v>51</v>
      </c>
      <c r="Y979" t="s">
        <v>79</v>
      </c>
      <c r="Z979">
        <v>12.11</v>
      </c>
      <c r="AA979">
        <v>2</v>
      </c>
    </row>
    <row r="980" spans="1:27" x14ac:dyDescent="0.3">
      <c r="A980" t="s">
        <v>2997</v>
      </c>
      <c r="B980" s="1">
        <v>45218</v>
      </c>
      <c r="C980" s="1" t="str">
        <f>TEXT(raw_data[[#This Row],[Order_Date]], "mmm")</f>
        <v>Oct</v>
      </c>
      <c r="D980" s="1">
        <v>45221</v>
      </c>
      <c r="E980" s="6">
        <f>raw_data[[#This Row],[Ship_Date]]-raw_data[[#This Row],[Order_Date]]</f>
        <v>3</v>
      </c>
      <c r="F980" s="6" t="str">
        <f>IF(raw_data[[#This Row],[Delivery_Days]] &lt;= 5, "On Time", "Late")</f>
        <v>On Time</v>
      </c>
      <c r="G980" t="s">
        <v>2998</v>
      </c>
      <c r="H980" t="s">
        <v>2999</v>
      </c>
      <c r="I980" t="s">
        <v>26</v>
      </c>
      <c r="J980" t="s">
        <v>56</v>
      </c>
      <c r="K980" t="s">
        <v>57</v>
      </c>
      <c r="L980" t="s">
        <v>29</v>
      </c>
      <c r="M980" t="s">
        <v>48</v>
      </c>
      <c r="N980" t="s">
        <v>49</v>
      </c>
      <c r="O980" t="s">
        <v>43</v>
      </c>
      <c r="P980">
        <v>4</v>
      </c>
      <c r="Q980">
        <v>760.92</v>
      </c>
      <c r="R980">
        <v>0</v>
      </c>
      <c r="S980">
        <v>3043.68</v>
      </c>
      <c r="T980">
        <v>617.97</v>
      </c>
      <c r="U980">
        <v>571.79999999999995</v>
      </c>
      <c r="V980" s="10">
        <f>(raw_data[[#This Row],[Profit]] / (raw_data[[#This Row],[Unit_Price]]* raw_data[[#This Row],[Quantity_Sold]]))</f>
        <v>0.18786469011196971</v>
      </c>
      <c r="W980">
        <v>40</v>
      </c>
      <c r="X980" t="s">
        <v>51</v>
      </c>
      <c r="Y980" t="s">
        <v>79</v>
      </c>
      <c r="Z980">
        <v>11.71</v>
      </c>
      <c r="AA980">
        <v>2</v>
      </c>
    </row>
    <row r="981" spans="1:27" x14ac:dyDescent="0.3">
      <c r="A981" t="s">
        <v>3000</v>
      </c>
      <c r="B981" s="1">
        <v>45507</v>
      </c>
      <c r="C981" s="1" t="str">
        <f>TEXT(raw_data[[#This Row],[Order_Date]], "mmm")</f>
        <v>Aug</v>
      </c>
      <c r="D981" s="1">
        <v>45511</v>
      </c>
      <c r="E981" s="6">
        <f>raw_data[[#This Row],[Ship_Date]]-raw_data[[#This Row],[Order_Date]]</f>
        <v>4</v>
      </c>
      <c r="F981" s="6" t="str">
        <f>IF(raw_data[[#This Row],[Delivery_Days]] &lt;= 5, "On Time", "Late")</f>
        <v>On Time</v>
      </c>
      <c r="G981" t="s">
        <v>3001</v>
      </c>
      <c r="H981" t="s">
        <v>3002</v>
      </c>
      <c r="I981" t="s">
        <v>26</v>
      </c>
      <c r="J981" t="s">
        <v>68</v>
      </c>
      <c r="K981" t="s">
        <v>57</v>
      </c>
      <c r="L981" t="s">
        <v>69</v>
      </c>
      <c r="M981" t="s">
        <v>127</v>
      </c>
      <c r="N981" t="s">
        <v>49</v>
      </c>
      <c r="O981" t="s">
        <v>83</v>
      </c>
      <c r="P981">
        <v>5</v>
      </c>
      <c r="Q981">
        <v>496.72</v>
      </c>
      <c r="R981">
        <v>5</v>
      </c>
      <c r="S981">
        <v>2359.42</v>
      </c>
      <c r="T981">
        <v>375.6</v>
      </c>
      <c r="U981">
        <v>575.32000000000005</v>
      </c>
      <c r="V981" s="10">
        <f>(raw_data[[#This Row],[Profit]] / (raw_data[[#This Row],[Unit_Price]]* raw_data[[#This Row],[Quantity_Sold]]))</f>
        <v>0.23164760831051698</v>
      </c>
      <c r="W981">
        <v>335</v>
      </c>
      <c r="X981" t="s">
        <v>33</v>
      </c>
      <c r="Y981" t="s">
        <v>79</v>
      </c>
      <c r="Z981">
        <v>29.66</v>
      </c>
      <c r="AA981">
        <v>4</v>
      </c>
    </row>
    <row r="982" spans="1:27" x14ac:dyDescent="0.3">
      <c r="A982" t="s">
        <v>3003</v>
      </c>
      <c r="B982" s="1">
        <v>45441</v>
      </c>
      <c r="C982" s="1" t="str">
        <f>TEXT(raw_data[[#This Row],[Order_Date]], "mmm")</f>
        <v>May</v>
      </c>
      <c r="D982" s="1">
        <v>45443</v>
      </c>
      <c r="E982" s="6">
        <f>raw_data[[#This Row],[Ship_Date]]-raw_data[[#This Row],[Order_Date]]</f>
        <v>2</v>
      </c>
      <c r="F982" s="6" t="str">
        <f>IF(raw_data[[#This Row],[Delivery_Days]] &lt;= 5, "On Time", "Late")</f>
        <v>On Time</v>
      </c>
      <c r="G982" t="s">
        <v>3004</v>
      </c>
      <c r="H982" t="s">
        <v>3005</v>
      </c>
      <c r="I982" t="s">
        <v>26</v>
      </c>
      <c r="J982" t="s">
        <v>90</v>
      </c>
      <c r="K982" t="s">
        <v>40</v>
      </c>
      <c r="L982" t="s">
        <v>41</v>
      </c>
      <c r="M982" t="s">
        <v>58</v>
      </c>
      <c r="N982" t="s">
        <v>31</v>
      </c>
      <c r="O982" t="s">
        <v>71</v>
      </c>
      <c r="P982">
        <v>4</v>
      </c>
      <c r="Q982">
        <v>1625.07</v>
      </c>
      <c r="R982">
        <v>20</v>
      </c>
      <c r="S982">
        <v>5200.22</v>
      </c>
      <c r="T982">
        <v>1322.41</v>
      </c>
      <c r="U982">
        <v>968.51</v>
      </c>
      <c r="V982" s="10">
        <f>(raw_data[[#This Row],[Profit]] / (raw_data[[#This Row],[Unit_Price]]* raw_data[[#This Row],[Quantity_Sold]]))</f>
        <v>0.14899512021020633</v>
      </c>
      <c r="W982">
        <v>273</v>
      </c>
      <c r="X982" t="s">
        <v>33</v>
      </c>
      <c r="Y982" t="s">
        <v>79</v>
      </c>
      <c r="Z982">
        <v>29.9</v>
      </c>
      <c r="AA982">
        <v>3</v>
      </c>
    </row>
    <row r="983" spans="1:27" x14ac:dyDescent="0.3">
      <c r="A983" t="s">
        <v>3006</v>
      </c>
      <c r="B983" s="1">
        <v>45386</v>
      </c>
      <c r="C983" s="1" t="str">
        <f>TEXT(raw_data[[#This Row],[Order_Date]], "mmm")</f>
        <v>Apr</v>
      </c>
      <c r="D983" s="1">
        <v>45389</v>
      </c>
      <c r="E983" s="6">
        <f>raw_data[[#This Row],[Ship_Date]]-raw_data[[#This Row],[Order_Date]]</f>
        <v>3</v>
      </c>
      <c r="F983" s="6" t="str">
        <f>IF(raw_data[[#This Row],[Delivery_Days]] &lt;= 5, "On Time", "Late")</f>
        <v>On Time</v>
      </c>
      <c r="G983" t="s">
        <v>3007</v>
      </c>
      <c r="H983" t="s">
        <v>3008</v>
      </c>
      <c r="I983" t="s">
        <v>62</v>
      </c>
      <c r="J983" t="s">
        <v>90</v>
      </c>
      <c r="K983" t="s">
        <v>40</v>
      </c>
      <c r="L983" t="s">
        <v>41</v>
      </c>
      <c r="M983" t="s">
        <v>42</v>
      </c>
      <c r="N983" t="s">
        <v>49</v>
      </c>
      <c r="O983" t="s">
        <v>83</v>
      </c>
      <c r="P983">
        <v>4</v>
      </c>
      <c r="Q983">
        <v>1867.69</v>
      </c>
      <c r="R983">
        <v>0</v>
      </c>
      <c r="S983">
        <v>7470.76</v>
      </c>
      <c r="T983">
        <v>1302.98</v>
      </c>
      <c r="U983">
        <v>2258.84</v>
      </c>
      <c r="V983" s="10">
        <f>(raw_data[[#This Row],[Profit]] / (raw_data[[#This Row],[Unit_Price]]* raw_data[[#This Row],[Quantity_Sold]]))</f>
        <v>0.30235745760806132</v>
      </c>
      <c r="W983">
        <v>258</v>
      </c>
      <c r="X983" t="s">
        <v>33</v>
      </c>
      <c r="Y983" t="s">
        <v>79</v>
      </c>
      <c r="Z983">
        <v>11.07</v>
      </c>
      <c r="AA983">
        <v>1</v>
      </c>
    </row>
    <row r="984" spans="1:27" x14ac:dyDescent="0.3">
      <c r="A984" t="s">
        <v>3009</v>
      </c>
      <c r="B984" s="1">
        <v>45923</v>
      </c>
      <c r="C984" s="1" t="str">
        <f>TEXT(raw_data[[#This Row],[Order_Date]], "mmm")</f>
        <v>Sep</v>
      </c>
      <c r="D984" s="1">
        <v>45928</v>
      </c>
      <c r="E984" s="6">
        <f>raw_data[[#This Row],[Ship_Date]]-raw_data[[#This Row],[Order_Date]]</f>
        <v>5</v>
      </c>
      <c r="F984" s="6" t="str">
        <f>IF(raw_data[[#This Row],[Delivery_Days]] &lt;= 5, "On Time", "Late")</f>
        <v>On Time</v>
      </c>
      <c r="G984" t="s">
        <v>3010</v>
      </c>
      <c r="H984" t="s">
        <v>3011</v>
      </c>
      <c r="I984" t="s">
        <v>47</v>
      </c>
      <c r="J984" t="s">
        <v>98</v>
      </c>
      <c r="K984" t="s">
        <v>40</v>
      </c>
      <c r="L984" t="s">
        <v>41</v>
      </c>
      <c r="M984" t="s">
        <v>127</v>
      </c>
      <c r="N984" t="s">
        <v>49</v>
      </c>
      <c r="O984" t="s">
        <v>50</v>
      </c>
      <c r="P984">
        <v>10</v>
      </c>
      <c r="Q984">
        <v>521.75</v>
      </c>
      <c r="R984">
        <v>10</v>
      </c>
      <c r="S984">
        <v>4695.75</v>
      </c>
      <c r="T984">
        <v>402.87</v>
      </c>
      <c r="U984">
        <v>1069.92</v>
      </c>
      <c r="V984" s="10">
        <f>(raw_data[[#This Row],[Profit]] / (raw_data[[#This Row],[Unit_Price]]* raw_data[[#This Row],[Quantity_Sold]]))</f>
        <v>0.20506372783900337</v>
      </c>
      <c r="W984">
        <v>89</v>
      </c>
      <c r="X984" t="s">
        <v>33</v>
      </c>
      <c r="Y984" t="s">
        <v>52</v>
      </c>
      <c r="Z984">
        <v>16.170000000000002</v>
      </c>
      <c r="AA984">
        <v>5</v>
      </c>
    </row>
    <row r="985" spans="1:27" x14ac:dyDescent="0.3">
      <c r="A985" t="s">
        <v>3012</v>
      </c>
      <c r="B985" s="1">
        <v>45570</v>
      </c>
      <c r="C985" s="1" t="str">
        <f>TEXT(raw_data[[#This Row],[Order_Date]], "mmm")</f>
        <v>Oct</v>
      </c>
      <c r="D985" s="1">
        <v>45578</v>
      </c>
      <c r="E985" s="6">
        <f>raw_data[[#This Row],[Ship_Date]]-raw_data[[#This Row],[Order_Date]]</f>
        <v>8</v>
      </c>
      <c r="F985" s="6" t="str">
        <f>IF(raw_data[[#This Row],[Delivery_Days]] &lt;= 5, "On Time", "Late")</f>
        <v>Late</v>
      </c>
      <c r="G985" t="s">
        <v>3013</v>
      </c>
      <c r="H985" t="s">
        <v>3014</v>
      </c>
      <c r="I985" t="s">
        <v>47</v>
      </c>
      <c r="J985" t="s">
        <v>39</v>
      </c>
      <c r="K985" t="s">
        <v>40</v>
      </c>
      <c r="L985" t="s">
        <v>29</v>
      </c>
      <c r="M985" t="s">
        <v>48</v>
      </c>
      <c r="N985" t="s">
        <v>31</v>
      </c>
      <c r="O985" t="s">
        <v>83</v>
      </c>
      <c r="P985">
        <v>5</v>
      </c>
      <c r="Q985">
        <v>315.01</v>
      </c>
      <c r="R985">
        <v>15</v>
      </c>
      <c r="S985">
        <v>1338.79</v>
      </c>
      <c r="T985">
        <v>238.99</v>
      </c>
      <c r="U985">
        <v>323.08</v>
      </c>
      <c r="V985" s="10">
        <f>(raw_data[[#This Row],[Profit]] / (raw_data[[#This Row],[Unit_Price]]* raw_data[[#This Row],[Quantity_Sold]]))</f>
        <v>0.20512364686835338</v>
      </c>
      <c r="W985">
        <v>238</v>
      </c>
      <c r="X985" t="s">
        <v>51</v>
      </c>
      <c r="Y985" t="s">
        <v>52</v>
      </c>
      <c r="Z985">
        <v>30.99</v>
      </c>
      <c r="AA985">
        <v>4</v>
      </c>
    </row>
    <row r="986" spans="1:27" x14ac:dyDescent="0.3">
      <c r="A986" t="s">
        <v>3015</v>
      </c>
      <c r="B986" s="1">
        <v>45898</v>
      </c>
      <c r="C986" s="1" t="str">
        <f>TEXT(raw_data[[#This Row],[Order_Date]], "mmm")</f>
        <v>Aug</v>
      </c>
      <c r="D986" s="1">
        <v>45902</v>
      </c>
      <c r="E986" s="6">
        <f>raw_data[[#This Row],[Ship_Date]]-raw_data[[#This Row],[Order_Date]]</f>
        <v>4</v>
      </c>
      <c r="F986" s="6" t="str">
        <f>IF(raw_data[[#This Row],[Delivery_Days]] &lt;= 5, "On Time", "Late")</f>
        <v>On Time</v>
      </c>
      <c r="G986" t="s">
        <v>3016</v>
      </c>
      <c r="H986" t="s">
        <v>3017</v>
      </c>
      <c r="I986" t="s">
        <v>26</v>
      </c>
      <c r="J986" t="s">
        <v>63</v>
      </c>
      <c r="K986" t="s">
        <v>28</v>
      </c>
      <c r="L986" t="s">
        <v>75</v>
      </c>
      <c r="M986" t="s">
        <v>127</v>
      </c>
      <c r="N986" t="s">
        <v>31</v>
      </c>
      <c r="O986" t="s">
        <v>43</v>
      </c>
      <c r="P986">
        <v>8</v>
      </c>
      <c r="Q986">
        <v>1031.1500000000001</v>
      </c>
      <c r="R986">
        <v>5</v>
      </c>
      <c r="S986">
        <v>7836.74</v>
      </c>
      <c r="T986">
        <v>867.66</v>
      </c>
      <c r="U986">
        <v>1242.52</v>
      </c>
      <c r="V986" s="10">
        <f>(raw_data[[#This Row],[Profit]] / (raw_data[[#This Row],[Unit_Price]]* raw_data[[#This Row],[Quantity_Sold]]))</f>
        <v>0.15062309072394897</v>
      </c>
      <c r="W986">
        <v>59</v>
      </c>
      <c r="X986" t="s">
        <v>51</v>
      </c>
      <c r="Y986" t="s">
        <v>79</v>
      </c>
      <c r="Z986">
        <v>21.92</v>
      </c>
      <c r="AA986">
        <v>3</v>
      </c>
    </row>
    <row r="987" spans="1:27" x14ac:dyDescent="0.3">
      <c r="A987" t="s">
        <v>3018</v>
      </c>
      <c r="B987" s="1">
        <v>45462</v>
      </c>
      <c r="C987" s="1" t="str">
        <f>TEXT(raw_data[[#This Row],[Order_Date]], "mmm")</f>
        <v>Jun</v>
      </c>
      <c r="D987" s="1">
        <v>45465</v>
      </c>
      <c r="E987" s="6">
        <f>raw_data[[#This Row],[Ship_Date]]-raw_data[[#This Row],[Order_Date]]</f>
        <v>3</v>
      </c>
      <c r="F987" s="6" t="str">
        <f>IF(raw_data[[#This Row],[Delivery_Days]] &lt;= 5, "On Time", "Late")</f>
        <v>On Time</v>
      </c>
      <c r="G987" t="s">
        <v>3019</v>
      </c>
      <c r="H987" t="s">
        <v>3020</v>
      </c>
      <c r="I987" t="s">
        <v>47</v>
      </c>
      <c r="J987" t="s">
        <v>39</v>
      </c>
      <c r="K987" t="s">
        <v>40</v>
      </c>
      <c r="L987" t="s">
        <v>69</v>
      </c>
      <c r="M987" t="s">
        <v>150</v>
      </c>
      <c r="N987" t="s">
        <v>49</v>
      </c>
      <c r="O987" t="s">
        <v>43</v>
      </c>
      <c r="P987">
        <v>1</v>
      </c>
      <c r="Q987">
        <v>437.47</v>
      </c>
      <c r="R987">
        <v>5</v>
      </c>
      <c r="S987">
        <v>415.6</v>
      </c>
      <c r="T987">
        <v>319.64</v>
      </c>
      <c r="U987">
        <v>111.94</v>
      </c>
      <c r="V987" s="10">
        <f>(raw_data[[#This Row],[Profit]] / (raw_data[[#This Row],[Unit_Price]]* raw_data[[#This Row],[Quantity_Sold]]))</f>
        <v>0.25588040322764988</v>
      </c>
      <c r="W987">
        <v>202</v>
      </c>
      <c r="X987" t="s">
        <v>33</v>
      </c>
      <c r="Y987" t="s">
        <v>34</v>
      </c>
      <c r="Z987">
        <v>5.74</v>
      </c>
      <c r="AA987">
        <v>2</v>
      </c>
    </row>
    <row r="988" spans="1:27" x14ac:dyDescent="0.3">
      <c r="A988" t="s">
        <v>3021</v>
      </c>
      <c r="B988" s="1">
        <v>45829</v>
      </c>
      <c r="C988" s="1" t="str">
        <f>TEXT(raw_data[[#This Row],[Order_Date]], "mmm")</f>
        <v>Jun</v>
      </c>
      <c r="D988" s="1">
        <v>45837</v>
      </c>
      <c r="E988" s="6">
        <f>raw_data[[#This Row],[Ship_Date]]-raw_data[[#This Row],[Order_Date]]</f>
        <v>8</v>
      </c>
      <c r="F988" s="6" t="str">
        <f>IF(raw_data[[#This Row],[Delivery_Days]] &lt;= 5, "On Time", "Late")</f>
        <v>Late</v>
      </c>
      <c r="G988" t="s">
        <v>3022</v>
      </c>
      <c r="H988" t="s">
        <v>3023</v>
      </c>
      <c r="I988" t="s">
        <v>38</v>
      </c>
      <c r="J988" t="s">
        <v>98</v>
      </c>
      <c r="K988" t="s">
        <v>40</v>
      </c>
      <c r="L988" t="s">
        <v>69</v>
      </c>
      <c r="M988" t="s">
        <v>150</v>
      </c>
      <c r="N988" t="s">
        <v>31</v>
      </c>
      <c r="O988" t="s">
        <v>32</v>
      </c>
      <c r="P988">
        <v>8</v>
      </c>
      <c r="Q988">
        <v>828.52</v>
      </c>
      <c r="R988">
        <v>10</v>
      </c>
      <c r="S988">
        <v>5965.34</v>
      </c>
      <c r="T988">
        <v>716.43</v>
      </c>
      <c r="U988">
        <v>807.05</v>
      </c>
      <c r="V988" s="10">
        <f>(raw_data[[#This Row],[Profit]] / (raw_data[[#This Row],[Unit_Price]]* raw_data[[#This Row],[Quantity_Sold]]))</f>
        <v>0.12176079032491671</v>
      </c>
      <c r="W988">
        <v>125</v>
      </c>
      <c r="X988" t="s">
        <v>33</v>
      </c>
      <c r="Y988" t="s">
        <v>52</v>
      </c>
      <c r="Z988">
        <v>46.52</v>
      </c>
      <c r="AA988">
        <v>3</v>
      </c>
    </row>
    <row r="989" spans="1:27" x14ac:dyDescent="0.3">
      <c r="A989" t="s">
        <v>3024</v>
      </c>
      <c r="B989" s="1">
        <v>45595</v>
      </c>
      <c r="C989" s="1" t="str">
        <f>TEXT(raw_data[[#This Row],[Order_Date]], "mmm")</f>
        <v>Oct</v>
      </c>
      <c r="D989" s="1">
        <v>45600</v>
      </c>
      <c r="E989" s="6">
        <f>raw_data[[#This Row],[Ship_Date]]-raw_data[[#This Row],[Order_Date]]</f>
        <v>5</v>
      </c>
      <c r="F989" s="6" t="str">
        <f>IF(raw_data[[#This Row],[Delivery_Days]] &lt;= 5, "On Time", "Late")</f>
        <v>On Time</v>
      </c>
      <c r="G989" t="s">
        <v>3025</v>
      </c>
      <c r="H989" t="s">
        <v>3026</v>
      </c>
      <c r="I989" t="s">
        <v>62</v>
      </c>
      <c r="J989" t="s">
        <v>94</v>
      </c>
      <c r="K989" t="s">
        <v>28</v>
      </c>
      <c r="L989" t="s">
        <v>29</v>
      </c>
      <c r="M989" t="s">
        <v>117</v>
      </c>
      <c r="N989" t="s">
        <v>31</v>
      </c>
      <c r="O989" t="s">
        <v>32</v>
      </c>
      <c r="P989">
        <v>7</v>
      </c>
      <c r="Q989">
        <v>956.92</v>
      </c>
      <c r="R989">
        <v>15</v>
      </c>
      <c r="S989">
        <v>5693.67</v>
      </c>
      <c r="T989">
        <v>596.58000000000004</v>
      </c>
      <c r="U989">
        <v>2144.02</v>
      </c>
      <c r="V989" s="10">
        <f>(raw_data[[#This Row],[Profit]] / (raw_data[[#This Row],[Unit_Price]]* raw_data[[#This Row],[Quantity_Sold]]))</f>
        <v>0.32007751058455403</v>
      </c>
      <c r="W989">
        <v>478</v>
      </c>
      <c r="X989" t="s">
        <v>51</v>
      </c>
      <c r="Y989" t="s">
        <v>34</v>
      </c>
      <c r="Z989">
        <v>20.86</v>
      </c>
      <c r="AA989">
        <v>2</v>
      </c>
    </row>
    <row r="990" spans="1:27" x14ac:dyDescent="0.3">
      <c r="A990" t="s">
        <v>3027</v>
      </c>
      <c r="B990" s="1">
        <v>45717</v>
      </c>
      <c r="C990" s="1" t="str">
        <f>TEXT(raw_data[[#This Row],[Order_Date]], "mmm")</f>
        <v>Mar</v>
      </c>
      <c r="D990" s="1">
        <v>45718</v>
      </c>
      <c r="E990" s="6">
        <f>raw_data[[#This Row],[Ship_Date]]-raw_data[[#This Row],[Order_Date]]</f>
        <v>1</v>
      </c>
      <c r="F990" s="6" t="str">
        <f>IF(raw_data[[#This Row],[Delivery_Days]] &lt;= 5, "On Time", "Late")</f>
        <v>On Time</v>
      </c>
      <c r="G990" t="s">
        <v>3028</v>
      </c>
      <c r="H990" t="s">
        <v>3029</v>
      </c>
      <c r="I990" t="s">
        <v>38</v>
      </c>
      <c r="J990" t="s">
        <v>63</v>
      </c>
      <c r="K990" t="s">
        <v>28</v>
      </c>
      <c r="L990" t="s">
        <v>41</v>
      </c>
      <c r="M990" t="s">
        <v>58</v>
      </c>
      <c r="N990" t="s">
        <v>31</v>
      </c>
      <c r="O990" t="s">
        <v>32</v>
      </c>
      <c r="P990">
        <v>3</v>
      </c>
      <c r="Q990">
        <v>1984.59</v>
      </c>
      <c r="R990">
        <v>20</v>
      </c>
      <c r="S990">
        <v>4763.0200000000004</v>
      </c>
      <c r="T990">
        <v>1351.27</v>
      </c>
      <c r="U990">
        <v>1519.97</v>
      </c>
      <c r="V990" s="10">
        <f>(raw_data[[#This Row],[Profit]] / (raw_data[[#This Row],[Unit_Price]]* raw_data[[#This Row],[Quantity_Sold]]))</f>
        <v>0.25529538426912696</v>
      </c>
      <c r="W990">
        <v>229</v>
      </c>
      <c r="X990" t="s">
        <v>51</v>
      </c>
      <c r="Y990" t="s">
        <v>79</v>
      </c>
      <c r="Z990">
        <v>40.93</v>
      </c>
      <c r="AA990">
        <v>4</v>
      </c>
    </row>
    <row r="991" spans="1:27" x14ac:dyDescent="0.3">
      <c r="A991" t="s">
        <v>3030</v>
      </c>
      <c r="B991" s="1">
        <v>45600</v>
      </c>
      <c r="C991" s="1" t="str">
        <f>TEXT(raw_data[[#This Row],[Order_Date]], "mmm")</f>
        <v>Nov</v>
      </c>
      <c r="D991" s="1">
        <v>45608</v>
      </c>
      <c r="E991" s="6">
        <f>raw_data[[#This Row],[Ship_Date]]-raw_data[[#This Row],[Order_Date]]</f>
        <v>8</v>
      </c>
      <c r="F991" s="6" t="str">
        <f>IF(raw_data[[#This Row],[Delivery_Days]] &lt;= 5, "On Time", "Late")</f>
        <v>Late</v>
      </c>
      <c r="G991" t="s">
        <v>3031</v>
      </c>
      <c r="H991" t="s">
        <v>3032</v>
      </c>
      <c r="I991" t="s">
        <v>47</v>
      </c>
      <c r="J991" t="s">
        <v>94</v>
      </c>
      <c r="K991" t="s">
        <v>28</v>
      </c>
      <c r="L991" t="s">
        <v>69</v>
      </c>
      <c r="M991" t="s">
        <v>30</v>
      </c>
      <c r="N991" t="s">
        <v>31</v>
      </c>
      <c r="O991" t="s">
        <v>83</v>
      </c>
      <c r="P991">
        <v>9</v>
      </c>
      <c r="Q991">
        <v>767.54</v>
      </c>
      <c r="R991">
        <v>20</v>
      </c>
      <c r="S991">
        <v>5526.29</v>
      </c>
      <c r="T991">
        <v>488.91</v>
      </c>
      <c r="U991">
        <v>2006.14</v>
      </c>
      <c r="V991" s="10">
        <f>(raw_data[[#This Row],[Profit]] / (raw_data[[#This Row],[Unit_Price]]* raw_data[[#This Row],[Quantity_Sold]]))</f>
        <v>0.29041410798713352</v>
      </c>
      <c r="W991">
        <v>18</v>
      </c>
      <c r="X991" t="s">
        <v>33</v>
      </c>
      <c r="Y991" t="s">
        <v>34</v>
      </c>
      <c r="Z991">
        <v>46.98</v>
      </c>
      <c r="AA991">
        <v>4</v>
      </c>
    </row>
    <row r="992" spans="1:27" x14ac:dyDescent="0.3">
      <c r="A992" t="s">
        <v>3033</v>
      </c>
      <c r="B992" s="1">
        <v>45567</v>
      </c>
      <c r="C992" s="1" t="str">
        <f>TEXT(raw_data[[#This Row],[Order_Date]], "mmm")</f>
        <v>Oct</v>
      </c>
      <c r="D992" s="1">
        <v>45572</v>
      </c>
      <c r="E992" s="6">
        <f>raw_data[[#This Row],[Ship_Date]]-raw_data[[#This Row],[Order_Date]]</f>
        <v>5</v>
      </c>
      <c r="F992" s="6" t="str">
        <f>IF(raw_data[[#This Row],[Delivery_Days]] &lt;= 5, "On Time", "Late")</f>
        <v>On Time</v>
      </c>
      <c r="G992" t="s">
        <v>3034</v>
      </c>
      <c r="H992" t="s">
        <v>3035</v>
      </c>
      <c r="I992" t="s">
        <v>47</v>
      </c>
      <c r="J992" t="s">
        <v>94</v>
      </c>
      <c r="K992" t="s">
        <v>28</v>
      </c>
      <c r="L992" t="s">
        <v>75</v>
      </c>
      <c r="M992" t="s">
        <v>30</v>
      </c>
      <c r="N992" t="s">
        <v>49</v>
      </c>
      <c r="O992" t="s">
        <v>32</v>
      </c>
      <c r="P992">
        <v>4</v>
      </c>
      <c r="Q992">
        <v>330.71</v>
      </c>
      <c r="R992">
        <v>0</v>
      </c>
      <c r="S992">
        <v>1322.84</v>
      </c>
      <c r="T992">
        <v>259.63</v>
      </c>
      <c r="U992">
        <v>284.32</v>
      </c>
      <c r="V992" s="10">
        <f>(raw_data[[#This Row],[Profit]] / (raw_data[[#This Row],[Unit_Price]]* raw_data[[#This Row],[Quantity_Sold]]))</f>
        <v>0.21493151099150315</v>
      </c>
      <c r="W992">
        <v>22</v>
      </c>
      <c r="X992" t="s">
        <v>51</v>
      </c>
      <c r="Y992" t="s">
        <v>34</v>
      </c>
      <c r="Z992">
        <v>47.91</v>
      </c>
      <c r="AA992">
        <v>2</v>
      </c>
    </row>
    <row r="993" spans="1:27" x14ac:dyDescent="0.3">
      <c r="A993" t="s">
        <v>3036</v>
      </c>
      <c r="B993" s="1">
        <v>45643</v>
      </c>
      <c r="C993" s="1" t="str">
        <f>TEXT(raw_data[[#This Row],[Order_Date]], "mmm")</f>
        <v>Dec</v>
      </c>
      <c r="D993" s="1">
        <v>45648</v>
      </c>
      <c r="E993" s="6">
        <f>raw_data[[#This Row],[Ship_Date]]-raw_data[[#This Row],[Order_Date]]</f>
        <v>5</v>
      </c>
      <c r="F993" s="6" t="str">
        <f>IF(raw_data[[#This Row],[Delivery_Days]] &lt;= 5, "On Time", "Late")</f>
        <v>On Time</v>
      </c>
      <c r="G993" t="s">
        <v>3037</v>
      </c>
      <c r="H993" t="s">
        <v>3038</v>
      </c>
      <c r="I993" t="s">
        <v>38</v>
      </c>
      <c r="J993" t="s">
        <v>68</v>
      </c>
      <c r="K993" t="s">
        <v>57</v>
      </c>
      <c r="L993" t="s">
        <v>41</v>
      </c>
      <c r="M993" t="s">
        <v>48</v>
      </c>
      <c r="N993" t="s">
        <v>49</v>
      </c>
      <c r="O993" t="s">
        <v>32</v>
      </c>
      <c r="P993">
        <v>3</v>
      </c>
      <c r="Q993">
        <v>1608.97</v>
      </c>
      <c r="R993">
        <v>15</v>
      </c>
      <c r="S993">
        <v>4102.87</v>
      </c>
      <c r="T993">
        <v>1229.44</v>
      </c>
      <c r="U993">
        <v>967.8</v>
      </c>
      <c r="V993" s="10">
        <f>(raw_data[[#This Row],[Profit]] / (raw_data[[#This Row],[Unit_Price]]* raw_data[[#This Row],[Quantity_Sold]]))</f>
        <v>0.20050094159617643</v>
      </c>
      <c r="W993">
        <v>83</v>
      </c>
      <c r="X993" t="s">
        <v>33</v>
      </c>
      <c r="Y993" t="s">
        <v>79</v>
      </c>
      <c r="Z993">
        <v>37.729999999999997</v>
      </c>
      <c r="AA993">
        <v>1</v>
      </c>
    </row>
    <row r="994" spans="1:27" x14ac:dyDescent="0.3">
      <c r="A994" t="s">
        <v>3039</v>
      </c>
      <c r="B994" s="1">
        <v>45477</v>
      </c>
      <c r="C994" s="1" t="str">
        <f>TEXT(raw_data[[#This Row],[Order_Date]], "mmm")</f>
        <v>Jul</v>
      </c>
      <c r="D994" s="1">
        <v>45485</v>
      </c>
      <c r="E994" s="6">
        <f>raw_data[[#This Row],[Ship_Date]]-raw_data[[#This Row],[Order_Date]]</f>
        <v>8</v>
      </c>
      <c r="F994" s="6" t="str">
        <f>IF(raw_data[[#This Row],[Delivery_Days]] &lt;= 5, "On Time", "Late")</f>
        <v>Late</v>
      </c>
      <c r="G994" t="s">
        <v>3040</v>
      </c>
      <c r="H994" t="s">
        <v>2360</v>
      </c>
      <c r="I994" t="s">
        <v>62</v>
      </c>
      <c r="J994" t="s">
        <v>56</v>
      </c>
      <c r="K994" t="s">
        <v>57</v>
      </c>
      <c r="L994" t="s">
        <v>75</v>
      </c>
      <c r="M994" t="s">
        <v>127</v>
      </c>
      <c r="N994" t="s">
        <v>31</v>
      </c>
      <c r="O994" t="s">
        <v>50</v>
      </c>
      <c r="P994">
        <v>8</v>
      </c>
      <c r="Q994">
        <v>1853.4</v>
      </c>
      <c r="R994">
        <v>0</v>
      </c>
      <c r="S994">
        <v>14827.2</v>
      </c>
      <c r="T994">
        <v>1156.5</v>
      </c>
      <c r="U994">
        <v>5575.2</v>
      </c>
      <c r="V994" s="10">
        <f>(raw_data[[#This Row],[Profit]] / (raw_data[[#This Row],[Unit_Price]]* raw_data[[#This Row],[Quantity_Sold]]))</f>
        <v>0.37601165425704108</v>
      </c>
      <c r="W994">
        <v>489</v>
      </c>
      <c r="X994" t="s">
        <v>51</v>
      </c>
      <c r="Y994" t="s">
        <v>52</v>
      </c>
      <c r="Z994">
        <v>30.14</v>
      </c>
      <c r="AA994">
        <v>3</v>
      </c>
    </row>
    <row r="995" spans="1:27" x14ac:dyDescent="0.3">
      <c r="A995" t="s">
        <v>3041</v>
      </c>
      <c r="B995" s="1">
        <v>45397</v>
      </c>
      <c r="C995" s="1" t="str">
        <f>TEXT(raw_data[[#This Row],[Order_Date]], "mmm")</f>
        <v>Apr</v>
      </c>
      <c r="D995" s="1">
        <v>45401</v>
      </c>
      <c r="E995" s="6">
        <f>raw_data[[#This Row],[Ship_Date]]-raw_data[[#This Row],[Order_Date]]</f>
        <v>4</v>
      </c>
      <c r="F995" s="6" t="str">
        <f>IF(raw_data[[#This Row],[Delivery_Days]] &lt;= 5, "On Time", "Late")</f>
        <v>On Time</v>
      </c>
      <c r="G995" t="s">
        <v>3042</v>
      </c>
      <c r="H995" t="s">
        <v>3043</v>
      </c>
      <c r="I995" t="s">
        <v>38</v>
      </c>
      <c r="J995" t="s">
        <v>94</v>
      </c>
      <c r="K995" t="s">
        <v>28</v>
      </c>
      <c r="L995" t="s">
        <v>41</v>
      </c>
      <c r="M995" t="s">
        <v>64</v>
      </c>
      <c r="N995" t="s">
        <v>49</v>
      </c>
      <c r="O995" t="s">
        <v>50</v>
      </c>
      <c r="P995">
        <v>5</v>
      </c>
      <c r="Q995">
        <v>1064.0899999999999</v>
      </c>
      <c r="R995">
        <v>20</v>
      </c>
      <c r="S995">
        <v>4256.3599999999997</v>
      </c>
      <c r="T995">
        <v>886.91</v>
      </c>
      <c r="U995">
        <v>708.72</v>
      </c>
      <c r="V995" s="10">
        <f>(raw_data[[#This Row],[Profit]] / (raw_data[[#This Row],[Unit_Price]]* raw_data[[#This Row],[Quantity_Sold]]))</f>
        <v>0.13320677762219363</v>
      </c>
      <c r="W995">
        <v>247</v>
      </c>
      <c r="X995" t="s">
        <v>51</v>
      </c>
      <c r="Y995" t="s">
        <v>79</v>
      </c>
      <c r="Z995">
        <v>47.3</v>
      </c>
      <c r="AA995">
        <v>3</v>
      </c>
    </row>
    <row r="996" spans="1:27" x14ac:dyDescent="0.3">
      <c r="A996" t="s">
        <v>3044</v>
      </c>
      <c r="B996" s="1">
        <v>45430</v>
      </c>
      <c r="C996" s="1" t="str">
        <f>TEXT(raw_data[[#This Row],[Order_Date]], "mmm")</f>
        <v>May</v>
      </c>
      <c r="D996" s="1">
        <v>45433</v>
      </c>
      <c r="E996" s="6">
        <f>raw_data[[#This Row],[Ship_Date]]-raw_data[[#This Row],[Order_Date]]</f>
        <v>3</v>
      </c>
      <c r="F996" s="6" t="str">
        <f>IF(raw_data[[#This Row],[Delivery_Days]] &lt;= 5, "On Time", "Late")</f>
        <v>On Time</v>
      </c>
      <c r="G996" t="s">
        <v>3045</v>
      </c>
      <c r="H996" t="s">
        <v>3046</v>
      </c>
      <c r="I996" t="s">
        <v>38</v>
      </c>
      <c r="J996" t="s">
        <v>98</v>
      </c>
      <c r="K996" t="s">
        <v>40</v>
      </c>
      <c r="L996" t="s">
        <v>75</v>
      </c>
      <c r="M996" t="s">
        <v>58</v>
      </c>
      <c r="N996" t="s">
        <v>49</v>
      </c>
      <c r="O996" t="s">
        <v>71</v>
      </c>
      <c r="P996">
        <v>5</v>
      </c>
      <c r="Q996">
        <v>1906.6</v>
      </c>
      <c r="R996">
        <v>10</v>
      </c>
      <c r="S996">
        <v>8579.7000000000007</v>
      </c>
      <c r="T996">
        <v>1204.8699999999999</v>
      </c>
      <c r="U996">
        <v>3157.79</v>
      </c>
      <c r="V996" s="10">
        <f>(raw_data[[#This Row],[Profit]] / (raw_data[[#This Row],[Unit_Price]]* raw_data[[#This Row],[Quantity_Sold]]))</f>
        <v>0.33124829539494388</v>
      </c>
      <c r="W996">
        <v>237</v>
      </c>
      <c r="X996" t="s">
        <v>33</v>
      </c>
      <c r="Y996" t="s">
        <v>34</v>
      </c>
      <c r="Z996">
        <v>36.380000000000003</v>
      </c>
      <c r="AA996">
        <v>5</v>
      </c>
    </row>
    <row r="997" spans="1:27" x14ac:dyDescent="0.3">
      <c r="A997" t="s">
        <v>3047</v>
      </c>
      <c r="B997" s="1">
        <v>45451</v>
      </c>
      <c r="C997" s="1" t="str">
        <f>TEXT(raw_data[[#This Row],[Order_Date]], "mmm")</f>
        <v>Jun</v>
      </c>
      <c r="D997" s="1">
        <v>45454</v>
      </c>
      <c r="E997" s="6">
        <f>raw_data[[#This Row],[Ship_Date]]-raw_data[[#This Row],[Order_Date]]</f>
        <v>3</v>
      </c>
      <c r="F997" s="6" t="str">
        <f>IF(raw_data[[#This Row],[Delivery_Days]] &lt;= 5, "On Time", "Late")</f>
        <v>On Time</v>
      </c>
      <c r="G997" t="s">
        <v>3048</v>
      </c>
      <c r="H997" t="s">
        <v>3049</v>
      </c>
      <c r="I997" t="s">
        <v>47</v>
      </c>
      <c r="J997" t="s">
        <v>94</v>
      </c>
      <c r="K997" t="s">
        <v>28</v>
      </c>
      <c r="L997" t="s">
        <v>75</v>
      </c>
      <c r="M997" t="s">
        <v>48</v>
      </c>
      <c r="N997" t="s">
        <v>49</v>
      </c>
      <c r="O997" t="s">
        <v>43</v>
      </c>
      <c r="P997">
        <v>6</v>
      </c>
      <c r="Q997">
        <v>867.62</v>
      </c>
      <c r="R997">
        <v>10</v>
      </c>
      <c r="S997">
        <v>4685.1499999999996</v>
      </c>
      <c r="T997">
        <v>541.69000000000005</v>
      </c>
      <c r="U997">
        <v>1760.02</v>
      </c>
      <c r="V997" s="10">
        <f>(raw_data[[#This Row],[Profit]] / (raw_data[[#This Row],[Unit_Price]]* raw_data[[#This Row],[Quantity_Sold]]))</f>
        <v>0.33809348178542065</v>
      </c>
      <c r="W997">
        <v>474</v>
      </c>
      <c r="X997" t="s">
        <v>33</v>
      </c>
      <c r="Y997" t="s">
        <v>79</v>
      </c>
      <c r="Z997">
        <v>23.27</v>
      </c>
      <c r="AA997">
        <v>4</v>
      </c>
    </row>
    <row r="998" spans="1:27" x14ac:dyDescent="0.3">
      <c r="A998" t="s">
        <v>3050</v>
      </c>
      <c r="B998" s="1">
        <v>45772</v>
      </c>
      <c r="C998" s="1" t="str">
        <f>TEXT(raw_data[[#This Row],[Order_Date]], "mmm")</f>
        <v>Apr</v>
      </c>
      <c r="D998" s="1">
        <v>45776</v>
      </c>
      <c r="E998" s="6">
        <f>raw_data[[#This Row],[Ship_Date]]-raw_data[[#This Row],[Order_Date]]</f>
        <v>4</v>
      </c>
      <c r="F998" s="6" t="str">
        <f>IF(raw_data[[#This Row],[Delivery_Days]] &lt;= 5, "On Time", "Late")</f>
        <v>On Time</v>
      </c>
      <c r="G998" t="s">
        <v>3051</v>
      </c>
      <c r="H998" t="s">
        <v>3052</v>
      </c>
      <c r="I998" t="s">
        <v>47</v>
      </c>
      <c r="J998" t="s">
        <v>90</v>
      </c>
      <c r="K998" t="s">
        <v>40</v>
      </c>
      <c r="L998" t="s">
        <v>75</v>
      </c>
      <c r="M998" t="s">
        <v>150</v>
      </c>
      <c r="N998" t="s">
        <v>31</v>
      </c>
      <c r="O998" t="s">
        <v>50</v>
      </c>
      <c r="P998">
        <v>6</v>
      </c>
      <c r="Q998">
        <v>1957.8</v>
      </c>
      <c r="R998">
        <v>10</v>
      </c>
      <c r="S998">
        <v>10572.12</v>
      </c>
      <c r="T998">
        <v>1244.1199999999999</v>
      </c>
      <c r="U998">
        <v>3853.87</v>
      </c>
      <c r="V998" s="10">
        <f>(raw_data[[#This Row],[Profit]] / (raw_data[[#This Row],[Unit_Price]]* raw_data[[#This Row],[Quantity_Sold]]))</f>
        <v>0.32807828514999832</v>
      </c>
      <c r="W998">
        <v>301</v>
      </c>
      <c r="X998" t="s">
        <v>33</v>
      </c>
      <c r="Y998" t="s">
        <v>79</v>
      </c>
      <c r="Z998">
        <v>24.35</v>
      </c>
      <c r="AA998">
        <v>2</v>
      </c>
    </row>
    <row r="999" spans="1:27" x14ac:dyDescent="0.3">
      <c r="A999" t="s">
        <v>3053</v>
      </c>
      <c r="B999" s="1">
        <v>45531</v>
      </c>
      <c r="C999" s="1" t="str">
        <f>TEXT(raw_data[[#This Row],[Order_Date]], "mmm")</f>
        <v>Aug</v>
      </c>
      <c r="D999" s="1">
        <v>45541</v>
      </c>
      <c r="E999" s="6">
        <f>raw_data[[#This Row],[Ship_Date]]-raw_data[[#This Row],[Order_Date]]</f>
        <v>10</v>
      </c>
      <c r="F999" s="6" t="str">
        <f>IF(raw_data[[#This Row],[Delivery_Days]] &lt;= 5, "On Time", "Late")</f>
        <v>Late</v>
      </c>
      <c r="G999" t="s">
        <v>3054</v>
      </c>
      <c r="H999" t="s">
        <v>3055</v>
      </c>
      <c r="I999" t="s">
        <v>47</v>
      </c>
      <c r="J999" t="s">
        <v>63</v>
      </c>
      <c r="K999" t="s">
        <v>28</v>
      </c>
      <c r="L999" t="s">
        <v>41</v>
      </c>
      <c r="M999" t="s">
        <v>64</v>
      </c>
      <c r="N999" t="s">
        <v>49</v>
      </c>
      <c r="O999" t="s">
        <v>32</v>
      </c>
      <c r="P999">
        <v>6</v>
      </c>
      <c r="Q999">
        <v>1618.83</v>
      </c>
      <c r="R999">
        <v>5</v>
      </c>
      <c r="S999">
        <v>9227.33</v>
      </c>
      <c r="T999">
        <v>1261.71</v>
      </c>
      <c r="U999">
        <v>2035.58</v>
      </c>
      <c r="V999" s="10">
        <f>(raw_data[[#This Row],[Profit]] / (raw_data[[#This Row],[Unit_Price]]* raw_data[[#This Row],[Quantity_Sold]]))</f>
        <v>0.20957316909949367</v>
      </c>
      <c r="W999">
        <v>42</v>
      </c>
      <c r="X999" t="s">
        <v>33</v>
      </c>
      <c r="Y999" t="s">
        <v>52</v>
      </c>
      <c r="Z999">
        <v>5.38</v>
      </c>
      <c r="AA999">
        <v>5</v>
      </c>
    </row>
    <row r="1000" spans="1:27" x14ac:dyDescent="0.3">
      <c r="A1000" t="s">
        <v>3056</v>
      </c>
      <c r="B1000" s="1">
        <v>45777</v>
      </c>
      <c r="C1000" s="1" t="str">
        <f>TEXT(raw_data[[#This Row],[Order_Date]], "mmm")</f>
        <v>Apr</v>
      </c>
      <c r="D1000" s="1">
        <v>45780</v>
      </c>
      <c r="E1000" s="6">
        <f>raw_data[[#This Row],[Ship_Date]]-raw_data[[#This Row],[Order_Date]]</f>
        <v>3</v>
      </c>
      <c r="F1000" s="6" t="str">
        <f>IF(raw_data[[#This Row],[Delivery_Days]] &lt;= 5, "On Time", "Late")</f>
        <v>On Time</v>
      </c>
      <c r="G1000" t="s">
        <v>3057</v>
      </c>
      <c r="H1000" t="s">
        <v>3058</v>
      </c>
      <c r="I1000" t="s">
        <v>26</v>
      </c>
      <c r="J1000" t="s">
        <v>68</v>
      </c>
      <c r="K1000" t="s">
        <v>57</v>
      </c>
      <c r="L1000" t="s">
        <v>75</v>
      </c>
      <c r="M1000" t="s">
        <v>70</v>
      </c>
      <c r="N1000" t="s">
        <v>49</v>
      </c>
      <c r="O1000" t="s">
        <v>43</v>
      </c>
      <c r="P1000">
        <v>3</v>
      </c>
      <c r="Q1000">
        <v>1872.03</v>
      </c>
      <c r="R1000">
        <v>0</v>
      </c>
      <c r="S1000">
        <v>5616.09</v>
      </c>
      <c r="T1000">
        <v>1124.3900000000001</v>
      </c>
      <c r="U1000">
        <v>2242.92</v>
      </c>
      <c r="V1000" s="10">
        <f>(raw_data[[#This Row],[Profit]] / (raw_data[[#This Row],[Unit_Price]]* raw_data[[#This Row],[Quantity_Sold]]))</f>
        <v>0.39937394165691792</v>
      </c>
      <c r="W1000">
        <v>431</v>
      </c>
      <c r="X1000" t="s">
        <v>51</v>
      </c>
      <c r="Y1000" t="s">
        <v>52</v>
      </c>
      <c r="Z1000">
        <v>35.85</v>
      </c>
      <c r="AA1000">
        <v>3</v>
      </c>
    </row>
    <row r="1001" spans="1:27" x14ac:dyDescent="0.3">
      <c r="A1001" t="s">
        <v>3059</v>
      </c>
      <c r="B1001" s="1">
        <v>45831</v>
      </c>
      <c r="C1001" s="1" t="str">
        <f>TEXT(raw_data[[#This Row],[Order_Date]], "mmm")</f>
        <v>Jun</v>
      </c>
      <c r="D1001" s="1">
        <v>45841</v>
      </c>
      <c r="E1001" s="6">
        <f>raw_data[[#This Row],[Ship_Date]]-raw_data[[#This Row],[Order_Date]]</f>
        <v>10</v>
      </c>
      <c r="F1001" s="6" t="str">
        <f>IF(raw_data[[#This Row],[Delivery_Days]] &lt;= 5, "On Time", "Late")</f>
        <v>Late</v>
      </c>
      <c r="G1001" t="s">
        <v>3060</v>
      </c>
      <c r="H1001" t="s">
        <v>3061</v>
      </c>
      <c r="I1001" t="s">
        <v>26</v>
      </c>
      <c r="J1001" t="s">
        <v>27</v>
      </c>
      <c r="K1001" t="s">
        <v>28</v>
      </c>
      <c r="L1001" t="s">
        <v>29</v>
      </c>
      <c r="M1001" t="s">
        <v>127</v>
      </c>
      <c r="N1001" t="s">
        <v>49</v>
      </c>
      <c r="O1001" t="s">
        <v>83</v>
      </c>
      <c r="P1001">
        <v>6</v>
      </c>
      <c r="Q1001">
        <v>1791.12</v>
      </c>
      <c r="R1001">
        <v>0</v>
      </c>
      <c r="S1001">
        <v>10746.72</v>
      </c>
      <c r="T1001">
        <v>1095.5999999999999</v>
      </c>
      <c r="U1001">
        <v>4173.12</v>
      </c>
      <c r="V1001" s="10">
        <f>(raw_data[[#This Row],[Profit]] / (raw_data[[#This Row],[Unit_Price]]* raw_data[[#This Row],[Quantity_Sold]]))</f>
        <v>0.38831569074098887</v>
      </c>
      <c r="W1001">
        <v>0</v>
      </c>
      <c r="X1001" t="s">
        <v>33</v>
      </c>
      <c r="Y1001" t="s">
        <v>34</v>
      </c>
      <c r="Z1001">
        <v>45.37</v>
      </c>
      <c r="AA1001">
        <v>4</v>
      </c>
    </row>
    <row r="1002" spans="1:27" x14ac:dyDescent="0.3">
      <c r="A1002" t="s">
        <v>3062</v>
      </c>
      <c r="B1002" s="1">
        <v>45239</v>
      </c>
      <c r="C1002" s="1" t="str">
        <f>TEXT(raw_data[[#This Row],[Order_Date]], "mmm")</f>
        <v>Nov</v>
      </c>
      <c r="D1002" s="1">
        <v>45244</v>
      </c>
      <c r="E1002" s="6">
        <f>raw_data[[#This Row],[Ship_Date]]-raw_data[[#This Row],[Order_Date]]</f>
        <v>5</v>
      </c>
      <c r="F1002" s="6" t="str">
        <f>IF(raw_data[[#This Row],[Delivery_Days]] &lt;= 5, "On Time", "Late")</f>
        <v>On Time</v>
      </c>
      <c r="G1002" t="s">
        <v>3063</v>
      </c>
      <c r="H1002" t="s">
        <v>3064</v>
      </c>
      <c r="I1002" t="s">
        <v>38</v>
      </c>
      <c r="J1002" t="s">
        <v>27</v>
      </c>
      <c r="K1002" t="s">
        <v>28</v>
      </c>
      <c r="L1002" t="s">
        <v>69</v>
      </c>
      <c r="M1002" t="s">
        <v>64</v>
      </c>
      <c r="N1002" t="s">
        <v>49</v>
      </c>
      <c r="O1002" t="s">
        <v>50</v>
      </c>
      <c r="P1002">
        <v>9</v>
      </c>
      <c r="Q1002">
        <v>618.29</v>
      </c>
      <c r="R1002">
        <v>0</v>
      </c>
      <c r="S1002">
        <v>5564.61</v>
      </c>
      <c r="T1002">
        <v>525.26</v>
      </c>
      <c r="U1002">
        <v>837.27</v>
      </c>
      <c r="V1002" s="10">
        <f>(raw_data[[#This Row],[Profit]] / (raw_data[[#This Row],[Unit_Price]]* raw_data[[#This Row],[Quantity_Sold]]))</f>
        <v>0.15046337479176439</v>
      </c>
      <c r="W1002">
        <v>310</v>
      </c>
      <c r="X1002" t="s">
        <v>51</v>
      </c>
      <c r="Y1002" t="s">
        <v>34</v>
      </c>
      <c r="Z1002">
        <v>33.96</v>
      </c>
      <c r="AA1002">
        <v>5</v>
      </c>
    </row>
    <row r="1003" spans="1:27" x14ac:dyDescent="0.3">
      <c r="A1003" t="s">
        <v>3065</v>
      </c>
      <c r="B1003" s="1">
        <v>45479</v>
      </c>
      <c r="C1003" s="1" t="str">
        <f>TEXT(raw_data[[#This Row],[Order_Date]], "mmm")</f>
        <v>Jul</v>
      </c>
      <c r="D1003" s="1">
        <v>45485</v>
      </c>
      <c r="E1003" s="6">
        <f>raw_data[[#This Row],[Ship_Date]]-raw_data[[#This Row],[Order_Date]]</f>
        <v>6</v>
      </c>
      <c r="F1003" s="6" t="str">
        <f>IF(raw_data[[#This Row],[Delivery_Days]] &lt;= 5, "On Time", "Late")</f>
        <v>Late</v>
      </c>
      <c r="G1003" t="s">
        <v>3066</v>
      </c>
      <c r="H1003" t="s">
        <v>3067</v>
      </c>
      <c r="I1003" t="s">
        <v>38</v>
      </c>
      <c r="J1003" t="s">
        <v>27</v>
      </c>
      <c r="K1003" t="s">
        <v>28</v>
      </c>
      <c r="L1003" t="s">
        <v>75</v>
      </c>
      <c r="M1003" t="s">
        <v>64</v>
      </c>
      <c r="N1003" t="s">
        <v>31</v>
      </c>
      <c r="O1003" t="s">
        <v>50</v>
      </c>
      <c r="P1003">
        <v>5</v>
      </c>
      <c r="Q1003">
        <v>486.39</v>
      </c>
      <c r="R1003">
        <v>0</v>
      </c>
      <c r="S1003">
        <v>2431.9499999999998</v>
      </c>
      <c r="T1003">
        <v>349.24</v>
      </c>
      <c r="U1003">
        <v>685.75</v>
      </c>
      <c r="V1003" s="10">
        <f>(raw_data[[#This Row],[Profit]] / (raw_data[[#This Row],[Unit_Price]]* raw_data[[#This Row],[Quantity_Sold]]))</f>
        <v>0.28197536955940711</v>
      </c>
      <c r="W1003">
        <v>183</v>
      </c>
      <c r="X1003" t="s">
        <v>51</v>
      </c>
      <c r="Y1003" t="s">
        <v>79</v>
      </c>
      <c r="Z1003">
        <v>34.409999999999997</v>
      </c>
      <c r="AA1003">
        <v>4</v>
      </c>
    </row>
    <row r="1004" spans="1:27" x14ac:dyDescent="0.3">
      <c r="A1004" t="s">
        <v>3068</v>
      </c>
      <c r="B1004" s="1">
        <v>45656</v>
      </c>
      <c r="C1004" s="1" t="str">
        <f>TEXT(raw_data[[#This Row],[Order_Date]], "mmm")</f>
        <v>Dec</v>
      </c>
      <c r="D1004" s="1">
        <v>45659</v>
      </c>
      <c r="E1004" s="6">
        <f>raw_data[[#This Row],[Ship_Date]]-raw_data[[#This Row],[Order_Date]]</f>
        <v>3</v>
      </c>
      <c r="F1004" s="6" t="str">
        <f>IF(raw_data[[#This Row],[Delivery_Days]] &lt;= 5, "On Time", "Late")</f>
        <v>On Time</v>
      </c>
      <c r="G1004" t="s">
        <v>3069</v>
      </c>
      <c r="H1004" t="s">
        <v>3070</v>
      </c>
      <c r="I1004" t="s">
        <v>26</v>
      </c>
      <c r="J1004" t="s">
        <v>68</v>
      </c>
      <c r="K1004" t="s">
        <v>57</v>
      </c>
      <c r="L1004" t="s">
        <v>41</v>
      </c>
      <c r="M1004" t="s">
        <v>30</v>
      </c>
      <c r="N1004" t="s">
        <v>49</v>
      </c>
      <c r="O1004" t="s">
        <v>32</v>
      </c>
      <c r="P1004">
        <v>4</v>
      </c>
      <c r="Q1004">
        <v>1349.2</v>
      </c>
      <c r="R1004">
        <v>5</v>
      </c>
      <c r="S1004">
        <v>5126.96</v>
      </c>
      <c r="T1004">
        <v>996.23</v>
      </c>
      <c r="U1004">
        <v>1341.29</v>
      </c>
      <c r="V1004" s="10">
        <f>(raw_data[[#This Row],[Profit]] / (raw_data[[#This Row],[Unit_Price]]* raw_data[[#This Row],[Quantity_Sold]]))</f>
        <v>0.24853431663207826</v>
      </c>
      <c r="W1004">
        <v>300</v>
      </c>
      <c r="X1004" t="s">
        <v>33</v>
      </c>
      <c r="Y1004" t="s">
        <v>34</v>
      </c>
      <c r="Z1004">
        <v>9.85</v>
      </c>
      <c r="AA1004">
        <v>4</v>
      </c>
    </row>
    <row r="1005" spans="1:27" x14ac:dyDescent="0.3">
      <c r="A1005" t="s">
        <v>3071</v>
      </c>
      <c r="B1005" s="1">
        <v>45688</v>
      </c>
      <c r="C1005" s="1" t="str">
        <f>TEXT(raw_data[[#This Row],[Order_Date]], "mmm")</f>
        <v>Jan</v>
      </c>
      <c r="D1005" s="1">
        <v>45696</v>
      </c>
      <c r="E1005" s="6">
        <f>raw_data[[#This Row],[Ship_Date]]-raw_data[[#This Row],[Order_Date]]</f>
        <v>8</v>
      </c>
      <c r="F1005" s="6" t="str">
        <f>IF(raw_data[[#This Row],[Delivery_Days]] &lt;= 5, "On Time", "Late")</f>
        <v>Late</v>
      </c>
      <c r="G1005" t="s">
        <v>3072</v>
      </c>
      <c r="H1005" t="s">
        <v>3073</v>
      </c>
      <c r="I1005" t="s">
        <v>47</v>
      </c>
      <c r="J1005" t="s">
        <v>90</v>
      </c>
      <c r="K1005" t="s">
        <v>40</v>
      </c>
      <c r="L1005" t="s">
        <v>41</v>
      </c>
      <c r="M1005" t="s">
        <v>70</v>
      </c>
      <c r="N1005" t="s">
        <v>31</v>
      </c>
      <c r="O1005" t="s">
        <v>32</v>
      </c>
      <c r="P1005">
        <v>6</v>
      </c>
      <c r="Q1005">
        <v>600.83000000000004</v>
      </c>
      <c r="R1005">
        <v>10</v>
      </c>
      <c r="S1005">
        <v>3244.48</v>
      </c>
      <c r="T1005">
        <v>464.91</v>
      </c>
      <c r="U1005">
        <v>733.97</v>
      </c>
      <c r="V1005" s="10">
        <f>(raw_data[[#This Row],[Profit]] / (raw_data[[#This Row],[Unit_Price]]* raw_data[[#This Row],[Quantity_Sold]]))</f>
        <v>0.20359891039617417</v>
      </c>
      <c r="W1005">
        <v>476</v>
      </c>
      <c r="X1005" t="s">
        <v>51</v>
      </c>
      <c r="Y1005" t="s">
        <v>52</v>
      </c>
      <c r="Z1005">
        <v>14.44</v>
      </c>
      <c r="AA1005">
        <v>4</v>
      </c>
    </row>
    <row r="1006" spans="1:27" x14ac:dyDescent="0.3">
      <c r="A1006" t="s">
        <v>3074</v>
      </c>
      <c r="B1006" s="1">
        <v>45471</v>
      </c>
      <c r="C1006" s="1" t="str">
        <f>TEXT(raw_data[[#This Row],[Order_Date]], "mmm")</f>
        <v>Jun</v>
      </c>
      <c r="D1006" s="1">
        <v>45476</v>
      </c>
      <c r="E1006" s="6">
        <f>raw_data[[#This Row],[Ship_Date]]-raw_data[[#This Row],[Order_Date]]</f>
        <v>5</v>
      </c>
      <c r="F1006" s="6" t="str">
        <f>IF(raw_data[[#This Row],[Delivery_Days]] &lt;= 5, "On Time", "Late")</f>
        <v>On Time</v>
      </c>
      <c r="G1006" t="s">
        <v>3075</v>
      </c>
      <c r="H1006" t="s">
        <v>3076</v>
      </c>
      <c r="I1006" t="s">
        <v>47</v>
      </c>
      <c r="J1006" t="s">
        <v>39</v>
      </c>
      <c r="K1006" t="s">
        <v>40</v>
      </c>
      <c r="L1006" t="s">
        <v>69</v>
      </c>
      <c r="M1006" t="s">
        <v>127</v>
      </c>
      <c r="N1006" t="s">
        <v>49</v>
      </c>
      <c r="O1006" t="s">
        <v>50</v>
      </c>
      <c r="P1006">
        <v>6</v>
      </c>
      <c r="Q1006">
        <v>812.05</v>
      </c>
      <c r="R1006">
        <v>0</v>
      </c>
      <c r="S1006">
        <v>4872.3</v>
      </c>
      <c r="T1006">
        <v>499.15</v>
      </c>
      <c r="U1006">
        <v>1877.4</v>
      </c>
      <c r="V1006" s="10">
        <f>(raw_data[[#This Row],[Profit]] / (raw_data[[#This Row],[Unit_Price]]* raw_data[[#This Row],[Quantity_Sold]]))</f>
        <v>0.38532110091743127</v>
      </c>
      <c r="W1006">
        <v>237</v>
      </c>
      <c r="X1006" t="s">
        <v>51</v>
      </c>
      <c r="Y1006" t="s">
        <v>52</v>
      </c>
      <c r="Z1006">
        <v>43.82</v>
      </c>
      <c r="AA1006">
        <v>4</v>
      </c>
    </row>
    <row r="1007" spans="1:27" x14ac:dyDescent="0.3">
      <c r="A1007" t="s">
        <v>3077</v>
      </c>
      <c r="B1007" s="1">
        <v>45751</v>
      </c>
      <c r="C1007" s="1" t="str">
        <f>TEXT(raw_data[[#This Row],[Order_Date]], "mmm")</f>
        <v>Apr</v>
      </c>
      <c r="D1007" s="1">
        <v>45754</v>
      </c>
      <c r="E1007" s="6">
        <f>raw_data[[#This Row],[Ship_Date]]-raw_data[[#This Row],[Order_Date]]</f>
        <v>3</v>
      </c>
      <c r="F1007" s="6" t="str">
        <f>IF(raw_data[[#This Row],[Delivery_Days]] &lt;= 5, "On Time", "Late")</f>
        <v>On Time</v>
      </c>
      <c r="G1007" t="s">
        <v>3078</v>
      </c>
      <c r="H1007" t="s">
        <v>3079</v>
      </c>
      <c r="I1007" t="s">
        <v>62</v>
      </c>
      <c r="J1007" t="s">
        <v>90</v>
      </c>
      <c r="K1007" t="s">
        <v>40</v>
      </c>
      <c r="L1007" t="s">
        <v>69</v>
      </c>
      <c r="M1007" t="s">
        <v>48</v>
      </c>
      <c r="N1007" t="s">
        <v>31</v>
      </c>
      <c r="O1007" t="s">
        <v>32</v>
      </c>
      <c r="P1007">
        <v>10</v>
      </c>
      <c r="Q1007">
        <v>1333.89</v>
      </c>
      <c r="R1007">
        <v>5</v>
      </c>
      <c r="S1007">
        <v>12671.95</v>
      </c>
      <c r="T1007">
        <v>803.31</v>
      </c>
      <c r="U1007">
        <v>5040.51</v>
      </c>
      <c r="V1007" s="10">
        <f>(raw_data[[#This Row],[Profit]] / (raw_data[[#This Row],[Unit_Price]]* raw_data[[#This Row],[Quantity_Sold]]))</f>
        <v>0.37788048489755527</v>
      </c>
      <c r="W1007">
        <v>249</v>
      </c>
      <c r="X1007" t="s">
        <v>51</v>
      </c>
      <c r="Y1007" t="s">
        <v>34</v>
      </c>
      <c r="Z1007">
        <v>6.89</v>
      </c>
      <c r="AA1007">
        <v>2</v>
      </c>
    </row>
    <row r="1008" spans="1:27" x14ac:dyDescent="0.3">
      <c r="A1008" t="s">
        <v>3080</v>
      </c>
      <c r="B1008" s="1">
        <v>45623</v>
      </c>
      <c r="C1008" s="1" t="str">
        <f>TEXT(raw_data[[#This Row],[Order_Date]], "mmm")</f>
        <v>Nov</v>
      </c>
      <c r="D1008" s="1">
        <v>45624</v>
      </c>
      <c r="E1008" s="6">
        <f>raw_data[[#This Row],[Ship_Date]]-raw_data[[#This Row],[Order_Date]]</f>
        <v>1</v>
      </c>
      <c r="F1008" s="6" t="str">
        <f>IF(raw_data[[#This Row],[Delivery_Days]] &lt;= 5, "On Time", "Late")</f>
        <v>On Time</v>
      </c>
      <c r="G1008" t="s">
        <v>3081</v>
      </c>
      <c r="H1008" t="s">
        <v>3082</v>
      </c>
      <c r="I1008" t="s">
        <v>62</v>
      </c>
      <c r="J1008" t="s">
        <v>56</v>
      </c>
      <c r="K1008" t="s">
        <v>57</v>
      </c>
      <c r="L1008" t="s">
        <v>75</v>
      </c>
      <c r="M1008" t="s">
        <v>30</v>
      </c>
      <c r="N1008" t="s">
        <v>31</v>
      </c>
      <c r="O1008" t="s">
        <v>83</v>
      </c>
      <c r="P1008">
        <v>3</v>
      </c>
      <c r="Q1008">
        <v>1819.25</v>
      </c>
      <c r="R1008">
        <v>15</v>
      </c>
      <c r="S1008">
        <v>4639.09</v>
      </c>
      <c r="T1008">
        <v>1112.53</v>
      </c>
      <c r="U1008">
        <v>1802.14</v>
      </c>
      <c r="V1008" s="10">
        <f>(raw_data[[#This Row],[Profit]] / (raw_data[[#This Row],[Unit_Price]]* raw_data[[#This Row],[Quantity_Sold]]))</f>
        <v>0.33019834180752144</v>
      </c>
      <c r="W1008">
        <v>190</v>
      </c>
      <c r="X1008" t="s">
        <v>51</v>
      </c>
      <c r="Y1008" t="s">
        <v>34</v>
      </c>
      <c r="Z1008">
        <v>9.7100000000000009</v>
      </c>
      <c r="AA1008">
        <v>5</v>
      </c>
    </row>
    <row r="1009" spans="1:27" x14ac:dyDescent="0.3">
      <c r="A1009" t="s">
        <v>3083</v>
      </c>
      <c r="B1009" s="1">
        <v>45302</v>
      </c>
      <c r="C1009" s="1" t="str">
        <f>TEXT(raw_data[[#This Row],[Order_Date]], "mmm")</f>
        <v>Jan</v>
      </c>
      <c r="D1009" s="1">
        <v>45311</v>
      </c>
      <c r="E1009" s="6">
        <f>raw_data[[#This Row],[Ship_Date]]-raw_data[[#This Row],[Order_Date]]</f>
        <v>9</v>
      </c>
      <c r="F1009" s="6" t="str">
        <f>IF(raw_data[[#This Row],[Delivery_Days]] &lt;= 5, "On Time", "Late")</f>
        <v>Late</v>
      </c>
      <c r="G1009" t="s">
        <v>3084</v>
      </c>
      <c r="H1009" t="s">
        <v>3085</v>
      </c>
      <c r="I1009" t="s">
        <v>38</v>
      </c>
      <c r="J1009" t="s">
        <v>56</v>
      </c>
      <c r="K1009" t="s">
        <v>57</v>
      </c>
      <c r="L1009" t="s">
        <v>41</v>
      </c>
      <c r="M1009" t="s">
        <v>127</v>
      </c>
      <c r="N1009" t="s">
        <v>31</v>
      </c>
      <c r="O1009" t="s">
        <v>32</v>
      </c>
      <c r="P1009">
        <v>9</v>
      </c>
      <c r="Q1009">
        <v>698.41</v>
      </c>
      <c r="R1009">
        <v>10</v>
      </c>
      <c r="S1009">
        <v>5657.12</v>
      </c>
      <c r="T1009">
        <v>530.28</v>
      </c>
      <c r="U1009">
        <v>1361.85</v>
      </c>
      <c r="V1009" s="10">
        <f>(raw_data[[#This Row],[Profit]] / (raw_data[[#This Row],[Unit_Price]]* raw_data[[#This Row],[Quantity_Sold]]))</f>
        <v>0.21665879163624041</v>
      </c>
      <c r="W1009">
        <v>232</v>
      </c>
      <c r="X1009" t="s">
        <v>51</v>
      </c>
      <c r="Y1009" t="s">
        <v>52</v>
      </c>
      <c r="Z1009">
        <v>49.86</v>
      </c>
      <c r="AA1009">
        <v>4</v>
      </c>
    </row>
    <row r="1010" spans="1:27" x14ac:dyDescent="0.3">
      <c r="A1010" t="s">
        <v>3086</v>
      </c>
      <c r="B1010" s="1">
        <v>45456</v>
      </c>
      <c r="C1010" s="1" t="str">
        <f>TEXT(raw_data[[#This Row],[Order_Date]], "mmm")</f>
        <v>Jun</v>
      </c>
      <c r="D1010" s="1">
        <v>45463</v>
      </c>
      <c r="E1010" s="6">
        <f>raw_data[[#This Row],[Ship_Date]]-raw_data[[#This Row],[Order_Date]]</f>
        <v>7</v>
      </c>
      <c r="F1010" s="6" t="str">
        <f>IF(raw_data[[#This Row],[Delivery_Days]] &lt;= 5, "On Time", "Late")</f>
        <v>Late</v>
      </c>
      <c r="G1010" t="s">
        <v>3087</v>
      </c>
      <c r="H1010" t="s">
        <v>3088</v>
      </c>
      <c r="I1010" t="s">
        <v>47</v>
      </c>
      <c r="J1010" t="s">
        <v>39</v>
      </c>
      <c r="K1010" t="s">
        <v>40</v>
      </c>
      <c r="L1010" t="s">
        <v>69</v>
      </c>
      <c r="M1010" t="s">
        <v>117</v>
      </c>
      <c r="N1010" t="s">
        <v>49</v>
      </c>
      <c r="O1010" t="s">
        <v>43</v>
      </c>
      <c r="P1010">
        <v>10</v>
      </c>
      <c r="Q1010">
        <v>84.93</v>
      </c>
      <c r="R1010">
        <v>0</v>
      </c>
      <c r="S1010">
        <v>849.3</v>
      </c>
      <c r="T1010">
        <v>63.05</v>
      </c>
      <c r="U1010">
        <v>218.8</v>
      </c>
      <c r="V1010" s="10">
        <f>(raw_data[[#This Row],[Profit]] / (raw_data[[#This Row],[Unit_Price]]* raw_data[[#This Row],[Quantity_Sold]]))</f>
        <v>0.25762392558577651</v>
      </c>
      <c r="W1010">
        <v>427</v>
      </c>
      <c r="X1010" t="s">
        <v>33</v>
      </c>
      <c r="Y1010" t="s">
        <v>79</v>
      </c>
      <c r="Z1010">
        <v>16.91</v>
      </c>
      <c r="AA1010">
        <v>1</v>
      </c>
    </row>
    <row r="1011" spans="1:27" x14ac:dyDescent="0.3">
      <c r="A1011" t="s">
        <v>3089</v>
      </c>
      <c r="B1011" s="1">
        <v>45747</v>
      </c>
      <c r="C1011" s="1" t="str">
        <f>TEXT(raw_data[[#This Row],[Order_Date]], "mmm")</f>
        <v>Mar</v>
      </c>
      <c r="D1011" s="1">
        <v>45755</v>
      </c>
      <c r="E1011" s="6">
        <f>raw_data[[#This Row],[Ship_Date]]-raw_data[[#This Row],[Order_Date]]</f>
        <v>8</v>
      </c>
      <c r="F1011" s="6" t="str">
        <f>IF(raw_data[[#This Row],[Delivery_Days]] &lt;= 5, "On Time", "Late")</f>
        <v>Late</v>
      </c>
      <c r="G1011" t="s">
        <v>3090</v>
      </c>
      <c r="H1011" t="s">
        <v>3091</v>
      </c>
      <c r="I1011" t="s">
        <v>38</v>
      </c>
      <c r="J1011" t="s">
        <v>56</v>
      </c>
      <c r="K1011" t="s">
        <v>57</v>
      </c>
      <c r="L1011" t="s">
        <v>69</v>
      </c>
      <c r="M1011" t="s">
        <v>48</v>
      </c>
      <c r="N1011" t="s">
        <v>31</v>
      </c>
      <c r="O1011" t="s">
        <v>32</v>
      </c>
      <c r="P1011">
        <v>9</v>
      </c>
      <c r="Q1011">
        <v>567.46</v>
      </c>
      <c r="R1011">
        <v>5</v>
      </c>
      <c r="S1011">
        <v>4851.78</v>
      </c>
      <c r="T1011">
        <v>347.38</v>
      </c>
      <c r="U1011">
        <v>1881.68</v>
      </c>
      <c r="V1011" s="10">
        <f>(raw_data[[#This Row],[Profit]] / (raw_data[[#This Row],[Unit_Price]]* raw_data[[#This Row],[Quantity_Sold]]))</f>
        <v>0.36844104528170363</v>
      </c>
      <c r="W1011">
        <v>220</v>
      </c>
      <c r="X1011" t="s">
        <v>33</v>
      </c>
      <c r="Y1011" t="s">
        <v>34</v>
      </c>
      <c r="Z1011">
        <v>41.11</v>
      </c>
      <c r="AA1011">
        <v>3</v>
      </c>
    </row>
    <row r="1012" spans="1:27" x14ac:dyDescent="0.3">
      <c r="A1012" t="s">
        <v>3092</v>
      </c>
      <c r="B1012" s="1">
        <v>45471</v>
      </c>
      <c r="C1012" s="1" t="str">
        <f>TEXT(raw_data[[#This Row],[Order_Date]], "mmm")</f>
        <v>Jun</v>
      </c>
      <c r="D1012" s="1">
        <v>45479</v>
      </c>
      <c r="E1012" s="6">
        <f>raw_data[[#This Row],[Ship_Date]]-raw_data[[#This Row],[Order_Date]]</f>
        <v>8</v>
      </c>
      <c r="F1012" s="6" t="str">
        <f>IF(raw_data[[#This Row],[Delivery_Days]] &lt;= 5, "On Time", "Late")</f>
        <v>Late</v>
      </c>
      <c r="G1012" t="s">
        <v>3093</v>
      </c>
      <c r="H1012" t="s">
        <v>3094</v>
      </c>
      <c r="I1012" t="s">
        <v>38</v>
      </c>
      <c r="J1012" t="s">
        <v>68</v>
      </c>
      <c r="K1012" t="s">
        <v>57</v>
      </c>
      <c r="L1012" t="s">
        <v>29</v>
      </c>
      <c r="M1012" t="s">
        <v>42</v>
      </c>
      <c r="N1012" t="s">
        <v>31</v>
      </c>
      <c r="O1012" t="s">
        <v>32</v>
      </c>
      <c r="P1012">
        <v>5</v>
      </c>
      <c r="Q1012">
        <v>1743.66</v>
      </c>
      <c r="R1012">
        <v>20</v>
      </c>
      <c r="S1012">
        <v>6974.64</v>
      </c>
      <c r="T1012">
        <v>1393.17</v>
      </c>
      <c r="U1012">
        <v>1401.96</v>
      </c>
      <c r="V1012" s="10">
        <f>(raw_data[[#This Row],[Profit]] / (raw_data[[#This Row],[Unit_Price]]* raw_data[[#This Row],[Quantity_Sold]]))</f>
        <v>0.16080657926430611</v>
      </c>
      <c r="W1012">
        <v>437</v>
      </c>
      <c r="X1012" t="s">
        <v>33</v>
      </c>
      <c r="Y1012" t="s">
        <v>79</v>
      </c>
      <c r="Z1012">
        <v>30.23</v>
      </c>
      <c r="AA1012">
        <v>3</v>
      </c>
    </row>
    <row r="1013" spans="1:27" x14ac:dyDescent="0.3">
      <c r="A1013" t="s">
        <v>3095</v>
      </c>
      <c r="B1013" s="1">
        <v>45570</v>
      </c>
      <c r="C1013" s="1" t="str">
        <f>TEXT(raw_data[[#This Row],[Order_Date]], "mmm")</f>
        <v>Oct</v>
      </c>
      <c r="D1013" s="1">
        <v>45578</v>
      </c>
      <c r="E1013" s="6">
        <f>raw_data[[#This Row],[Ship_Date]]-raw_data[[#This Row],[Order_Date]]</f>
        <v>8</v>
      </c>
      <c r="F1013" s="6" t="str">
        <f>IF(raw_data[[#This Row],[Delivery_Days]] &lt;= 5, "On Time", "Late")</f>
        <v>Late</v>
      </c>
      <c r="G1013" t="s">
        <v>3096</v>
      </c>
      <c r="H1013" t="s">
        <v>3097</v>
      </c>
      <c r="I1013" t="s">
        <v>26</v>
      </c>
      <c r="J1013" t="s">
        <v>90</v>
      </c>
      <c r="K1013" t="s">
        <v>40</v>
      </c>
      <c r="L1013" t="s">
        <v>41</v>
      </c>
      <c r="M1013" t="s">
        <v>58</v>
      </c>
      <c r="N1013" t="s">
        <v>49</v>
      </c>
      <c r="O1013" t="s">
        <v>71</v>
      </c>
      <c r="P1013">
        <v>2</v>
      </c>
      <c r="Q1013">
        <v>1385.91</v>
      </c>
      <c r="R1013">
        <v>10</v>
      </c>
      <c r="S1013">
        <v>2494.64</v>
      </c>
      <c r="T1013">
        <v>1100.49</v>
      </c>
      <c r="U1013">
        <v>513.76</v>
      </c>
      <c r="V1013" s="10">
        <f>(raw_data[[#This Row],[Profit]] / (raw_data[[#This Row],[Unit_Price]]* raw_data[[#This Row],[Quantity_Sold]]))</f>
        <v>0.18535114112749024</v>
      </c>
      <c r="W1013">
        <v>476</v>
      </c>
      <c r="X1013" t="s">
        <v>51</v>
      </c>
      <c r="Y1013" t="s">
        <v>34</v>
      </c>
      <c r="Z1013">
        <v>34.590000000000003</v>
      </c>
      <c r="AA1013">
        <v>3</v>
      </c>
    </row>
    <row r="1014" spans="1:27" x14ac:dyDescent="0.3">
      <c r="A1014" t="s">
        <v>3098</v>
      </c>
      <c r="B1014" s="1">
        <v>45355</v>
      </c>
      <c r="C1014" s="1" t="str">
        <f>TEXT(raw_data[[#This Row],[Order_Date]], "mmm")</f>
        <v>Mar</v>
      </c>
      <c r="D1014" s="1">
        <v>45360</v>
      </c>
      <c r="E1014" s="6">
        <f>raw_data[[#This Row],[Ship_Date]]-raw_data[[#This Row],[Order_Date]]</f>
        <v>5</v>
      </c>
      <c r="F1014" s="6" t="str">
        <f>IF(raw_data[[#This Row],[Delivery_Days]] &lt;= 5, "On Time", "Late")</f>
        <v>On Time</v>
      </c>
      <c r="G1014" t="s">
        <v>3099</v>
      </c>
      <c r="H1014" t="s">
        <v>3100</v>
      </c>
      <c r="I1014" t="s">
        <v>62</v>
      </c>
      <c r="J1014" t="s">
        <v>68</v>
      </c>
      <c r="K1014" t="s">
        <v>57</v>
      </c>
      <c r="L1014" t="s">
        <v>41</v>
      </c>
      <c r="M1014" t="s">
        <v>48</v>
      </c>
      <c r="N1014" t="s">
        <v>49</v>
      </c>
      <c r="O1014" t="s">
        <v>32</v>
      </c>
      <c r="P1014">
        <v>3</v>
      </c>
      <c r="Q1014">
        <v>447.98</v>
      </c>
      <c r="R1014">
        <v>10</v>
      </c>
      <c r="S1014">
        <v>1209.55</v>
      </c>
      <c r="T1014">
        <v>281.91000000000003</v>
      </c>
      <c r="U1014">
        <v>448.39</v>
      </c>
      <c r="V1014" s="10">
        <f>(raw_data[[#This Row],[Profit]] / (raw_data[[#This Row],[Unit_Price]]* raw_data[[#This Row],[Quantity_Sold]]))</f>
        <v>0.33363840647647958</v>
      </c>
      <c r="W1014">
        <v>79</v>
      </c>
      <c r="X1014" t="s">
        <v>33</v>
      </c>
      <c r="Y1014" t="s">
        <v>34</v>
      </c>
      <c r="Z1014">
        <v>47.91</v>
      </c>
      <c r="AA1014">
        <v>1</v>
      </c>
    </row>
    <row r="1015" spans="1:27" x14ac:dyDescent="0.3">
      <c r="A1015" t="s">
        <v>3101</v>
      </c>
      <c r="B1015" s="1">
        <v>45249</v>
      </c>
      <c r="C1015" s="1" t="str">
        <f>TEXT(raw_data[[#This Row],[Order_Date]], "mmm")</f>
        <v>Nov</v>
      </c>
      <c r="D1015" s="1">
        <v>45258</v>
      </c>
      <c r="E1015" s="6">
        <f>raw_data[[#This Row],[Ship_Date]]-raw_data[[#This Row],[Order_Date]]</f>
        <v>9</v>
      </c>
      <c r="F1015" s="6" t="str">
        <f>IF(raw_data[[#This Row],[Delivery_Days]] &lt;= 5, "On Time", "Late")</f>
        <v>Late</v>
      </c>
      <c r="G1015" t="s">
        <v>3102</v>
      </c>
      <c r="H1015" t="s">
        <v>3103</v>
      </c>
      <c r="I1015" t="s">
        <v>47</v>
      </c>
      <c r="J1015" t="s">
        <v>63</v>
      </c>
      <c r="K1015" t="s">
        <v>28</v>
      </c>
      <c r="L1015" t="s">
        <v>41</v>
      </c>
      <c r="M1015" t="s">
        <v>70</v>
      </c>
      <c r="N1015" t="s">
        <v>49</v>
      </c>
      <c r="O1015" t="s">
        <v>50</v>
      </c>
      <c r="P1015">
        <v>6</v>
      </c>
      <c r="Q1015">
        <v>1541.56</v>
      </c>
      <c r="R1015">
        <v>0</v>
      </c>
      <c r="S1015">
        <v>9249.36</v>
      </c>
      <c r="T1015">
        <v>1156.3800000000001</v>
      </c>
      <c r="U1015">
        <v>2311.08</v>
      </c>
      <c r="V1015" s="10">
        <f>(raw_data[[#This Row],[Profit]] / (raw_data[[#This Row],[Unit_Price]]* raw_data[[#This Row],[Quantity_Sold]]))</f>
        <v>0.24986377435844206</v>
      </c>
      <c r="W1015">
        <v>342</v>
      </c>
      <c r="X1015" t="s">
        <v>51</v>
      </c>
      <c r="Y1015" t="s">
        <v>34</v>
      </c>
      <c r="Z1015">
        <v>21.03</v>
      </c>
      <c r="AA1015">
        <v>1</v>
      </c>
    </row>
    <row r="1016" spans="1:27" x14ac:dyDescent="0.3">
      <c r="A1016" t="s">
        <v>3104</v>
      </c>
      <c r="B1016" s="1">
        <v>45777</v>
      </c>
      <c r="C1016" s="1" t="str">
        <f>TEXT(raw_data[[#This Row],[Order_Date]], "mmm")</f>
        <v>Apr</v>
      </c>
      <c r="D1016" s="1">
        <v>45787</v>
      </c>
      <c r="E1016" s="6">
        <f>raw_data[[#This Row],[Ship_Date]]-raw_data[[#This Row],[Order_Date]]</f>
        <v>10</v>
      </c>
      <c r="F1016" s="6" t="str">
        <f>IF(raw_data[[#This Row],[Delivery_Days]] &lt;= 5, "On Time", "Late")</f>
        <v>Late</v>
      </c>
      <c r="G1016" t="s">
        <v>3105</v>
      </c>
      <c r="H1016" t="s">
        <v>3106</v>
      </c>
      <c r="I1016" t="s">
        <v>26</v>
      </c>
      <c r="J1016" t="s">
        <v>94</v>
      </c>
      <c r="K1016" t="s">
        <v>28</v>
      </c>
      <c r="L1016" t="s">
        <v>41</v>
      </c>
      <c r="M1016" t="s">
        <v>48</v>
      </c>
      <c r="N1016" t="s">
        <v>49</v>
      </c>
      <c r="O1016" t="s">
        <v>71</v>
      </c>
      <c r="P1016">
        <v>9</v>
      </c>
      <c r="Q1016">
        <v>1622.87</v>
      </c>
      <c r="R1016">
        <v>10</v>
      </c>
      <c r="S1016">
        <v>13145.25</v>
      </c>
      <c r="T1016">
        <v>1326.85</v>
      </c>
      <c r="U1016">
        <v>2397.7600000000002</v>
      </c>
      <c r="V1016" s="10">
        <f>(raw_data[[#This Row],[Profit]] / (raw_data[[#This Row],[Unit_Price]]* raw_data[[#This Row],[Quantity_Sold]]))</f>
        <v>0.16416458359435929</v>
      </c>
      <c r="W1016">
        <v>74</v>
      </c>
      <c r="X1016" t="s">
        <v>51</v>
      </c>
      <c r="Y1016" t="s">
        <v>34</v>
      </c>
      <c r="Z1016">
        <v>28.49</v>
      </c>
      <c r="AA1016">
        <v>5</v>
      </c>
    </row>
    <row r="1017" spans="1:27" x14ac:dyDescent="0.3">
      <c r="A1017" t="s">
        <v>3107</v>
      </c>
      <c r="B1017" s="1">
        <v>45607</v>
      </c>
      <c r="C1017" s="1" t="str">
        <f>TEXT(raw_data[[#This Row],[Order_Date]], "mmm")</f>
        <v>Nov</v>
      </c>
      <c r="D1017" s="1">
        <v>45616</v>
      </c>
      <c r="E1017" s="6">
        <f>raw_data[[#This Row],[Ship_Date]]-raw_data[[#This Row],[Order_Date]]</f>
        <v>9</v>
      </c>
      <c r="F1017" s="6" t="str">
        <f>IF(raw_data[[#This Row],[Delivery_Days]] &lt;= 5, "On Time", "Late")</f>
        <v>Late</v>
      </c>
      <c r="G1017" t="s">
        <v>3108</v>
      </c>
      <c r="H1017" t="s">
        <v>3109</v>
      </c>
      <c r="I1017" t="s">
        <v>47</v>
      </c>
      <c r="J1017" t="s">
        <v>56</v>
      </c>
      <c r="K1017" t="s">
        <v>57</v>
      </c>
      <c r="L1017" t="s">
        <v>75</v>
      </c>
      <c r="M1017" t="s">
        <v>117</v>
      </c>
      <c r="N1017" t="s">
        <v>49</v>
      </c>
      <c r="O1017" t="s">
        <v>71</v>
      </c>
      <c r="P1017">
        <v>7</v>
      </c>
      <c r="Q1017">
        <v>108.09</v>
      </c>
      <c r="R1017">
        <v>15</v>
      </c>
      <c r="S1017">
        <v>643.14</v>
      </c>
      <c r="T1017">
        <v>68.209999999999994</v>
      </c>
      <c r="U1017">
        <v>237.29</v>
      </c>
      <c r="V1017" s="10">
        <f>(raw_data[[#This Row],[Profit]] / (raw_data[[#This Row],[Unit_Price]]* raw_data[[#This Row],[Quantity_Sold]]))</f>
        <v>0.3136143161122345</v>
      </c>
      <c r="W1017">
        <v>97</v>
      </c>
      <c r="X1017" t="s">
        <v>51</v>
      </c>
      <c r="Y1017" t="s">
        <v>52</v>
      </c>
      <c r="Z1017">
        <v>38.65</v>
      </c>
      <c r="AA1017">
        <v>1</v>
      </c>
    </row>
    <row r="1018" spans="1:27" x14ac:dyDescent="0.3">
      <c r="A1018" t="s">
        <v>3110</v>
      </c>
      <c r="B1018" s="1">
        <v>45755</v>
      </c>
      <c r="C1018" s="1" t="str">
        <f>TEXT(raw_data[[#This Row],[Order_Date]], "mmm")</f>
        <v>Apr</v>
      </c>
      <c r="D1018" s="1">
        <v>45759</v>
      </c>
      <c r="E1018" s="6">
        <f>raw_data[[#This Row],[Ship_Date]]-raw_data[[#This Row],[Order_Date]]</f>
        <v>4</v>
      </c>
      <c r="F1018" s="6" t="str">
        <f>IF(raw_data[[#This Row],[Delivery_Days]] &lt;= 5, "On Time", "Late")</f>
        <v>On Time</v>
      </c>
      <c r="G1018" t="s">
        <v>3111</v>
      </c>
      <c r="H1018" t="s">
        <v>3112</v>
      </c>
      <c r="I1018" t="s">
        <v>26</v>
      </c>
      <c r="J1018" t="s">
        <v>56</v>
      </c>
      <c r="K1018" t="s">
        <v>57</v>
      </c>
      <c r="L1018" t="s">
        <v>75</v>
      </c>
      <c r="M1018" t="s">
        <v>42</v>
      </c>
      <c r="N1018" t="s">
        <v>49</v>
      </c>
      <c r="O1018" t="s">
        <v>50</v>
      </c>
      <c r="P1018">
        <v>7</v>
      </c>
      <c r="Q1018">
        <v>1553.14</v>
      </c>
      <c r="R1018">
        <v>10</v>
      </c>
      <c r="S1018">
        <v>9784.7800000000007</v>
      </c>
      <c r="T1018">
        <v>1231.26</v>
      </c>
      <c r="U1018">
        <v>2027.84</v>
      </c>
      <c r="V1018" s="10">
        <f>(raw_data[[#This Row],[Profit]] / (raw_data[[#This Row],[Unit_Price]]* raw_data[[#This Row],[Quantity_Sold]]))</f>
        <v>0.18651984275173425</v>
      </c>
      <c r="W1018">
        <v>96</v>
      </c>
      <c r="X1018" t="s">
        <v>33</v>
      </c>
      <c r="Y1018" t="s">
        <v>52</v>
      </c>
      <c r="Z1018">
        <v>20.99</v>
      </c>
      <c r="AA1018">
        <v>3</v>
      </c>
    </row>
    <row r="1019" spans="1:27" x14ac:dyDescent="0.3">
      <c r="A1019" t="s">
        <v>3113</v>
      </c>
      <c r="B1019" s="1">
        <v>45766</v>
      </c>
      <c r="C1019" s="1" t="str">
        <f>TEXT(raw_data[[#This Row],[Order_Date]], "mmm")</f>
        <v>Apr</v>
      </c>
      <c r="D1019" s="1">
        <v>45768</v>
      </c>
      <c r="E1019" s="6">
        <f>raw_data[[#This Row],[Ship_Date]]-raw_data[[#This Row],[Order_Date]]</f>
        <v>2</v>
      </c>
      <c r="F1019" s="6" t="str">
        <f>IF(raw_data[[#This Row],[Delivery_Days]] &lt;= 5, "On Time", "Late")</f>
        <v>On Time</v>
      </c>
      <c r="G1019" t="s">
        <v>3114</v>
      </c>
      <c r="H1019" t="s">
        <v>864</v>
      </c>
      <c r="I1019" t="s">
        <v>26</v>
      </c>
      <c r="J1019" t="s">
        <v>94</v>
      </c>
      <c r="K1019" t="s">
        <v>28</v>
      </c>
      <c r="L1019" t="s">
        <v>75</v>
      </c>
      <c r="M1019" t="s">
        <v>58</v>
      </c>
      <c r="N1019" t="s">
        <v>49</v>
      </c>
      <c r="O1019" t="s">
        <v>50</v>
      </c>
      <c r="P1019">
        <v>8</v>
      </c>
      <c r="Q1019">
        <v>1940.69</v>
      </c>
      <c r="R1019">
        <v>0</v>
      </c>
      <c r="S1019">
        <v>15525.52</v>
      </c>
      <c r="T1019">
        <v>1242.48</v>
      </c>
      <c r="U1019">
        <v>5585.68</v>
      </c>
      <c r="V1019" s="10">
        <f>(raw_data[[#This Row],[Profit]] / (raw_data[[#This Row],[Unit_Price]]* raw_data[[#This Row],[Quantity_Sold]]))</f>
        <v>0.35977410096409013</v>
      </c>
      <c r="W1019">
        <v>253</v>
      </c>
      <c r="X1019" t="s">
        <v>51</v>
      </c>
      <c r="Y1019" t="s">
        <v>34</v>
      </c>
      <c r="Z1019">
        <v>33.119999999999997</v>
      </c>
      <c r="AA1019">
        <v>1</v>
      </c>
    </row>
    <row r="1020" spans="1:27" x14ac:dyDescent="0.3">
      <c r="A1020" t="s">
        <v>3115</v>
      </c>
      <c r="B1020" s="1">
        <v>45555</v>
      </c>
      <c r="C1020" s="1" t="str">
        <f>TEXT(raw_data[[#This Row],[Order_Date]], "mmm")</f>
        <v>Sep</v>
      </c>
      <c r="D1020" s="1">
        <v>45557</v>
      </c>
      <c r="E1020" s="6">
        <f>raw_data[[#This Row],[Ship_Date]]-raw_data[[#This Row],[Order_Date]]</f>
        <v>2</v>
      </c>
      <c r="F1020" s="6" t="str">
        <f>IF(raw_data[[#This Row],[Delivery_Days]] &lt;= 5, "On Time", "Late")</f>
        <v>On Time</v>
      </c>
      <c r="G1020" t="s">
        <v>3116</v>
      </c>
      <c r="H1020" t="s">
        <v>3117</v>
      </c>
      <c r="I1020" t="s">
        <v>26</v>
      </c>
      <c r="J1020" t="s">
        <v>94</v>
      </c>
      <c r="K1020" t="s">
        <v>28</v>
      </c>
      <c r="L1020" t="s">
        <v>41</v>
      </c>
      <c r="M1020" t="s">
        <v>30</v>
      </c>
      <c r="N1020" t="s">
        <v>31</v>
      </c>
      <c r="O1020" t="s">
        <v>71</v>
      </c>
      <c r="P1020">
        <v>7</v>
      </c>
      <c r="Q1020">
        <v>1097.31</v>
      </c>
      <c r="R1020">
        <v>10</v>
      </c>
      <c r="S1020">
        <v>6913.05</v>
      </c>
      <c r="T1020">
        <v>671.2</v>
      </c>
      <c r="U1020">
        <v>2684.49</v>
      </c>
      <c r="V1020" s="10">
        <f>(raw_data[[#This Row],[Profit]] / (raw_data[[#This Row],[Unit_Price]]* raw_data[[#This Row],[Quantity_Sold]]))</f>
        <v>0.34948972617452806</v>
      </c>
      <c r="W1020">
        <v>356</v>
      </c>
      <c r="X1020" t="s">
        <v>51</v>
      </c>
      <c r="Y1020" t="s">
        <v>79</v>
      </c>
      <c r="Z1020">
        <v>49.97</v>
      </c>
      <c r="AA1020">
        <v>3</v>
      </c>
    </row>
    <row r="1021" spans="1:27" x14ac:dyDescent="0.3">
      <c r="A1021" t="s">
        <v>3118</v>
      </c>
      <c r="B1021" s="1">
        <v>45631</v>
      </c>
      <c r="C1021" s="1" t="str">
        <f>TEXT(raw_data[[#This Row],[Order_Date]], "mmm")</f>
        <v>Dec</v>
      </c>
      <c r="D1021" s="1">
        <v>45636</v>
      </c>
      <c r="E1021" s="6">
        <f>raw_data[[#This Row],[Ship_Date]]-raw_data[[#This Row],[Order_Date]]</f>
        <v>5</v>
      </c>
      <c r="F1021" s="6" t="str">
        <f>IF(raw_data[[#This Row],[Delivery_Days]] &lt;= 5, "On Time", "Late")</f>
        <v>On Time</v>
      </c>
      <c r="G1021" t="s">
        <v>3119</v>
      </c>
      <c r="H1021" t="s">
        <v>3120</v>
      </c>
      <c r="I1021" t="s">
        <v>47</v>
      </c>
      <c r="J1021" t="s">
        <v>94</v>
      </c>
      <c r="K1021" t="s">
        <v>28</v>
      </c>
      <c r="L1021" t="s">
        <v>75</v>
      </c>
      <c r="M1021" t="s">
        <v>70</v>
      </c>
      <c r="N1021" t="s">
        <v>49</v>
      </c>
      <c r="O1021" t="s">
        <v>32</v>
      </c>
      <c r="P1021">
        <v>6</v>
      </c>
      <c r="Q1021">
        <v>1951.5</v>
      </c>
      <c r="R1021">
        <v>0</v>
      </c>
      <c r="S1021">
        <v>11709</v>
      </c>
      <c r="T1021">
        <v>1462.62</v>
      </c>
      <c r="U1021">
        <v>2933.28</v>
      </c>
      <c r="V1021" s="10">
        <f>(raw_data[[#This Row],[Profit]] / (raw_data[[#This Row],[Unit_Price]]* raw_data[[#This Row],[Quantity_Sold]]))</f>
        <v>0.25051498847040737</v>
      </c>
      <c r="W1021">
        <v>145</v>
      </c>
      <c r="X1021" t="s">
        <v>51</v>
      </c>
      <c r="Y1021" t="s">
        <v>34</v>
      </c>
      <c r="Z1021">
        <v>37.03</v>
      </c>
      <c r="AA1021">
        <v>2</v>
      </c>
    </row>
    <row r="1022" spans="1:27" x14ac:dyDescent="0.3">
      <c r="A1022" t="s">
        <v>3121</v>
      </c>
      <c r="B1022" s="1">
        <v>45770</v>
      </c>
      <c r="C1022" s="1" t="str">
        <f>TEXT(raw_data[[#This Row],[Order_Date]], "mmm")</f>
        <v>Apr</v>
      </c>
      <c r="D1022" s="1">
        <v>45772</v>
      </c>
      <c r="E1022" s="6">
        <f>raw_data[[#This Row],[Ship_Date]]-raw_data[[#This Row],[Order_Date]]</f>
        <v>2</v>
      </c>
      <c r="F1022" s="6" t="str">
        <f>IF(raw_data[[#This Row],[Delivery_Days]] &lt;= 5, "On Time", "Late")</f>
        <v>On Time</v>
      </c>
      <c r="G1022" t="s">
        <v>3122</v>
      </c>
      <c r="H1022" t="s">
        <v>3123</v>
      </c>
      <c r="I1022" t="s">
        <v>38</v>
      </c>
      <c r="J1022" t="s">
        <v>27</v>
      </c>
      <c r="K1022" t="s">
        <v>28</v>
      </c>
      <c r="L1022" t="s">
        <v>69</v>
      </c>
      <c r="M1022" t="s">
        <v>70</v>
      </c>
      <c r="N1022" t="s">
        <v>49</v>
      </c>
      <c r="O1022" t="s">
        <v>83</v>
      </c>
      <c r="P1022">
        <v>5</v>
      </c>
      <c r="Q1022">
        <v>235.56</v>
      </c>
      <c r="R1022">
        <v>10</v>
      </c>
      <c r="S1022">
        <v>1060.02</v>
      </c>
      <c r="T1022">
        <v>163.83000000000001</v>
      </c>
      <c r="U1022">
        <v>322.77999999999997</v>
      </c>
      <c r="V1022" s="10">
        <f>(raw_data[[#This Row],[Profit]] / (raw_data[[#This Row],[Unit_Price]]* raw_data[[#This Row],[Quantity_Sold]]))</f>
        <v>0.27405331974868397</v>
      </c>
      <c r="W1022">
        <v>409</v>
      </c>
      <c r="X1022" t="s">
        <v>33</v>
      </c>
      <c r="Y1022" t="s">
        <v>34</v>
      </c>
      <c r="Z1022">
        <v>7.21</v>
      </c>
      <c r="AA1022">
        <v>3</v>
      </c>
    </row>
    <row r="1023" spans="1:27" x14ac:dyDescent="0.3">
      <c r="A1023" t="s">
        <v>3124</v>
      </c>
      <c r="B1023" s="1">
        <v>45772</v>
      </c>
      <c r="C1023" s="1" t="str">
        <f>TEXT(raw_data[[#This Row],[Order_Date]], "mmm")</f>
        <v>Apr</v>
      </c>
      <c r="D1023" s="1">
        <v>45773</v>
      </c>
      <c r="E1023" s="6">
        <f>raw_data[[#This Row],[Ship_Date]]-raw_data[[#This Row],[Order_Date]]</f>
        <v>1</v>
      </c>
      <c r="F1023" s="6" t="str">
        <f>IF(raw_data[[#This Row],[Delivery_Days]] &lt;= 5, "On Time", "Late")</f>
        <v>On Time</v>
      </c>
      <c r="G1023" t="s">
        <v>3125</v>
      </c>
      <c r="H1023" t="s">
        <v>3126</v>
      </c>
      <c r="I1023" t="s">
        <v>62</v>
      </c>
      <c r="J1023" t="s">
        <v>27</v>
      </c>
      <c r="K1023" t="s">
        <v>28</v>
      </c>
      <c r="L1023" t="s">
        <v>69</v>
      </c>
      <c r="M1023" t="s">
        <v>42</v>
      </c>
      <c r="N1023" t="s">
        <v>31</v>
      </c>
      <c r="O1023" t="s">
        <v>32</v>
      </c>
      <c r="P1023">
        <v>2</v>
      </c>
      <c r="Q1023">
        <v>1332.9</v>
      </c>
      <c r="R1023">
        <v>15</v>
      </c>
      <c r="S1023">
        <v>2265.9299999999998</v>
      </c>
      <c r="T1023">
        <v>1100.56</v>
      </c>
      <c r="U1023">
        <v>394.98</v>
      </c>
      <c r="V1023" s="10">
        <f>(raw_data[[#This Row],[Profit]] / (raw_data[[#This Row],[Unit_Price]]* raw_data[[#This Row],[Quantity_Sold]]))</f>
        <v>0.14816565383749719</v>
      </c>
      <c r="W1023">
        <v>336</v>
      </c>
      <c r="X1023" t="s">
        <v>51</v>
      </c>
      <c r="Y1023" t="s">
        <v>79</v>
      </c>
      <c r="Z1023">
        <v>38.35</v>
      </c>
      <c r="AA1023">
        <v>2</v>
      </c>
    </row>
    <row r="1024" spans="1:27" x14ac:dyDescent="0.3">
      <c r="A1024" t="s">
        <v>3127</v>
      </c>
      <c r="B1024" s="1">
        <v>45372</v>
      </c>
      <c r="C1024" s="1" t="str">
        <f>TEXT(raw_data[[#This Row],[Order_Date]], "mmm")</f>
        <v>Mar</v>
      </c>
      <c r="D1024" s="1">
        <v>45378</v>
      </c>
      <c r="E1024" s="6">
        <f>raw_data[[#This Row],[Ship_Date]]-raw_data[[#This Row],[Order_Date]]</f>
        <v>6</v>
      </c>
      <c r="F1024" s="6" t="str">
        <f>IF(raw_data[[#This Row],[Delivery_Days]] &lt;= 5, "On Time", "Late")</f>
        <v>Late</v>
      </c>
      <c r="G1024" t="s">
        <v>3128</v>
      </c>
      <c r="H1024" t="s">
        <v>3129</v>
      </c>
      <c r="I1024" t="s">
        <v>47</v>
      </c>
      <c r="J1024" t="s">
        <v>27</v>
      </c>
      <c r="K1024" t="s">
        <v>28</v>
      </c>
      <c r="L1024" t="s">
        <v>29</v>
      </c>
      <c r="M1024" t="s">
        <v>64</v>
      </c>
      <c r="N1024" t="s">
        <v>49</v>
      </c>
      <c r="O1024" t="s">
        <v>43</v>
      </c>
      <c r="P1024">
        <v>8</v>
      </c>
      <c r="Q1024">
        <v>57.82</v>
      </c>
      <c r="R1024">
        <v>0</v>
      </c>
      <c r="S1024">
        <v>462.56</v>
      </c>
      <c r="T1024">
        <v>42.83</v>
      </c>
      <c r="U1024">
        <v>119.92</v>
      </c>
      <c r="V1024" s="10">
        <f>(raw_data[[#This Row],[Profit]] / (raw_data[[#This Row],[Unit_Price]]* raw_data[[#This Row],[Quantity_Sold]]))</f>
        <v>0.25925285368384643</v>
      </c>
      <c r="W1024">
        <v>81</v>
      </c>
      <c r="X1024" t="s">
        <v>33</v>
      </c>
      <c r="Y1024" t="s">
        <v>34</v>
      </c>
      <c r="Z1024">
        <v>20.03</v>
      </c>
      <c r="AA1024">
        <v>2</v>
      </c>
    </row>
    <row r="1025" spans="1:27" x14ac:dyDescent="0.3">
      <c r="A1025" t="s">
        <v>3130</v>
      </c>
      <c r="B1025" s="1">
        <v>45365</v>
      </c>
      <c r="C1025" s="1" t="str">
        <f>TEXT(raw_data[[#This Row],[Order_Date]], "mmm")</f>
        <v>Mar</v>
      </c>
      <c r="D1025" s="1">
        <v>45374</v>
      </c>
      <c r="E1025" s="6">
        <f>raw_data[[#This Row],[Ship_Date]]-raw_data[[#This Row],[Order_Date]]</f>
        <v>9</v>
      </c>
      <c r="F1025" s="6" t="str">
        <f>IF(raw_data[[#This Row],[Delivery_Days]] &lt;= 5, "On Time", "Late")</f>
        <v>Late</v>
      </c>
      <c r="G1025" t="s">
        <v>3131</v>
      </c>
      <c r="H1025" t="s">
        <v>3132</v>
      </c>
      <c r="I1025" t="s">
        <v>38</v>
      </c>
      <c r="J1025" t="s">
        <v>27</v>
      </c>
      <c r="K1025" t="s">
        <v>28</v>
      </c>
      <c r="L1025" t="s">
        <v>29</v>
      </c>
      <c r="M1025" t="s">
        <v>150</v>
      </c>
      <c r="N1025" t="s">
        <v>31</v>
      </c>
      <c r="O1025" t="s">
        <v>32</v>
      </c>
      <c r="P1025">
        <v>3</v>
      </c>
      <c r="Q1025">
        <v>475.91</v>
      </c>
      <c r="R1025">
        <v>5</v>
      </c>
      <c r="S1025">
        <v>1356.34</v>
      </c>
      <c r="T1025">
        <v>390.89</v>
      </c>
      <c r="U1025">
        <v>242.31</v>
      </c>
      <c r="V1025" s="10">
        <f>(raw_data[[#This Row],[Profit]] / (raw_data[[#This Row],[Unit_Price]]* raw_data[[#This Row],[Quantity_Sold]]))</f>
        <v>0.16971696329137861</v>
      </c>
      <c r="W1025">
        <v>348</v>
      </c>
      <c r="X1025" t="s">
        <v>51</v>
      </c>
      <c r="Y1025" t="s">
        <v>52</v>
      </c>
      <c r="Z1025">
        <v>40.76</v>
      </c>
      <c r="AA1025">
        <v>2</v>
      </c>
    </row>
    <row r="1026" spans="1:27" x14ac:dyDescent="0.3">
      <c r="A1026" t="s">
        <v>3133</v>
      </c>
      <c r="B1026" s="1">
        <v>45250</v>
      </c>
      <c r="C1026" s="1" t="str">
        <f>TEXT(raw_data[[#This Row],[Order_Date]], "mmm")</f>
        <v>Nov</v>
      </c>
      <c r="D1026" s="1">
        <v>45259</v>
      </c>
      <c r="E1026" s="6">
        <f>raw_data[[#This Row],[Ship_Date]]-raw_data[[#This Row],[Order_Date]]</f>
        <v>9</v>
      </c>
      <c r="F1026" s="6" t="str">
        <f>IF(raw_data[[#This Row],[Delivery_Days]] &lt;= 5, "On Time", "Late")</f>
        <v>Late</v>
      </c>
      <c r="G1026" t="s">
        <v>3134</v>
      </c>
      <c r="H1026" t="s">
        <v>3135</v>
      </c>
      <c r="I1026" t="s">
        <v>62</v>
      </c>
      <c r="J1026" t="s">
        <v>98</v>
      </c>
      <c r="K1026" t="s">
        <v>40</v>
      </c>
      <c r="L1026" t="s">
        <v>41</v>
      </c>
      <c r="M1026" t="s">
        <v>58</v>
      </c>
      <c r="N1026" t="s">
        <v>31</v>
      </c>
      <c r="O1026" t="s">
        <v>71</v>
      </c>
      <c r="P1026">
        <v>10</v>
      </c>
      <c r="Q1026">
        <v>887.96</v>
      </c>
      <c r="R1026">
        <v>15</v>
      </c>
      <c r="S1026">
        <v>7547.66</v>
      </c>
      <c r="T1026">
        <v>584.04999999999995</v>
      </c>
      <c r="U1026">
        <v>2583.2399999999998</v>
      </c>
      <c r="V1026" s="10">
        <f>(raw_data[[#This Row],[Profit]] / (raw_data[[#This Row],[Unit_Price]]* raw_data[[#This Row],[Quantity_Sold]]))</f>
        <v>0.29091850984278567</v>
      </c>
      <c r="W1026">
        <v>207</v>
      </c>
      <c r="X1026" t="s">
        <v>51</v>
      </c>
      <c r="Y1026" t="s">
        <v>52</v>
      </c>
      <c r="Z1026">
        <v>17.940000000000001</v>
      </c>
      <c r="AA1026">
        <v>2</v>
      </c>
    </row>
    <row r="1027" spans="1:27" x14ac:dyDescent="0.3">
      <c r="A1027" t="s">
        <v>3136</v>
      </c>
      <c r="B1027" s="1">
        <v>45945</v>
      </c>
      <c r="C1027" s="1" t="str">
        <f>TEXT(raw_data[[#This Row],[Order_Date]], "mmm")</f>
        <v>Oct</v>
      </c>
      <c r="D1027" s="1">
        <v>45952</v>
      </c>
      <c r="E1027" s="6">
        <f>raw_data[[#This Row],[Ship_Date]]-raw_data[[#This Row],[Order_Date]]</f>
        <v>7</v>
      </c>
      <c r="F1027" s="6" t="str">
        <f>IF(raw_data[[#This Row],[Delivery_Days]] &lt;= 5, "On Time", "Late")</f>
        <v>Late</v>
      </c>
      <c r="G1027" t="s">
        <v>3137</v>
      </c>
      <c r="H1027" t="s">
        <v>3138</v>
      </c>
      <c r="I1027" t="s">
        <v>38</v>
      </c>
      <c r="J1027" t="s">
        <v>27</v>
      </c>
      <c r="K1027" t="s">
        <v>28</v>
      </c>
      <c r="L1027" t="s">
        <v>75</v>
      </c>
      <c r="M1027" t="s">
        <v>30</v>
      </c>
      <c r="N1027" t="s">
        <v>31</v>
      </c>
      <c r="O1027" t="s">
        <v>71</v>
      </c>
      <c r="P1027">
        <v>8</v>
      </c>
      <c r="Q1027">
        <v>1314.26</v>
      </c>
      <c r="R1027">
        <v>0</v>
      </c>
      <c r="S1027">
        <v>10514.08</v>
      </c>
      <c r="T1027">
        <v>1174.0899999999999</v>
      </c>
      <c r="U1027">
        <v>1121.3599999999999</v>
      </c>
      <c r="V1027" s="10">
        <f>(raw_data[[#This Row],[Profit]] / (raw_data[[#This Row],[Unit_Price]]* raw_data[[#This Row],[Quantity_Sold]]))</f>
        <v>0.10665317364904965</v>
      </c>
      <c r="W1027">
        <v>295</v>
      </c>
      <c r="X1027" t="s">
        <v>33</v>
      </c>
      <c r="Y1027" t="s">
        <v>52</v>
      </c>
      <c r="Z1027">
        <v>31.11</v>
      </c>
      <c r="AA1027">
        <v>2</v>
      </c>
    </row>
    <row r="1028" spans="1:27" x14ac:dyDescent="0.3">
      <c r="A1028" t="s">
        <v>3139</v>
      </c>
      <c r="B1028" s="1">
        <v>45381</v>
      </c>
      <c r="C1028" s="1" t="str">
        <f>TEXT(raw_data[[#This Row],[Order_Date]], "mmm")</f>
        <v>Mar</v>
      </c>
      <c r="D1028" s="1">
        <v>45384</v>
      </c>
      <c r="E1028" s="6">
        <f>raw_data[[#This Row],[Ship_Date]]-raw_data[[#This Row],[Order_Date]]</f>
        <v>3</v>
      </c>
      <c r="F1028" s="6" t="str">
        <f>IF(raw_data[[#This Row],[Delivery_Days]] &lt;= 5, "On Time", "Late")</f>
        <v>On Time</v>
      </c>
      <c r="G1028" t="s">
        <v>3140</v>
      </c>
      <c r="H1028" t="s">
        <v>3141</v>
      </c>
      <c r="I1028" t="s">
        <v>38</v>
      </c>
      <c r="J1028" t="s">
        <v>90</v>
      </c>
      <c r="K1028" t="s">
        <v>40</v>
      </c>
      <c r="L1028" t="s">
        <v>29</v>
      </c>
      <c r="M1028" t="s">
        <v>137</v>
      </c>
      <c r="N1028" t="s">
        <v>31</v>
      </c>
      <c r="O1028" t="s">
        <v>32</v>
      </c>
      <c r="P1028">
        <v>1</v>
      </c>
      <c r="Q1028">
        <v>1996.38</v>
      </c>
      <c r="R1028">
        <v>0</v>
      </c>
      <c r="S1028">
        <v>1996.38</v>
      </c>
      <c r="T1028">
        <v>1607.53</v>
      </c>
      <c r="U1028">
        <v>388.85</v>
      </c>
      <c r="V1028" s="10">
        <f>(raw_data[[#This Row],[Profit]] / (raw_data[[#This Row],[Unit_Price]]* raw_data[[#This Row],[Quantity_Sold]]))</f>
        <v>0.19477754736072292</v>
      </c>
      <c r="W1028">
        <v>294</v>
      </c>
      <c r="X1028" t="s">
        <v>33</v>
      </c>
      <c r="Y1028" t="s">
        <v>52</v>
      </c>
      <c r="Z1028">
        <v>14.46</v>
      </c>
      <c r="AA1028">
        <v>1</v>
      </c>
    </row>
    <row r="1029" spans="1:27" x14ac:dyDescent="0.3">
      <c r="A1029" t="s">
        <v>3142</v>
      </c>
      <c r="B1029" s="1">
        <v>45450</v>
      </c>
      <c r="C1029" s="1" t="str">
        <f>TEXT(raw_data[[#This Row],[Order_Date]], "mmm")</f>
        <v>Jun</v>
      </c>
      <c r="D1029" s="1">
        <v>45452</v>
      </c>
      <c r="E1029" s="6">
        <f>raw_data[[#This Row],[Ship_Date]]-raw_data[[#This Row],[Order_Date]]</f>
        <v>2</v>
      </c>
      <c r="F1029" s="6" t="str">
        <f>IF(raw_data[[#This Row],[Delivery_Days]] &lt;= 5, "On Time", "Late")</f>
        <v>On Time</v>
      </c>
      <c r="G1029" t="s">
        <v>3143</v>
      </c>
      <c r="H1029" t="s">
        <v>3144</v>
      </c>
      <c r="I1029" t="s">
        <v>62</v>
      </c>
      <c r="J1029" t="s">
        <v>39</v>
      </c>
      <c r="K1029" t="s">
        <v>40</v>
      </c>
      <c r="L1029" t="s">
        <v>75</v>
      </c>
      <c r="M1029" t="s">
        <v>70</v>
      </c>
      <c r="N1029" t="s">
        <v>31</v>
      </c>
      <c r="O1029" t="s">
        <v>50</v>
      </c>
      <c r="P1029">
        <v>8</v>
      </c>
      <c r="Q1029">
        <v>715.65</v>
      </c>
      <c r="R1029">
        <v>5</v>
      </c>
      <c r="S1029">
        <v>5438.94</v>
      </c>
      <c r="T1029">
        <v>460.95</v>
      </c>
      <c r="U1029">
        <v>1935.72</v>
      </c>
      <c r="V1029" s="10">
        <f>(raw_data[[#This Row],[Profit]] / (raw_data[[#This Row],[Unit_Price]]* raw_data[[#This Row],[Quantity_Sold]]))</f>
        <v>0.33810521903164958</v>
      </c>
      <c r="W1029">
        <v>193</v>
      </c>
      <c r="X1029" t="s">
        <v>51</v>
      </c>
      <c r="Y1029" t="s">
        <v>79</v>
      </c>
      <c r="Z1029">
        <v>34.840000000000003</v>
      </c>
      <c r="AA1029">
        <v>2</v>
      </c>
    </row>
    <row r="1030" spans="1:27" x14ac:dyDescent="0.3">
      <c r="A1030" t="s">
        <v>3145</v>
      </c>
      <c r="B1030" s="1">
        <v>45411</v>
      </c>
      <c r="C1030" s="1" t="str">
        <f>TEXT(raw_data[[#This Row],[Order_Date]], "mmm")</f>
        <v>Apr</v>
      </c>
      <c r="D1030" s="1">
        <v>45416</v>
      </c>
      <c r="E1030" s="6">
        <f>raw_data[[#This Row],[Ship_Date]]-raw_data[[#This Row],[Order_Date]]</f>
        <v>5</v>
      </c>
      <c r="F1030" s="6" t="str">
        <f>IF(raw_data[[#This Row],[Delivery_Days]] &lt;= 5, "On Time", "Late")</f>
        <v>On Time</v>
      </c>
      <c r="G1030" t="s">
        <v>3146</v>
      </c>
      <c r="H1030" t="s">
        <v>3147</v>
      </c>
      <c r="I1030" t="s">
        <v>47</v>
      </c>
      <c r="J1030" t="s">
        <v>56</v>
      </c>
      <c r="K1030" t="s">
        <v>57</v>
      </c>
      <c r="L1030" t="s">
        <v>75</v>
      </c>
      <c r="M1030" t="s">
        <v>117</v>
      </c>
      <c r="N1030" t="s">
        <v>49</v>
      </c>
      <c r="O1030" t="s">
        <v>43</v>
      </c>
      <c r="P1030">
        <v>4</v>
      </c>
      <c r="Q1030">
        <v>416.6</v>
      </c>
      <c r="R1030">
        <v>15</v>
      </c>
      <c r="S1030">
        <v>1416.44</v>
      </c>
      <c r="T1030">
        <v>311.06</v>
      </c>
      <c r="U1030">
        <v>358.84</v>
      </c>
      <c r="V1030" s="10">
        <f>(raw_data[[#This Row],[Profit]] / (raw_data[[#This Row],[Unit_Price]]* raw_data[[#This Row],[Quantity_Sold]]))</f>
        <v>0.21533845415266439</v>
      </c>
      <c r="W1030">
        <v>1</v>
      </c>
      <c r="X1030" t="s">
        <v>51</v>
      </c>
      <c r="Y1030" t="s">
        <v>79</v>
      </c>
      <c r="Z1030">
        <v>12.14</v>
      </c>
      <c r="AA1030">
        <v>1</v>
      </c>
    </row>
    <row r="1031" spans="1:27" x14ac:dyDescent="0.3">
      <c r="A1031" t="s">
        <v>3148</v>
      </c>
      <c r="B1031" s="1">
        <v>45473</v>
      </c>
      <c r="C1031" s="1" t="str">
        <f>TEXT(raw_data[[#This Row],[Order_Date]], "mmm")</f>
        <v>Jun</v>
      </c>
      <c r="D1031" s="1">
        <v>45476</v>
      </c>
      <c r="E1031" s="6">
        <f>raw_data[[#This Row],[Ship_Date]]-raw_data[[#This Row],[Order_Date]]</f>
        <v>3</v>
      </c>
      <c r="F1031" s="6" t="str">
        <f>IF(raw_data[[#This Row],[Delivery_Days]] &lt;= 5, "On Time", "Late")</f>
        <v>On Time</v>
      </c>
      <c r="G1031" t="s">
        <v>3149</v>
      </c>
      <c r="H1031" t="s">
        <v>3150</v>
      </c>
      <c r="I1031" t="s">
        <v>47</v>
      </c>
      <c r="J1031" t="s">
        <v>98</v>
      </c>
      <c r="K1031" t="s">
        <v>40</v>
      </c>
      <c r="L1031" t="s">
        <v>69</v>
      </c>
      <c r="M1031" t="s">
        <v>137</v>
      </c>
      <c r="N1031" t="s">
        <v>49</v>
      </c>
      <c r="O1031" t="s">
        <v>50</v>
      </c>
      <c r="P1031">
        <v>5</v>
      </c>
      <c r="Q1031">
        <v>856.14</v>
      </c>
      <c r="R1031">
        <v>5</v>
      </c>
      <c r="S1031">
        <v>4066.66</v>
      </c>
      <c r="T1031">
        <v>586.48</v>
      </c>
      <c r="U1031">
        <v>1280.8800000000001</v>
      </c>
      <c r="V1031" s="10">
        <f>(raw_data[[#This Row],[Profit]] / (raw_data[[#This Row],[Unit_Price]]* raw_data[[#This Row],[Quantity_Sold]]))</f>
        <v>0.29922208984511883</v>
      </c>
      <c r="W1031">
        <v>402</v>
      </c>
      <c r="X1031" t="s">
        <v>33</v>
      </c>
      <c r="Y1031" t="s">
        <v>52</v>
      </c>
      <c r="Z1031">
        <v>25.45</v>
      </c>
      <c r="AA1031">
        <v>3</v>
      </c>
    </row>
    <row r="1032" spans="1:27" x14ac:dyDescent="0.3">
      <c r="A1032" t="s">
        <v>3151</v>
      </c>
      <c r="B1032" s="1">
        <v>45924</v>
      </c>
      <c r="C1032" s="1" t="str">
        <f>TEXT(raw_data[[#This Row],[Order_Date]], "mmm")</f>
        <v>Sep</v>
      </c>
      <c r="D1032" s="1">
        <v>45929</v>
      </c>
      <c r="E1032" s="6">
        <f>raw_data[[#This Row],[Ship_Date]]-raw_data[[#This Row],[Order_Date]]</f>
        <v>5</v>
      </c>
      <c r="F1032" s="6" t="str">
        <f>IF(raw_data[[#This Row],[Delivery_Days]] &lt;= 5, "On Time", "Late")</f>
        <v>On Time</v>
      </c>
      <c r="G1032" t="s">
        <v>3152</v>
      </c>
      <c r="H1032" t="s">
        <v>3153</v>
      </c>
      <c r="I1032" t="s">
        <v>38</v>
      </c>
      <c r="J1032" t="s">
        <v>56</v>
      </c>
      <c r="K1032" t="s">
        <v>57</v>
      </c>
      <c r="L1032" t="s">
        <v>75</v>
      </c>
      <c r="M1032" t="s">
        <v>137</v>
      </c>
      <c r="N1032" t="s">
        <v>31</v>
      </c>
      <c r="O1032" t="s">
        <v>71</v>
      </c>
      <c r="P1032">
        <v>5</v>
      </c>
      <c r="Q1032">
        <v>1392.44</v>
      </c>
      <c r="R1032">
        <v>15</v>
      </c>
      <c r="S1032">
        <v>5917.87</v>
      </c>
      <c r="T1032">
        <v>1237.95</v>
      </c>
      <c r="U1032">
        <v>656.58</v>
      </c>
      <c r="V1032" s="10">
        <f>(raw_data[[#This Row],[Profit]] / (raw_data[[#This Row],[Unit_Price]]* raw_data[[#This Row],[Quantity_Sold]]))</f>
        <v>9.4306397403119704E-2</v>
      </c>
      <c r="W1032">
        <v>224</v>
      </c>
      <c r="X1032" t="s">
        <v>33</v>
      </c>
      <c r="Y1032" t="s">
        <v>34</v>
      </c>
      <c r="Z1032">
        <v>40.15</v>
      </c>
      <c r="AA1032">
        <v>4</v>
      </c>
    </row>
    <row r="1033" spans="1:27" x14ac:dyDescent="0.3">
      <c r="A1033" t="s">
        <v>3154</v>
      </c>
      <c r="B1033" s="1">
        <v>45694</v>
      </c>
      <c r="C1033" s="1" t="str">
        <f>TEXT(raw_data[[#This Row],[Order_Date]], "mmm")</f>
        <v>Feb</v>
      </c>
      <c r="D1033" s="1">
        <v>45700</v>
      </c>
      <c r="E1033" s="6">
        <f>raw_data[[#This Row],[Ship_Date]]-raw_data[[#This Row],[Order_Date]]</f>
        <v>6</v>
      </c>
      <c r="F1033" s="6" t="str">
        <f>IF(raw_data[[#This Row],[Delivery_Days]] &lt;= 5, "On Time", "Late")</f>
        <v>Late</v>
      </c>
      <c r="G1033" t="s">
        <v>3155</v>
      </c>
      <c r="H1033" t="s">
        <v>3156</v>
      </c>
      <c r="I1033" t="s">
        <v>62</v>
      </c>
      <c r="J1033" t="s">
        <v>68</v>
      </c>
      <c r="K1033" t="s">
        <v>57</v>
      </c>
      <c r="L1033" t="s">
        <v>41</v>
      </c>
      <c r="M1033" t="s">
        <v>42</v>
      </c>
      <c r="N1033" t="s">
        <v>49</v>
      </c>
      <c r="O1033" t="s">
        <v>43</v>
      </c>
      <c r="P1033">
        <v>3</v>
      </c>
      <c r="Q1033">
        <v>1043.9100000000001</v>
      </c>
      <c r="R1033">
        <v>0</v>
      </c>
      <c r="S1033">
        <v>3131.73</v>
      </c>
      <c r="T1033">
        <v>710.17</v>
      </c>
      <c r="U1033">
        <v>1001.22</v>
      </c>
      <c r="V1033" s="10">
        <f>(raw_data[[#This Row],[Profit]] / (raw_data[[#This Row],[Unit_Price]]* raw_data[[#This Row],[Quantity_Sold]]))</f>
        <v>0.31970189000967514</v>
      </c>
      <c r="W1033">
        <v>441</v>
      </c>
      <c r="X1033" t="s">
        <v>51</v>
      </c>
      <c r="Y1033" t="s">
        <v>52</v>
      </c>
      <c r="Z1033">
        <v>23.17</v>
      </c>
      <c r="AA1033">
        <v>1</v>
      </c>
    </row>
    <row r="1034" spans="1:27" x14ac:dyDescent="0.3">
      <c r="A1034" t="s">
        <v>3157</v>
      </c>
      <c r="B1034" s="1">
        <v>45603</v>
      </c>
      <c r="C1034" s="1" t="str">
        <f>TEXT(raw_data[[#This Row],[Order_Date]], "mmm")</f>
        <v>Nov</v>
      </c>
      <c r="D1034" s="1">
        <v>45613</v>
      </c>
      <c r="E1034" s="6">
        <f>raw_data[[#This Row],[Ship_Date]]-raw_data[[#This Row],[Order_Date]]</f>
        <v>10</v>
      </c>
      <c r="F1034" s="6" t="str">
        <f>IF(raw_data[[#This Row],[Delivery_Days]] &lt;= 5, "On Time", "Late")</f>
        <v>Late</v>
      </c>
      <c r="G1034" t="s">
        <v>3158</v>
      </c>
      <c r="H1034" t="s">
        <v>3159</v>
      </c>
      <c r="I1034" t="s">
        <v>38</v>
      </c>
      <c r="J1034" t="s">
        <v>27</v>
      </c>
      <c r="K1034" t="s">
        <v>28</v>
      </c>
      <c r="L1034" t="s">
        <v>41</v>
      </c>
      <c r="M1034" t="s">
        <v>30</v>
      </c>
      <c r="N1034" t="s">
        <v>31</v>
      </c>
      <c r="O1034" t="s">
        <v>83</v>
      </c>
      <c r="P1034">
        <v>4</v>
      </c>
      <c r="Q1034">
        <v>541.59</v>
      </c>
      <c r="R1034">
        <v>20</v>
      </c>
      <c r="S1034">
        <v>1733.09</v>
      </c>
      <c r="T1034">
        <v>464.01</v>
      </c>
      <c r="U1034">
        <v>248.26</v>
      </c>
      <c r="V1034" s="10">
        <f>(raw_data[[#This Row],[Profit]] / (raw_data[[#This Row],[Unit_Price]]* raw_data[[#This Row],[Quantity_Sold]]))</f>
        <v>0.1145977584519655</v>
      </c>
      <c r="W1034">
        <v>1</v>
      </c>
      <c r="X1034" t="s">
        <v>33</v>
      </c>
      <c r="Y1034" t="s">
        <v>34</v>
      </c>
      <c r="Z1034">
        <v>19.73</v>
      </c>
      <c r="AA1034">
        <v>5</v>
      </c>
    </row>
    <row r="1035" spans="1:27" x14ac:dyDescent="0.3">
      <c r="A1035" t="s">
        <v>3160</v>
      </c>
      <c r="B1035" s="1">
        <v>45790</v>
      </c>
      <c r="C1035" s="1" t="str">
        <f>TEXT(raw_data[[#This Row],[Order_Date]], "mmm")</f>
        <v>May</v>
      </c>
      <c r="D1035" s="1">
        <v>45797</v>
      </c>
      <c r="E1035" s="6">
        <f>raw_data[[#This Row],[Ship_Date]]-raw_data[[#This Row],[Order_Date]]</f>
        <v>7</v>
      </c>
      <c r="F1035" s="6" t="str">
        <f>IF(raw_data[[#This Row],[Delivery_Days]] &lt;= 5, "On Time", "Late")</f>
        <v>Late</v>
      </c>
      <c r="G1035" t="s">
        <v>3161</v>
      </c>
      <c r="H1035" t="s">
        <v>3162</v>
      </c>
      <c r="I1035" t="s">
        <v>62</v>
      </c>
      <c r="J1035" t="s">
        <v>68</v>
      </c>
      <c r="K1035" t="s">
        <v>57</v>
      </c>
      <c r="L1035" t="s">
        <v>69</v>
      </c>
      <c r="M1035" t="s">
        <v>58</v>
      </c>
      <c r="N1035" t="s">
        <v>31</v>
      </c>
      <c r="O1035" t="s">
        <v>83</v>
      </c>
      <c r="P1035">
        <v>3</v>
      </c>
      <c r="Q1035">
        <v>987.99</v>
      </c>
      <c r="R1035">
        <v>0</v>
      </c>
      <c r="S1035">
        <v>2963.97</v>
      </c>
      <c r="T1035">
        <v>809.94</v>
      </c>
      <c r="U1035">
        <v>534.15</v>
      </c>
      <c r="V1035" s="10">
        <f>(raw_data[[#This Row],[Profit]] / (raw_data[[#This Row],[Unit_Price]]* raw_data[[#This Row],[Quantity_Sold]]))</f>
        <v>0.18021437463941942</v>
      </c>
      <c r="W1035">
        <v>102</v>
      </c>
      <c r="X1035" t="s">
        <v>51</v>
      </c>
      <c r="Y1035" t="s">
        <v>52</v>
      </c>
      <c r="Z1035">
        <v>42.89</v>
      </c>
      <c r="AA1035">
        <v>5</v>
      </c>
    </row>
    <row r="1036" spans="1:27" x14ac:dyDescent="0.3">
      <c r="A1036" t="s">
        <v>3163</v>
      </c>
      <c r="B1036" s="1">
        <v>45847</v>
      </c>
      <c r="C1036" s="1" t="str">
        <f>TEXT(raw_data[[#This Row],[Order_Date]], "mmm")</f>
        <v>Jul</v>
      </c>
      <c r="D1036" s="1">
        <v>45853</v>
      </c>
      <c r="E1036" s="6">
        <f>raw_data[[#This Row],[Ship_Date]]-raw_data[[#This Row],[Order_Date]]</f>
        <v>6</v>
      </c>
      <c r="F1036" s="6" t="str">
        <f>IF(raw_data[[#This Row],[Delivery_Days]] &lt;= 5, "On Time", "Late")</f>
        <v>Late</v>
      </c>
      <c r="G1036" t="s">
        <v>3164</v>
      </c>
      <c r="H1036" t="s">
        <v>3165</v>
      </c>
      <c r="I1036" t="s">
        <v>62</v>
      </c>
      <c r="J1036" t="s">
        <v>94</v>
      </c>
      <c r="K1036" t="s">
        <v>28</v>
      </c>
      <c r="L1036" t="s">
        <v>29</v>
      </c>
      <c r="M1036" t="s">
        <v>48</v>
      </c>
      <c r="N1036" t="s">
        <v>31</v>
      </c>
      <c r="O1036" t="s">
        <v>71</v>
      </c>
      <c r="P1036">
        <v>4</v>
      </c>
      <c r="Q1036">
        <v>970.12</v>
      </c>
      <c r="R1036">
        <v>5</v>
      </c>
      <c r="S1036">
        <v>3686.46</v>
      </c>
      <c r="T1036">
        <v>676.58</v>
      </c>
      <c r="U1036">
        <v>1115.45</v>
      </c>
      <c r="V1036" s="10">
        <f>(raw_data[[#This Row],[Profit]] / (raw_data[[#This Row],[Unit_Price]]* raw_data[[#This Row],[Quantity_Sold]]))</f>
        <v>0.28745155238527192</v>
      </c>
      <c r="W1036">
        <v>272</v>
      </c>
      <c r="X1036" t="s">
        <v>51</v>
      </c>
      <c r="Y1036" t="s">
        <v>79</v>
      </c>
      <c r="Z1036">
        <v>15.24</v>
      </c>
      <c r="AA1036">
        <v>5</v>
      </c>
    </row>
    <row r="1037" spans="1:27" x14ac:dyDescent="0.3">
      <c r="A1037" t="s">
        <v>3166</v>
      </c>
      <c r="B1037" s="1">
        <v>45732</v>
      </c>
      <c r="C1037" s="1" t="str">
        <f>TEXT(raw_data[[#This Row],[Order_Date]], "mmm")</f>
        <v>Mar</v>
      </c>
      <c r="D1037" s="1">
        <v>45733</v>
      </c>
      <c r="E1037" s="6">
        <f>raw_data[[#This Row],[Ship_Date]]-raw_data[[#This Row],[Order_Date]]</f>
        <v>1</v>
      </c>
      <c r="F1037" s="6" t="str">
        <f>IF(raw_data[[#This Row],[Delivery_Days]] &lt;= 5, "On Time", "Late")</f>
        <v>On Time</v>
      </c>
      <c r="G1037" t="s">
        <v>3167</v>
      </c>
      <c r="H1037" t="s">
        <v>3168</v>
      </c>
      <c r="I1037" t="s">
        <v>38</v>
      </c>
      <c r="J1037" t="s">
        <v>39</v>
      </c>
      <c r="K1037" t="s">
        <v>40</v>
      </c>
      <c r="L1037" t="s">
        <v>29</v>
      </c>
      <c r="M1037" t="s">
        <v>70</v>
      </c>
      <c r="N1037" t="s">
        <v>31</v>
      </c>
      <c r="O1037" t="s">
        <v>50</v>
      </c>
      <c r="P1037">
        <v>3</v>
      </c>
      <c r="Q1037">
        <v>1152.06</v>
      </c>
      <c r="R1037">
        <v>5</v>
      </c>
      <c r="S1037">
        <v>3283.37</v>
      </c>
      <c r="T1037">
        <v>833.19</v>
      </c>
      <c r="U1037">
        <v>908.78</v>
      </c>
      <c r="V1037" s="10">
        <f>(raw_data[[#This Row],[Profit]] / (raw_data[[#This Row],[Unit_Price]]* raw_data[[#This Row],[Quantity_Sold]]))</f>
        <v>0.26294348095295961</v>
      </c>
      <c r="W1037">
        <v>273</v>
      </c>
      <c r="X1037" t="s">
        <v>33</v>
      </c>
      <c r="Y1037" t="s">
        <v>34</v>
      </c>
      <c r="Z1037">
        <v>35.64</v>
      </c>
      <c r="AA1037">
        <v>5</v>
      </c>
    </row>
    <row r="1038" spans="1:27" x14ac:dyDescent="0.3">
      <c r="A1038" t="s">
        <v>3169</v>
      </c>
      <c r="B1038" s="1">
        <v>45705</v>
      </c>
      <c r="C1038" s="1" t="str">
        <f>TEXT(raw_data[[#This Row],[Order_Date]], "mmm")</f>
        <v>Feb</v>
      </c>
      <c r="D1038" s="1">
        <v>45710</v>
      </c>
      <c r="E1038" s="6">
        <f>raw_data[[#This Row],[Ship_Date]]-raw_data[[#This Row],[Order_Date]]</f>
        <v>5</v>
      </c>
      <c r="F1038" s="6" t="str">
        <f>IF(raw_data[[#This Row],[Delivery_Days]] &lt;= 5, "On Time", "Late")</f>
        <v>On Time</v>
      </c>
      <c r="G1038" t="s">
        <v>3170</v>
      </c>
      <c r="H1038" t="s">
        <v>3171</v>
      </c>
      <c r="I1038" t="s">
        <v>26</v>
      </c>
      <c r="J1038" t="s">
        <v>98</v>
      </c>
      <c r="K1038" t="s">
        <v>40</v>
      </c>
      <c r="L1038" t="s">
        <v>41</v>
      </c>
      <c r="M1038" t="s">
        <v>137</v>
      </c>
      <c r="N1038" t="s">
        <v>31</v>
      </c>
      <c r="O1038" t="s">
        <v>32</v>
      </c>
      <c r="P1038">
        <v>4</v>
      </c>
      <c r="Q1038">
        <v>1489.15</v>
      </c>
      <c r="R1038">
        <v>10</v>
      </c>
      <c r="S1038">
        <v>5360.94</v>
      </c>
      <c r="T1038">
        <v>936.76</v>
      </c>
      <c r="U1038">
        <v>1988.6</v>
      </c>
      <c r="V1038" s="10">
        <f>(raw_data[[#This Row],[Profit]] / (raw_data[[#This Row],[Unit_Price]]* raw_data[[#This Row],[Quantity_Sold]]))</f>
        <v>0.33384816841822512</v>
      </c>
      <c r="W1038">
        <v>143</v>
      </c>
      <c r="X1038" t="s">
        <v>51</v>
      </c>
      <c r="Y1038" t="s">
        <v>34</v>
      </c>
      <c r="Z1038">
        <v>9.2100000000000009</v>
      </c>
      <c r="AA1038">
        <v>2</v>
      </c>
    </row>
    <row r="1039" spans="1:27" x14ac:dyDescent="0.3">
      <c r="A1039" t="s">
        <v>3172</v>
      </c>
      <c r="B1039" s="1">
        <v>45287</v>
      </c>
      <c r="C1039" s="1" t="str">
        <f>TEXT(raw_data[[#This Row],[Order_Date]], "mmm")</f>
        <v>Dec</v>
      </c>
      <c r="D1039" s="1">
        <v>45292</v>
      </c>
      <c r="E1039" s="6">
        <f>raw_data[[#This Row],[Ship_Date]]-raw_data[[#This Row],[Order_Date]]</f>
        <v>5</v>
      </c>
      <c r="F1039" s="6" t="str">
        <f>IF(raw_data[[#This Row],[Delivery_Days]] &lt;= 5, "On Time", "Late")</f>
        <v>On Time</v>
      </c>
      <c r="G1039" t="s">
        <v>3173</v>
      </c>
      <c r="H1039" t="s">
        <v>3174</v>
      </c>
      <c r="I1039" t="s">
        <v>38</v>
      </c>
      <c r="J1039" t="s">
        <v>27</v>
      </c>
      <c r="K1039" t="s">
        <v>28</v>
      </c>
      <c r="L1039" t="s">
        <v>29</v>
      </c>
      <c r="M1039" t="s">
        <v>30</v>
      </c>
      <c r="N1039" t="s">
        <v>49</v>
      </c>
      <c r="O1039" t="s">
        <v>50</v>
      </c>
      <c r="P1039">
        <v>9</v>
      </c>
      <c r="Q1039">
        <v>1592.64</v>
      </c>
      <c r="R1039">
        <v>5</v>
      </c>
      <c r="S1039">
        <v>13617.07</v>
      </c>
      <c r="T1039">
        <v>976.69</v>
      </c>
      <c r="U1039">
        <v>5266.37</v>
      </c>
      <c r="V1039" s="10">
        <f>(raw_data[[#This Row],[Profit]] / (raw_data[[#This Row],[Unit_Price]]* raw_data[[#This Row],[Quantity_Sold]]))</f>
        <v>0.36741022592815842</v>
      </c>
      <c r="W1039">
        <v>418</v>
      </c>
      <c r="X1039" t="s">
        <v>33</v>
      </c>
      <c r="Y1039" t="s">
        <v>79</v>
      </c>
      <c r="Z1039">
        <v>44.94</v>
      </c>
      <c r="AA1039">
        <v>1</v>
      </c>
    </row>
    <row r="1040" spans="1:27" x14ac:dyDescent="0.3">
      <c r="A1040" t="s">
        <v>3175</v>
      </c>
      <c r="B1040" s="1">
        <v>45343</v>
      </c>
      <c r="C1040" s="1" t="str">
        <f>TEXT(raw_data[[#This Row],[Order_Date]], "mmm")</f>
        <v>Feb</v>
      </c>
      <c r="D1040" s="1">
        <v>45351</v>
      </c>
      <c r="E1040" s="6">
        <f>raw_data[[#This Row],[Ship_Date]]-raw_data[[#This Row],[Order_Date]]</f>
        <v>8</v>
      </c>
      <c r="F1040" s="6" t="str">
        <f>IF(raw_data[[#This Row],[Delivery_Days]] &lt;= 5, "On Time", "Late")</f>
        <v>Late</v>
      </c>
      <c r="G1040" t="s">
        <v>3176</v>
      </c>
      <c r="H1040" t="s">
        <v>3177</v>
      </c>
      <c r="I1040" t="s">
        <v>38</v>
      </c>
      <c r="J1040" t="s">
        <v>27</v>
      </c>
      <c r="K1040" t="s">
        <v>28</v>
      </c>
      <c r="L1040" t="s">
        <v>41</v>
      </c>
      <c r="M1040" t="s">
        <v>64</v>
      </c>
      <c r="N1040" t="s">
        <v>49</v>
      </c>
      <c r="O1040" t="s">
        <v>32</v>
      </c>
      <c r="P1040">
        <v>7</v>
      </c>
      <c r="Q1040">
        <v>591.46</v>
      </c>
      <c r="R1040">
        <v>10</v>
      </c>
      <c r="S1040">
        <v>3726.2</v>
      </c>
      <c r="T1040">
        <v>520.72</v>
      </c>
      <c r="U1040">
        <v>445.66</v>
      </c>
      <c r="V1040" s="10">
        <f>(raw_data[[#This Row],[Profit]] / (raw_data[[#This Row],[Unit_Price]]* raw_data[[#This Row],[Quantity_Sold]]))</f>
        <v>0.10764162290892755</v>
      </c>
      <c r="W1040">
        <v>321</v>
      </c>
      <c r="X1040" t="s">
        <v>33</v>
      </c>
      <c r="Y1040" t="s">
        <v>52</v>
      </c>
      <c r="Z1040">
        <v>17.39</v>
      </c>
      <c r="AA1040">
        <v>2</v>
      </c>
    </row>
    <row r="1041" spans="1:27" x14ac:dyDescent="0.3">
      <c r="A1041" t="s">
        <v>3178</v>
      </c>
      <c r="B1041" s="1">
        <v>45427</v>
      </c>
      <c r="C1041" s="1" t="str">
        <f>TEXT(raw_data[[#This Row],[Order_Date]], "mmm")</f>
        <v>May</v>
      </c>
      <c r="D1041" s="1">
        <v>45432</v>
      </c>
      <c r="E1041" s="6">
        <f>raw_data[[#This Row],[Ship_Date]]-raw_data[[#This Row],[Order_Date]]</f>
        <v>5</v>
      </c>
      <c r="F1041" s="6" t="str">
        <f>IF(raw_data[[#This Row],[Delivery_Days]] &lt;= 5, "On Time", "Late")</f>
        <v>On Time</v>
      </c>
      <c r="G1041" t="s">
        <v>3179</v>
      </c>
      <c r="H1041" t="s">
        <v>3180</v>
      </c>
      <c r="I1041" t="s">
        <v>47</v>
      </c>
      <c r="J1041" t="s">
        <v>90</v>
      </c>
      <c r="K1041" t="s">
        <v>40</v>
      </c>
      <c r="L1041" t="s">
        <v>41</v>
      </c>
      <c r="M1041" t="s">
        <v>58</v>
      </c>
      <c r="N1041" t="s">
        <v>49</v>
      </c>
      <c r="O1041" t="s">
        <v>50</v>
      </c>
      <c r="P1041">
        <v>4</v>
      </c>
      <c r="Q1041">
        <v>1478.26</v>
      </c>
      <c r="R1041">
        <v>5</v>
      </c>
      <c r="S1041">
        <v>5617.39</v>
      </c>
      <c r="T1041">
        <v>974.61</v>
      </c>
      <c r="U1041">
        <v>1913.87</v>
      </c>
      <c r="V1041" s="10">
        <f>(raw_data[[#This Row],[Profit]] / (raw_data[[#This Row],[Unit_Price]]* raw_data[[#This Row],[Quantity_Sold]]))</f>
        <v>0.32366938157022446</v>
      </c>
      <c r="W1041">
        <v>115</v>
      </c>
      <c r="X1041" t="s">
        <v>33</v>
      </c>
      <c r="Y1041" t="s">
        <v>34</v>
      </c>
      <c r="Z1041">
        <v>10.3</v>
      </c>
      <c r="AA1041">
        <v>2</v>
      </c>
    </row>
    <row r="1042" spans="1:27" x14ac:dyDescent="0.3">
      <c r="A1042" t="s">
        <v>3181</v>
      </c>
      <c r="B1042" s="1">
        <v>45689</v>
      </c>
      <c r="C1042" s="1" t="str">
        <f>TEXT(raw_data[[#This Row],[Order_Date]], "mmm")</f>
        <v>Feb</v>
      </c>
      <c r="D1042" s="1">
        <v>45690</v>
      </c>
      <c r="E1042" s="6">
        <f>raw_data[[#This Row],[Ship_Date]]-raw_data[[#This Row],[Order_Date]]</f>
        <v>1</v>
      </c>
      <c r="F1042" s="6" t="str">
        <f>IF(raw_data[[#This Row],[Delivery_Days]] &lt;= 5, "On Time", "Late")</f>
        <v>On Time</v>
      </c>
      <c r="G1042" t="s">
        <v>3182</v>
      </c>
      <c r="H1042" t="s">
        <v>3183</v>
      </c>
      <c r="I1042" t="s">
        <v>38</v>
      </c>
      <c r="J1042" t="s">
        <v>94</v>
      </c>
      <c r="K1042" t="s">
        <v>28</v>
      </c>
      <c r="L1042" t="s">
        <v>69</v>
      </c>
      <c r="M1042" t="s">
        <v>48</v>
      </c>
      <c r="N1042" t="s">
        <v>31</v>
      </c>
      <c r="O1042" t="s">
        <v>32</v>
      </c>
      <c r="P1042">
        <v>2</v>
      </c>
      <c r="Q1042">
        <v>350.16</v>
      </c>
      <c r="R1042">
        <v>5</v>
      </c>
      <c r="S1042">
        <v>665.3</v>
      </c>
      <c r="T1042">
        <v>259.86</v>
      </c>
      <c r="U1042">
        <v>171.57</v>
      </c>
      <c r="V1042" s="10">
        <f>(raw_data[[#This Row],[Profit]] / (raw_data[[#This Row],[Unit_Price]]* raw_data[[#This Row],[Quantity_Sold]]))</f>
        <v>0.24498800548320765</v>
      </c>
      <c r="W1042">
        <v>272</v>
      </c>
      <c r="X1042" t="s">
        <v>33</v>
      </c>
      <c r="Y1042" t="s">
        <v>52</v>
      </c>
      <c r="Z1042">
        <v>42.93</v>
      </c>
      <c r="AA1042">
        <v>4</v>
      </c>
    </row>
    <row r="1043" spans="1:27" x14ac:dyDescent="0.3">
      <c r="A1043" t="s">
        <v>3184</v>
      </c>
      <c r="B1043" s="1">
        <v>45805</v>
      </c>
      <c r="C1043" s="1" t="str">
        <f>TEXT(raw_data[[#This Row],[Order_Date]], "mmm")</f>
        <v>May</v>
      </c>
      <c r="D1043" s="1">
        <v>45809</v>
      </c>
      <c r="E1043" s="6">
        <f>raw_data[[#This Row],[Ship_Date]]-raw_data[[#This Row],[Order_Date]]</f>
        <v>4</v>
      </c>
      <c r="F1043" s="6" t="str">
        <f>IF(raw_data[[#This Row],[Delivery_Days]] &lt;= 5, "On Time", "Late")</f>
        <v>On Time</v>
      </c>
      <c r="G1043" t="s">
        <v>3185</v>
      </c>
      <c r="H1043" t="s">
        <v>3186</v>
      </c>
      <c r="I1043" t="s">
        <v>38</v>
      </c>
      <c r="J1043" t="s">
        <v>27</v>
      </c>
      <c r="K1043" t="s">
        <v>28</v>
      </c>
      <c r="L1043" t="s">
        <v>29</v>
      </c>
      <c r="M1043" t="s">
        <v>127</v>
      </c>
      <c r="N1043" t="s">
        <v>31</v>
      </c>
      <c r="O1043" t="s">
        <v>83</v>
      </c>
      <c r="P1043">
        <v>3</v>
      </c>
      <c r="Q1043">
        <v>462.98</v>
      </c>
      <c r="R1043">
        <v>15</v>
      </c>
      <c r="S1043">
        <v>1180.5999999999999</v>
      </c>
      <c r="T1043">
        <v>292.85000000000002</v>
      </c>
      <c r="U1043">
        <v>433.83</v>
      </c>
      <c r="V1043" s="10">
        <f>(raw_data[[#This Row],[Profit]] / (raw_data[[#This Row],[Unit_Price]]* raw_data[[#This Row],[Quantity_Sold]]))</f>
        <v>0.31234610566331156</v>
      </c>
      <c r="W1043">
        <v>365</v>
      </c>
      <c r="X1043" t="s">
        <v>51</v>
      </c>
      <c r="Y1043" t="s">
        <v>79</v>
      </c>
      <c r="Z1043">
        <v>12.08</v>
      </c>
      <c r="AA1043">
        <v>5</v>
      </c>
    </row>
    <row r="1044" spans="1:27" x14ac:dyDescent="0.3">
      <c r="A1044" t="s">
        <v>3187</v>
      </c>
      <c r="B1044" s="1">
        <v>45435</v>
      </c>
      <c r="C1044" s="1" t="str">
        <f>TEXT(raw_data[[#This Row],[Order_Date]], "mmm")</f>
        <v>May</v>
      </c>
      <c r="D1044" s="1">
        <v>45445</v>
      </c>
      <c r="E1044" s="6">
        <f>raw_data[[#This Row],[Ship_Date]]-raw_data[[#This Row],[Order_Date]]</f>
        <v>10</v>
      </c>
      <c r="F1044" s="6" t="str">
        <f>IF(raw_data[[#This Row],[Delivery_Days]] &lt;= 5, "On Time", "Late")</f>
        <v>Late</v>
      </c>
      <c r="G1044" t="s">
        <v>3188</v>
      </c>
      <c r="H1044" t="s">
        <v>3189</v>
      </c>
      <c r="I1044" t="s">
        <v>38</v>
      </c>
      <c r="J1044" t="s">
        <v>56</v>
      </c>
      <c r="K1044" t="s">
        <v>57</v>
      </c>
      <c r="L1044" t="s">
        <v>75</v>
      </c>
      <c r="M1044" t="s">
        <v>48</v>
      </c>
      <c r="N1044" t="s">
        <v>49</v>
      </c>
      <c r="O1044" t="s">
        <v>71</v>
      </c>
      <c r="P1044">
        <v>8</v>
      </c>
      <c r="Q1044">
        <v>385.66</v>
      </c>
      <c r="R1044">
        <v>10</v>
      </c>
      <c r="S1044">
        <v>2776.75</v>
      </c>
      <c r="T1044">
        <v>267.93</v>
      </c>
      <c r="U1044">
        <v>847.66</v>
      </c>
      <c r="V1044" s="10">
        <f>(raw_data[[#This Row],[Profit]] / (raw_data[[#This Row],[Unit_Price]]* raw_data[[#This Row],[Quantity_Sold]]))</f>
        <v>0.27474329720479174</v>
      </c>
      <c r="W1044">
        <v>207</v>
      </c>
      <c r="X1044" t="s">
        <v>51</v>
      </c>
      <c r="Y1044" t="s">
        <v>79</v>
      </c>
      <c r="Z1044">
        <v>39.770000000000003</v>
      </c>
      <c r="AA1044">
        <v>4</v>
      </c>
    </row>
    <row r="1045" spans="1:27" x14ac:dyDescent="0.3">
      <c r="A1045" t="s">
        <v>3190</v>
      </c>
      <c r="B1045" s="1">
        <v>45225</v>
      </c>
      <c r="C1045" s="1" t="str">
        <f>TEXT(raw_data[[#This Row],[Order_Date]], "mmm")</f>
        <v>Oct</v>
      </c>
      <c r="D1045" s="1">
        <v>45227</v>
      </c>
      <c r="E1045" s="6">
        <f>raw_data[[#This Row],[Ship_Date]]-raw_data[[#This Row],[Order_Date]]</f>
        <v>2</v>
      </c>
      <c r="F1045" s="6" t="str">
        <f>IF(raw_data[[#This Row],[Delivery_Days]] &lt;= 5, "On Time", "Late")</f>
        <v>On Time</v>
      </c>
      <c r="G1045" t="s">
        <v>3191</v>
      </c>
      <c r="H1045" t="s">
        <v>3192</v>
      </c>
      <c r="I1045" t="s">
        <v>47</v>
      </c>
      <c r="J1045" t="s">
        <v>27</v>
      </c>
      <c r="K1045" t="s">
        <v>28</v>
      </c>
      <c r="L1045" t="s">
        <v>29</v>
      </c>
      <c r="M1045" t="s">
        <v>127</v>
      </c>
      <c r="N1045" t="s">
        <v>31</v>
      </c>
      <c r="O1045" t="s">
        <v>83</v>
      </c>
      <c r="P1045">
        <v>4</v>
      </c>
      <c r="Q1045">
        <v>1806.62</v>
      </c>
      <c r="R1045">
        <v>20</v>
      </c>
      <c r="S1045">
        <v>5781.18</v>
      </c>
      <c r="T1045">
        <v>1598.62</v>
      </c>
      <c r="U1045">
        <v>665.6</v>
      </c>
      <c r="V1045" s="10">
        <f>(raw_data[[#This Row],[Profit]] / (raw_data[[#This Row],[Unit_Price]]* raw_data[[#This Row],[Quantity_Sold]]))</f>
        <v>9.2105700147236277E-2</v>
      </c>
      <c r="W1045">
        <v>364</v>
      </c>
      <c r="X1045" t="s">
        <v>33</v>
      </c>
      <c r="Y1045" t="s">
        <v>34</v>
      </c>
      <c r="Z1045">
        <v>28.31</v>
      </c>
      <c r="AA1045">
        <v>5</v>
      </c>
    </row>
    <row r="1046" spans="1:27" x14ac:dyDescent="0.3">
      <c r="A1046" t="s">
        <v>3193</v>
      </c>
      <c r="B1046" s="1">
        <v>45514</v>
      </c>
      <c r="C1046" s="1" t="str">
        <f>TEXT(raw_data[[#This Row],[Order_Date]], "mmm")</f>
        <v>Aug</v>
      </c>
      <c r="D1046" s="1">
        <v>45516</v>
      </c>
      <c r="E1046" s="6">
        <f>raw_data[[#This Row],[Ship_Date]]-raw_data[[#This Row],[Order_Date]]</f>
        <v>2</v>
      </c>
      <c r="F1046" s="6" t="str">
        <f>IF(raw_data[[#This Row],[Delivery_Days]] &lt;= 5, "On Time", "Late")</f>
        <v>On Time</v>
      </c>
      <c r="G1046" t="s">
        <v>3194</v>
      </c>
      <c r="H1046" t="s">
        <v>3195</v>
      </c>
      <c r="I1046" t="s">
        <v>38</v>
      </c>
      <c r="J1046" t="s">
        <v>56</v>
      </c>
      <c r="K1046" t="s">
        <v>57</v>
      </c>
      <c r="L1046" t="s">
        <v>41</v>
      </c>
      <c r="M1046" t="s">
        <v>137</v>
      </c>
      <c r="N1046" t="s">
        <v>49</v>
      </c>
      <c r="O1046" t="s">
        <v>43</v>
      </c>
      <c r="P1046">
        <v>9</v>
      </c>
      <c r="Q1046">
        <v>1820.6</v>
      </c>
      <c r="R1046">
        <v>20</v>
      </c>
      <c r="S1046">
        <v>13108.32</v>
      </c>
      <c r="T1046">
        <v>1389.3</v>
      </c>
      <c r="U1046">
        <v>3105.36</v>
      </c>
      <c r="V1046" s="10">
        <f>(raw_data[[#This Row],[Profit]] / (raw_data[[#This Row],[Unit_Price]]* raw_data[[#This Row],[Quantity_Sold]]))</f>
        <v>0.18951993848181922</v>
      </c>
      <c r="W1046">
        <v>268</v>
      </c>
      <c r="X1046" t="s">
        <v>33</v>
      </c>
      <c r="Y1046" t="s">
        <v>79</v>
      </c>
      <c r="Z1046">
        <v>16.75</v>
      </c>
      <c r="AA1046">
        <v>5</v>
      </c>
    </row>
    <row r="1047" spans="1:27" x14ac:dyDescent="0.3">
      <c r="A1047" t="s">
        <v>3196</v>
      </c>
      <c r="B1047" s="1">
        <v>45655</v>
      </c>
      <c r="C1047" s="1" t="str">
        <f>TEXT(raw_data[[#This Row],[Order_Date]], "mmm")</f>
        <v>Dec</v>
      </c>
      <c r="D1047" s="1">
        <v>45659</v>
      </c>
      <c r="E1047" s="6">
        <f>raw_data[[#This Row],[Ship_Date]]-raw_data[[#This Row],[Order_Date]]</f>
        <v>4</v>
      </c>
      <c r="F1047" s="6" t="str">
        <f>IF(raw_data[[#This Row],[Delivery_Days]] &lt;= 5, "On Time", "Late")</f>
        <v>On Time</v>
      </c>
      <c r="G1047" t="s">
        <v>3197</v>
      </c>
      <c r="H1047" t="s">
        <v>3198</v>
      </c>
      <c r="I1047" t="s">
        <v>26</v>
      </c>
      <c r="J1047" t="s">
        <v>90</v>
      </c>
      <c r="K1047" t="s">
        <v>40</v>
      </c>
      <c r="L1047" t="s">
        <v>41</v>
      </c>
      <c r="M1047" t="s">
        <v>58</v>
      </c>
      <c r="N1047" t="s">
        <v>49</v>
      </c>
      <c r="O1047" t="s">
        <v>83</v>
      </c>
      <c r="P1047">
        <v>4</v>
      </c>
      <c r="Q1047">
        <v>884.06</v>
      </c>
      <c r="R1047">
        <v>5</v>
      </c>
      <c r="S1047">
        <v>3359.43</v>
      </c>
      <c r="T1047">
        <v>743.37</v>
      </c>
      <c r="U1047">
        <v>534.62</v>
      </c>
      <c r="V1047" s="10">
        <f>(raw_data[[#This Row],[Profit]] / (raw_data[[#This Row],[Unit_Price]]* raw_data[[#This Row],[Quantity_Sold]]))</f>
        <v>0.15118317761237926</v>
      </c>
      <c r="W1047">
        <v>226</v>
      </c>
      <c r="X1047" t="s">
        <v>33</v>
      </c>
      <c r="Y1047" t="s">
        <v>79</v>
      </c>
      <c r="Z1047">
        <v>37.44</v>
      </c>
      <c r="AA1047">
        <v>5</v>
      </c>
    </row>
    <row r="1048" spans="1:27" x14ac:dyDescent="0.3">
      <c r="A1048" t="s">
        <v>3199</v>
      </c>
      <c r="B1048" s="1">
        <v>45709</v>
      </c>
      <c r="C1048" s="1" t="str">
        <f>TEXT(raw_data[[#This Row],[Order_Date]], "mmm")</f>
        <v>Feb</v>
      </c>
      <c r="D1048" s="1">
        <v>45710</v>
      </c>
      <c r="E1048" s="6">
        <f>raw_data[[#This Row],[Ship_Date]]-raw_data[[#This Row],[Order_Date]]</f>
        <v>1</v>
      </c>
      <c r="F1048" s="6" t="str">
        <f>IF(raw_data[[#This Row],[Delivery_Days]] &lt;= 5, "On Time", "Late")</f>
        <v>On Time</v>
      </c>
      <c r="G1048" t="s">
        <v>3200</v>
      </c>
      <c r="H1048" t="s">
        <v>3201</v>
      </c>
      <c r="I1048" t="s">
        <v>26</v>
      </c>
      <c r="J1048" t="s">
        <v>27</v>
      </c>
      <c r="K1048" t="s">
        <v>28</v>
      </c>
      <c r="L1048" t="s">
        <v>69</v>
      </c>
      <c r="M1048" t="s">
        <v>150</v>
      </c>
      <c r="N1048" t="s">
        <v>49</v>
      </c>
      <c r="O1048" t="s">
        <v>32</v>
      </c>
      <c r="P1048">
        <v>5</v>
      </c>
      <c r="Q1048">
        <v>371.04</v>
      </c>
      <c r="R1048">
        <v>10</v>
      </c>
      <c r="S1048">
        <v>1669.68</v>
      </c>
      <c r="T1048">
        <v>225.96</v>
      </c>
      <c r="U1048">
        <v>652.86</v>
      </c>
      <c r="V1048" s="10">
        <f>(raw_data[[#This Row],[Profit]] / (raw_data[[#This Row],[Unit_Price]]* raw_data[[#This Row],[Quantity_Sold]]))</f>
        <v>0.35190815006468307</v>
      </c>
      <c r="W1048">
        <v>42</v>
      </c>
      <c r="X1048" t="s">
        <v>51</v>
      </c>
      <c r="Y1048" t="s">
        <v>34</v>
      </c>
      <c r="Z1048">
        <v>39.090000000000003</v>
      </c>
      <c r="AA1048">
        <v>5</v>
      </c>
    </row>
    <row r="1049" spans="1:27" x14ac:dyDescent="0.3">
      <c r="A1049" t="s">
        <v>3202</v>
      </c>
      <c r="B1049" s="1">
        <v>45847</v>
      </c>
      <c r="C1049" s="1" t="str">
        <f>TEXT(raw_data[[#This Row],[Order_Date]], "mmm")</f>
        <v>Jul</v>
      </c>
      <c r="D1049" s="1">
        <v>45856</v>
      </c>
      <c r="E1049" s="6">
        <f>raw_data[[#This Row],[Ship_Date]]-raw_data[[#This Row],[Order_Date]]</f>
        <v>9</v>
      </c>
      <c r="F1049" s="6" t="str">
        <f>IF(raw_data[[#This Row],[Delivery_Days]] &lt;= 5, "On Time", "Late")</f>
        <v>Late</v>
      </c>
      <c r="G1049" t="s">
        <v>3203</v>
      </c>
      <c r="H1049" t="s">
        <v>3204</v>
      </c>
      <c r="I1049" t="s">
        <v>62</v>
      </c>
      <c r="J1049" t="s">
        <v>27</v>
      </c>
      <c r="K1049" t="s">
        <v>28</v>
      </c>
      <c r="L1049" t="s">
        <v>29</v>
      </c>
      <c r="M1049" t="s">
        <v>137</v>
      </c>
      <c r="N1049" t="s">
        <v>49</v>
      </c>
      <c r="O1049" t="s">
        <v>83</v>
      </c>
      <c r="P1049">
        <v>2</v>
      </c>
      <c r="Q1049">
        <v>987.52</v>
      </c>
      <c r="R1049">
        <v>15</v>
      </c>
      <c r="S1049">
        <v>1678.78</v>
      </c>
      <c r="T1049">
        <v>824.67</v>
      </c>
      <c r="U1049">
        <v>276.85000000000002</v>
      </c>
      <c r="V1049" s="10">
        <f>(raw_data[[#This Row],[Profit]] / (raw_data[[#This Row],[Unit_Price]]* raw_data[[#This Row],[Quantity_Sold]]))</f>
        <v>0.14017437621516526</v>
      </c>
      <c r="W1049">
        <v>13</v>
      </c>
      <c r="X1049" t="s">
        <v>33</v>
      </c>
      <c r="Y1049" t="s">
        <v>79</v>
      </c>
      <c r="Z1049">
        <v>19.079999999999998</v>
      </c>
      <c r="AA1049">
        <v>1</v>
      </c>
    </row>
    <row r="1050" spans="1:27" x14ac:dyDescent="0.3">
      <c r="A1050" t="s">
        <v>3205</v>
      </c>
      <c r="B1050" s="1">
        <v>45330</v>
      </c>
      <c r="C1050" s="1" t="str">
        <f>TEXT(raw_data[[#This Row],[Order_Date]], "mmm")</f>
        <v>Feb</v>
      </c>
      <c r="D1050" s="1">
        <v>45340</v>
      </c>
      <c r="E1050" s="6">
        <f>raw_data[[#This Row],[Ship_Date]]-raw_data[[#This Row],[Order_Date]]</f>
        <v>10</v>
      </c>
      <c r="F1050" s="6" t="str">
        <f>IF(raw_data[[#This Row],[Delivery_Days]] &lt;= 5, "On Time", "Late")</f>
        <v>Late</v>
      </c>
      <c r="G1050" t="s">
        <v>3206</v>
      </c>
      <c r="H1050" t="s">
        <v>3207</v>
      </c>
      <c r="I1050" t="s">
        <v>47</v>
      </c>
      <c r="J1050" t="s">
        <v>63</v>
      </c>
      <c r="K1050" t="s">
        <v>28</v>
      </c>
      <c r="L1050" t="s">
        <v>69</v>
      </c>
      <c r="M1050" t="s">
        <v>30</v>
      </c>
      <c r="N1050" t="s">
        <v>31</v>
      </c>
      <c r="O1050" t="s">
        <v>50</v>
      </c>
      <c r="P1050">
        <v>9</v>
      </c>
      <c r="Q1050">
        <v>360.59</v>
      </c>
      <c r="R1050">
        <v>5</v>
      </c>
      <c r="S1050">
        <v>3083.04</v>
      </c>
      <c r="T1050">
        <v>281.3</v>
      </c>
      <c r="U1050">
        <v>677.93</v>
      </c>
      <c r="V1050" s="10">
        <f>(raw_data[[#This Row],[Profit]] / (raw_data[[#This Row],[Unit_Price]]* raw_data[[#This Row],[Quantity_Sold]]))</f>
        <v>0.20889529813792826</v>
      </c>
      <c r="W1050">
        <v>267</v>
      </c>
      <c r="X1050" t="s">
        <v>33</v>
      </c>
      <c r="Y1050" t="s">
        <v>34</v>
      </c>
      <c r="Z1050">
        <v>12.91</v>
      </c>
      <c r="AA1050">
        <v>3</v>
      </c>
    </row>
    <row r="1051" spans="1:27" x14ac:dyDescent="0.3">
      <c r="A1051" t="s">
        <v>3208</v>
      </c>
      <c r="B1051" s="1">
        <v>45928</v>
      </c>
      <c r="C1051" s="1" t="str">
        <f>TEXT(raw_data[[#This Row],[Order_Date]], "mmm")</f>
        <v>Sep</v>
      </c>
      <c r="D1051" s="1">
        <v>45929</v>
      </c>
      <c r="E1051" s="6">
        <f>raw_data[[#This Row],[Ship_Date]]-raw_data[[#This Row],[Order_Date]]</f>
        <v>1</v>
      </c>
      <c r="F1051" s="6" t="str">
        <f>IF(raw_data[[#This Row],[Delivery_Days]] &lt;= 5, "On Time", "Late")</f>
        <v>On Time</v>
      </c>
      <c r="G1051" t="s">
        <v>3209</v>
      </c>
      <c r="H1051" t="s">
        <v>3210</v>
      </c>
      <c r="I1051" t="s">
        <v>26</v>
      </c>
      <c r="J1051" t="s">
        <v>39</v>
      </c>
      <c r="K1051" t="s">
        <v>40</v>
      </c>
      <c r="L1051" t="s">
        <v>69</v>
      </c>
      <c r="M1051" t="s">
        <v>48</v>
      </c>
      <c r="N1051" t="s">
        <v>49</v>
      </c>
      <c r="O1051" t="s">
        <v>43</v>
      </c>
      <c r="P1051">
        <v>9</v>
      </c>
      <c r="Q1051">
        <v>964.31</v>
      </c>
      <c r="R1051">
        <v>15</v>
      </c>
      <c r="S1051">
        <v>7376.97</v>
      </c>
      <c r="T1051">
        <v>713.78</v>
      </c>
      <c r="U1051">
        <v>1916.55</v>
      </c>
      <c r="V1051" s="10">
        <f>(raw_data[[#This Row],[Profit]] / (raw_data[[#This Row],[Unit_Price]]* raw_data[[#This Row],[Quantity_Sold]]))</f>
        <v>0.22083147535543551</v>
      </c>
      <c r="W1051">
        <v>453</v>
      </c>
      <c r="X1051" t="s">
        <v>33</v>
      </c>
      <c r="Y1051" t="s">
        <v>79</v>
      </c>
      <c r="Z1051">
        <v>20.54</v>
      </c>
      <c r="AA1051">
        <v>3</v>
      </c>
    </row>
    <row r="1052" spans="1:27" x14ac:dyDescent="0.3">
      <c r="A1052" t="s">
        <v>3211</v>
      </c>
      <c r="B1052" s="1">
        <v>45547</v>
      </c>
      <c r="C1052" s="1" t="str">
        <f>TEXT(raw_data[[#This Row],[Order_Date]], "mmm")</f>
        <v>Sep</v>
      </c>
      <c r="D1052" s="1">
        <v>45549</v>
      </c>
      <c r="E1052" s="6">
        <f>raw_data[[#This Row],[Ship_Date]]-raw_data[[#This Row],[Order_Date]]</f>
        <v>2</v>
      </c>
      <c r="F1052" s="6" t="str">
        <f>IF(raw_data[[#This Row],[Delivery_Days]] &lt;= 5, "On Time", "Late")</f>
        <v>On Time</v>
      </c>
      <c r="G1052" t="s">
        <v>3212</v>
      </c>
      <c r="H1052" t="s">
        <v>3213</v>
      </c>
      <c r="I1052" t="s">
        <v>38</v>
      </c>
      <c r="J1052" t="s">
        <v>27</v>
      </c>
      <c r="K1052" t="s">
        <v>28</v>
      </c>
      <c r="L1052" t="s">
        <v>69</v>
      </c>
      <c r="M1052" t="s">
        <v>42</v>
      </c>
      <c r="N1052" t="s">
        <v>31</v>
      </c>
      <c r="O1052" t="s">
        <v>71</v>
      </c>
      <c r="P1052">
        <v>3</v>
      </c>
      <c r="Q1052">
        <v>586.4</v>
      </c>
      <c r="R1052">
        <v>15</v>
      </c>
      <c r="S1052">
        <v>1495.32</v>
      </c>
      <c r="T1052">
        <v>418.29</v>
      </c>
      <c r="U1052">
        <v>428.68</v>
      </c>
      <c r="V1052" s="10">
        <f>(raw_data[[#This Row],[Profit]] / (raw_data[[#This Row],[Unit_Price]]* raw_data[[#This Row],[Quantity_Sold]]))</f>
        <v>0.24367894497498865</v>
      </c>
      <c r="W1052">
        <v>408</v>
      </c>
      <c r="X1052" t="s">
        <v>51</v>
      </c>
      <c r="Y1052" t="s">
        <v>52</v>
      </c>
      <c r="Z1052">
        <v>15.25</v>
      </c>
      <c r="AA1052">
        <v>3</v>
      </c>
    </row>
    <row r="1053" spans="1:27" x14ac:dyDescent="0.3">
      <c r="A1053" t="s">
        <v>3214</v>
      </c>
      <c r="B1053" s="1">
        <v>45896</v>
      </c>
      <c r="C1053" s="1" t="str">
        <f>TEXT(raw_data[[#This Row],[Order_Date]], "mmm")</f>
        <v>Aug</v>
      </c>
      <c r="D1053" s="1">
        <v>45897</v>
      </c>
      <c r="E1053" s="6">
        <f>raw_data[[#This Row],[Ship_Date]]-raw_data[[#This Row],[Order_Date]]</f>
        <v>1</v>
      </c>
      <c r="F1053" s="6" t="str">
        <f>IF(raw_data[[#This Row],[Delivery_Days]] &lt;= 5, "On Time", "Late")</f>
        <v>On Time</v>
      </c>
      <c r="G1053" t="s">
        <v>3215</v>
      </c>
      <c r="H1053" t="s">
        <v>3216</v>
      </c>
      <c r="I1053" t="s">
        <v>26</v>
      </c>
      <c r="J1053" t="s">
        <v>94</v>
      </c>
      <c r="K1053" t="s">
        <v>28</v>
      </c>
      <c r="L1053" t="s">
        <v>29</v>
      </c>
      <c r="M1053" t="s">
        <v>117</v>
      </c>
      <c r="N1053" t="s">
        <v>31</v>
      </c>
      <c r="O1053" t="s">
        <v>32</v>
      </c>
      <c r="P1053">
        <v>3</v>
      </c>
      <c r="Q1053">
        <v>654.75</v>
      </c>
      <c r="R1053">
        <v>20</v>
      </c>
      <c r="S1053">
        <v>1571.4</v>
      </c>
      <c r="T1053">
        <v>466.57</v>
      </c>
      <c r="U1053">
        <v>451.63</v>
      </c>
      <c r="V1053" s="10">
        <f>(raw_data[[#This Row],[Profit]] / (raw_data[[#This Row],[Unit_Price]]* raw_data[[#This Row],[Quantity_Sold]]))</f>
        <v>0.22992490772559501</v>
      </c>
      <c r="W1053">
        <v>208</v>
      </c>
      <c r="X1053" t="s">
        <v>33</v>
      </c>
      <c r="Y1053" t="s">
        <v>34</v>
      </c>
      <c r="Z1053">
        <v>23.46</v>
      </c>
      <c r="AA1053">
        <v>5</v>
      </c>
    </row>
    <row r="1054" spans="1:27" x14ac:dyDescent="0.3">
      <c r="A1054" t="s">
        <v>3217</v>
      </c>
      <c r="B1054" s="1">
        <v>45378</v>
      </c>
      <c r="C1054" s="1" t="str">
        <f>TEXT(raw_data[[#This Row],[Order_Date]], "mmm")</f>
        <v>Mar</v>
      </c>
      <c r="D1054" s="1">
        <v>45379</v>
      </c>
      <c r="E1054" s="6">
        <f>raw_data[[#This Row],[Ship_Date]]-raw_data[[#This Row],[Order_Date]]</f>
        <v>1</v>
      </c>
      <c r="F1054" s="6" t="str">
        <f>IF(raw_data[[#This Row],[Delivery_Days]] &lt;= 5, "On Time", "Late")</f>
        <v>On Time</v>
      </c>
      <c r="G1054" t="s">
        <v>3218</v>
      </c>
      <c r="H1054" t="s">
        <v>3219</v>
      </c>
      <c r="I1054" t="s">
        <v>62</v>
      </c>
      <c r="J1054" t="s">
        <v>98</v>
      </c>
      <c r="K1054" t="s">
        <v>40</v>
      </c>
      <c r="L1054" t="s">
        <v>69</v>
      </c>
      <c r="M1054" t="s">
        <v>58</v>
      </c>
      <c r="N1054" t="s">
        <v>49</v>
      </c>
      <c r="O1054" t="s">
        <v>32</v>
      </c>
      <c r="P1054">
        <v>9</v>
      </c>
      <c r="Q1054">
        <v>1556.11</v>
      </c>
      <c r="R1054">
        <v>5</v>
      </c>
      <c r="S1054">
        <v>13304.74</v>
      </c>
      <c r="T1054">
        <v>992.38</v>
      </c>
      <c r="U1054">
        <v>4819.8900000000003</v>
      </c>
      <c r="V1054" s="10">
        <f>(raw_data[[#This Row],[Profit]] / (raw_data[[#This Row],[Unit_Price]]* raw_data[[#This Row],[Quantity_Sold]]))</f>
        <v>0.34415519039999315</v>
      </c>
      <c r="W1054">
        <v>443</v>
      </c>
      <c r="X1054" t="s">
        <v>51</v>
      </c>
      <c r="Y1054" t="s">
        <v>79</v>
      </c>
      <c r="Z1054">
        <v>42.57</v>
      </c>
      <c r="AA1054">
        <v>1</v>
      </c>
    </row>
    <row r="1055" spans="1:27" x14ac:dyDescent="0.3">
      <c r="A1055" t="s">
        <v>3220</v>
      </c>
      <c r="B1055" s="1">
        <v>45756</v>
      </c>
      <c r="C1055" s="1" t="str">
        <f>TEXT(raw_data[[#This Row],[Order_Date]], "mmm")</f>
        <v>Apr</v>
      </c>
      <c r="D1055" s="1">
        <v>45764</v>
      </c>
      <c r="E1055" s="6">
        <f>raw_data[[#This Row],[Ship_Date]]-raw_data[[#This Row],[Order_Date]]</f>
        <v>8</v>
      </c>
      <c r="F1055" s="6" t="str">
        <f>IF(raw_data[[#This Row],[Delivery_Days]] &lt;= 5, "On Time", "Late")</f>
        <v>Late</v>
      </c>
      <c r="G1055" t="s">
        <v>3221</v>
      </c>
      <c r="H1055" t="s">
        <v>3222</v>
      </c>
      <c r="I1055" t="s">
        <v>38</v>
      </c>
      <c r="J1055" t="s">
        <v>39</v>
      </c>
      <c r="K1055" t="s">
        <v>40</v>
      </c>
      <c r="L1055" t="s">
        <v>69</v>
      </c>
      <c r="M1055" t="s">
        <v>30</v>
      </c>
      <c r="N1055" t="s">
        <v>49</v>
      </c>
      <c r="O1055" t="s">
        <v>50</v>
      </c>
      <c r="P1055">
        <v>3</v>
      </c>
      <c r="Q1055">
        <v>1926.2</v>
      </c>
      <c r="R1055">
        <v>20</v>
      </c>
      <c r="S1055">
        <v>4622.88</v>
      </c>
      <c r="T1055">
        <v>1703.79</v>
      </c>
      <c r="U1055">
        <v>533.78</v>
      </c>
      <c r="V1055" s="10">
        <f>(raw_data[[#This Row],[Profit]] / (raw_data[[#This Row],[Unit_Price]]* raw_data[[#This Row],[Quantity_Sold]]))</f>
        <v>9.2371854774512846E-2</v>
      </c>
      <c r="W1055">
        <v>367</v>
      </c>
      <c r="X1055" t="s">
        <v>33</v>
      </c>
      <c r="Y1055" t="s">
        <v>52</v>
      </c>
      <c r="Z1055">
        <v>34.15</v>
      </c>
      <c r="AA1055">
        <v>4</v>
      </c>
    </row>
    <row r="1056" spans="1:27" x14ac:dyDescent="0.3">
      <c r="A1056" t="s">
        <v>3223</v>
      </c>
      <c r="B1056" s="1">
        <v>45593</v>
      </c>
      <c r="C1056" s="1" t="str">
        <f>TEXT(raw_data[[#This Row],[Order_Date]], "mmm")</f>
        <v>Oct</v>
      </c>
      <c r="D1056" s="1">
        <v>45598</v>
      </c>
      <c r="E1056" s="6">
        <f>raw_data[[#This Row],[Ship_Date]]-raw_data[[#This Row],[Order_Date]]</f>
        <v>5</v>
      </c>
      <c r="F1056" s="6" t="str">
        <f>IF(raw_data[[#This Row],[Delivery_Days]] &lt;= 5, "On Time", "Late")</f>
        <v>On Time</v>
      </c>
      <c r="G1056" t="s">
        <v>3224</v>
      </c>
      <c r="H1056" t="s">
        <v>3225</v>
      </c>
      <c r="I1056" t="s">
        <v>38</v>
      </c>
      <c r="J1056" t="s">
        <v>63</v>
      </c>
      <c r="K1056" t="s">
        <v>28</v>
      </c>
      <c r="L1056" t="s">
        <v>41</v>
      </c>
      <c r="M1056" t="s">
        <v>127</v>
      </c>
      <c r="N1056" t="s">
        <v>31</v>
      </c>
      <c r="O1056" t="s">
        <v>50</v>
      </c>
      <c r="P1056">
        <v>3</v>
      </c>
      <c r="Q1056">
        <v>1362.35</v>
      </c>
      <c r="R1056">
        <v>15</v>
      </c>
      <c r="S1056">
        <v>3473.99</v>
      </c>
      <c r="T1056">
        <v>1070.43</v>
      </c>
      <c r="U1056">
        <v>744.4</v>
      </c>
      <c r="V1056" s="10">
        <f>(raw_data[[#This Row],[Profit]] / (raw_data[[#This Row],[Unit_Price]]* raw_data[[#This Row],[Quantity_Sold]]))</f>
        <v>0.18213625964938038</v>
      </c>
      <c r="W1056">
        <v>152</v>
      </c>
      <c r="X1056" t="s">
        <v>33</v>
      </c>
      <c r="Y1056" t="s">
        <v>34</v>
      </c>
      <c r="Z1056">
        <v>15.92</v>
      </c>
      <c r="AA1056">
        <v>4</v>
      </c>
    </row>
    <row r="1057" spans="1:27" x14ac:dyDescent="0.3">
      <c r="A1057" t="s">
        <v>3226</v>
      </c>
      <c r="B1057" s="1">
        <v>45805</v>
      </c>
      <c r="C1057" s="1" t="str">
        <f>TEXT(raw_data[[#This Row],[Order_Date]], "mmm")</f>
        <v>May</v>
      </c>
      <c r="D1057" s="1">
        <v>45810</v>
      </c>
      <c r="E1057" s="6">
        <f>raw_data[[#This Row],[Ship_Date]]-raw_data[[#This Row],[Order_Date]]</f>
        <v>5</v>
      </c>
      <c r="F1057" s="6" t="str">
        <f>IF(raw_data[[#This Row],[Delivery_Days]] &lt;= 5, "On Time", "Late")</f>
        <v>On Time</v>
      </c>
      <c r="G1057" t="s">
        <v>3227</v>
      </c>
      <c r="H1057" t="s">
        <v>3228</v>
      </c>
      <c r="I1057" t="s">
        <v>26</v>
      </c>
      <c r="J1057" t="s">
        <v>90</v>
      </c>
      <c r="K1057" t="s">
        <v>40</v>
      </c>
      <c r="L1057" t="s">
        <v>69</v>
      </c>
      <c r="M1057" t="s">
        <v>42</v>
      </c>
      <c r="N1057" t="s">
        <v>31</v>
      </c>
      <c r="O1057" t="s">
        <v>32</v>
      </c>
      <c r="P1057">
        <v>2</v>
      </c>
      <c r="Q1057">
        <v>890.23</v>
      </c>
      <c r="R1057">
        <v>10</v>
      </c>
      <c r="S1057">
        <v>1602.41</v>
      </c>
      <c r="T1057">
        <v>790.73</v>
      </c>
      <c r="U1057">
        <v>179.1</v>
      </c>
      <c r="V1057" s="10">
        <f>(raw_data[[#This Row],[Profit]] / (raw_data[[#This Row],[Unit_Price]]* raw_data[[#This Row],[Quantity_Sold]]))</f>
        <v>0.10059198184738775</v>
      </c>
      <c r="W1057">
        <v>420</v>
      </c>
      <c r="X1057" t="s">
        <v>51</v>
      </c>
      <c r="Y1057" t="s">
        <v>79</v>
      </c>
      <c r="Z1057">
        <v>47.55</v>
      </c>
      <c r="AA1057">
        <v>4</v>
      </c>
    </row>
    <row r="1058" spans="1:27" x14ac:dyDescent="0.3">
      <c r="A1058" t="s">
        <v>3229</v>
      </c>
      <c r="B1058" s="1">
        <v>45277</v>
      </c>
      <c r="C1058" s="1" t="str">
        <f>TEXT(raw_data[[#This Row],[Order_Date]], "mmm")</f>
        <v>Dec</v>
      </c>
      <c r="D1058" s="1">
        <v>45281</v>
      </c>
      <c r="E1058" s="6">
        <f>raw_data[[#This Row],[Ship_Date]]-raw_data[[#This Row],[Order_Date]]</f>
        <v>4</v>
      </c>
      <c r="F1058" s="6" t="str">
        <f>IF(raw_data[[#This Row],[Delivery_Days]] &lt;= 5, "On Time", "Late")</f>
        <v>On Time</v>
      </c>
      <c r="G1058" t="s">
        <v>3230</v>
      </c>
      <c r="H1058" t="s">
        <v>3231</v>
      </c>
      <c r="I1058" t="s">
        <v>62</v>
      </c>
      <c r="J1058" t="s">
        <v>90</v>
      </c>
      <c r="K1058" t="s">
        <v>40</v>
      </c>
      <c r="L1058" t="s">
        <v>69</v>
      </c>
      <c r="M1058" t="s">
        <v>117</v>
      </c>
      <c r="N1058" t="s">
        <v>31</v>
      </c>
      <c r="O1058" t="s">
        <v>83</v>
      </c>
      <c r="P1058">
        <v>1</v>
      </c>
      <c r="Q1058">
        <v>1527.43</v>
      </c>
      <c r="R1058">
        <v>5</v>
      </c>
      <c r="S1058">
        <v>1451.06</v>
      </c>
      <c r="T1058">
        <v>1101.25</v>
      </c>
      <c r="U1058">
        <v>404.87</v>
      </c>
      <c r="V1058" s="10">
        <f>(raw_data[[#This Row],[Profit]] / (raw_data[[#This Row],[Unit_Price]]* raw_data[[#This Row],[Quantity_Sold]]))</f>
        <v>0.26506615687789292</v>
      </c>
      <c r="W1058">
        <v>349</v>
      </c>
      <c r="X1058" t="s">
        <v>33</v>
      </c>
      <c r="Y1058" t="s">
        <v>79</v>
      </c>
      <c r="Z1058">
        <v>13.63</v>
      </c>
      <c r="AA1058">
        <v>1</v>
      </c>
    </row>
    <row r="1059" spans="1:27" x14ac:dyDescent="0.3">
      <c r="A1059" t="s">
        <v>3232</v>
      </c>
      <c r="B1059" s="1">
        <v>45294</v>
      </c>
      <c r="C1059" s="1" t="str">
        <f>TEXT(raw_data[[#This Row],[Order_Date]], "mmm")</f>
        <v>Jan</v>
      </c>
      <c r="D1059" s="1">
        <v>45303</v>
      </c>
      <c r="E1059" s="6">
        <f>raw_data[[#This Row],[Ship_Date]]-raw_data[[#This Row],[Order_Date]]</f>
        <v>9</v>
      </c>
      <c r="F1059" s="6" t="str">
        <f>IF(raw_data[[#This Row],[Delivery_Days]] &lt;= 5, "On Time", "Late")</f>
        <v>Late</v>
      </c>
      <c r="G1059" t="s">
        <v>3233</v>
      </c>
      <c r="H1059" t="s">
        <v>3234</v>
      </c>
      <c r="I1059" t="s">
        <v>26</v>
      </c>
      <c r="J1059" t="s">
        <v>27</v>
      </c>
      <c r="K1059" t="s">
        <v>28</v>
      </c>
      <c r="L1059" t="s">
        <v>75</v>
      </c>
      <c r="M1059" t="s">
        <v>48</v>
      </c>
      <c r="N1059" t="s">
        <v>49</v>
      </c>
      <c r="O1059" t="s">
        <v>32</v>
      </c>
      <c r="P1059">
        <v>5</v>
      </c>
      <c r="Q1059">
        <v>650.07000000000005</v>
      </c>
      <c r="R1059">
        <v>10</v>
      </c>
      <c r="S1059">
        <v>2925.32</v>
      </c>
      <c r="T1059">
        <v>490.08</v>
      </c>
      <c r="U1059">
        <v>719.96</v>
      </c>
      <c r="V1059" s="10">
        <f>(raw_data[[#This Row],[Profit]] / (raw_data[[#This Row],[Unit_Price]]* raw_data[[#This Row],[Quantity_Sold]]))</f>
        <v>0.22150229975233435</v>
      </c>
      <c r="W1059">
        <v>188</v>
      </c>
      <c r="X1059" t="s">
        <v>33</v>
      </c>
      <c r="Y1059" t="s">
        <v>52</v>
      </c>
      <c r="Z1059">
        <v>36.380000000000003</v>
      </c>
      <c r="AA1059">
        <v>5</v>
      </c>
    </row>
    <row r="1060" spans="1:27" x14ac:dyDescent="0.3">
      <c r="A1060" t="s">
        <v>3235</v>
      </c>
      <c r="B1060" s="1">
        <v>45830</v>
      </c>
      <c r="C1060" s="1" t="str">
        <f>TEXT(raw_data[[#This Row],[Order_Date]], "mmm")</f>
        <v>Jun</v>
      </c>
      <c r="D1060" s="1">
        <v>45831</v>
      </c>
      <c r="E1060" s="6">
        <f>raw_data[[#This Row],[Ship_Date]]-raw_data[[#This Row],[Order_Date]]</f>
        <v>1</v>
      </c>
      <c r="F1060" s="6" t="str">
        <f>IF(raw_data[[#This Row],[Delivery_Days]] &lt;= 5, "On Time", "Late")</f>
        <v>On Time</v>
      </c>
      <c r="G1060" t="s">
        <v>3236</v>
      </c>
      <c r="H1060" t="s">
        <v>3237</v>
      </c>
      <c r="I1060" t="s">
        <v>62</v>
      </c>
      <c r="J1060" t="s">
        <v>90</v>
      </c>
      <c r="K1060" t="s">
        <v>40</v>
      </c>
      <c r="L1060" t="s">
        <v>69</v>
      </c>
      <c r="M1060" t="s">
        <v>117</v>
      </c>
      <c r="N1060" t="s">
        <v>49</v>
      </c>
      <c r="O1060" t="s">
        <v>43</v>
      </c>
      <c r="P1060">
        <v>3</v>
      </c>
      <c r="Q1060">
        <v>1464.71</v>
      </c>
      <c r="R1060">
        <v>15</v>
      </c>
      <c r="S1060">
        <v>3735.01</v>
      </c>
      <c r="T1060">
        <v>1146.9100000000001</v>
      </c>
      <c r="U1060">
        <v>810.39</v>
      </c>
      <c r="V1060" s="10">
        <f>(raw_data[[#This Row],[Profit]] / (raw_data[[#This Row],[Unit_Price]]* raw_data[[#This Row],[Quantity_Sold]]))</f>
        <v>0.18442558595216799</v>
      </c>
      <c r="W1060">
        <v>351</v>
      </c>
      <c r="X1060" t="s">
        <v>33</v>
      </c>
      <c r="Y1060" t="s">
        <v>79</v>
      </c>
      <c r="Z1060">
        <v>15.75</v>
      </c>
      <c r="AA1060">
        <v>2</v>
      </c>
    </row>
    <row r="1061" spans="1:27" x14ac:dyDescent="0.3">
      <c r="A1061" t="s">
        <v>3238</v>
      </c>
      <c r="B1061" s="1">
        <v>45549</v>
      </c>
      <c r="C1061" s="1" t="str">
        <f>TEXT(raw_data[[#This Row],[Order_Date]], "mmm")</f>
        <v>Sep</v>
      </c>
      <c r="D1061" s="1">
        <v>45551</v>
      </c>
      <c r="E1061" s="6">
        <f>raw_data[[#This Row],[Ship_Date]]-raw_data[[#This Row],[Order_Date]]</f>
        <v>2</v>
      </c>
      <c r="F1061" s="6" t="str">
        <f>IF(raw_data[[#This Row],[Delivery_Days]] &lt;= 5, "On Time", "Late")</f>
        <v>On Time</v>
      </c>
      <c r="G1061" t="s">
        <v>3239</v>
      </c>
      <c r="H1061" t="s">
        <v>3240</v>
      </c>
      <c r="I1061" t="s">
        <v>47</v>
      </c>
      <c r="J1061" t="s">
        <v>56</v>
      </c>
      <c r="K1061" t="s">
        <v>57</v>
      </c>
      <c r="L1061" t="s">
        <v>69</v>
      </c>
      <c r="M1061" t="s">
        <v>137</v>
      </c>
      <c r="N1061" t="s">
        <v>49</v>
      </c>
      <c r="O1061" t="s">
        <v>71</v>
      </c>
      <c r="P1061">
        <v>5</v>
      </c>
      <c r="Q1061">
        <v>1665.62</v>
      </c>
      <c r="R1061">
        <v>20</v>
      </c>
      <c r="S1061">
        <v>6662.48</v>
      </c>
      <c r="T1061">
        <v>1156.81</v>
      </c>
      <c r="U1061">
        <v>2035.24</v>
      </c>
      <c r="V1061" s="10">
        <f>(raw_data[[#This Row],[Profit]] / (raw_data[[#This Row],[Unit_Price]]* raw_data[[#This Row],[Quantity_Sold]]))</f>
        <v>0.24438227206685803</v>
      </c>
      <c r="W1061">
        <v>412</v>
      </c>
      <c r="X1061" t="s">
        <v>33</v>
      </c>
      <c r="Y1061" t="s">
        <v>34</v>
      </c>
      <c r="Z1061">
        <v>9.26</v>
      </c>
      <c r="AA1061">
        <v>5</v>
      </c>
    </row>
    <row r="1062" spans="1:27" x14ac:dyDescent="0.3">
      <c r="A1062" t="s">
        <v>3241</v>
      </c>
      <c r="B1062" s="1">
        <v>45690</v>
      </c>
      <c r="C1062" s="1" t="str">
        <f>TEXT(raw_data[[#This Row],[Order_Date]], "mmm")</f>
        <v>Feb</v>
      </c>
      <c r="D1062" s="1">
        <v>45692</v>
      </c>
      <c r="E1062" s="6">
        <f>raw_data[[#This Row],[Ship_Date]]-raw_data[[#This Row],[Order_Date]]</f>
        <v>2</v>
      </c>
      <c r="F1062" s="6" t="str">
        <f>IF(raw_data[[#This Row],[Delivery_Days]] &lt;= 5, "On Time", "Late")</f>
        <v>On Time</v>
      </c>
      <c r="G1062" t="s">
        <v>3242</v>
      </c>
      <c r="H1062" t="s">
        <v>3243</v>
      </c>
      <c r="I1062" t="s">
        <v>38</v>
      </c>
      <c r="J1062" t="s">
        <v>98</v>
      </c>
      <c r="K1062" t="s">
        <v>40</v>
      </c>
      <c r="L1062" t="s">
        <v>75</v>
      </c>
      <c r="M1062" t="s">
        <v>70</v>
      </c>
      <c r="N1062" t="s">
        <v>31</v>
      </c>
      <c r="O1062" t="s">
        <v>71</v>
      </c>
      <c r="P1062">
        <v>10</v>
      </c>
      <c r="Q1062">
        <v>1111.54</v>
      </c>
      <c r="R1062">
        <v>5</v>
      </c>
      <c r="S1062">
        <v>10559.63</v>
      </c>
      <c r="T1062">
        <v>747.32</v>
      </c>
      <c r="U1062">
        <v>3460.09</v>
      </c>
      <c r="V1062" s="10">
        <f>(raw_data[[#This Row],[Profit]] / (raw_data[[#This Row],[Unit_Price]]* raw_data[[#This Row],[Quantity_Sold]]))</f>
        <v>0.31128794285405836</v>
      </c>
      <c r="W1062">
        <v>68</v>
      </c>
      <c r="X1062" t="s">
        <v>51</v>
      </c>
      <c r="Y1062" t="s">
        <v>52</v>
      </c>
      <c r="Z1062">
        <v>19.54</v>
      </c>
      <c r="AA1062">
        <v>2</v>
      </c>
    </row>
    <row r="1063" spans="1:27" x14ac:dyDescent="0.3">
      <c r="A1063" t="s">
        <v>3244</v>
      </c>
      <c r="B1063" s="1">
        <v>45905</v>
      </c>
      <c r="C1063" s="1" t="str">
        <f>TEXT(raw_data[[#This Row],[Order_Date]], "mmm")</f>
        <v>Sep</v>
      </c>
      <c r="D1063" s="1">
        <v>45913</v>
      </c>
      <c r="E1063" s="6">
        <f>raw_data[[#This Row],[Ship_Date]]-raw_data[[#This Row],[Order_Date]]</f>
        <v>8</v>
      </c>
      <c r="F1063" s="6" t="str">
        <f>IF(raw_data[[#This Row],[Delivery_Days]] &lt;= 5, "On Time", "Late")</f>
        <v>Late</v>
      </c>
      <c r="G1063" t="s">
        <v>3245</v>
      </c>
      <c r="H1063" t="s">
        <v>3246</v>
      </c>
      <c r="I1063" t="s">
        <v>62</v>
      </c>
      <c r="J1063" t="s">
        <v>39</v>
      </c>
      <c r="K1063" t="s">
        <v>40</v>
      </c>
      <c r="L1063" t="s">
        <v>75</v>
      </c>
      <c r="M1063" t="s">
        <v>58</v>
      </c>
      <c r="N1063" t="s">
        <v>31</v>
      </c>
      <c r="O1063" t="s">
        <v>32</v>
      </c>
      <c r="P1063">
        <v>2</v>
      </c>
      <c r="Q1063">
        <v>1460.55</v>
      </c>
      <c r="R1063">
        <v>20</v>
      </c>
      <c r="S1063">
        <v>2336.88</v>
      </c>
      <c r="T1063">
        <v>1209.93</v>
      </c>
      <c r="U1063">
        <v>400.99</v>
      </c>
      <c r="V1063" s="10">
        <f>(raw_data[[#This Row],[Profit]] / (raw_data[[#This Row],[Unit_Price]]* raw_data[[#This Row],[Quantity_Sold]]))</f>
        <v>0.13727362979699428</v>
      </c>
      <c r="W1063">
        <v>236</v>
      </c>
      <c r="X1063" t="s">
        <v>51</v>
      </c>
      <c r="Y1063" t="s">
        <v>52</v>
      </c>
      <c r="Z1063">
        <v>37.409999999999997</v>
      </c>
      <c r="AA1063">
        <v>5</v>
      </c>
    </row>
    <row r="1064" spans="1:27" x14ac:dyDescent="0.3">
      <c r="A1064" t="s">
        <v>3247</v>
      </c>
      <c r="B1064" s="1">
        <v>45567</v>
      </c>
      <c r="C1064" s="1" t="str">
        <f>TEXT(raw_data[[#This Row],[Order_Date]], "mmm")</f>
        <v>Oct</v>
      </c>
      <c r="D1064" s="1">
        <v>45573</v>
      </c>
      <c r="E1064" s="6">
        <f>raw_data[[#This Row],[Ship_Date]]-raw_data[[#This Row],[Order_Date]]</f>
        <v>6</v>
      </c>
      <c r="F1064" s="6" t="str">
        <f>IF(raw_data[[#This Row],[Delivery_Days]] &lt;= 5, "On Time", "Late")</f>
        <v>Late</v>
      </c>
      <c r="G1064" t="s">
        <v>3248</v>
      </c>
      <c r="H1064" t="s">
        <v>3249</v>
      </c>
      <c r="I1064" t="s">
        <v>47</v>
      </c>
      <c r="J1064" t="s">
        <v>39</v>
      </c>
      <c r="K1064" t="s">
        <v>40</v>
      </c>
      <c r="L1064" t="s">
        <v>29</v>
      </c>
      <c r="M1064" t="s">
        <v>127</v>
      </c>
      <c r="N1064" t="s">
        <v>49</v>
      </c>
      <c r="O1064" t="s">
        <v>83</v>
      </c>
      <c r="P1064">
        <v>1</v>
      </c>
      <c r="Q1064">
        <v>456.97</v>
      </c>
      <c r="R1064">
        <v>0</v>
      </c>
      <c r="S1064">
        <v>456.97</v>
      </c>
      <c r="T1064">
        <v>354.53</v>
      </c>
      <c r="U1064">
        <v>102.44</v>
      </c>
      <c r="V1064" s="10">
        <f>(raw_data[[#This Row],[Profit]] / (raw_data[[#This Row],[Unit_Price]]* raw_data[[#This Row],[Quantity_Sold]]))</f>
        <v>0.22417226513775521</v>
      </c>
      <c r="W1064">
        <v>65</v>
      </c>
      <c r="X1064" t="s">
        <v>33</v>
      </c>
      <c r="Y1064" t="s">
        <v>34</v>
      </c>
      <c r="Z1064">
        <v>35.979999999999997</v>
      </c>
      <c r="AA1064">
        <v>3</v>
      </c>
    </row>
    <row r="1065" spans="1:27" x14ac:dyDescent="0.3">
      <c r="A1065" t="s">
        <v>3250</v>
      </c>
      <c r="B1065" s="1">
        <v>45847</v>
      </c>
      <c r="C1065" s="1" t="str">
        <f>TEXT(raw_data[[#This Row],[Order_Date]], "mmm")</f>
        <v>Jul</v>
      </c>
      <c r="D1065" s="1">
        <v>45854</v>
      </c>
      <c r="E1065" s="6">
        <f>raw_data[[#This Row],[Ship_Date]]-raw_data[[#This Row],[Order_Date]]</f>
        <v>7</v>
      </c>
      <c r="F1065" s="6" t="str">
        <f>IF(raw_data[[#This Row],[Delivery_Days]] &lt;= 5, "On Time", "Late")</f>
        <v>Late</v>
      </c>
      <c r="G1065" t="s">
        <v>3251</v>
      </c>
      <c r="H1065" t="s">
        <v>3252</v>
      </c>
      <c r="I1065" t="s">
        <v>26</v>
      </c>
      <c r="J1065" t="s">
        <v>98</v>
      </c>
      <c r="K1065" t="s">
        <v>40</v>
      </c>
      <c r="L1065" t="s">
        <v>75</v>
      </c>
      <c r="M1065" t="s">
        <v>30</v>
      </c>
      <c r="N1065" t="s">
        <v>49</v>
      </c>
      <c r="O1065" t="s">
        <v>50</v>
      </c>
      <c r="P1065">
        <v>10</v>
      </c>
      <c r="Q1065">
        <v>1472.06</v>
      </c>
      <c r="R1065">
        <v>0</v>
      </c>
      <c r="S1065">
        <v>14720.6</v>
      </c>
      <c r="T1065">
        <v>1307.3499999999999</v>
      </c>
      <c r="U1065">
        <v>1647.1</v>
      </c>
      <c r="V1065" s="10">
        <f>(raw_data[[#This Row],[Profit]] / (raw_data[[#This Row],[Unit_Price]]* raw_data[[#This Row],[Quantity_Sold]]))</f>
        <v>0.1118908196676766</v>
      </c>
      <c r="W1065">
        <v>188</v>
      </c>
      <c r="X1065" t="s">
        <v>51</v>
      </c>
      <c r="Y1065" t="s">
        <v>34</v>
      </c>
      <c r="Z1065">
        <v>44.86</v>
      </c>
      <c r="AA1065">
        <v>1</v>
      </c>
    </row>
    <row r="1066" spans="1:27" x14ac:dyDescent="0.3">
      <c r="A1066" t="s">
        <v>3253</v>
      </c>
      <c r="B1066" s="1">
        <v>45592</v>
      </c>
      <c r="C1066" s="1" t="str">
        <f>TEXT(raw_data[[#This Row],[Order_Date]], "mmm")</f>
        <v>Oct</v>
      </c>
      <c r="D1066" s="1">
        <v>45597</v>
      </c>
      <c r="E1066" s="6">
        <f>raw_data[[#This Row],[Ship_Date]]-raw_data[[#This Row],[Order_Date]]</f>
        <v>5</v>
      </c>
      <c r="F1066" s="6" t="str">
        <f>IF(raw_data[[#This Row],[Delivery_Days]] &lt;= 5, "On Time", "Late")</f>
        <v>On Time</v>
      </c>
      <c r="G1066" t="s">
        <v>3254</v>
      </c>
      <c r="H1066" t="s">
        <v>3255</v>
      </c>
      <c r="I1066" t="s">
        <v>38</v>
      </c>
      <c r="J1066" t="s">
        <v>63</v>
      </c>
      <c r="K1066" t="s">
        <v>28</v>
      </c>
      <c r="L1066" t="s">
        <v>29</v>
      </c>
      <c r="M1066" t="s">
        <v>70</v>
      </c>
      <c r="N1066" t="s">
        <v>49</v>
      </c>
      <c r="O1066" t="s">
        <v>50</v>
      </c>
      <c r="P1066">
        <v>10</v>
      </c>
      <c r="Q1066">
        <v>1748.14</v>
      </c>
      <c r="R1066">
        <v>10</v>
      </c>
      <c r="S1066">
        <v>15733.26</v>
      </c>
      <c r="T1066">
        <v>1105.97</v>
      </c>
      <c r="U1066">
        <v>5779.53</v>
      </c>
      <c r="V1066" s="10">
        <f>(raw_data[[#This Row],[Profit]] / (raw_data[[#This Row],[Unit_Price]]* raw_data[[#This Row],[Quantity_Sold]]))</f>
        <v>0.33061024860709093</v>
      </c>
      <c r="W1066">
        <v>271</v>
      </c>
      <c r="X1066" t="s">
        <v>51</v>
      </c>
      <c r="Y1066" t="s">
        <v>79</v>
      </c>
      <c r="Z1066">
        <v>42.71</v>
      </c>
      <c r="AA1066">
        <v>5</v>
      </c>
    </row>
    <row r="1067" spans="1:27" x14ac:dyDescent="0.3">
      <c r="A1067" t="s">
        <v>3256</v>
      </c>
      <c r="B1067" s="1">
        <v>45881</v>
      </c>
      <c r="C1067" s="1" t="str">
        <f>TEXT(raw_data[[#This Row],[Order_Date]], "mmm")</f>
        <v>Aug</v>
      </c>
      <c r="D1067" s="1">
        <v>45890</v>
      </c>
      <c r="E1067" s="6">
        <f>raw_data[[#This Row],[Ship_Date]]-raw_data[[#This Row],[Order_Date]]</f>
        <v>9</v>
      </c>
      <c r="F1067" s="6" t="str">
        <f>IF(raw_data[[#This Row],[Delivery_Days]] &lt;= 5, "On Time", "Late")</f>
        <v>Late</v>
      </c>
      <c r="G1067" t="s">
        <v>3257</v>
      </c>
      <c r="H1067" t="s">
        <v>3258</v>
      </c>
      <c r="I1067" t="s">
        <v>38</v>
      </c>
      <c r="J1067" t="s">
        <v>90</v>
      </c>
      <c r="K1067" t="s">
        <v>40</v>
      </c>
      <c r="L1067" t="s">
        <v>75</v>
      </c>
      <c r="M1067" t="s">
        <v>137</v>
      </c>
      <c r="N1067" t="s">
        <v>49</v>
      </c>
      <c r="O1067" t="s">
        <v>71</v>
      </c>
      <c r="P1067">
        <v>3</v>
      </c>
      <c r="Q1067">
        <v>382.67</v>
      </c>
      <c r="R1067">
        <v>5</v>
      </c>
      <c r="S1067">
        <v>1090.6099999999999</v>
      </c>
      <c r="T1067">
        <v>299.24</v>
      </c>
      <c r="U1067">
        <v>237.78</v>
      </c>
      <c r="V1067" s="10">
        <f>(raw_data[[#This Row],[Profit]] / (raw_data[[#This Row],[Unit_Price]]* raw_data[[#This Row],[Quantity_Sold]]))</f>
        <v>0.20712363132725325</v>
      </c>
      <c r="W1067">
        <v>231</v>
      </c>
      <c r="X1067" t="s">
        <v>51</v>
      </c>
      <c r="Y1067" t="s">
        <v>79</v>
      </c>
      <c r="Z1067">
        <v>20.2</v>
      </c>
      <c r="AA1067">
        <v>1</v>
      </c>
    </row>
    <row r="1068" spans="1:27" x14ac:dyDescent="0.3">
      <c r="A1068" t="s">
        <v>3259</v>
      </c>
      <c r="B1068" s="1">
        <v>45825</v>
      </c>
      <c r="C1068" s="1" t="str">
        <f>TEXT(raw_data[[#This Row],[Order_Date]], "mmm")</f>
        <v>Jun</v>
      </c>
      <c r="D1068" s="1">
        <v>45832</v>
      </c>
      <c r="E1068" s="6">
        <f>raw_data[[#This Row],[Ship_Date]]-raw_data[[#This Row],[Order_Date]]</f>
        <v>7</v>
      </c>
      <c r="F1068" s="6" t="str">
        <f>IF(raw_data[[#This Row],[Delivery_Days]] &lt;= 5, "On Time", "Late")</f>
        <v>Late</v>
      </c>
      <c r="G1068" t="s">
        <v>3260</v>
      </c>
      <c r="H1068" t="s">
        <v>3261</v>
      </c>
      <c r="I1068" t="s">
        <v>26</v>
      </c>
      <c r="J1068" t="s">
        <v>27</v>
      </c>
      <c r="K1068" t="s">
        <v>28</v>
      </c>
      <c r="L1068" t="s">
        <v>69</v>
      </c>
      <c r="M1068" t="s">
        <v>58</v>
      </c>
      <c r="N1068" t="s">
        <v>31</v>
      </c>
      <c r="O1068" t="s">
        <v>32</v>
      </c>
      <c r="P1068">
        <v>5</v>
      </c>
      <c r="Q1068">
        <v>1406.06</v>
      </c>
      <c r="R1068">
        <v>5</v>
      </c>
      <c r="S1068">
        <v>6678.78</v>
      </c>
      <c r="T1068">
        <v>1062.8499999999999</v>
      </c>
      <c r="U1068">
        <v>1630.25</v>
      </c>
      <c r="V1068" s="10">
        <f>(raw_data[[#This Row],[Profit]] / (raw_data[[#This Row],[Unit_Price]]* raw_data[[#This Row],[Quantity_Sold]]))</f>
        <v>0.23188910857289166</v>
      </c>
      <c r="W1068">
        <v>398</v>
      </c>
      <c r="X1068" t="s">
        <v>51</v>
      </c>
      <c r="Y1068" t="s">
        <v>34</v>
      </c>
      <c r="Z1068">
        <v>27.16</v>
      </c>
      <c r="AA1068">
        <v>4</v>
      </c>
    </row>
    <row r="1069" spans="1:27" x14ac:dyDescent="0.3">
      <c r="A1069" t="s">
        <v>3262</v>
      </c>
      <c r="B1069" s="1">
        <v>45895</v>
      </c>
      <c r="C1069" s="1" t="str">
        <f>TEXT(raw_data[[#This Row],[Order_Date]], "mmm")</f>
        <v>Aug</v>
      </c>
      <c r="D1069" s="1">
        <v>45902</v>
      </c>
      <c r="E1069" s="6">
        <f>raw_data[[#This Row],[Ship_Date]]-raw_data[[#This Row],[Order_Date]]</f>
        <v>7</v>
      </c>
      <c r="F1069" s="6" t="str">
        <f>IF(raw_data[[#This Row],[Delivery_Days]] &lt;= 5, "On Time", "Late")</f>
        <v>Late</v>
      </c>
      <c r="G1069" t="s">
        <v>3263</v>
      </c>
      <c r="H1069" t="s">
        <v>3264</v>
      </c>
      <c r="I1069" t="s">
        <v>26</v>
      </c>
      <c r="J1069" t="s">
        <v>68</v>
      </c>
      <c r="K1069" t="s">
        <v>57</v>
      </c>
      <c r="L1069" t="s">
        <v>75</v>
      </c>
      <c r="M1069" t="s">
        <v>58</v>
      </c>
      <c r="N1069" t="s">
        <v>49</v>
      </c>
      <c r="O1069" t="s">
        <v>71</v>
      </c>
      <c r="P1069">
        <v>2</v>
      </c>
      <c r="Q1069">
        <v>1062.71</v>
      </c>
      <c r="R1069">
        <v>0</v>
      </c>
      <c r="S1069">
        <v>2125.42</v>
      </c>
      <c r="T1069">
        <v>875.57</v>
      </c>
      <c r="U1069">
        <v>374.28</v>
      </c>
      <c r="V1069" s="10">
        <f>(raw_data[[#This Row],[Profit]] / (raw_data[[#This Row],[Unit_Price]]* raw_data[[#This Row],[Quantity_Sold]]))</f>
        <v>0.17609695965973782</v>
      </c>
      <c r="W1069">
        <v>447</v>
      </c>
      <c r="X1069" t="s">
        <v>33</v>
      </c>
      <c r="Y1069" t="s">
        <v>52</v>
      </c>
      <c r="Z1069">
        <v>44.82</v>
      </c>
      <c r="AA1069">
        <v>3</v>
      </c>
    </row>
    <row r="1070" spans="1:27" x14ac:dyDescent="0.3">
      <c r="A1070" t="s">
        <v>3265</v>
      </c>
      <c r="B1070" s="1">
        <v>45728</v>
      </c>
      <c r="C1070" s="1" t="str">
        <f>TEXT(raw_data[[#This Row],[Order_Date]], "mmm")</f>
        <v>Mar</v>
      </c>
      <c r="D1070" s="1">
        <v>45736</v>
      </c>
      <c r="E1070" s="6">
        <f>raw_data[[#This Row],[Ship_Date]]-raw_data[[#This Row],[Order_Date]]</f>
        <v>8</v>
      </c>
      <c r="F1070" s="6" t="str">
        <f>IF(raw_data[[#This Row],[Delivery_Days]] &lt;= 5, "On Time", "Late")</f>
        <v>Late</v>
      </c>
      <c r="G1070" t="s">
        <v>3266</v>
      </c>
      <c r="H1070" t="s">
        <v>3267</v>
      </c>
      <c r="I1070" t="s">
        <v>26</v>
      </c>
      <c r="J1070" t="s">
        <v>68</v>
      </c>
      <c r="K1070" t="s">
        <v>57</v>
      </c>
      <c r="L1070" t="s">
        <v>75</v>
      </c>
      <c r="M1070" t="s">
        <v>64</v>
      </c>
      <c r="N1070" t="s">
        <v>31</v>
      </c>
      <c r="O1070" t="s">
        <v>71</v>
      </c>
      <c r="P1070">
        <v>1</v>
      </c>
      <c r="Q1070">
        <v>222.34</v>
      </c>
      <c r="R1070">
        <v>15</v>
      </c>
      <c r="S1070">
        <v>188.99</v>
      </c>
      <c r="T1070">
        <v>143.68</v>
      </c>
      <c r="U1070">
        <v>66.86</v>
      </c>
      <c r="V1070" s="10">
        <f>(raw_data[[#This Row],[Profit]] / (raw_data[[#This Row],[Unit_Price]]* raw_data[[#This Row],[Quantity_Sold]]))</f>
        <v>0.30071062336961407</v>
      </c>
      <c r="W1070">
        <v>51</v>
      </c>
      <c r="X1070" t="s">
        <v>33</v>
      </c>
      <c r="Y1070" t="s">
        <v>34</v>
      </c>
      <c r="Z1070">
        <v>16.43</v>
      </c>
      <c r="AA1070">
        <v>3</v>
      </c>
    </row>
    <row r="1071" spans="1:27" x14ac:dyDescent="0.3">
      <c r="A1071" t="s">
        <v>3268</v>
      </c>
      <c r="B1071" s="1">
        <v>45433</v>
      </c>
      <c r="C1071" s="1" t="str">
        <f>TEXT(raw_data[[#This Row],[Order_Date]], "mmm")</f>
        <v>May</v>
      </c>
      <c r="D1071" s="1">
        <v>45441</v>
      </c>
      <c r="E1071" s="6">
        <f>raw_data[[#This Row],[Ship_Date]]-raw_data[[#This Row],[Order_Date]]</f>
        <v>8</v>
      </c>
      <c r="F1071" s="6" t="str">
        <f>IF(raw_data[[#This Row],[Delivery_Days]] &lt;= 5, "On Time", "Late")</f>
        <v>Late</v>
      </c>
      <c r="G1071" t="s">
        <v>3269</v>
      </c>
      <c r="H1071" t="s">
        <v>3270</v>
      </c>
      <c r="I1071" t="s">
        <v>47</v>
      </c>
      <c r="J1071" t="s">
        <v>94</v>
      </c>
      <c r="K1071" t="s">
        <v>28</v>
      </c>
      <c r="L1071" t="s">
        <v>29</v>
      </c>
      <c r="M1071" t="s">
        <v>48</v>
      </c>
      <c r="N1071" t="s">
        <v>31</v>
      </c>
      <c r="O1071" t="s">
        <v>83</v>
      </c>
      <c r="P1071">
        <v>3</v>
      </c>
      <c r="Q1071">
        <v>1042.7</v>
      </c>
      <c r="R1071">
        <v>15</v>
      </c>
      <c r="S1071">
        <v>2658.89</v>
      </c>
      <c r="T1071">
        <v>804.56</v>
      </c>
      <c r="U1071">
        <v>607.26</v>
      </c>
      <c r="V1071" s="10">
        <f>(raw_data[[#This Row],[Profit]] / (raw_data[[#This Row],[Unit_Price]]* raw_data[[#This Row],[Quantity_Sold]]))</f>
        <v>0.1941306224225568</v>
      </c>
      <c r="W1071">
        <v>329</v>
      </c>
      <c r="X1071" t="s">
        <v>33</v>
      </c>
      <c r="Y1071" t="s">
        <v>52</v>
      </c>
      <c r="Z1071">
        <v>14.49</v>
      </c>
      <c r="AA1071">
        <v>5</v>
      </c>
    </row>
    <row r="1072" spans="1:27" x14ac:dyDescent="0.3">
      <c r="A1072" t="s">
        <v>3271</v>
      </c>
      <c r="B1072" s="1">
        <v>45779</v>
      </c>
      <c r="C1072" s="1" t="str">
        <f>TEXT(raw_data[[#This Row],[Order_Date]], "mmm")</f>
        <v>May</v>
      </c>
      <c r="D1072" s="1">
        <v>45788</v>
      </c>
      <c r="E1072" s="6">
        <f>raw_data[[#This Row],[Ship_Date]]-raw_data[[#This Row],[Order_Date]]</f>
        <v>9</v>
      </c>
      <c r="F1072" s="6" t="str">
        <f>IF(raw_data[[#This Row],[Delivery_Days]] &lt;= 5, "On Time", "Late")</f>
        <v>Late</v>
      </c>
      <c r="G1072" t="s">
        <v>3272</v>
      </c>
      <c r="H1072" t="s">
        <v>3273</v>
      </c>
      <c r="I1072" t="s">
        <v>47</v>
      </c>
      <c r="J1072" t="s">
        <v>63</v>
      </c>
      <c r="K1072" t="s">
        <v>28</v>
      </c>
      <c r="L1072" t="s">
        <v>69</v>
      </c>
      <c r="M1072" t="s">
        <v>58</v>
      </c>
      <c r="N1072" t="s">
        <v>49</v>
      </c>
      <c r="O1072" t="s">
        <v>43</v>
      </c>
      <c r="P1072">
        <v>5</v>
      </c>
      <c r="Q1072">
        <v>275.87</v>
      </c>
      <c r="R1072">
        <v>20</v>
      </c>
      <c r="S1072">
        <v>1103.48</v>
      </c>
      <c r="T1072">
        <v>165.93</v>
      </c>
      <c r="U1072">
        <v>439.76</v>
      </c>
      <c r="V1072" s="10">
        <f>(raw_data[[#This Row],[Profit]] / (raw_data[[#This Row],[Unit_Price]]* raw_data[[#This Row],[Quantity_Sold]]))</f>
        <v>0.31881683401602207</v>
      </c>
      <c r="W1072">
        <v>152</v>
      </c>
      <c r="X1072" t="s">
        <v>33</v>
      </c>
      <c r="Y1072" t="s">
        <v>79</v>
      </c>
      <c r="Z1072">
        <v>43.83</v>
      </c>
      <c r="AA1072">
        <v>5</v>
      </c>
    </row>
    <row r="1073" spans="1:27" x14ac:dyDescent="0.3">
      <c r="A1073" t="s">
        <v>3274</v>
      </c>
      <c r="B1073" s="1">
        <v>45482</v>
      </c>
      <c r="C1073" s="1" t="str">
        <f>TEXT(raw_data[[#This Row],[Order_Date]], "mmm")</f>
        <v>Jul</v>
      </c>
      <c r="D1073" s="1">
        <v>45483</v>
      </c>
      <c r="E1073" s="6">
        <f>raw_data[[#This Row],[Ship_Date]]-raw_data[[#This Row],[Order_Date]]</f>
        <v>1</v>
      </c>
      <c r="F1073" s="6" t="str">
        <f>IF(raw_data[[#This Row],[Delivery_Days]] &lt;= 5, "On Time", "Late")</f>
        <v>On Time</v>
      </c>
      <c r="G1073" t="s">
        <v>3275</v>
      </c>
      <c r="H1073" t="s">
        <v>3276</v>
      </c>
      <c r="I1073" t="s">
        <v>26</v>
      </c>
      <c r="J1073" t="s">
        <v>90</v>
      </c>
      <c r="K1073" t="s">
        <v>40</v>
      </c>
      <c r="L1073" t="s">
        <v>75</v>
      </c>
      <c r="M1073" t="s">
        <v>58</v>
      </c>
      <c r="N1073" t="s">
        <v>31</v>
      </c>
      <c r="O1073" t="s">
        <v>50</v>
      </c>
      <c r="P1073">
        <v>6</v>
      </c>
      <c r="Q1073">
        <v>463.32</v>
      </c>
      <c r="R1073">
        <v>20</v>
      </c>
      <c r="S1073">
        <v>2223.94</v>
      </c>
      <c r="T1073">
        <v>378.61</v>
      </c>
      <c r="U1073">
        <v>406.61</v>
      </c>
      <c r="V1073" s="10">
        <f>(raw_data[[#This Row],[Profit]] / (raw_data[[#This Row],[Unit_Price]]* raw_data[[#This Row],[Quantity_Sold]]))</f>
        <v>0.14626679904457682</v>
      </c>
      <c r="W1073">
        <v>353</v>
      </c>
      <c r="X1073" t="s">
        <v>33</v>
      </c>
      <c r="Y1073" t="s">
        <v>52</v>
      </c>
      <c r="Z1073">
        <v>42</v>
      </c>
      <c r="AA1073">
        <v>5</v>
      </c>
    </row>
    <row r="1074" spans="1:27" x14ac:dyDescent="0.3">
      <c r="A1074" t="s">
        <v>3277</v>
      </c>
      <c r="B1074" s="1">
        <v>45843</v>
      </c>
      <c r="C1074" s="1" t="str">
        <f>TEXT(raw_data[[#This Row],[Order_Date]], "mmm")</f>
        <v>Jul</v>
      </c>
      <c r="D1074" s="1">
        <v>45851</v>
      </c>
      <c r="E1074" s="6">
        <f>raw_data[[#This Row],[Ship_Date]]-raw_data[[#This Row],[Order_Date]]</f>
        <v>8</v>
      </c>
      <c r="F1074" s="6" t="str">
        <f>IF(raw_data[[#This Row],[Delivery_Days]] &lt;= 5, "On Time", "Late")</f>
        <v>Late</v>
      </c>
      <c r="G1074" t="s">
        <v>3278</v>
      </c>
      <c r="H1074" t="s">
        <v>3279</v>
      </c>
      <c r="I1074" t="s">
        <v>62</v>
      </c>
      <c r="J1074" t="s">
        <v>94</v>
      </c>
      <c r="K1074" t="s">
        <v>28</v>
      </c>
      <c r="L1074" t="s">
        <v>29</v>
      </c>
      <c r="M1074" t="s">
        <v>30</v>
      </c>
      <c r="N1074" t="s">
        <v>49</v>
      </c>
      <c r="O1074" t="s">
        <v>50</v>
      </c>
      <c r="P1074">
        <v>3</v>
      </c>
      <c r="Q1074">
        <v>607.24</v>
      </c>
      <c r="R1074">
        <v>0</v>
      </c>
      <c r="S1074">
        <v>1821.72</v>
      </c>
      <c r="T1074">
        <v>494.53</v>
      </c>
      <c r="U1074">
        <v>338.13</v>
      </c>
      <c r="V1074" s="10">
        <f>(raw_data[[#This Row],[Profit]] / (raw_data[[#This Row],[Unit_Price]]* raw_data[[#This Row],[Quantity_Sold]]))</f>
        <v>0.18561030235162373</v>
      </c>
      <c r="W1074">
        <v>387</v>
      </c>
      <c r="X1074" t="s">
        <v>51</v>
      </c>
      <c r="Y1074" t="s">
        <v>52</v>
      </c>
      <c r="Z1074">
        <v>30.77</v>
      </c>
      <c r="AA1074">
        <v>4</v>
      </c>
    </row>
    <row r="1075" spans="1:27" x14ac:dyDescent="0.3">
      <c r="A1075" t="s">
        <v>3280</v>
      </c>
      <c r="B1075" s="1">
        <v>45306</v>
      </c>
      <c r="C1075" s="1" t="str">
        <f>TEXT(raw_data[[#This Row],[Order_Date]], "mmm")</f>
        <v>Jan</v>
      </c>
      <c r="D1075" s="1">
        <v>45312</v>
      </c>
      <c r="E1075" s="6">
        <f>raw_data[[#This Row],[Ship_Date]]-raw_data[[#This Row],[Order_Date]]</f>
        <v>6</v>
      </c>
      <c r="F1075" s="6" t="str">
        <f>IF(raw_data[[#This Row],[Delivery_Days]] &lt;= 5, "On Time", "Late")</f>
        <v>Late</v>
      </c>
      <c r="G1075" t="s">
        <v>3281</v>
      </c>
      <c r="H1075" t="s">
        <v>3282</v>
      </c>
      <c r="I1075" t="s">
        <v>47</v>
      </c>
      <c r="J1075" t="s">
        <v>63</v>
      </c>
      <c r="K1075" t="s">
        <v>28</v>
      </c>
      <c r="L1075" t="s">
        <v>75</v>
      </c>
      <c r="M1075" t="s">
        <v>70</v>
      </c>
      <c r="N1075" t="s">
        <v>49</v>
      </c>
      <c r="O1075" t="s">
        <v>71</v>
      </c>
      <c r="P1075">
        <v>5</v>
      </c>
      <c r="Q1075">
        <v>1783.85</v>
      </c>
      <c r="R1075">
        <v>5</v>
      </c>
      <c r="S1075">
        <v>8473.2900000000009</v>
      </c>
      <c r="T1075">
        <v>1356.76</v>
      </c>
      <c r="U1075">
        <v>2028.68</v>
      </c>
      <c r="V1075" s="10">
        <f>(raw_data[[#This Row],[Profit]] / (raw_data[[#This Row],[Unit_Price]]* raw_data[[#This Row],[Quantity_Sold]]))</f>
        <v>0.22744961740056621</v>
      </c>
      <c r="W1075">
        <v>169</v>
      </c>
      <c r="X1075" t="s">
        <v>33</v>
      </c>
      <c r="Y1075" t="s">
        <v>79</v>
      </c>
      <c r="Z1075">
        <v>5.96</v>
      </c>
      <c r="AA1075">
        <v>5</v>
      </c>
    </row>
    <row r="1076" spans="1:27" x14ac:dyDescent="0.3">
      <c r="A1076" t="s">
        <v>3283</v>
      </c>
      <c r="B1076" s="1">
        <v>45363</v>
      </c>
      <c r="C1076" s="1" t="str">
        <f>TEXT(raw_data[[#This Row],[Order_Date]], "mmm")</f>
        <v>Mar</v>
      </c>
      <c r="D1076" s="1">
        <v>45367</v>
      </c>
      <c r="E1076" s="6">
        <f>raw_data[[#This Row],[Ship_Date]]-raw_data[[#This Row],[Order_Date]]</f>
        <v>4</v>
      </c>
      <c r="F1076" s="6" t="str">
        <f>IF(raw_data[[#This Row],[Delivery_Days]] &lt;= 5, "On Time", "Late")</f>
        <v>On Time</v>
      </c>
      <c r="G1076" t="s">
        <v>3284</v>
      </c>
      <c r="H1076" t="s">
        <v>3285</v>
      </c>
      <c r="I1076" t="s">
        <v>62</v>
      </c>
      <c r="J1076" t="s">
        <v>63</v>
      </c>
      <c r="K1076" t="s">
        <v>28</v>
      </c>
      <c r="L1076" t="s">
        <v>41</v>
      </c>
      <c r="M1076" t="s">
        <v>127</v>
      </c>
      <c r="N1076" t="s">
        <v>49</v>
      </c>
      <c r="O1076" t="s">
        <v>50</v>
      </c>
      <c r="P1076">
        <v>2</v>
      </c>
      <c r="Q1076">
        <v>1786.55</v>
      </c>
      <c r="R1076">
        <v>5</v>
      </c>
      <c r="S1076">
        <v>3394.44</v>
      </c>
      <c r="T1076">
        <v>1521.7</v>
      </c>
      <c r="U1076">
        <v>503.21</v>
      </c>
      <c r="V1076" s="10">
        <f>(raw_data[[#This Row],[Profit]] / (raw_data[[#This Row],[Unit_Price]]* raw_data[[#This Row],[Quantity_Sold]]))</f>
        <v>0.14083289020738293</v>
      </c>
      <c r="W1076">
        <v>206</v>
      </c>
      <c r="X1076" t="s">
        <v>33</v>
      </c>
      <c r="Y1076" t="s">
        <v>79</v>
      </c>
      <c r="Z1076">
        <v>33</v>
      </c>
      <c r="AA1076">
        <v>1</v>
      </c>
    </row>
    <row r="1077" spans="1:27" x14ac:dyDescent="0.3">
      <c r="A1077" t="s">
        <v>3286</v>
      </c>
      <c r="B1077" s="1">
        <v>45683</v>
      </c>
      <c r="C1077" s="1" t="str">
        <f>TEXT(raw_data[[#This Row],[Order_Date]], "mmm")</f>
        <v>Jan</v>
      </c>
      <c r="D1077" s="1">
        <v>45684</v>
      </c>
      <c r="E1077" s="6">
        <f>raw_data[[#This Row],[Ship_Date]]-raw_data[[#This Row],[Order_Date]]</f>
        <v>1</v>
      </c>
      <c r="F1077" s="6" t="str">
        <f>IF(raw_data[[#This Row],[Delivery_Days]] &lt;= 5, "On Time", "Late")</f>
        <v>On Time</v>
      </c>
      <c r="G1077" t="s">
        <v>3287</v>
      </c>
      <c r="H1077" t="s">
        <v>3288</v>
      </c>
      <c r="I1077" t="s">
        <v>47</v>
      </c>
      <c r="J1077" t="s">
        <v>98</v>
      </c>
      <c r="K1077" t="s">
        <v>40</v>
      </c>
      <c r="L1077" t="s">
        <v>41</v>
      </c>
      <c r="M1077" t="s">
        <v>48</v>
      </c>
      <c r="N1077" t="s">
        <v>49</v>
      </c>
      <c r="O1077" t="s">
        <v>71</v>
      </c>
      <c r="P1077">
        <v>8</v>
      </c>
      <c r="Q1077">
        <v>1298.47</v>
      </c>
      <c r="R1077">
        <v>15</v>
      </c>
      <c r="S1077">
        <v>8829.6</v>
      </c>
      <c r="T1077">
        <v>1157.8499999999999</v>
      </c>
      <c r="U1077">
        <v>956.22</v>
      </c>
      <c r="V1077" s="10">
        <f>(raw_data[[#This Row],[Profit]] / (raw_data[[#This Row],[Unit_Price]]* raw_data[[#This Row],[Quantity_Sold]]))</f>
        <v>9.2052569562639103E-2</v>
      </c>
      <c r="W1077">
        <v>158</v>
      </c>
      <c r="X1077" t="s">
        <v>33</v>
      </c>
      <c r="Y1077" t="s">
        <v>52</v>
      </c>
      <c r="Z1077">
        <v>32.299999999999997</v>
      </c>
      <c r="AA1077">
        <v>3</v>
      </c>
    </row>
    <row r="1078" spans="1:27" x14ac:dyDescent="0.3">
      <c r="A1078" t="s">
        <v>3289</v>
      </c>
      <c r="B1078" s="1">
        <v>45386</v>
      </c>
      <c r="C1078" s="1" t="str">
        <f>TEXT(raw_data[[#This Row],[Order_Date]], "mmm")</f>
        <v>Apr</v>
      </c>
      <c r="D1078" s="1">
        <v>45391</v>
      </c>
      <c r="E1078" s="6">
        <f>raw_data[[#This Row],[Ship_Date]]-raw_data[[#This Row],[Order_Date]]</f>
        <v>5</v>
      </c>
      <c r="F1078" s="6" t="str">
        <f>IF(raw_data[[#This Row],[Delivery_Days]] &lt;= 5, "On Time", "Late")</f>
        <v>On Time</v>
      </c>
      <c r="G1078" t="s">
        <v>3290</v>
      </c>
      <c r="H1078" t="s">
        <v>3291</v>
      </c>
      <c r="I1078" t="s">
        <v>26</v>
      </c>
      <c r="J1078" t="s">
        <v>94</v>
      </c>
      <c r="K1078" t="s">
        <v>28</v>
      </c>
      <c r="L1078" t="s">
        <v>41</v>
      </c>
      <c r="M1078" t="s">
        <v>42</v>
      </c>
      <c r="N1078" t="s">
        <v>31</v>
      </c>
      <c r="O1078" t="s">
        <v>50</v>
      </c>
      <c r="P1078">
        <v>9</v>
      </c>
      <c r="Q1078">
        <v>320.12</v>
      </c>
      <c r="R1078">
        <v>0</v>
      </c>
      <c r="S1078">
        <v>2881.08</v>
      </c>
      <c r="T1078">
        <v>272.36</v>
      </c>
      <c r="U1078">
        <v>429.84</v>
      </c>
      <c r="V1078" s="10">
        <f>(raw_data[[#This Row],[Profit]] / (raw_data[[#This Row],[Unit_Price]]* raw_data[[#This Row],[Quantity_Sold]]))</f>
        <v>0.1491940522304136</v>
      </c>
      <c r="W1078">
        <v>454</v>
      </c>
      <c r="X1078" t="s">
        <v>33</v>
      </c>
      <c r="Y1078" t="s">
        <v>34</v>
      </c>
      <c r="Z1078">
        <v>45.6</v>
      </c>
      <c r="AA1078">
        <v>5</v>
      </c>
    </row>
    <row r="1079" spans="1:27" x14ac:dyDescent="0.3">
      <c r="A1079" t="s">
        <v>3292</v>
      </c>
      <c r="B1079" s="1">
        <v>45681</v>
      </c>
      <c r="C1079" s="1" t="str">
        <f>TEXT(raw_data[[#This Row],[Order_Date]], "mmm")</f>
        <v>Jan</v>
      </c>
      <c r="D1079" s="1">
        <v>45687</v>
      </c>
      <c r="E1079" s="6">
        <f>raw_data[[#This Row],[Ship_Date]]-raw_data[[#This Row],[Order_Date]]</f>
        <v>6</v>
      </c>
      <c r="F1079" s="6" t="str">
        <f>IF(raw_data[[#This Row],[Delivery_Days]] &lt;= 5, "On Time", "Late")</f>
        <v>Late</v>
      </c>
      <c r="G1079" t="s">
        <v>3293</v>
      </c>
      <c r="H1079" t="s">
        <v>3294</v>
      </c>
      <c r="I1079" t="s">
        <v>38</v>
      </c>
      <c r="J1079" t="s">
        <v>68</v>
      </c>
      <c r="K1079" t="s">
        <v>57</v>
      </c>
      <c r="L1079" t="s">
        <v>69</v>
      </c>
      <c r="M1079" t="s">
        <v>58</v>
      </c>
      <c r="N1079" t="s">
        <v>31</v>
      </c>
      <c r="O1079" t="s">
        <v>43</v>
      </c>
      <c r="P1079">
        <v>3</v>
      </c>
      <c r="Q1079">
        <v>1121.04</v>
      </c>
      <c r="R1079">
        <v>15</v>
      </c>
      <c r="S1079">
        <v>2858.65</v>
      </c>
      <c r="T1079">
        <v>871.22</v>
      </c>
      <c r="U1079">
        <v>637.04</v>
      </c>
      <c r="V1079" s="10">
        <f>(raw_data[[#This Row],[Profit]] / (raw_data[[#This Row],[Unit_Price]]* raw_data[[#This Row],[Quantity_Sold]]))</f>
        <v>0.18941934870001664</v>
      </c>
      <c r="W1079">
        <v>47</v>
      </c>
      <c r="X1079" t="s">
        <v>51</v>
      </c>
      <c r="Y1079" t="s">
        <v>52</v>
      </c>
      <c r="Z1079">
        <v>22.02</v>
      </c>
      <c r="AA1079">
        <v>4</v>
      </c>
    </row>
    <row r="1080" spans="1:27" x14ac:dyDescent="0.3">
      <c r="A1080" t="s">
        <v>3295</v>
      </c>
      <c r="B1080" s="1">
        <v>45383</v>
      </c>
      <c r="C1080" s="1" t="str">
        <f>TEXT(raw_data[[#This Row],[Order_Date]], "mmm")</f>
        <v>Apr</v>
      </c>
      <c r="D1080" s="1">
        <v>45386</v>
      </c>
      <c r="E1080" s="6">
        <f>raw_data[[#This Row],[Ship_Date]]-raw_data[[#This Row],[Order_Date]]</f>
        <v>3</v>
      </c>
      <c r="F1080" s="6" t="str">
        <f>IF(raw_data[[#This Row],[Delivery_Days]] &lt;= 5, "On Time", "Late")</f>
        <v>On Time</v>
      </c>
      <c r="G1080" t="s">
        <v>3296</v>
      </c>
      <c r="H1080" t="s">
        <v>3297</v>
      </c>
      <c r="I1080" t="s">
        <v>38</v>
      </c>
      <c r="J1080" t="s">
        <v>27</v>
      </c>
      <c r="K1080" t="s">
        <v>28</v>
      </c>
      <c r="L1080" t="s">
        <v>41</v>
      </c>
      <c r="M1080" t="s">
        <v>58</v>
      </c>
      <c r="N1080" t="s">
        <v>31</v>
      </c>
      <c r="O1080" t="s">
        <v>83</v>
      </c>
      <c r="P1080">
        <v>7</v>
      </c>
      <c r="Q1080">
        <v>1145.5</v>
      </c>
      <c r="R1080">
        <v>0</v>
      </c>
      <c r="S1080">
        <v>8018.5</v>
      </c>
      <c r="T1080">
        <v>918.24</v>
      </c>
      <c r="U1080">
        <v>1590.82</v>
      </c>
      <c r="V1080" s="10">
        <f>(raw_data[[#This Row],[Profit]] / (raw_data[[#This Row],[Unit_Price]]* raw_data[[#This Row],[Quantity_Sold]]))</f>
        <v>0.19839371453513749</v>
      </c>
      <c r="W1080">
        <v>172</v>
      </c>
      <c r="X1080" t="s">
        <v>33</v>
      </c>
      <c r="Y1080" t="s">
        <v>79</v>
      </c>
      <c r="Z1080">
        <v>42.95</v>
      </c>
      <c r="AA1080">
        <v>3</v>
      </c>
    </row>
    <row r="1081" spans="1:27" x14ac:dyDescent="0.3">
      <c r="A1081" t="s">
        <v>3298</v>
      </c>
      <c r="B1081" s="1">
        <v>45785</v>
      </c>
      <c r="C1081" s="1" t="str">
        <f>TEXT(raw_data[[#This Row],[Order_Date]], "mmm")</f>
        <v>May</v>
      </c>
      <c r="D1081" s="1">
        <v>45786</v>
      </c>
      <c r="E1081" s="6">
        <f>raw_data[[#This Row],[Ship_Date]]-raw_data[[#This Row],[Order_Date]]</f>
        <v>1</v>
      </c>
      <c r="F1081" s="6" t="str">
        <f>IF(raw_data[[#This Row],[Delivery_Days]] &lt;= 5, "On Time", "Late")</f>
        <v>On Time</v>
      </c>
      <c r="G1081" t="s">
        <v>3299</v>
      </c>
      <c r="H1081" t="s">
        <v>3300</v>
      </c>
      <c r="I1081" t="s">
        <v>26</v>
      </c>
      <c r="J1081" t="s">
        <v>68</v>
      </c>
      <c r="K1081" t="s">
        <v>57</v>
      </c>
      <c r="L1081" t="s">
        <v>41</v>
      </c>
      <c r="M1081" t="s">
        <v>137</v>
      </c>
      <c r="N1081" t="s">
        <v>49</v>
      </c>
      <c r="O1081" t="s">
        <v>50</v>
      </c>
      <c r="P1081">
        <v>5</v>
      </c>
      <c r="Q1081">
        <v>1195.8399999999999</v>
      </c>
      <c r="R1081">
        <v>20</v>
      </c>
      <c r="S1081">
        <v>4783.3599999999997</v>
      </c>
      <c r="T1081">
        <v>815.05</v>
      </c>
      <c r="U1081">
        <v>1523.16</v>
      </c>
      <c r="V1081" s="10">
        <f>(raw_data[[#This Row],[Profit]] / (raw_data[[#This Row],[Unit_Price]]* raw_data[[#This Row],[Quantity_Sold]]))</f>
        <v>0.25474310944607975</v>
      </c>
      <c r="W1081">
        <v>385</v>
      </c>
      <c r="X1081" t="s">
        <v>33</v>
      </c>
      <c r="Y1081" t="s">
        <v>34</v>
      </c>
      <c r="Z1081">
        <v>5.29</v>
      </c>
      <c r="AA1081">
        <v>5</v>
      </c>
    </row>
    <row r="1082" spans="1:27" x14ac:dyDescent="0.3">
      <c r="A1082" t="s">
        <v>3301</v>
      </c>
      <c r="B1082" s="1">
        <v>45448</v>
      </c>
      <c r="C1082" s="1" t="str">
        <f>TEXT(raw_data[[#This Row],[Order_Date]], "mmm")</f>
        <v>Jun</v>
      </c>
      <c r="D1082" s="1">
        <v>45455</v>
      </c>
      <c r="E1082" s="6">
        <f>raw_data[[#This Row],[Ship_Date]]-raw_data[[#This Row],[Order_Date]]</f>
        <v>7</v>
      </c>
      <c r="F1082" s="6" t="str">
        <f>IF(raw_data[[#This Row],[Delivery_Days]] &lt;= 5, "On Time", "Late")</f>
        <v>Late</v>
      </c>
      <c r="G1082" t="s">
        <v>3302</v>
      </c>
      <c r="H1082" t="s">
        <v>3303</v>
      </c>
      <c r="I1082" t="s">
        <v>38</v>
      </c>
      <c r="J1082" t="s">
        <v>68</v>
      </c>
      <c r="K1082" t="s">
        <v>57</v>
      </c>
      <c r="L1082" t="s">
        <v>75</v>
      </c>
      <c r="M1082" t="s">
        <v>48</v>
      </c>
      <c r="N1082" t="s">
        <v>49</v>
      </c>
      <c r="O1082" t="s">
        <v>32</v>
      </c>
      <c r="P1082">
        <v>1</v>
      </c>
      <c r="Q1082">
        <v>172.08</v>
      </c>
      <c r="R1082">
        <v>0</v>
      </c>
      <c r="S1082">
        <v>172.08</v>
      </c>
      <c r="T1082">
        <v>146.29</v>
      </c>
      <c r="U1082">
        <v>25.79</v>
      </c>
      <c r="V1082" s="10">
        <f>(raw_data[[#This Row],[Profit]] / (raw_data[[#This Row],[Unit_Price]]* raw_data[[#This Row],[Quantity_Sold]]))</f>
        <v>0.14987215248721522</v>
      </c>
      <c r="W1082">
        <v>342</v>
      </c>
      <c r="X1082" t="s">
        <v>33</v>
      </c>
      <c r="Y1082" t="s">
        <v>52</v>
      </c>
      <c r="Z1082">
        <v>20.07</v>
      </c>
      <c r="AA1082">
        <v>1</v>
      </c>
    </row>
    <row r="1083" spans="1:27" x14ac:dyDescent="0.3">
      <c r="A1083" t="s">
        <v>3304</v>
      </c>
      <c r="B1083" s="1">
        <v>45486</v>
      </c>
      <c r="C1083" s="1" t="str">
        <f>TEXT(raw_data[[#This Row],[Order_Date]], "mmm")</f>
        <v>Jul</v>
      </c>
      <c r="D1083" s="1">
        <v>45496</v>
      </c>
      <c r="E1083" s="6">
        <f>raw_data[[#This Row],[Ship_Date]]-raw_data[[#This Row],[Order_Date]]</f>
        <v>10</v>
      </c>
      <c r="F1083" s="6" t="str">
        <f>IF(raw_data[[#This Row],[Delivery_Days]] &lt;= 5, "On Time", "Late")</f>
        <v>Late</v>
      </c>
      <c r="G1083" t="s">
        <v>3305</v>
      </c>
      <c r="H1083" t="s">
        <v>3306</v>
      </c>
      <c r="I1083" t="s">
        <v>26</v>
      </c>
      <c r="J1083" t="s">
        <v>39</v>
      </c>
      <c r="K1083" t="s">
        <v>40</v>
      </c>
      <c r="L1083" t="s">
        <v>29</v>
      </c>
      <c r="M1083" t="s">
        <v>48</v>
      </c>
      <c r="N1083" t="s">
        <v>31</v>
      </c>
      <c r="O1083" t="s">
        <v>32</v>
      </c>
      <c r="P1083">
        <v>10</v>
      </c>
      <c r="Q1083">
        <v>1079.23</v>
      </c>
      <c r="R1083">
        <v>10</v>
      </c>
      <c r="S1083">
        <v>9713.07</v>
      </c>
      <c r="T1083">
        <v>673.47</v>
      </c>
      <c r="U1083">
        <v>3651.84</v>
      </c>
      <c r="V1083" s="10">
        <f>(raw_data[[#This Row],[Profit]] / (raw_data[[#This Row],[Unit_Price]]* raw_data[[#This Row],[Quantity_Sold]]))</f>
        <v>0.33837458187782032</v>
      </c>
      <c r="W1083">
        <v>232</v>
      </c>
      <c r="X1083" t="s">
        <v>51</v>
      </c>
      <c r="Y1083" t="s">
        <v>34</v>
      </c>
      <c r="Z1083">
        <v>43.83</v>
      </c>
      <c r="AA1083">
        <v>5</v>
      </c>
    </row>
    <row r="1084" spans="1:27" x14ac:dyDescent="0.3">
      <c r="A1084" t="s">
        <v>3307</v>
      </c>
      <c r="B1084" s="1">
        <v>45521</v>
      </c>
      <c r="C1084" s="1" t="str">
        <f>TEXT(raw_data[[#This Row],[Order_Date]], "mmm")</f>
        <v>Aug</v>
      </c>
      <c r="D1084" s="1">
        <v>45526</v>
      </c>
      <c r="E1084" s="6">
        <f>raw_data[[#This Row],[Ship_Date]]-raw_data[[#This Row],[Order_Date]]</f>
        <v>5</v>
      </c>
      <c r="F1084" s="6" t="str">
        <f>IF(raw_data[[#This Row],[Delivery_Days]] &lt;= 5, "On Time", "Late")</f>
        <v>On Time</v>
      </c>
      <c r="G1084" t="s">
        <v>3308</v>
      </c>
      <c r="H1084" t="s">
        <v>2852</v>
      </c>
      <c r="I1084" t="s">
        <v>62</v>
      </c>
      <c r="J1084" t="s">
        <v>56</v>
      </c>
      <c r="K1084" t="s">
        <v>57</v>
      </c>
      <c r="L1084" t="s">
        <v>75</v>
      </c>
      <c r="M1084" t="s">
        <v>48</v>
      </c>
      <c r="N1084" t="s">
        <v>49</v>
      </c>
      <c r="O1084" t="s">
        <v>50</v>
      </c>
      <c r="P1084">
        <v>1</v>
      </c>
      <c r="Q1084">
        <v>1272.6099999999999</v>
      </c>
      <c r="R1084">
        <v>10</v>
      </c>
      <c r="S1084">
        <v>1145.3499999999999</v>
      </c>
      <c r="T1084">
        <v>847.75</v>
      </c>
      <c r="U1084">
        <v>382.37</v>
      </c>
      <c r="V1084" s="10">
        <f>(raw_data[[#This Row],[Profit]] / (raw_data[[#This Row],[Unit_Price]]* raw_data[[#This Row],[Quantity_Sold]]))</f>
        <v>0.30046125678723257</v>
      </c>
      <c r="W1084">
        <v>225</v>
      </c>
      <c r="X1084" t="s">
        <v>51</v>
      </c>
      <c r="Y1084" t="s">
        <v>52</v>
      </c>
      <c r="Z1084">
        <v>17.670000000000002</v>
      </c>
      <c r="AA1084">
        <v>2</v>
      </c>
    </row>
    <row r="1085" spans="1:27" x14ac:dyDescent="0.3">
      <c r="A1085" t="s">
        <v>3309</v>
      </c>
      <c r="B1085" s="1">
        <v>45724</v>
      </c>
      <c r="C1085" s="1" t="str">
        <f>TEXT(raw_data[[#This Row],[Order_Date]], "mmm")</f>
        <v>Mar</v>
      </c>
      <c r="D1085" s="1">
        <v>45730</v>
      </c>
      <c r="E1085" s="6">
        <f>raw_data[[#This Row],[Ship_Date]]-raw_data[[#This Row],[Order_Date]]</f>
        <v>6</v>
      </c>
      <c r="F1085" s="6" t="str">
        <f>IF(raw_data[[#This Row],[Delivery_Days]] &lt;= 5, "On Time", "Late")</f>
        <v>Late</v>
      </c>
      <c r="G1085" t="s">
        <v>3310</v>
      </c>
      <c r="H1085" t="s">
        <v>3311</v>
      </c>
      <c r="I1085" t="s">
        <v>26</v>
      </c>
      <c r="J1085" t="s">
        <v>39</v>
      </c>
      <c r="K1085" t="s">
        <v>40</v>
      </c>
      <c r="L1085" t="s">
        <v>75</v>
      </c>
      <c r="M1085" t="s">
        <v>127</v>
      </c>
      <c r="N1085" t="s">
        <v>49</v>
      </c>
      <c r="O1085" t="s">
        <v>50</v>
      </c>
      <c r="P1085">
        <v>7</v>
      </c>
      <c r="Q1085">
        <v>1465.74</v>
      </c>
      <c r="R1085">
        <v>5</v>
      </c>
      <c r="S1085">
        <v>9747.17</v>
      </c>
      <c r="T1085">
        <v>1141.6600000000001</v>
      </c>
      <c r="U1085">
        <v>2155.13</v>
      </c>
      <c r="V1085" s="10">
        <f>(raw_data[[#This Row],[Profit]] / (raw_data[[#This Row],[Unit_Price]]* raw_data[[#This Row],[Quantity_Sold]]))</f>
        <v>0.21004797186793994</v>
      </c>
      <c r="W1085">
        <v>371</v>
      </c>
      <c r="X1085" t="s">
        <v>51</v>
      </c>
      <c r="Y1085" t="s">
        <v>79</v>
      </c>
      <c r="Z1085">
        <v>46.54</v>
      </c>
      <c r="AA1085">
        <v>2</v>
      </c>
    </row>
    <row r="1086" spans="1:27" x14ac:dyDescent="0.3">
      <c r="A1086" t="s">
        <v>3312</v>
      </c>
      <c r="B1086" s="1">
        <v>45787</v>
      </c>
      <c r="C1086" s="1" t="str">
        <f>TEXT(raw_data[[#This Row],[Order_Date]], "mmm")</f>
        <v>May</v>
      </c>
      <c r="D1086" s="1">
        <v>45791</v>
      </c>
      <c r="E1086" s="6">
        <f>raw_data[[#This Row],[Ship_Date]]-raw_data[[#This Row],[Order_Date]]</f>
        <v>4</v>
      </c>
      <c r="F1086" s="6" t="str">
        <f>IF(raw_data[[#This Row],[Delivery_Days]] &lt;= 5, "On Time", "Late")</f>
        <v>On Time</v>
      </c>
      <c r="G1086" t="s">
        <v>3313</v>
      </c>
      <c r="H1086" t="s">
        <v>3314</v>
      </c>
      <c r="I1086" t="s">
        <v>38</v>
      </c>
      <c r="J1086" t="s">
        <v>27</v>
      </c>
      <c r="K1086" t="s">
        <v>28</v>
      </c>
      <c r="L1086" t="s">
        <v>69</v>
      </c>
      <c r="M1086" t="s">
        <v>58</v>
      </c>
      <c r="N1086" t="s">
        <v>49</v>
      </c>
      <c r="O1086" t="s">
        <v>50</v>
      </c>
      <c r="P1086">
        <v>9</v>
      </c>
      <c r="Q1086">
        <v>824.69</v>
      </c>
      <c r="R1086">
        <v>20</v>
      </c>
      <c r="S1086">
        <v>5937.77</v>
      </c>
      <c r="T1086">
        <v>559.83000000000004</v>
      </c>
      <c r="U1086">
        <v>1906.99</v>
      </c>
      <c r="V1086" s="10">
        <f>(raw_data[[#This Row],[Profit]] / (raw_data[[#This Row],[Unit_Price]]* raw_data[[#This Row],[Quantity_Sold]]))</f>
        <v>0.25693021350783657</v>
      </c>
      <c r="W1086">
        <v>118</v>
      </c>
      <c r="X1086" t="s">
        <v>33</v>
      </c>
      <c r="Y1086" t="s">
        <v>34</v>
      </c>
      <c r="Z1086">
        <v>47.94</v>
      </c>
      <c r="AA1086">
        <v>3</v>
      </c>
    </row>
    <row r="1087" spans="1:27" x14ac:dyDescent="0.3">
      <c r="A1087" t="s">
        <v>3315</v>
      </c>
      <c r="B1087" s="1">
        <v>45547</v>
      </c>
      <c r="C1087" s="1" t="str">
        <f>TEXT(raw_data[[#This Row],[Order_Date]], "mmm")</f>
        <v>Sep</v>
      </c>
      <c r="D1087" s="1">
        <v>45549</v>
      </c>
      <c r="E1087" s="6">
        <f>raw_data[[#This Row],[Ship_Date]]-raw_data[[#This Row],[Order_Date]]</f>
        <v>2</v>
      </c>
      <c r="F1087" s="6" t="str">
        <f>IF(raw_data[[#This Row],[Delivery_Days]] &lt;= 5, "On Time", "Late")</f>
        <v>On Time</v>
      </c>
      <c r="G1087" t="s">
        <v>3316</v>
      </c>
      <c r="H1087" t="s">
        <v>3317</v>
      </c>
      <c r="I1087" t="s">
        <v>47</v>
      </c>
      <c r="J1087" t="s">
        <v>94</v>
      </c>
      <c r="K1087" t="s">
        <v>28</v>
      </c>
      <c r="L1087" t="s">
        <v>41</v>
      </c>
      <c r="M1087" t="s">
        <v>137</v>
      </c>
      <c r="N1087" t="s">
        <v>49</v>
      </c>
      <c r="O1087" t="s">
        <v>71</v>
      </c>
      <c r="P1087">
        <v>7</v>
      </c>
      <c r="Q1087">
        <v>722.25</v>
      </c>
      <c r="R1087">
        <v>0</v>
      </c>
      <c r="S1087">
        <v>5055.75</v>
      </c>
      <c r="T1087">
        <v>534.58000000000004</v>
      </c>
      <c r="U1087">
        <v>1313.69</v>
      </c>
      <c r="V1087" s="10">
        <f>(raw_data[[#This Row],[Profit]] / (raw_data[[#This Row],[Unit_Price]]* raw_data[[#This Row],[Quantity_Sold]]))</f>
        <v>0.25984077535479405</v>
      </c>
      <c r="W1087">
        <v>434</v>
      </c>
      <c r="X1087" t="s">
        <v>33</v>
      </c>
      <c r="Y1087" t="s">
        <v>52</v>
      </c>
      <c r="Z1087">
        <v>9.57</v>
      </c>
      <c r="AA1087">
        <v>5</v>
      </c>
    </row>
    <row r="1088" spans="1:27" x14ac:dyDescent="0.3">
      <c r="A1088" t="s">
        <v>3318</v>
      </c>
      <c r="B1088" s="1">
        <v>45616</v>
      </c>
      <c r="C1088" s="1" t="str">
        <f>TEXT(raw_data[[#This Row],[Order_Date]], "mmm")</f>
        <v>Nov</v>
      </c>
      <c r="D1088" s="1">
        <v>45622</v>
      </c>
      <c r="E1088" s="6">
        <f>raw_data[[#This Row],[Ship_Date]]-raw_data[[#This Row],[Order_Date]]</f>
        <v>6</v>
      </c>
      <c r="F1088" s="6" t="str">
        <f>IF(raw_data[[#This Row],[Delivery_Days]] &lt;= 5, "On Time", "Late")</f>
        <v>Late</v>
      </c>
      <c r="G1088" t="s">
        <v>3319</v>
      </c>
      <c r="H1088" t="s">
        <v>3320</v>
      </c>
      <c r="I1088" t="s">
        <v>38</v>
      </c>
      <c r="J1088" t="s">
        <v>90</v>
      </c>
      <c r="K1088" t="s">
        <v>40</v>
      </c>
      <c r="L1088" t="s">
        <v>29</v>
      </c>
      <c r="M1088" t="s">
        <v>48</v>
      </c>
      <c r="N1088" t="s">
        <v>31</v>
      </c>
      <c r="O1088" t="s">
        <v>50</v>
      </c>
      <c r="P1088">
        <v>7</v>
      </c>
      <c r="Q1088">
        <v>269.61</v>
      </c>
      <c r="R1088">
        <v>5</v>
      </c>
      <c r="S1088">
        <v>1792.91</v>
      </c>
      <c r="T1088">
        <v>228.51</v>
      </c>
      <c r="U1088">
        <v>273.32</v>
      </c>
      <c r="V1088" s="10">
        <f>(raw_data[[#This Row],[Profit]] / (raw_data[[#This Row],[Unit_Price]]* raw_data[[#This Row],[Quantity_Sold]]))</f>
        <v>0.14482294531254139</v>
      </c>
      <c r="W1088">
        <v>279</v>
      </c>
      <c r="X1088" t="s">
        <v>51</v>
      </c>
      <c r="Y1088" t="s">
        <v>79</v>
      </c>
      <c r="Z1088">
        <v>10.46</v>
      </c>
      <c r="AA1088">
        <v>2</v>
      </c>
    </row>
    <row r="1089" spans="1:27" x14ac:dyDescent="0.3">
      <c r="A1089" t="s">
        <v>3321</v>
      </c>
      <c r="B1089" s="1">
        <v>45595</v>
      </c>
      <c r="C1089" s="1" t="str">
        <f>TEXT(raw_data[[#This Row],[Order_Date]], "mmm")</f>
        <v>Oct</v>
      </c>
      <c r="D1089" s="1">
        <v>45598</v>
      </c>
      <c r="E1089" s="6">
        <f>raw_data[[#This Row],[Ship_Date]]-raw_data[[#This Row],[Order_Date]]</f>
        <v>3</v>
      </c>
      <c r="F1089" s="6" t="str">
        <f>IF(raw_data[[#This Row],[Delivery_Days]] &lt;= 5, "On Time", "Late")</f>
        <v>On Time</v>
      </c>
      <c r="G1089" t="s">
        <v>3322</v>
      </c>
      <c r="H1089" t="s">
        <v>3323</v>
      </c>
      <c r="I1089" t="s">
        <v>62</v>
      </c>
      <c r="J1089" t="s">
        <v>98</v>
      </c>
      <c r="K1089" t="s">
        <v>40</v>
      </c>
      <c r="L1089" t="s">
        <v>29</v>
      </c>
      <c r="M1089" t="s">
        <v>42</v>
      </c>
      <c r="N1089" t="s">
        <v>49</v>
      </c>
      <c r="O1089" t="s">
        <v>71</v>
      </c>
      <c r="P1089">
        <v>5</v>
      </c>
      <c r="Q1089">
        <v>628.62</v>
      </c>
      <c r="R1089">
        <v>20</v>
      </c>
      <c r="S1089">
        <v>2514.48</v>
      </c>
      <c r="T1089">
        <v>386.45</v>
      </c>
      <c r="U1089">
        <v>968.68</v>
      </c>
      <c r="V1089" s="10">
        <f>(raw_data[[#This Row],[Profit]] / (raw_data[[#This Row],[Unit_Price]]* raw_data[[#This Row],[Quantity_Sold]]))</f>
        <v>0.308192548757596</v>
      </c>
      <c r="W1089">
        <v>442</v>
      </c>
      <c r="X1089" t="s">
        <v>51</v>
      </c>
      <c r="Y1089" t="s">
        <v>79</v>
      </c>
      <c r="Z1089">
        <v>27.96</v>
      </c>
      <c r="AA1089">
        <v>1</v>
      </c>
    </row>
    <row r="1090" spans="1:27" x14ac:dyDescent="0.3">
      <c r="A1090" t="s">
        <v>3324</v>
      </c>
      <c r="B1090" s="1">
        <v>45285</v>
      </c>
      <c r="C1090" s="1" t="str">
        <f>TEXT(raw_data[[#This Row],[Order_Date]], "mmm")</f>
        <v>Dec</v>
      </c>
      <c r="D1090" s="1">
        <v>45290</v>
      </c>
      <c r="E1090" s="6">
        <f>raw_data[[#This Row],[Ship_Date]]-raw_data[[#This Row],[Order_Date]]</f>
        <v>5</v>
      </c>
      <c r="F1090" s="6" t="str">
        <f>IF(raw_data[[#This Row],[Delivery_Days]] &lt;= 5, "On Time", "Late")</f>
        <v>On Time</v>
      </c>
      <c r="G1090" t="s">
        <v>3325</v>
      </c>
      <c r="H1090" t="s">
        <v>3326</v>
      </c>
      <c r="I1090" t="s">
        <v>26</v>
      </c>
      <c r="J1090" t="s">
        <v>68</v>
      </c>
      <c r="K1090" t="s">
        <v>57</v>
      </c>
      <c r="L1090" t="s">
        <v>69</v>
      </c>
      <c r="M1090" t="s">
        <v>30</v>
      </c>
      <c r="N1090" t="s">
        <v>31</v>
      </c>
      <c r="O1090" t="s">
        <v>50</v>
      </c>
      <c r="P1090">
        <v>4</v>
      </c>
      <c r="Q1090">
        <v>1990.11</v>
      </c>
      <c r="R1090">
        <v>15</v>
      </c>
      <c r="S1090">
        <v>6766.37</v>
      </c>
      <c r="T1090">
        <v>1316.39</v>
      </c>
      <c r="U1090">
        <v>2290.65</v>
      </c>
      <c r="V1090" s="10">
        <f>(raw_data[[#This Row],[Profit]] / (raw_data[[#This Row],[Unit_Price]]* raw_data[[#This Row],[Quantity_Sold]]))</f>
        <v>0.28775419449176176</v>
      </c>
      <c r="W1090">
        <v>273</v>
      </c>
      <c r="X1090" t="s">
        <v>33</v>
      </c>
      <c r="Y1090" t="s">
        <v>34</v>
      </c>
      <c r="Z1090">
        <v>45.73</v>
      </c>
      <c r="AA1090">
        <v>4</v>
      </c>
    </row>
    <row r="1091" spans="1:27" x14ac:dyDescent="0.3">
      <c r="A1091" t="s">
        <v>3327</v>
      </c>
      <c r="B1091" s="1">
        <v>45280</v>
      </c>
      <c r="C1091" s="1" t="str">
        <f>TEXT(raw_data[[#This Row],[Order_Date]], "mmm")</f>
        <v>Dec</v>
      </c>
      <c r="D1091" s="1">
        <v>45290</v>
      </c>
      <c r="E1091" s="6">
        <f>raw_data[[#This Row],[Ship_Date]]-raw_data[[#This Row],[Order_Date]]</f>
        <v>10</v>
      </c>
      <c r="F1091" s="6" t="str">
        <f>IF(raw_data[[#This Row],[Delivery_Days]] &lt;= 5, "On Time", "Late")</f>
        <v>Late</v>
      </c>
      <c r="G1091" t="s">
        <v>3328</v>
      </c>
      <c r="H1091" t="s">
        <v>3329</v>
      </c>
      <c r="I1091" t="s">
        <v>38</v>
      </c>
      <c r="J1091" t="s">
        <v>90</v>
      </c>
      <c r="K1091" t="s">
        <v>40</v>
      </c>
      <c r="L1091" t="s">
        <v>41</v>
      </c>
      <c r="M1091" t="s">
        <v>70</v>
      </c>
      <c r="N1091" t="s">
        <v>49</v>
      </c>
      <c r="O1091" t="s">
        <v>71</v>
      </c>
      <c r="P1091">
        <v>3</v>
      </c>
      <c r="Q1091">
        <v>77.33</v>
      </c>
      <c r="R1091">
        <v>0</v>
      </c>
      <c r="S1091">
        <v>231.99</v>
      </c>
      <c r="T1091">
        <v>66.77</v>
      </c>
      <c r="U1091">
        <v>31.68</v>
      </c>
      <c r="V1091" s="10">
        <f>(raw_data[[#This Row],[Profit]] / (raw_data[[#This Row],[Unit_Price]]* raw_data[[#This Row],[Quantity_Sold]]))</f>
        <v>0.13655761024182075</v>
      </c>
      <c r="W1091">
        <v>133</v>
      </c>
      <c r="X1091" t="s">
        <v>51</v>
      </c>
      <c r="Y1091" t="s">
        <v>34</v>
      </c>
      <c r="Z1091">
        <v>30.76</v>
      </c>
      <c r="AA1091">
        <v>3</v>
      </c>
    </row>
    <row r="1092" spans="1:27" x14ac:dyDescent="0.3">
      <c r="A1092" t="s">
        <v>3330</v>
      </c>
      <c r="B1092" s="1">
        <v>45754</v>
      </c>
      <c r="C1092" s="1" t="str">
        <f>TEXT(raw_data[[#This Row],[Order_Date]], "mmm")</f>
        <v>Apr</v>
      </c>
      <c r="D1092" s="1">
        <v>45756</v>
      </c>
      <c r="E1092" s="6">
        <f>raw_data[[#This Row],[Ship_Date]]-raw_data[[#This Row],[Order_Date]]</f>
        <v>2</v>
      </c>
      <c r="F1092" s="6" t="str">
        <f>IF(raw_data[[#This Row],[Delivery_Days]] &lt;= 5, "On Time", "Late")</f>
        <v>On Time</v>
      </c>
      <c r="G1092" t="s">
        <v>3331</v>
      </c>
      <c r="H1092" t="s">
        <v>3332</v>
      </c>
      <c r="I1092" t="s">
        <v>38</v>
      </c>
      <c r="J1092" t="s">
        <v>98</v>
      </c>
      <c r="K1092" t="s">
        <v>40</v>
      </c>
      <c r="L1092" t="s">
        <v>75</v>
      </c>
      <c r="M1092" t="s">
        <v>137</v>
      </c>
      <c r="N1092" t="s">
        <v>31</v>
      </c>
      <c r="O1092" t="s">
        <v>50</v>
      </c>
      <c r="P1092">
        <v>4</v>
      </c>
      <c r="Q1092">
        <v>1527.86</v>
      </c>
      <c r="R1092">
        <v>20</v>
      </c>
      <c r="S1092">
        <v>4889.1499999999996</v>
      </c>
      <c r="T1092">
        <v>1028.1099999999999</v>
      </c>
      <c r="U1092">
        <v>1599.2</v>
      </c>
      <c r="V1092" s="10">
        <f>(raw_data[[#This Row],[Profit]] / (raw_data[[#This Row],[Unit_Price]]* raw_data[[#This Row],[Quantity_Sold]]))</f>
        <v>0.26167318995195898</v>
      </c>
      <c r="W1092">
        <v>14</v>
      </c>
      <c r="X1092" t="s">
        <v>51</v>
      </c>
      <c r="Y1092" t="s">
        <v>34</v>
      </c>
      <c r="Z1092">
        <v>30.76</v>
      </c>
      <c r="AA1092">
        <v>4</v>
      </c>
    </row>
    <row r="1093" spans="1:27" x14ac:dyDescent="0.3">
      <c r="A1093" t="s">
        <v>3333</v>
      </c>
      <c r="B1093" s="1">
        <v>45293</v>
      </c>
      <c r="C1093" s="1" t="str">
        <f>TEXT(raw_data[[#This Row],[Order_Date]], "mmm")</f>
        <v>Jan</v>
      </c>
      <c r="D1093" s="1">
        <v>45295</v>
      </c>
      <c r="E1093" s="6">
        <f>raw_data[[#This Row],[Ship_Date]]-raw_data[[#This Row],[Order_Date]]</f>
        <v>2</v>
      </c>
      <c r="F1093" s="6" t="str">
        <f>IF(raw_data[[#This Row],[Delivery_Days]] &lt;= 5, "On Time", "Late")</f>
        <v>On Time</v>
      </c>
      <c r="G1093" t="s">
        <v>3334</v>
      </c>
      <c r="H1093" t="s">
        <v>3335</v>
      </c>
      <c r="I1093" t="s">
        <v>47</v>
      </c>
      <c r="J1093" t="s">
        <v>39</v>
      </c>
      <c r="K1093" t="s">
        <v>40</v>
      </c>
      <c r="L1093" t="s">
        <v>75</v>
      </c>
      <c r="M1093" t="s">
        <v>64</v>
      </c>
      <c r="N1093" t="s">
        <v>31</v>
      </c>
      <c r="O1093" t="s">
        <v>32</v>
      </c>
      <c r="P1093">
        <v>7</v>
      </c>
      <c r="Q1093">
        <v>1111.97</v>
      </c>
      <c r="R1093">
        <v>15</v>
      </c>
      <c r="S1093">
        <v>6616.22</v>
      </c>
      <c r="T1093">
        <v>894.27</v>
      </c>
      <c r="U1093">
        <v>1295.32</v>
      </c>
      <c r="V1093" s="10">
        <f>(raw_data[[#This Row],[Profit]] / (raw_data[[#This Row],[Unit_Price]]* raw_data[[#This Row],[Quantity_Sold]]))</f>
        <v>0.16641250599001256</v>
      </c>
      <c r="W1093">
        <v>206</v>
      </c>
      <c r="X1093" t="s">
        <v>51</v>
      </c>
      <c r="Y1093" t="s">
        <v>34</v>
      </c>
      <c r="Z1093">
        <v>45.51</v>
      </c>
      <c r="AA1093">
        <v>5</v>
      </c>
    </row>
    <row r="1094" spans="1:27" x14ac:dyDescent="0.3">
      <c r="A1094" t="s">
        <v>3336</v>
      </c>
      <c r="B1094" s="1">
        <v>45850</v>
      </c>
      <c r="C1094" s="1" t="str">
        <f>TEXT(raw_data[[#This Row],[Order_Date]], "mmm")</f>
        <v>Jul</v>
      </c>
      <c r="D1094" s="1">
        <v>45853</v>
      </c>
      <c r="E1094" s="6">
        <f>raw_data[[#This Row],[Ship_Date]]-raw_data[[#This Row],[Order_Date]]</f>
        <v>3</v>
      </c>
      <c r="F1094" s="6" t="str">
        <f>IF(raw_data[[#This Row],[Delivery_Days]] &lt;= 5, "On Time", "Late")</f>
        <v>On Time</v>
      </c>
      <c r="G1094" t="s">
        <v>3337</v>
      </c>
      <c r="H1094" t="s">
        <v>3338</v>
      </c>
      <c r="I1094" t="s">
        <v>38</v>
      </c>
      <c r="J1094" t="s">
        <v>90</v>
      </c>
      <c r="K1094" t="s">
        <v>40</v>
      </c>
      <c r="L1094" t="s">
        <v>29</v>
      </c>
      <c r="M1094" t="s">
        <v>117</v>
      </c>
      <c r="N1094" t="s">
        <v>49</v>
      </c>
      <c r="O1094" t="s">
        <v>43</v>
      </c>
      <c r="P1094">
        <v>7</v>
      </c>
      <c r="Q1094">
        <v>1540.85</v>
      </c>
      <c r="R1094">
        <v>20</v>
      </c>
      <c r="S1094">
        <v>8628.76</v>
      </c>
      <c r="T1094">
        <v>990.9</v>
      </c>
      <c r="U1094">
        <v>3079.72</v>
      </c>
      <c r="V1094" s="10">
        <f>(raw_data[[#This Row],[Profit]] / (raw_data[[#This Row],[Unit_Price]]* raw_data[[#This Row],[Quantity_Sold]]))</f>
        <v>0.28553071356718696</v>
      </c>
      <c r="W1094">
        <v>167</v>
      </c>
      <c r="X1094" t="s">
        <v>33</v>
      </c>
      <c r="Y1094" t="s">
        <v>34</v>
      </c>
      <c r="Z1094">
        <v>49.65</v>
      </c>
      <c r="AA1094">
        <v>3</v>
      </c>
    </row>
    <row r="1095" spans="1:27" x14ac:dyDescent="0.3">
      <c r="A1095" t="s">
        <v>3339</v>
      </c>
      <c r="B1095" s="1">
        <v>45312</v>
      </c>
      <c r="C1095" s="1" t="str">
        <f>TEXT(raw_data[[#This Row],[Order_Date]], "mmm")</f>
        <v>Jan</v>
      </c>
      <c r="D1095" s="1">
        <v>45315</v>
      </c>
      <c r="E1095" s="6">
        <f>raw_data[[#This Row],[Ship_Date]]-raw_data[[#This Row],[Order_Date]]</f>
        <v>3</v>
      </c>
      <c r="F1095" s="6" t="str">
        <f>IF(raw_data[[#This Row],[Delivery_Days]] &lt;= 5, "On Time", "Late")</f>
        <v>On Time</v>
      </c>
      <c r="G1095" t="s">
        <v>3340</v>
      </c>
      <c r="H1095" t="s">
        <v>3341</v>
      </c>
      <c r="I1095" t="s">
        <v>26</v>
      </c>
      <c r="J1095" t="s">
        <v>39</v>
      </c>
      <c r="K1095" t="s">
        <v>40</v>
      </c>
      <c r="L1095" t="s">
        <v>69</v>
      </c>
      <c r="M1095" t="s">
        <v>42</v>
      </c>
      <c r="N1095" t="s">
        <v>49</v>
      </c>
      <c r="O1095" t="s">
        <v>32</v>
      </c>
      <c r="P1095">
        <v>2</v>
      </c>
      <c r="Q1095">
        <v>1978.3</v>
      </c>
      <c r="R1095">
        <v>10</v>
      </c>
      <c r="S1095">
        <v>3560.94</v>
      </c>
      <c r="T1095">
        <v>1427.3</v>
      </c>
      <c r="U1095">
        <v>991.8</v>
      </c>
      <c r="V1095" s="10">
        <f>(raw_data[[#This Row],[Profit]] / (raw_data[[#This Row],[Unit_Price]]* raw_data[[#This Row],[Quantity_Sold]]))</f>
        <v>0.25066976697164234</v>
      </c>
      <c r="W1095">
        <v>292</v>
      </c>
      <c r="X1095" t="s">
        <v>33</v>
      </c>
      <c r="Y1095" t="s">
        <v>79</v>
      </c>
      <c r="Z1095">
        <v>30.55</v>
      </c>
      <c r="AA1095">
        <v>4</v>
      </c>
    </row>
    <row r="1096" spans="1:27" x14ac:dyDescent="0.3">
      <c r="A1096" t="s">
        <v>3342</v>
      </c>
      <c r="B1096" s="1">
        <v>45563</v>
      </c>
      <c r="C1096" s="1" t="str">
        <f>TEXT(raw_data[[#This Row],[Order_Date]], "mmm")</f>
        <v>Sep</v>
      </c>
      <c r="D1096" s="1">
        <v>45572</v>
      </c>
      <c r="E1096" s="6">
        <f>raw_data[[#This Row],[Ship_Date]]-raw_data[[#This Row],[Order_Date]]</f>
        <v>9</v>
      </c>
      <c r="F1096" s="6" t="str">
        <f>IF(raw_data[[#This Row],[Delivery_Days]] &lt;= 5, "On Time", "Late")</f>
        <v>Late</v>
      </c>
      <c r="G1096" t="s">
        <v>3343</v>
      </c>
      <c r="H1096" t="s">
        <v>3344</v>
      </c>
      <c r="I1096" t="s">
        <v>26</v>
      </c>
      <c r="J1096" t="s">
        <v>39</v>
      </c>
      <c r="K1096" t="s">
        <v>40</v>
      </c>
      <c r="L1096" t="s">
        <v>69</v>
      </c>
      <c r="M1096" t="s">
        <v>137</v>
      </c>
      <c r="N1096" t="s">
        <v>49</v>
      </c>
      <c r="O1096" t="s">
        <v>71</v>
      </c>
      <c r="P1096">
        <v>10</v>
      </c>
      <c r="Q1096">
        <v>888.42</v>
      </c>
      <c r="R1096">
        <v>20</v>
      </c>
      <c r="S1096">
        <v>7107.36</v>
      </c>
      <c r="T1096">
        <v>610.03</v>
      </c>
      <c r="U1096">
        <v>2227.12</v>
      </c>
      <c r="V1096" s="10">
        <f>(raw_data[[#This Row],[Profit]] / (raw_data[[#This Row],[Unit_Price]]* raw_data[[#This Row],[Quantity_Sold]]))</f>
        <v>0.25068323540667703</v>
      </c>
      <c r="W1096">
        <v>456</v>
      </c>
      <c r="X1096" t="s">
        <v>33</v>
      </c>
      <c r="Y1096" t="s">
        <v>79</v>
      </c>
      <c r="Z1096">
        <v>40.93</v>
      </c>
      <c r="AA1096">
        <v>5</v>
      </c>
    </row>
    <row r="1097" spans="1:27" x14ac:dyDescent="0.3">
      <c r="A1097" t="s">
        <v>3345</v>
      </c>
      <c r="B1097" s="1">
        <v>45243</v>
      </c>
      <c r="C1097" s="1" t="str">
        <f>TEXT(raw_data[[#This Row],[Order_Date]], "mmm")</f>
        <v>Nov</v>
      </c>
      <c r="D1097" s="1">
        <v>45246</v>
      </c>
      <c r="E1097" s="6">
        <f>raw_data[[#This Row],[Ship_Date]]-raw_data[[#This Row],[Order_Date]]</f>
        <v>3</v>
      </c>
      <c r="F1097" s="6" t="str">
        <f>IF(raw_data[[#This Row],[Delivery_Days]] &lt;= 5, "On Time", "Late")</f>
        <v>On Time</v>
      </c>
      <c r="G1097" t="s">
        <v>3346</v>
      </c>
      <c r="H1097" t="s">
        <v>3347</v>
      </c>
      <c r="I1097" t="s">
        <v>62</v>
      </c>
      <c r="J1097" t="s">
        <v>56</v>
      </c>
      <c r="K1097" t="s">
        <v>57</v>
      </c>
      <c r="L1097" t="s">
        <v>75</v>
      </c>
      <c r="M1097" t="s">
        <v>64</v>
      </c>
      <c r="N1097" t="s">
        <v>31</v>
      </c>
      <c r="O1097" t="s">
        <v>83</v>
      </c>
      <c r="P1097">
        <v>5</v>
      </c>
      <c r="Q1097">
        <v>1447.66</v>
      </c>
      <c r="R1097">
        <v>20</v>
      </c>
      <c r="S1097">
        <v>5790.64</v>
      </c>
      <c r="T1097">
        <v>1289.46</v>
      </c>
      <c r="U1097">
        <v>632.79999999999995</v>
      </c>
      <c r="V1097" s="10">
        <f>(raw_data[[#This Row],[Profit]] / (raw_data[[#This Row],[Unit_Price]]* raw_data[[#This Row],[Quantity_Sold]]))</f>
        <v>8.7423842614978653E-2</v>
      </c>
      <c r="W1097">
        <v>262</v>
      </c>
      <c r="X1097" t="s">
        <v>33</v>
      </c>
      <c r="Y1097" t="s">
        <v>52</v>
      </c>
      <c r="Z1097">
        <v>8.7799999999999994</v>
      </c>
      <c r="AA1097">
        <v>3</v>
      </c>
    </row>
    <row r="1098" spans="1:27" x14ac:dyDescent="0.3">
      <c r="A1098" t="s">
        <v>3348</v>
      </c>
      <c r="B1098" s="1">
        <v>45408</v>
      </c>
      <c r="C1098" s="1" t="str">
        <f>TEXT(raw_data[[#This Row],[Order_Date]], "mmm")</f>
        <v>Apr</v>
      </c>
      <c r="D1098" s="1">
        <v>45411</v>
      </c>
      <c r="E1098" s="6">
        <f>raw_data[[#This Row],[Ship_Date]]-raw_data[[#This Row],[Order_Date]]</f>
        <v>3</v>
      </c>
      <c r="F1098" s="6" t="str">
        <f>IF(raw_data[[#This Row],[Delivery_Days]] &lt;= 5, "On Time", "Late")</f>
        <v>On Time</v>
      </c>
      <c r="G1098" t="s">
        <v>3349</v>
      </c>
      <c r="H1098" t="s">
        <v>3350</v>
      </c>
      <c r="I1098" t="s">
        <v>38</v>
      </c>
      <c r="J1098" t="s">
        <v>98</v>
      </c>
      <c r="K1098" t="s">
        <v>40</v>
      </c>
      <c r="L1098" t="s">
        <v>75</v>
      </c>
      <c r="M1098" t="s">
        <v>58</v>
      </c>
      <c r="N1098" t="s">
        <v>31</v>
      </c>
      <c r="O1098" t="s">
        <v>50</v>
      </c>
      <c r="P1098">
        <v>8</v>
      </c>
      <c r="Q1098">
        <v>1405.8</v>
      </c>
      <c r="R1098">
        <v>0</v>
      </c>
      <c r="S1098">
        <v>11246.4</v>
      </c>
      <c r="T1098">
        <v>994.01</v>
      </c>
      <c r="U1098">
        <v>3294.32</v>
      </c>
      <c r="V1098" s="10">
        <f>(raw_data[[#This Row],[Profit]] / (raw_data[[#This Row],[Unit_Price]]* raw_data[[#This Row],[Quantity_Sold]]))</f>
        <v>0.29292217954189786</v>
      </c>
      <c r="W1098">
        <v>199</v>
      </c>
      <c r="X1098" t="s">
        <v>51</v>
      </c>
      <c r="Y1098" t="s">
        <v>34</v>
      </c>
      <c r="Z1098">
        <v>29.27</v>
      </c>
      <c r="AA1098">
        <v>2</v>
      </c>
    </row>
    <row r="1099" spans="1:27" x14ac:dyDescent="0.3">
      <c r="A1099" t="s">
        <v>3351</v>
      </c>
      <c r="B1099" s="1">
        <v>45755</v>
      </c>
      <c r="C1099" s="1" t="str">
        <f>TEXT(raw_data[[#This Row],[Order_Date]], "mmm")</f>
        <v>Apr</v>
      </c>
      <c r="D1099" s="1">
        <v>45763</v>
      </c>
      <c r="E1099" s="6">
        <f>raw_data[[#This Row],[Ship_Date]]-raw_data[[#This Row],[Order_Date]]</f>
        <v>8</v>
      </c>
      <c r="F1099" s="6" t="str">
        <f>IF(raw_data[[#This Row],[Delivery_Days]] &lt;= 5, "On Time", "Late")</f>
        <v>Late</v>
      </c>
      <c r="G1099" t="s">
        <v>3352</v>
      </c>
      <c r="H1099" t="s">
        <v>3353</v>
      </c>
      <c r="I1099" t="s">
        <v>47</v>
      </c>
      <c r="J1099" t="s">
        <v>39</v>
      </c>
      <c r="K1099" t="s">
        <v>40</v>
      </c>
      <c r="L1099" t="s">
        <v>75</v>
      </c>
      <c r="M1099" t="s">
        <v>30</v>
      </c>
      <c r="N1099" t="s">
        <v>31</v>
      </c>
      <c r="O1099" t="s">
        <v>50</v>
      </c>
      <c r="P1099">
        <v>2</v>
      </c>
      <c r="Q1099">
        <v>791.87</v>
      </c>
      <c r="R1099">
        <v>20</v>
      </c>
      <c r="S1099">
        <v>1266.99</v>
      </c>
      <c r="T1099">
        <v>490.2</v>
      </c>
      <c r="U1099">
        <v>482.67</v>
      </c>
      <c r="V1099" s="10">
        <f>(raw_data[[#This Row],[Profit]] / (raw_data[[#This Row],[Unit_Price]]* raw_data[[#This Row],[Quantity_Sold]]))</f>
        <v>0.30476593380226552</v>
      </c>
      <c r="W1099">
        <v>277</v>
      </c>
      <c r="X1099" t="s">
        <v>33</v>
      </c>
      <c r="Y1099" t="s">
        <v>52</v>
      </c>
      <c r="Z1099">
        <v>30.86</v>
      </c>
      <c r="AA1099">
        <v>4</v>
      </c>
    </row>
    <row r="1100" spans="1:27" x14ac:dyDescent="0.3">
      <c r="A1100" t="s">
        <v>3354</v>
      </c>
      <c r="B1100" s="1">
        <v>45250</v>
      </c>
      <c r="C1100" s="1" t="str">
        <f>TEXT(raw_data[[#This Row],[Order_Date]], "mmm")</f>
        <v>Nov</v>
      </c>
      <c r="D1100" s="1">
        <v>45251</v>
      </c>
      <c r="E1100" s="6">
        <f>raw_data[[#This Row],[Ship_Date]]-raw_data[[#This Row],[Order_Date]]</f>
        <v>1</v>
      </c>
      <c r="F1100" s="6" t="str">
        <f>IF(raw_data[[#This Row],[Delivery_Days]] &lt;= 5, "On Time", "Late")</f>
        <v>On Time</v>
      </c>
      <c r="G1100" t="s">
        <v>3355</v>
      </c>
      <c r="H1100" t="s">
        <v>3356</v>
      </c>
      <c r="I1100" t="s">
        <v>62</v>
      </c>
      <c r="J1100" t="s">
        <v>98</v>
      </c>
      <c r="K1100" t="s">
        <v>40</v>
      </c>
      <c r="L1100" t="s">
        <v>41</v>
      </c>
      <c r="M1100" t="s">
        <v>127</v>
      </c>
      <c r="N1100" t="s">
        <v>49</v>
      </c>
      <c r="O1100" t="s">
        <v>50</v>
      </c>
      <c r="P1100">
        <v>10</v>
      </c>
      <c r="Q1100">
        <v>674.23</v>
      </c>
      <c r="R1100">
        <v>5</v>
      </c>
      <c r="S1100">
        <v>6405.18</v>
      </c>
      <c r="T1100">
        <v>504.44</v>
      </c>
      <c r="U1100">
        <v>1613.01</v>
      </c>
      <c r="V1100" s="10">
        <f>(raw_data[[#This Row],[Profit]] / (raw_data[[#This Row],[Unit_Price]]* raw_data[[#This Row],[Quantity_Sold]]))</f>
        <v>0.23923735223885023</v>
      </c>
      <c r="W1100">
        <v>329</v>
      </c>
      <c r="X1100" t="s">
        <v>33</v>
      </c>
      <c r="Y1100" t="s">
        <v>52</v>
      </c>
      <c r="Z1100">
        <v>33.130000000000003</v>
      </c>
      <c r="AA1100">
        <v>2</v>
      </c>
    </row>
    <row r="1101" spans="1:27" x14ac:dyDescent="0.3">
      <c r="A1101" t="s">
        <v>3357</v>
      </c>
      <c r="B1101" s="1">
        <v>45494</v>
      </c>
      <c r="C1101" s="1" t="str">
        <f>TEXT(raw_data[[#This Row],[Order_Date]], "mmm")</f>
        <v>Jul</v>
      </c>
      <c r="D1101" s="1">
        <v>45504</v>
      </c>
      <c r="E1101" s="6">
        <f>raw_data[[#This Row],[Ship_Date]]-raw_data[[#This Row],[Order_Date]]</f>
        <v>10</v>
      </c>
      <c r="F1101" s="6" t="str">
        <f>IF(raw_data[[#This Row],[Delivery_Days]] &lt;= 5, "On Time", "Late")</f>
        <v>Late</v>
      </c>
      <c r="G1101" t="s">
        <v>3358</v>
      </c>
      <c r="H1101" t="s">
        <v>3359</v>
      </c>
      <c r="I1101" t="s">
        <v>62</v>
      </c>
      <c r="J1101" t="s">
        <v>94</v>
      </c>
      <c r="K1101" t="s">
        <v>28</v>
      </c>
      <c r="L1101" t="s">
        <v>29</v>
      </c>
      <c r="M1101" t="s">
        <v>30</v>
      </c>
      <c r="N1101" t="s">
        <v>31</v>
      </c>
      <c r="O1101" t="s">
        <v>83</v>
      </c>
      <c r="P1101">
        <v>6</v>
      </c>
      <c r="Q1101">
        <v>1771.89</v>
      </c>
      <c r="R1101">
        <v>15</v>
      </c>
      <c r="S1101">
        <v>9036.64</v>
      </c>
      <c r="T1101">
        <v>1265.6300000000001</v>
      </c>
      <c r="U1101">
        <v>2581.9299999999998</v>
      </c>
      <c r="V1101" s="10">
        <f>(raw_data[[#This Row],[Profit]] / (raw_data[[#This Row],[Unit_Price]]* raw_data[[#This Row],[Quantity_Sold]]))</f>
        <v>0.24286026032466274</v>
      </c>
      <c r="W1101">
        <v>19</v>
      </c>
      <c r="X1101" t="s">
        <v>33</v>
      </c>
      <c r="Y1101" t="s">
        <v>52</v>
      </c>
      <c r="Z1101">
        <v>10.62</v>
      </c>
      <c r="AA1101">
        <v>3</v>
      </c>
    </row>
    <row r="1102" spans="1:27" x14ac:dyDescent="0.3">
      <c r="A1102" t="s">
        <v>3360</v>
      </c>
      <c r="B1102" s="1">
        <v>45570</v>
      </c>
      <c r="C1102" s="1" t="str">
        <f>TEXT(raw_data[[#This Row],[Order_Date]], "mmm")</f>
        <v>Oct</v>
      </c>
      <c r="D1102" s="1">
        <v>45580</v>
      </c>
      <c r="E1102" s="6">
        <f>raw_data[[#This Row],[Ship_Date]]-raw_data[[#This Row],[Order_Date]]</f>
        <v>10</v>
      </c>
      <c r="F1102" s="6" t="str">
        <f>IF(raw_data[[#This Row],[Delivery_Days]] &lt;= 5, "On Time", "Late")</f>
        <v>Late</v>
      </c>
      <c r="G1102" t="s">
        <v>3361</v>
      </c>
      <c r="H1102" t="s">
        <v>3362</v>
      </c>
      <c r="I1102" t="s">
        <v>47</v>
      </c>
      <c r="J1102" t="s">
        <v>90</v>
      </c>
      <c r="K1102" t="s">
        <v>40</v>
      </c>
      <c r="L1102" t="s">
        <v>69</v>
      </c>
      <c r="M1102" t="s">
        <v>117</v>
      </c>
      <c r="N1102" t="s">
        <v>49</v>
      </c>
      <c r="O1102" t="s">
        <v>71</v>
      </c>
      <c r="P1102">
        <v>3</v>
      </c>
      <c r="Q1102">
        <v>573.23</v>
      </c>
      <c r="R1102">
        <v>20</v>
      </c>
      <c r="S1102">
        <v>1375.75</v>
      </c>
      <c r="T1102">
        <v>411.55</v>
      </c>
      <c r="U1102">
        <v>388.03</v>
      </c>
      <c r="V1102" s="10">
        <f>(raw_data[[#This Row],[Profit]] / (raw_data[[#This Row],[Unit_Price]]* raw_data[[#This Row],[Quantity_Sold]]))</f>
        <v>0.22563950479446876</v>
      </c>
      <c r="W1102">
        <v>180</v>
      </c>
      <c r="X1102" t="s">
        <v>51</v>
      </c>
      <c r="Y1102" t="s">
        <v>34</v>
      </c>
      <c r="Z1102">
        <v>33.72</v>
      </c>
      <c r="AA1102">
        <v>2</v>
      </c>
    </row>
    <row r="1103" spans="1:27" x14ac:dyDescent="0.3">
      <c r="A1103" t="s">
        <v>3363</v>
      </c>
      <c r="B1103" s="1">
        <v>45707</v>
      </c>
      <c r="C1103" s="1" t="str">
        <f>TEXT(raw_data[[#This Row],[Order_Date]], "mmm")</f>
        <v>Feb</v>
      </c>
      <c r="D1103" s="1">
        <v>45717</v>
      </c>
      <c r="E1103" s="6">
        <f>raw_data[[#This Row],[Ship_Date]]-raw_data[[#This Row],[Order_Date]]</f>
        <v>10</v>
      </c>
      <c r="F1103" s="6" t="str">
        <f>IF(raw_data[[#This Row],[Delivery_Days]] &lt;= 5, "On Time", "Late")</f>
        <v>Late</v>
      </c>
      <c r="G1103" t="s">
        <v>3364</v>
      </c>
      <c r="H1103" t="s">
        <v>3365</v>
      </c>
      <c r="I1103" t="s">
        <v>26</v>
      </c>
      <c r="J1103" t="s">
        <v>63</v>
      </c>
      <c r="K1103" t="s">
        <v>28</v>
      </c>
      <c r="L1103" t="s">
        <v>75</v>
      </c>
      <c r="M1103" t="s">
        <v>137</v>
      </c>
      <c r="N1103" t="s">
        <v>31</v>
      </c>
      <c r="O1103" t="s">
        <v>50</v>
      </c>
      <c r="P1103">
        <v>4</v>
      </c>
      <c r="Q1103">
        <v>1739.27</v>
      </c>
      <c r="R1103">
        <v>20</v>
      </c>
      <c r="S1103">
        <v>5565.66</v>
      </c>
      <c r="T1103">
        <v>1544.72</v>
      </c>
      <c r="U1103">
        <v>622.55999999999995</v>
      </c>
      <c r="V1103" s="10">
        <f>(raw_data[[#This Row],[Profit]] / (raw_data[[#This Row],[Unit_Price]]* raw_data[[#This Row],[Quantity_Sold]]))</f>
        <v>8.9485818763044261E-2</v>
      </c>
      <c r="W1103">
        <v>84</v>
      </c>
      <c r="X1103" t="s">
        <v>51</v>
      </c>
      <c r="Y1103" t="s">
        <v>34</v>
      </c>
      <c r="Z1103">
        <v>35.799999999999997</v>
      </c>
      <c r="AA1103">
        <v>3</v>
      </c>
    </row>
    <row r="1104" spans="1:27" x14ac:dyDescent="0.3">
      <c r="A1104" t="s">
        <v>3366</v>
      </c>
      <c r="B1104" s="1">
        <v>45335</v>
      </c>
      <c r="C1104" s="1" t="str">
        <f>TEXT(raw_data[[#This Row],[Order_Date]], "mmm")</f>
        <v>Feb</v>
      </c>
      <c r="D1104" s="1">
        <v>45345</v>
      </c>
      <c r="E1104" s="6">
        <f>raw_data[[#This Row],[Ship_Date]]-raw_data[[#This Row],[Order_Date]]</f>
        <v>10</v>
      </c>
      <c r="F1104" s="6" t="str">
        <f>IF(raw_data[[#This Row],[Delivery_Days]] &lt;= 5, "On Time", "Late")</f>
        <v>Late</v>
      </c>
      <c r="G1104" t="s">
        <v>3367</v>
      </c>
      <c r="H1104" t="s">
        <v>3368</v>
      </c>
      <c r="I1104" t="s">
        <v>38</v>
      </c>
      <c r="J1104" t="s">
        <v>90</v>
      </c>
      <c r="K1104" t="s">
        <v>40</v>
      </c>
      <c r="L1104" t="s">
        <v>69</v>
      </c>
      <c r="M1104" t="s">
        <v>150</v>
      </c>
      <c r="N1104" t="s">
        <v>31</v>
      </c>
      <c r="O1104" t="s">
        <v>83</v>
      </c>
      <c r="P1104">
        <v>6</v>
      </c>
      <c r="Q1104">
        <v>396.9</v>
      </c>
      <c r="R1104">
        <v>15</v>
      </c>
      <c r="S1104">
        <v>2024.19</v>
      </c>
      <c r="T1104">
        <v>258.11</v>
      </c>
      <c r="U1104">
        <v>707.83</v>
      </c>
      <c r="V1104" s="10">
        <f>(raw_data[[#This Row],[Profit]] / (raw_data[[#This Row],[Unit_Price]]* raw_data[[#This Row],[Quantity_Sold]]))</f>
        <v>0.29723272024859332</v>
      </c>
      <c r="W1104">
        <v>113</v>
      </c>
      <c r="X1104" t="s">
        <v>33</v>
      </c>
      <c r="Y1104" t="s">
        <v>79</v>
      </c>
      <c r="Z1104">
        <v>28.84</v>
      </c>
      <c r="AA1104">
        <v>3</v>
      </c>
    </row>
    <row r="1105" spans="1:27" x14ac:dyDescent="0.3">
      <c r="A1105" t="s">
        <v>3369</v>
      </c>
      <c r="B1105" s="1">
        <v>45747</v>
      </c>
      <c r="C1105" s="1" t="str">
        <f>TEXT(raw_data[[#This Row],[Order_Date]], "mmm")</f>
        <v>Mar</v>
      </c>
      <c r="D1105" s="1">
        <v>45755</v>
      </c>
      <c r="E1105" s="6">
        <f>raw_data[[#This Row],[Ship_Date]]-raw_data[[#This Row],[Order_Date]]</f>
        <v>8</v>
      </c>
      <c r="F1105" s="6" t="str">
        <f>IF(raw_data[[#This Row],[Delivery_Days]] &lt;= 5, "On Time", "Late")</f>
        <v>Late</v>
      </c>
      <c r="G1105" t="s">
        <v>3370</v>
      </c>
      <c r="H1105" t="s">
        <v>3371</v>
      </c>
      <c r="I1105" t="s">
        <v>62</v>
      </c>
      <c r="J1105" t="s">
        <v>27</v>
      </c>
      <c r="K1105" t="s">
        <v>28</v>
      </c>
      <c r="L1105" t="s">
        <v>41</v>
      </c>
      <c r="M1105" t="s">
        <v>42</v>
      </c>
      <c r="N1105" t="s">
        <v>31</v>
      </c>
      <c r="O1105" t="s">
        <v>83</v>
      </c>
      <c r="P1105">
        <v>7</v>
      </c>
      <c r="Q1105">
        <v>257.11</v>
      </c>
      <c r="R1105">
        <v>10</v>
      </c>
      <c r="S1105">
        <v>1619.79</v>
      </c>
      <c r="T1105">
        <v>182.48</v>
      </c>
      <c r="U1105">
        <v>470.17</v>
      </c>
      <c r="V1105" s="10">
        <f>(raw_data[[#This Row],[Profit]] / (raw_data[[#This Row],[Unit_Price]]* raw_data[[#This Row],[Quantity_Sold]]))</f>
        <v>0.26123893608627768</v>
      </c>
      <c r="W1105">
        <v>166</v>
      </c>
      <c r="X1105" t="s">
        <v>33</v>
      </c>
      <c r="Y1105" t="s">
        <v>52</v>
      </c>
      <c r="Z1105">
        <v>19.420000000000002</v>
      </c>
      <c r="AA1105">
        <v>4</v>
      </c>
    </row>
    <row r="1106" spans="1:27" x14ac:dyDescent="0.3">
      <c r="A1106" t="s">
        <v>3372</v>
      </c>
      <c r="B1106" s="1">
        <v>45391</v>
      </c>
      <c r="C1106" s="1" t="str">
        <f>TEXT(raw_data[[#This Row],[Order_Date]], "mmm")</f>
        <v>Apr</v>
      </c>
      <c r="D1106" s="1">
        <v>45400</v>
      </c>
      <c r="E1106" s="6">
        <f>raw_data[[#This Row],[Ship_Date]]-raw_data[[#This Row],[Order_Date]]</f>
        <v>9</v>
      </c>
      <c r="F1106" s="6" t="str">
        <f>IF(raw_data[[#This Row],[Delivery_Days]] &lt;= 5, "On Time", "Late")</f>
        <v>Late</v>
      </c>
      <c r="G1106" t="s">
        <v>3373</v>
      </c>
      <c r="H1106" t="s">
        <v>3374</v>
      </c>
      <c r="I1106" t="s">
        <v>26</v>
      </c>
      <c r="J1106" t="s">
        <v>63</v>
      </c>
      <c r="K1106" t="s">
        <v>28</v>
      </c>
      <c r="L1106" t="s">
        <v>69</v>
      </c>
      <c r="M1106" t="s">
        <v>137</v>
      </c>
      <c r="N1106" t="s">
        <v>49</v>
      </c>
      <c r="O1106" t="s">
        <v>50</v>
      </c>
      <c r="P1106">
        <v>5</v>
      </c>
      <c r="Q1106">
        <v>64.819999999999993</v>
      </c>
      <c r="R1106">
        <v>20</v>
      </c>
      <c r="S1106">
        <v>259.27999999999997</v>
      </c>
      <c r="T1106">
        <v>41.23</v>
      </c>
      <c r="U1106">
        <v>94.36</v>
      </c>
      <c r="V1106" s="10">
        <f>(raw_data[[#This Row],[Profit]] / (raw_data[[#This Row],[Unit_Price]]* raw_data[[#This Row],[Quantity_Sold]]))</f>
        <v>0.29114470842332618</v>
      </c>
      <c r="W1106">
        <v>306</v>
      </c>
      <c r="X1106" t="s">
        <v>51</v>
      </c>
      <c r="Y1106" t="s">
        <v>34</v>
      </c>
      <c r="Z1106">
        <v>7.11</v>
      </c>
      <c r="AA1106">
        <v>5</v>
      </c>
    </row>
    <row r="1107" spans="1:27" x14ac:dyDescent="0.3">
      <c r="A1107" t="s">
        <v>3375</v>
      </c>
      <c r="B1107" s="1">
        <v>45624</v>
      </c>
      <c r="C1107" s="1" t="str">
        <f>TEXT(raw_data[[#This Row],[Order_Date]], "mmm")</f>
        <v>Nov</v>
      </c>
      <c r="D1107" s="1">
        <v>45629</v>
      </c>
      <c r="E1107" s="6">
        <f>raw_data[[#This Row],[Ship_Date]]-raw_data[[#This Row],[Order_Date]]</f>
        <v>5</v>
      </c>
      <c r="F1107" s="6" t="str">
        <f>IF(raw_data[[#This Row],[Delivery_Days]] &lt;= 5, "On Time", "Late")</f>
        <v>On Time</v>
      </c>
      <c r="G1107" t="s">
        <v>3376</v>
      </c>
      <c r="H1107" t="s">
        <v>3377</v>
      </c>
      <c r="I1107" t="s">
        <v>26</v>
      </c>
      <c r="J1107" t="s">
        <v>94</v>
      </c>
      <c r="K1107" t="s">
        <v>28</v>
      </c>
      <c r="L1107" t="s">
        <v>41</v>
      </c>
      <c r="M1107" t="s">
        <v>30</v>
      </c>
      <c r="N1107" t="s">
        <v>31</v>
      </c>
      <c r="O1107" t="s">
        <v>43</v>
      </c>
      <c r="P1107">
        <v>2</v>
      </c>
      <c r="Q1107">
        <v>1597.23</v>
      </c>
      <c r="R1107">
        <v>10</v>
      </c>
      <c r="S1107">
        <v>2875.01</v>
      </c>
      <c r="T1107">
        <v>1059.05</v>
      </c>
      <c r="U1107">
        <v>968.72</v>
      </c>
      <c r="V1107" s="10">
        <f>(raw_data[[#This Row],[Profit]] / (raw_data[[#This Row],[Unit_Price]]* raw_data[[#This Row],[Quantity_Sold]]))</f>
        <v>0.30325000156520976</v>
      </c>
      <c r="W1107">
        <v>232</v>
      </c>
      <c r="X1107" t="s">
        <v>33</v>
      </c>
      <c r="Y1107" t="s">
        <v>79</v>
      </c>
      <c r="Z1107">
        <v>42.24</v>
      </c>
      <c r="AA1107">
        <v>2</v>
      </c>
    </row>
    <row r="1108" spans="1:27" x14ac:dyDescent="0.3">
      <c r="A1108" t="s">
        <v>3378</v>
      </c>
      <c r="B1108" s="1">
        <v>45644</v>
      </c>
      <c r="C1108" s="1" t="str">
        <f>TEXT(raw_data[[#This Row],[Order_Date]], "mmm")</f>
        <v>Dec</v>
      </c>
      <c r="D1108" s="1">
        <v>45653</v>
      </c>
      <c r="E1108" s="6">
        <f>raw_data[[#This Row],[Ship_Date]]-raw_data[[#This Row],[Order_Date]]</f>
        <v>9</v>
      </c>
      <c r="F1108" s="6" t="str">
        <f>IF(raw_data[[#This Row],[Delivery_Days]] &lt;= 5, "On Time", "Late")</f>
        <v>Late</v>
      </c>
      <c r="G1108" t="s">
        <v>3379</v>
      </c>
      <c r="H1108" t="s">
        <v>3380</v>
      </c>
      <c r="I1108" t="s">
        <v>26</v>
      </c>
      <c r="J1108" t="s">
        <v>27</v>
      </c>
      <c r="K1108" t="s">
        <v>28</v>
      </c>
      <c r="L1108" t="s">
        <v>41</v>
      </c>
      <c r="M1108" t="s">
        <v>127</v>
      </c>
      <c r="N1108" t="s">
        <v>49</v>
      </c>
      <c r="O1108" t="s">
        <v>50</v>
      </c>
      <c r="P1108">
        <v>4</v>
      </c>
      <c r="Q1108">
        <v>763.91</v>
      </c>
      <c r="R1108">
        <v>15</v>
      </c>
      <c r="S1108">
        <v>2597.29</v>
      </c>
      <c r="T1108">
        <v>567.4</v>
      </c>
      <c r="U1108">
        <v>668.13</v>
      </c>
      <c r="V1108" s="10">
        <f>(raw_data[[#This Row],[Profit]] / (raw_data[[#This Row],[Unit_Price]]* raw_data[[#This Row],[Quantity_Sold]]))</f>
        <v>0.21865468445235697</v>
      </c>
      <c r="W1108">
        <v>229</v>
      </c>
      <c r="X1108" t="s">
        <v>51</v>
      </c>
      <c r="Y1108" t="s">
        <v>34</v>
      </c>
      <c r="Z1108">
        <v>5.72</v>
      </c>
      <c r="AA1108">
        <v>5</v>
      </c>
    </row>
    <row r="1109" spans="1:27" x14ac:dyDescent="0.3">
      <c r="A1109" t="s">
        <v>3381</v>
      </c>
      <c r="B1109" s="1">
        <v>45742</v>
      </c>
      <c r="C1109" s="1" t="str">
        <f>TEXT(raw_data[[#This Row],[Order_Date]], "mmm")</f>
        <v>Mar</v>
      </c>
      <c r="D1109" s="1">
        <v>45745</v>
      </c>
      <c r="E1109" s="6">
        <f>raw_data[[#This Row],[Ship_Date]]-raw_data[[#This Row],[Order_Date]]</f>
        <v>3</v>
      </c>
      <c r="F1109" s="6" t="str">
        <f>IF(raw_data[[#This Row],[Delivery_Days]] &lt;= 5, "On Time", "Late")</f>
        <v>On Time</v>
      </c>
      <c r="G1109" t="s">
        <v>3382</v>
      </c>
      <c r="H1109" t="s">
        <v>3383</v>
      </c>
      <c r="I1109" t="s">
        <v>47</v>
      </c>
      <c r="J1109" t="s">
        <v>63</v>
      </c>
      <c r="K1109" t="s">
        <v>28</v>
      </c>
      <c r="L1109" t="s">
        <v>41</v>
      </c>
      <c r="M1109" t="s">
        <v>70</v>
      </c>
      <c r="N1109" t="s">
        <v>31</v>
      </c>
      <c r="O1109" t="s">
        <v>83</v>
      </c>
      <c r="P1109">
        <v>2</v>
      </c>
      <c r="Q1109">
        <v>602.78</v>
      </c>
      <c r="R1109">
        <v>0</v>
      </c>
      <c r="S1109">
        <v>1205.56</v>
      </c>
      <c r="T1109">
        <v>502.06</v>
      </c>
      <c r="U1109">
        <v>201.44</v>
      </c>
      <c r="V1109" s="10">
        <f>(raw_data[[#This Row],[Profit]] / (raw_data[[#This Row],[Unit_Price]]* raw_data[[#This Row],[Quantity_Sold]]))</f>
        <v>0.16709247154849199</v>
      </c>
      <c r="W1109">
        <v>270</v>
      </c>
      <c r="X1109" t="s">
        <v>33</v>
      </c>
      <c r="Y1109" t="s">
        <v>52</v>
      </c>
      <c r="Z1109">
        <v>31.63</v>
      </c>
      <c r="AA1109">
        <v>4</v>
      </c>
    </row>
    <row r="1110" spans="1:27" x14ac:dyDescent="0.3">
      <c r="A1110" t="s">
        <v>3384</v>
      </c>
      <c r="B1110" s="1">
        <v>45614</v>
      </c>
      <c r="C1110" s="1" t="str">
        <f>TEXT(raw_data[[#This Row],[Order_Date]], "mmm")</f>
        <v>Nov</v>
      </c>
      <c r="D1110" s="1">
        <v>45623</v>
      </c>
      <c r="E1110" s="6">
        <f>raw_data[[#This Row],[Ship_Date]]-raw_data[[#This Row],[Order_Date]]</f>
        <v>9</v>
      </c>
      <c r="F1110" s="6" t="str">
        <f>IF(raw_data[[#This Row],[Delivery_Days]] &lt;= 5, "On Time", "Late")</f>
        <v>Late</v>
      </c>
      <c r="G1110" t="s">
        <v>3385</v>
      </c>
      <c r="H1110" t="s">
        <v>3386</v>
      </c>
      <c r="I1110" t="s">
        <v>62</v>
      </c>
      <c r="J1110" t="s">
        <v>39</v>
      </c>
      <c r="K1110" t="s">
        <v>40</v>
      </c>
      <c r="L1110" t="s">
        <v>41</v>
      </c>
      <c r="M1110" t="s">
        <v>150</v>
      </c>
      <c r="N1110" t="s">
        <v>31</v>
      </c>
      <c r="O1110" t="s">
        <v>71</v>
      </c>
      <c r="P1110">
        <v>6</v>
      </c>
      <c r="Q1110">
        <v>63.12</v>
      </c>
      <c r="R1110">
        <v>5</v>
      </c>
      <c r="S1110">
        <v>359.78</v>
      </c>
      <c r="T1110">
        <v>42.32</v>
      </c>
      <c r="U1110">
        <v>118.56</v>
      </c>
      <c r="V1110" s="10">
        <f>(raw_data[[#This Row],[Profit]] / (raw_data[[#This Row],[Unit_Price]]* raw_data[[#This Row],[Quantity_Sold]]))</f>
        <v>0.31305449936628649</v>
      </c>
      <c r="W1110">
        <v>455</v>
      </c>
      <c r="X1110" t="s">
        <v>33</v>
      </c>
      <c r="Y1110" t="s">
        <v>79</v>
      </c>
      <c r="Z1110">
        <v>30.08</v>
      </c>
      <c r="AA1110">
        <v>4</v>
      </c>
    </row>
    <row r="1111" spans="1:27" x14ac:dyDescent="0.3">
      <c r="A1111" t="s">
        <v>3387</v>
      </c>
      <c r="B1111" s="1">
        <v>45503</v>
      </c>
      <c r="C1111" s="1" t="str">
        <f>TEXT(raw_data[[#This Row],[Order_Date]], "mmm")</f>
        <v>Jul</v>
      </c>
      <c r="D1111" s="1">
        <v>45511</v>
      </c>
      <c r="E1111" s="6">
        <f>raw_data[[#This Row],[Ship_Date]]-raw_data[[#This Row],[Order_Date]]</f>
        <v>8</v>
      </c>
      <c r="F1111" s="6" t="str">
        <f>IF(raw_data[[#This Row],[Delivery_Days]] &lt;= 5, "On Time", "Late")</f>
        <v>Late</v>
      </c>
      <c r="G1111" t="s">
        <v>3388</v>
      </c>
      <c r="H1111" t="s">
        <v>3389</v>
      </c>
      <c r="I1111" t="s">
        <v>47</v>
      </c>
      <c r="J1111" t="s">
        <v>68</v>
      </c>
      <c r="K1111" t="s">
        <v>57</v>
      </c>
      <c r="L1111" t="s">
        <v>29</v>
      </c>
      <c r="M1111" t="s">
        <v>117</v>
      </c>
      <c r="N1111" t="s">
        <v>31</v>
      </c>
      <c r="O1111" t="s">
        <v>43</v>
      </c>
      <c r="P1111">
        <v>10</v>
      </c>
      <c r="Q1111">
        <v>1734.87</v>
      </c>
      <c r="R1111">
        <v>20</v>
      </c>
      <c r="S1111">
        <v>13878.96</v>
      </c>
      <c r="T1111">
        <v>1257.18</v>
      </c>
      <c r="U1111">
        <v>3821.52</v>
      </c>
      <c r="V1111" s="10">
        <f>(raw_data[[#This Row],[Profit]] / (raw_data[[#This Row],[Unit_Price]]* raw_data[[#This Row],[Quantity_Sold]]))</f>
        <v>0.22027702363865884</v>
      </c>
      <c r="W1111">
        <v>441</v>
      </c>
      <c r="X1111" t="s">
        <v>33</v>
      </c>
      <c r="Y1111" t="s">
        <v>34</v>
      </c>
      <c r="Z1111">
        <v>27.17</v>
      </c>
      <c r="AA1111">
        <v>3</v>
      </c>
    </row>
    <row r="1112" spans="1:27" x14ac:dyDescent="0.3">
      <c r="A1112" t="s">
        <v>3390</v>
      </c>
      <c r="B1112" s="1">
        <v>45606</v>
      </c>
      <c r="C1112" s="1" t="str">
        <f>TEXT(raw_data[[#This Row],[Order_Date]], "mmm")</f>
        <v>Nov</v>
      </c>
      <c r="D1112" s="1">
        <v>45612</v>
      </c>
      <c r="E1112" s="6">
        <f>raw_data[[#This Row],[Ship_Date]]-raw_data[[#This Row],[Order_Date]]</f>
        <v>6</v>
      </c>
      <c r="F1112" s="6" t="str">
        <f>IF(raw_data[[#This Row],[Delivery_Days]] &lt;= 5, "On Time", "Late")</f>
        <v>Late</v>
      </c>
      <c r="G1112" t="s">
        <v>3391</v>
      </c>
      <c r="H1112" t="s">
        <v>3392</v>
      </c>
      <c r="I1112" t="s">
        <v>62</v>
      </c>
      <c r="J1112" t="s">
        <v>94</v>
      </c>
      <c r="K1112" t="s">
        <v>28</v>
      </c>
      <c r="L1112" t="s">
        <v>69</v>
      </c>
      <c r="M1112" t="s">
        <v>42</v>
      </c>
      <c r="N1112" t="s">
        <v>49</v>
      </c>
      <c r="O1112" t="s">
        <v>83</v>
      </c>
      <c r="P1112">
        <v>10</v>
      </c>
      <c r="Q1112">
        <v>1282.74</v>
      </c>
      <c r="R1112">
        <v>15</v>
      </c>
      <c r="S1112">
        <v>10903.29</v>
      </c>
      <c r="T1112">
        <v>1140.82</v>
      </c>
      <c r="U1112">
        <v>1206.32</v>
      </c>
      <c r="V1112" s="10">
        <f>(raw_data[[#This Row],[Profit]] / (raw_data[[#This Row],[Unit_Price]]* raw_data[[#This Row],[Quantity_Sold]]))</f>
        <v>9.4042440401016572E-2</v>
      </c>
      <c r="W1112">
        <v>65</v>
      </c>
      <c r="X1112" t="s">
        <v>51</v>
      </c>
      <c r="Y1112" t="s">
        <v>52</v>
      </c>
      <c r="Z1112">
        <v>45.97</v>
      </c>
      <c r="AA1112">
        <v>1</v>
      </c>
    </row>
    <row r="1113" spans="1:27" x14ac:dyDescent="0.3">
      <c r="A1113" t="s">
        <v>3393</v>
      </c>
      <c r="B1113" s="1">
        <v>45283</v>
      </c>
      <c r="C1113" s="1" t="str">
        <f>TEXT(raw_data[[#This Row],[Order_Date]], "mmm")</f>
        <v>Dec</v>
      </c>
      <c r="D1113" s="1">
        <v>45288</v>
      </c>
      <c r="E1113" s="6">
        <f>raw_data[[#This Row],[Ship_Date]]-raw_data[[#This Row],[Order_Date]]</f>
        <v>5</v>
      </c>
      <c r="F1113" s="6" t="str">
        <f>IF(raw_data[[#This Row],[Delivery_Days]] &lt;= 5, "On Time", "Late")</f>
        <v>On Time</v>
      </c>
      <c r="G1113" t="s">
        <v>3394</v>
      </c>
      <c r="H1113" t="s">
        <v>3395</v>
      </c>
      <c r="I1113" t="s">
        <v>62</v>
      </c>
      <c r="J1113" t="s">
        <v>68</v>
      </c>
      <c r="K1113" t="s">
        <v>57</v>
      </c>
      <c r="L1113" t="s">
        <v>69</v>
      </c>
      <c r="M1113" t="s">
        <v>58</v>
      </c>
      <c r="N1113" t="s">
        <v>49</v>
      </c>
      <c r="O1113" t="s">
        <v>83</v>
      </c>
      <c r="P1113">
        <v>1</v>
      </c>
      <c r="Q1113">
        <v>315.44</v>
      </c>
      <c r="R1113">
        <v>0</v>
      </c>
      <c r="S1113">
        <v>315.44</v>
      </c>
      <c r="T1113">
        <v>193.32</v>
      </c>
      <c r="U1113">
        <v>122.12</v>
      </c>
      <c r="V1113" s="10">
        <f>(raw_data[[#This Row],[Profit]] / (raw_data[[#This Row],[Unit_Price]]* raw_data[[#This Row],[Quantity_Sold]]))</f>
        <v>0.3871417702257165</v>
      </c>
      <c r="W1113">
        <v>331</v>
      </c>
      <c r="X1113" t="s">
        <v>33</v>
      </c>
      <c r="Y1113" t="s">
        <v>34</v>
      </c>
      <c r="Z1113">
        <v>48.13</v>
      </c>
      <c r="AA1113">
        <v>2</v>
      </c>
    </row>
    <row r="1114" spans="1:27" x14ac:dyDescent="0.3">
      <c r="A1114" t="s">
        <v>3396</v>
      </c>
      <c r="B1114" s="1">
        <v>45344</v>
      </c>
      <c r="C1114" s="1" t="str">
        <f>TEXT(raw_data[[#This Row],[Order_Date]], "mmm")</f>
        <v>Feb</v>
      </c>
      <c r="D1114" s="1">
        <v>45345</v>
      </c>
      <c r="E1114" s="6">
        <f>raw_data[[#This Row],[Ship_Date]]-raw_data[[#This Row],[Order_Date]]</f>
        <v>1</v>
      </c>
      <c r="F1114" s="6" t="str">
        <f>IF(raw_data[[#This Row],[Delivery_Days]] &lt;= 5, "On Time", "Late")</f>
        <v>On Time</v>
      </c>
      <c r="G1114" t="s">
        <v>3397</v>
      </c>
      <c r="H1114" t="s">
        <v>3398</v>
      </c>
      <c r="I1114" t="s">
        <v>38</v>
      </c>
      <c r="J1114" t="s">
        <v>27</v>
      </c>
      <c r="K1114" t="s">
        <v>28</v>
      </c>
      <c r="L1114" t="s">
        <v>69</v>
      </c>
      <c r="M1114" t="s">
        <v>117</v>
      </c>
      <c r="N1114" t="s">
        <v>31</v>
      </c>
      <c r="O1114" t="s">
        <v>83</v>
      </c>
      <c r="P1114">
        <v>1</v>
      </c>
      <c r="Q1114">
        <v>185.02</v>
      </c>
      <c r="R1114">
        <v>10</v>
      </c>
      <c r="S1114">
        <v>166.52</v>
      </c>
      <c r="T1114">
        <v>129.88</v>
      </c>
      <c r="U1114">
        <v>49.63</v>
      </c>
      <c r="V1114" s="10">
        <f>(raw_data[[#This Row],[Profit]] / (raw_data[[#This Row],[Unit_Price]]* raw_data[[#This Row],[Quantity_Sold]]))</f>
        <v>0.26824127121392283</v>
      </c>
      <c r="W1114">
        <v>377</v>
      </c>
      <c r="X1114" t="s">
        <v>33</v>
      </c>
      <c r="Y1114" t="s">
        <v>52</v>
      </c>
      <c r="Z1114">
        <v>9.52</v>
      </c>
      <c r="AA1114">
        <v>3</v>
      </c>
    </row>
    <row r="1115" spans="1:27" x14ac:dyDescent="0.3">
      <c r="A1115" t="s">
        <v>3399</v>
      </c>
      <c r="B1115" s="1">
        <v>45741</v>
      </c>
      <c r="C1115" s="1" t="str">
        <f>TEXT(raw_data[[#This Row],[Order_Date]], "mmm")</f>
        <v>Mar</v>
      </c>
      <c r="D1115" s="1">
        <v>45745</v>
      </c>
      <c r="E1115" s="6">
        <f>raw_data[[#This Row],[Ship_Date]]-raw_data[[#This Row],[Order_Date]]</f>
        <v>4</v>
      </c>
      <c r="F1115" s="6" t="str">
        <f>IF(raw_data[[#This Row],[Delivery_Days]] &lt;= 5, "On Time", "Late")</f>
        <v>On Time</v>
      </c>
      <c r="G1115" t="s">
        <v>3400</v>
      </c>
      <c r="H1115" t="s">
        <v>3401</v>
      </c>
      <c r="I1115" t="s">
        <v>47</v>
      </c>
      <c r="J1115" t="s">
        <v>63</v>
      </c>
      <c r="K1115" t="s">
        <v>28</v>
      </c>
      <c r="L1115" t="s">
        <v>75</v>
      </c>
      <c r="M1115" t="s">
        <v>48</v>
      </c>
      <c r="N1115" t="s">
        <v>31</v>
      </c>
      <c r="O1115" t="s">
        <v>50</v>
      </c>
      <c r="P1115">
        <v>8</v>
      </c>
      <c r="Q1115">
        <v>1193.55</v>
      </c>
      <c r="R1115">
        <v>5</v>
      </c>
      <c r="S1115">
        <v>9070.98</v>
      </c>
      <c r="T1115">
        <v>895.01</v>
      </c>
      <c r="U1115">
        <v>2268.9</v>
      </c>
      <c r="V1115" s="10">
        <f>(raw_data[[#This Row],[Profit]] / (raw_data[[#This Row],[Unit_Price]]* raw_data[[#This Row],[Quantity_Sold]]))</f>
        <v>0.23762096267437477</v>
      </c>
      <c r="W1115">
        <v>368</v>
      </c>
      <c r="X1115" t="s">
        <v>51</v>
      </c>
      <c r="Y1115" t="s">
        <v>52</v>
      </c>
      <c r="Z1115">
        <v>23.6</v>
      </c>
      <c r="AA1115">
        <v>1</v>
      </c>
    </row>
    <row r="1116" spans="1:27" x14ac:dyDescent="0.3">
      <c r="A1116" t="s">
        <v>3402</v>
      </c>
      <c r="B1116" s="1">
        <v>45923</v>
      </c>
      <c r="C1116" s="1" t="str">
        <f>TEXT(raw_data[[#This Row],[Order_Date]], "mmm")</f>
        <v>Sep</v>
      </c>
      <c r="D1116" s="1">
        <v>45925</v>
      </c>
      <c r="E1116" s="6">
        <f>raw_data[[#This Row],[Ship_Date]]-raw_data[[#This Row],[Order_Date]]</f>
        <v>2</v>
      </c>
      <c r="F1116" s="6" t="str">
        <f>IF(raw_data[[#This Row],[Delivery_Days]] &lt;= 5, "On Time", "Late")</f>
        <v>On Time</v>
      </c>
      <c r="G1116" t="s">
        <v>3403</v>
      </c>
      <c r="H1116" t="s">
        <v>3404</v>
      </c>
      <c r="I1116" t="s">
        <v>38</v>
      </c>
      <c r="J1116" t="s">
        <v>90</v>
      </c>
      <c r="K1116" t="s">
        <v>40</v>
      </c>
      <c r="L1116" t="s">
        <v>69</v>
      </c>
      <c r="M1116" t="s">
        <v>42</v>
      </c>
      <c r="N1116" t="s">
        <v>49</v>
      </c>
      <c r="O1116" t="s">
        <v>83</v>
      </c>
      <c r="P1116">
        <v>3</v>
      </c>
      <c r="Q1116">
        <v>1970.34</v>
      </c>
      <c r="R1116">
        <v>10</v>
      </c>
      <c r="S1116">
        <v>5319.92</v>
      </c>
      <c r="T1116">
        <v>1352.39</v>
      </c>
      <c r="U1116">
        <v>1668.46</v>
      </c>
      <c r="V1116" s="10">
        <f>(raw_data[[#This Row],[Profit]] / (raw_data[[#This Row],[Unit_Price]]* raw_data[[#This Row],[Quantity_Sold]]))</f>
        <v>0.28226262134115604</v>
      </c>
      <c r="W1116">
        <v>413</v>
      </c>
      <c r="X1116" t="s">
        <v>33</v>
      </c>
      <c r="Y1116" t="s">
        <v>52</v>
      </c>
      <c r="Z1116">
        <v>11.02</v>
      </c>
      <c r="AA1116">
        <v>1</v>
      </c>
    </row>
    <row r="1117" spans="1:27" x14ac:dyDescent="0.3">
      <c r="A1117" t="s">
        <v>3405</v>
      </c>
      <c r="B1117" s="1">
        <v>45930</v>
      </c>
      <c r="C1117" s="1" t="str">
        <f>TEXT(raw_data[[#This Row],[Order_Date]], "mmm")</f>
        <v>Sep</v>
      </c>
      <c r="D1117" s="1">
        <v>45931</v>
      </c>
      <c r="E1117" s="6">
        <f>raw_data[[#This Row],[Ship_Date]]-raw_data[[#This Row],[Order_Date]]</f>
        <v>1</v>
      </c>
      <c r="F1117" s="6" t="str">
        <f>IF(raw_data[[#This Row],[Delivery_Days]] &lt;= 5, "On Time", "Late")</f>
        <v>On Time</v>
      </c>
      <c r="G1117" t="s">
        <v>3406</v>
      </c>
      <c r="H1117" t="s">
        <v>3407</v>
      </c>
      <c r="I1117" t="s">
        <v>47</v>
      </c>
      <c r="J1117" t="s">
        <v>90</v>
      </c>
      <c r="K1117" t="s">
        <v>40</v>
      </c>
      <c r="L1117" t="s">
        <v>41</v>
      </c>
      <c r="M1117" t="s">
        <v>64</v>
      </c>
      <c r="N1117" t="s">
        <v>49</v>
      </c>
      <c r="O1117" t="s">
        <v>32</v>
      </c>
      <c r="P1117">
        <v>1</v>
      </c>
      <c r="Q1117">
        <v>329.26</v>
      </c>
      <c r="R1117">
        <v>10</v>
      </c>
      <c r="S1117">
        <v>296.33</v>
      </c>
      <c r="T1117">
        <v>259.2</v>
      </c>
      <c r="U1117">
        <v>63.05</v>
      </c>
      <c r="V1117" s="10">
        <f>(raw_data[[#This Row],[Profit]] / (raw_data[[#This Row],[Unit_Price]]* raw_data[[#This Row],[Quantity_Sold]]))</f>
        <v>0.19149000789649517</v>
      </c>
      <c r="W1117">
        <v>266</v>
      </c>
      <c r="X1117" t="s">
        <v>33</v>
      </c>
      <c r="Y1117" t="s">
        <v>79</v>
      </c>
      <c r="Z1117">
        <v>16.809999999999999</v>
      </c>
      <c r="AA1117">
        <v>2</v>
      </c>
    </row>
    <row r="1118" spans="1:27" x14ac:dyDescent="0.3">
      <c r="A1118" t="s">
        <v>3408</v>
      </c>
      <c r="B1118" s="1">
        <v>45901</v>
      </c>
      <c r="C1118" s="1" t="str">
        <f>TEXT(raw_data[[#This Row],[Order_Date]], "mmm")</f>
        <v>Sep</v>
      </c>
      <c r="D1118" s="1">
        <v>45903</v>
      </c>
      <c r="E1118" s="6">
        <f>raw_data[[#This Row],[Ship_Date]]-raw_data[[#This Row],[Order_Date]]</f>
        <v>2</v>
      </c>
      <c r="F1118" s="6" t="str">
        <f>IF(raw_data[[#This Row],[Delivery_Days]] &lt;= 5, "On Time", "Late")</f>
        <v>On Time</v>
      </c>
      <c r="G1118" t="s">
        <v>3409</v>
      </c>
      <c r="H1118" t="s">
        <v>3410</v>
      </c>
      <c r="I1118" t="s">
        <v>47</v>
      </c>
      <c r="J1118" t="s">
        <v>56</v>
      </c>
      <c r="K1118" t="s">
        <v>57</v>
      </c>
      <c r="L1118" t="s">
        <v>75</v>
      </c>
      <c r="M1118" t="s">
        <v>117</v>
      </c>
      <c r="N1118" t="s">
        <v>49</v>
      </c>
      <c r="O1118" t="s">
        <v>71</v>
      </c>
      <c r="P1118">
        <v>3</v>
      </c>
      <c r="Q1118">
        <v>97.24</v>
      </c>
      <c r="R1118">
        <v>15</v>
      </c>
      <c r="S1118">
        <v>247.96</v>
      </c>
      <c r="T1118">
        <v>70.13</v>
      </c>
      <c r="U1118">
        <v>69.13</v>
      </c>
      <c r="V1118" s="10">
        <f>(raw_data[[#This Row],[Profit]] / (raw_data[[#This Row],[Unit_Price]]* raw_data[[#This Row],[Quantity_Sold]]))</f>
        <v>0.23697381050322228</v>
      </c>
      <c r="W1118">
        <v>460</v>
      </c>
      <c r="X1118" t="s">
        <v>51</v>
      </c>
      <c r="Y1118" t="s">
        <v>79</v>
      </c>
      <c r="Z1118">
        <v>25.89</v>
      </c>
      <c r="AA1118">
        <v>3</v>
      </c>
    </row>
    <row r="1119" spans="1:27" x14ac:dyDescent="0.3">
      <c r="A1119" t="s">
        <v>3411</v>
      </c>
      <c r="B1119" s="1">
        <v>45600</v>
      </c>
      <c r="C1119" s="1" t="str">
        <f>TEXT(raw_data[[#This Row],[Order_Date]], "mmm")</f>
        <v>Nov</v>
      </c>
      <c r="D1119" s="1">
        <v>45606</v>
      </c>
      <c r="E1119" s="6">
        <f>raw_data[[#This Row],[Ship_Date]]-raw_data[[#This Row],[Order_Date]]</f>
        <v>6</v>
      </c>
      <c r="F1119" s="6" t="str">
        <f>IF(raw_data[[#This Row],[Delivery_Days]] &lt;= 5, "On Time", "Late")</f>
        <v>Late</v>
      </c>
      <c r="G1119" t="s">
        <v>3412</v>
      </c>
      <c r="H1119" t="s">
        <v>3413</v>
      </c>
      <c r="I1119" t="s">
        <v>38</v>
      </c>
      <c r="J1119" t="s">
        <v>94</v>
      </c>
      <c r="K1119" t="s">
        <v>28</v>
      </c>
      <c r="L1119" t="s">
        <v>69</v>
      </c>
      <c r="M1119" t="s">
        <v>150</v>
      </c>
      <c r="N1119" t="s">
        <v>49</v>
      </c>
      <c r="O1119" t="s">
        <v>83</v>
      </c>
      <c r="P1119">
        <v>3</v>
      </c>
      <c r="Q1119">
        <v>314.55</v>
      </c>
      <c r="R1119">
        <v>20</v>
      </c>
      <c r="S1119">
        <v>754.92</v>
      </c>
      <c r="T1119">
        <v>277.63</v>
      </c>
      <c r="U1119">
        <v>88.61</v>
      </c>
      <c r="V1119" s="10">
        <f>(raw_data[[#This Row],[Profit]] / (raw_data[[#This Row],[Unit_Price]]* raw_data[[#This Row],[Quantity_Sold]]))</f>
        <v>9.390134053939489E-2</v>
      </c>
      <c r="W1119">
        <v>418</v>
      </c>
      <c r="X1119" t="s">
        <v>51</v>
      </c>
      <c r="Y1119" t="s">
        <v>79</v>
      </c>
      <c r="Z1119">
        <v>45.48</v>
      </c>
      <c r="AA1119">
        <v>5</v>
      </c>
    </row>
    <row r="1120" spans="1:27" x14ac:dyDescent="0.3">
      <c r="A1120" t="s">
        <v>3414</v>
      </c>
      <c r="B1120" s="1">
        <v>45307</v>
      </c>
      <c r="C1120" s="1" t="str">
        <f>TEXT(raw_data[[#This Row],[Order_Date]], "mmm")</f>
        <v>Jan</v>
      </c>
      <c r="D1120" s="1">
        <v>45315</v>
      </c>
      <c r="E1120" s="6">
        <f>raw_data[[#This Row],[Ship_Date]]-raw_data[[#This Row],[Order_Date]]</f>
        <v>8</v>
      </c>
      <c r="F1120" s="6" t="str">
        <f>IF(raw_data[[#This Row],[Delivery_Days]] &lt;= 5, "On Time", "Late")</f>
        <v>Late</v>
      </c>
      <c r="G1120" t="s">
        <v>3415</v>
      </c>
      <c r="H1120" t="s">
        <v>3416</v>
      </c>
      <c r="I1120" t="s">
        <v>38</v>
      </c>
      <c r="J1120" t="s">
        <v>56</v>
      </c>
      <c r="K1120" t="s">
        <v>57</v>
      </c>
      <c r="L1120" t="s">
        <v>29</v>
      </c>
      <c r="M1120" t="s">
        <v>48</v>
      </c>
      <c r="N1120" t="s">
        <v>49</v>
      </c>
      <c r="O1120" t="s">
        <v>50</v>
      </c>
      <c r="P1120">
        <v>3</v>
      </c>
      <c r="Q1120">
        <v>153.54</v>
      </c>
      <c r="R1120">
        <v>15</v>
      </c>
      <c r="S1120">
        <v>391.53</v>
      </c>
      <c r="T1120">
        <v>136.36000000000001</v>
      </c>
      <c r="U1120">
        <v>43.81</v>
      </c>
      <c r="V1120" s="10">
        <f>(raw_data[[#This Row],[Profit]] / (raw_data[[#This Row],[Unit_Price]]* raw_data[[#This Row],[Quantity_Sold]]))</f>
        <v>9.5110937432156664E-2</v>
      </c>
      <c r="W1120">
        <v>351</v>
      </c>
      <c r="X1120" t="s">
        <v>33</v>
      </c>
      <c r="Y1120" t="s">
        <v>34</v>
      </c>
      <c r="Z1120">
        <v>24.93</v>
      </c>
      <c r="AA1120">
        <v>2</v>
      </c>
    </row>
    <row r="1121" spans="1:27" x14ac:dyDescent="0.3">
      <c r="A1121" t="s">
        <v>3417</v>
      </c>
      <c r="B1121" s="1">
        <v>45937</v>
      </c>
      <c r="C1121" s="1" t="str">
        <f>TEXT(raw_data[[#This Row],[Order_Date]], "mmm")</f>
        <v>Oct</v>
      </c>
      <c r="D1121" s="1">
        <v>45947</v>
      </c>
      <c r="E1121" s="6">
        <f>raw_data[[#This Row],[Ship_Date]]-raw_data[[#This Row],[Order_Date]]</f>
        <v>10</v>
      </c>
      <c r="F1121" s="6" t="str">
        <f>IF(raw_data[[#This Row],[Delivery_Days]] &lt;= 5, "On Time", "Late")</f>
        <v>Late</v>
      </c>
      <c r="G1121" t="s">
        <v>3418</v>
      </c>
      <c r="H1121" t="s">
        <v>3419</v>
      </c>
      <c r="I1121" t="s">
        <v>38</v>
      </c>
      <c r="J1121" t="s">
        <v>90</v>
      </c>
      <c r="K1121" t="s">
        <v>40</v>
      </c>
      <c r="L1121" t="s">
        <v>29</v>
      </c>
      <c r="M1121" t="s">
        <v>117</v>
      </c>
      <c r="N1121" t="s">
        <v>31</v>
      </c>
      <c r="O1121" t="s">
        <v>71</v>
      </c>
      <c r="P1121">
        <v>3</v>
      </c>
      <c r="Q1121">
        <v>404.49</v>
      </c>
      <c r="R1121">
        <v>20</v>
      </c>
      <c r="S1121">
        <v>970.78</v>
      </c>
      <c r="T1121">
        <v>358.6</v>
      </c>
      <c r="U1121">
        <v>110.14</v>
      </c>
      <c r="V1121" s="10">
        <f>(raw_data[[#This Row],[Profit]] / (raw_data[[#This Row],[Unit_Price]]* raw_data[[#This Row],[Quantity_Sold]]))</f>
        <v>9.0764501800621358E-2</v>
      </c>
      <c r="W1121">
        <v>489</v>
      </c>
      <c r="X1121" t="s">
        <v>33</v>
      </c>
      <c r="Y1121" t="s">
        <v>52</v>
      </c>
      <c r="Z1121">
        <v>24.22</v>
      </c>
      <c r="AA1121">
        <v>3</v>
      </c>
    </row>
    <row r="1122" spans="1:27" x14ac:dyDescent="0.3">
      <c r="A1122" t="s">
        <v>3420</v>
      </c>
      <c r="B1122" s="1">
        <v>45492</v>
      </c>
      <c r="C1122" s="1" t="str">
        <f>TEXT(raw_data[[#This Row],[Order_Date]], "mmm")</f>
        <v>Jul</v>
      </c>
      <c r="D1122" s="1">
        <v>45498</v>
      </c>
      <c r="E1122" s="6">
        <f>raw_data[[#This Row],[Ship_Date]]-raw_data[[#This Row],[Order_Date]]</f>
        <v>6</v>
      </c>
      <c r="F1122" s="6" t="str">
        <f>IF(raw_data[[#This Row],[Delivery_Days]] &lt;= 5, "On Time", "Late")</f>
        <v>Late</v>
      </c>
      <c r="G1122" t="s">
        <v>3421</v>
      </c>
      <c r="H1122" t="s">
        <v>3422</v>
      </c>
      <c r="I1122" t="s">
        <v>62</v>
      </c>
      <c r="J1122" t="s">
        <v>27</v>
      </c>
      <c r="K1122" t="s">
        <v>28</v>
      </c>
      <c r="L1122" t="s">
        <v>69</v>
      </c>
      <c r="M1122" t="s">
        <v>137</v>
      </c>
      <c r="N1122" t="s">
        <v>49</v>
      </c>
      <c r="O1122" t="s">
        <v>83</v>
      </c>
      <c r="P1122">
        <v>3</v>
      </c>
      <c r="Q1122">
        <v>1128.6199999999999</v>
      </c>
      <c r="R1122">
        <v>5</v>
      </c>
      <c r="S1122">
        <v>3216.57</v>
      </c>
      <c r="T1122">
        <v>980.78</v>
      </c>
      <c r="U1122">
        <v>421.34</v>
      </c>
      <c r="V1122" s="10">
        <f>(raw_data[[#This Row],[Profit]] / (raw_data[[#This Row],[Unit_Price]]* raw_data[[#This Row],[Quantity_Sold]]))</f>
        <v>0.12444105781101404</v>
      </c>
      <c r="W1122">
        <v>438</v>
      </c>
      <c r="X1122" t="s">
        <v>33</v>
      </c>
      <c r="Y1122" t="s">
        <v>79</v>
      </c>
      <c r="Z1122">
        <v>30.02</v>
      </c>
      <c r="AA1122">
        <v>3</v>
      </c>
    </row>
    <row r="1123" spans="1:27" x14ac:dyDescent="0.3">
      <c r="A1123" t="s">
        <v>3423</v>
      </c>
      <c r="B1123" s="1">
        <v>45222</v>
      </c>
      <c r="C1123" s="1" t="str">
        <f>TEXT(raw_data[[#This Row],[Order_Date]], "mmm")</f>
        <v>Oct</v>
      </c>
      <c r="D1123" s="1">
        <v>45229</v>
      </c>
      <c r="E1123" s="6">
        <f>raw_data[[#This Row],[Ship_Date]]-raw_data[[#This Row],[Order_Date]]</f>
        <v>7</v>
      </c>
      <c r="F1123" s="6" t="str">
        <f>IF(raw_data[[#This Row],[Delivery_Days]] &lt;= 5, "On Time", "Late")</f>
        <v>Late</v>
      </c>
      <c r="G1123" t="s">
        <v>3424</v>
      </c>
      <c r="H1123" t="s">
        <v>3425</v>
      </c>
      <c r="I1123" t="s">
        <v>62</v>
      </c>
      <c r="J1123" t="s">
        <v>63</v>
      </c>
      <c r="K1123" t="s">
        <v>28</v>
      </c>
      <c r="L1123" t="s">
        <v>75</v>
      </c>
      <c r="M1123" t="s">
        <v>70</v>
      </c>
      <c r="N1123" t="s">
        <v>49</v>
      </c>
      <c r="O1123" t="s">
        <v>32</v>
      </c>
      <c r="P1123">
        <v>8</v>
      </c>
      <c r="Q1123">
        <v>1003.75</v>
      </c>
      <c r="R1123">
        <v>15</v>
      </c>
      <c r="S1123">
        <v>6825.5</v>
      </c>
      <c r="T1123">
        <v>668.16</v>
      </c>
      <c r="U1123">
        <v>2282.0100000000002</v>
      </c>
      <c r="V1123" s="10">
        <f>(raw_data[[#This Row],[Profit]] / (raw_data[[#This Row],[Unit_Price]]* raw_data[[#This Row],[Quantity_Sold]]))</f>
        <v>0.28418555417185559</v>
      </c>
      <c r="W1123">
        <v>292</v>
      </c>
      <c r="X1123" t="s">
        <v>51</v>
      </c>
      <c r="Y1123" t="s">
        <v>79</v>
      </c>
      <c r="Z1123">
        <v>43.94</v>
      </c>
      <c r="AA1123">
        <v>5</v>
      </c>
    </row>
    <row r="1124" spans="1:27" x14ac:dyDescent="0.3">
      <c r="A1124" t="s">
        <v>3426</v>
      </c>
      <c r="B1124" s="1">
        <v>45336</v>
      </c>
      <c r="C1124" s="1" t="str">
        <f>TEXT(raw_data[[#This Row],[Order_Date]], "mmm")</f>
        <v>Feb</v>
      </c>
      <c r="D1124" s="1">
        <v>45339</v>
      </c>
      <c r="E1124" s="6">
        <f>raw_data[[#This Row],[Ship_Date]]-raw_data[[#This Row],[Order_Date]]</f>
        <v>3</v>
      </c>
      <c r="F1124" s="6" t="str">
        <f>IF(raw_data[[#This Row],[Delivery_Days]] &lt;= 5, "On Time", "Late")</f>
        <v>On Time</v>
      </c>
      <c r="G1124" t="s">
        <v>3427</v>
      </c>
      <c r="H1124" t="s">
        <v>3428</v>
      </c>
      <c r="I1124" t="s">
        <v>38</v>
      </c>
      <c r="J1124" t="s">
        <v>98</v>
      </c>
      <c r="K1124" t="s">
        <v>40</v>
      </c>
      <c r="L1124" t="s">
        <v>29</v>
      </c>
      <c r="M1124" t="s">
        <v>127</v>
      </c>
      <c r="N1124" t="s">
        <v>31</v>
      </c>
      <c r="O1124" t="s">
        <v>32</v>
      </c>
      <c r="P1124">
        <v>10</v>
      </c>
      <c r="Q1124">
        <v>1791.88</v>
      </c>
      <c r="R1124">
        <v>20</v>
      </c>
      <c r="S1124">
        <v>14335.04</v>
      </c>
      <c r="T1124">
        <v>1311.01</v>
      </c>
      <c r="U1124">
        <v>3846.96</v>
      </c>
      <c r="V1124" s="10">
        <f>(raw_data[[#This Row],[Profit]] / (raw_data[[#This Row],[Unit_Price]]* raw_data[[#This Row],[Quantity_Sold]]))</f>
        <v>0.21468848360381274</v>
      </c>
      <c r="W1124">
        <v>82</v>
      </c>
      <c r="X1124" t="s">
        <v>33</v>
      </c>
      <c r="Y1124" t="s">
        <v>79</v>
      </c>
      <c r="Z1124">
        <v>16.09</v>
      </c>
      <c r="AA1124">
        <v>5</v>
      </c>
    </row>
    <row r="1125" spans="1:27" x14ac:dyDescent="0.3">
      <c r="A1125" t="s">
        <v>3429</v>
      </c>
      <c r="B1125" s="1">
        <v>45425</v>
      </c>
      <c r="C1125" s="1" t="str">
        <f>TEXT(raw_data[[#This Row],[Order_Date]], "mmm")</f>
        <v>May</v>
      </c>
      <c r="D1125" s="1">
        <v>45434</v>
      </c>
      <c r="E1125" s="6">
        <f>raw_data[[#This Row],[Ship_Date]]-raw_data[[#This Row],[Order_Date]]</f>
        <v>9</v>
      </c>
      <c r="F1125" s="6" t="str">
        <f>IF(raw_data[[#This Row],[Delivery_Days]] &lt;= 5, "On Time", "Late")</f>
        <v>Late</v>
      </c>
      <c r="G1125" t="s">
        <v>3430</v>
      </c>
      <c r="H1125" t="s">
        <v>3431</v>
      </c>
      <c r="I1125" t="s">
        <v>38</v>
      </c>
      <c r="J1125" t="s">
        <v>98</v>
      </c>
      <c r="K1125" t="s">
        <v>40</v>
      </c>
      <c r="L1125" t="s">
        <v>75</v>
      </c>
      <c r="M1125" t="s">
        <v>70</v>
      </c>
      <c r="N1125" t="s">
        <v>49</v>
      </c>
      <c r="O1125" t="s">
        <v>71</v>
      </c>
      <c r="P1125">
        <v>6</v>
      </c>
      <c r="Q1125">
        <v>467.76</v>
      </c>
      <c r="R1125">
        <v>5</v>
      </c>
      <c r="S1125">
        <v>2666.23</v>
      </c>
      <c r="T1125">
        <v>361.99</v>
      </c>
      <c r="U1125">
        <v>602.89</v>
      </c>
      <c r="V1125" s="10">
        <f>(raw_data[[#This Row],[Profit]] / (raw_data[[#This Row],[Unit_Price]]* raw_data[[#This Row],[Quantity_Sold]]))</f>
        <v>0.21481457727609601</v>
      </c>
      <c r="W1125">
        <v>14</v>
      </c>
      <c r="X1125" t="s">
        <v>33</v>
      </c>
      <c r="Y1125" t="s">
        <v>34</v>
      </c>
      <c r="Z1125">
        <v>40.700000000000003</v>
      </c>
      <c r="AA1125">
        <v>4</v>
      </c>
    </row>
    <row r="1126" spans="1:27" x14ac:dyDescent="0.3">
      <c r="A1126" t="s">
        <v>3432</v>
      </c>
      <c r="B1126" s="1">
        <v>45892</v>
      </c>
      <c r="C1126" s="1" t="str">
        <f>TEXT(raw_data[[#This Row],[Order_Date]], "mmm")</f>
        <v>Aug</v>
      </c>
      <c r="D1126" s="1">
        <v>45900</v>
      </c>
      <c r="E1126" s="6">
        <f>raw_data[[#This Row],[Ship_Date]]-raw_data[[#This Row],[Order_Date]]</f>
        <v>8</v>
      </c>
      <c r="F1126" s="6" t="str">
        <f>IF(raw_data[[#This Row],[Delivery_Days]] &lt;= 5, "On Time", "Late")</f>
        <v>Late</v>
      </c>
      <c r="G1126" t="s">
        <v>3433</v>
      </c>
      <c r="H1126" t="s">
        <v>3434</v>
      </c>
      <c r="I1126" t="s">
        <v>47</v>
      </c>
      <c r="J1126" t="s">
        <v>39</v>
      </c>
      <c r="K1126" t="s">
        <v>40</v>
      </c>
      <c r="L1126" t="s">
        <v>41</v>
      </c>
      <c r="M1126" t="s">
        <v>127</v>
      </c>
      <c r="N1126" t="s">
        <v>31</v>
      </c>
      <c r="O1126" t="s">
        <v>43</v>
      </c>
      <c r="P1126">
        <v>1</v>
      </c>
      <c r="Q1126">
        <v>123.43</v>
      </c>
      <c r="R1126">
        <v>10</v>
      </c>
      <c r="S1126">
        <v>111.09</v>
      </c>
      <c r="T1126">
        <v>102.24</v>
      </c>
      <c r="U1126">
        <v>19.07</v>
      </c>
      <c r="V1126" s="10">
        <f>(raw_data[[#This Row],[Profit]] / (raw_data[[#This Row],[Unit_Price]]* raw_data[[#This Row],[Quantity_Sold]]))</f>
        <v>0.1545005266142753</v>
      </c>
      <c r="W1126">
        <v>350</v>
      </c>
      <c r="X1126" t="s">
        <v>33</v>
      </c>
      <c r="Y1126" t="s">
        <v>52</v>
      </c>
      <c r="Z1126">
        <v>38.299999999999997</v>
      </c>
      <c r="AA1126">
        <v>3</v>
      </c>
    </row>
    <row r="1127" spans="1:27" x14ac:dyDescent="0.3">
      <c r="A1127" t="s">
        <v>3435</v>
      </c>
      <c r="B1127" s="1">
        <v>45733</v>
      </c>
      <c r="C1127" s="1" t="str">
        <f>TEXT(raw_data[[#This Row],[Order_Date]], "mmm")</f>
        <v>Mar</v>
      </c>
      <c r="D1127" s="1">
        <v>45734</v>
      </c>
      <c r="E1127" s="6">
        <f>raw_data[[#This Row],[Ship_Date]]-raw_data[[#This Row],[Order_Date]]</f>
        <v>1</v>
      </c>
      <c r="F1127" s="6" t="str">
        <f>IF(raw_data[[#This Row],[Delivery_Days]] &lt;= 5, "On Time", "Late")</f>
        <v>On Time</v>
      </c>
      <c r="G1127" t="s">
        <v>3436</v>
      </c>
      <c r="H1127" t="s">
        <v>3437</v>
      </c>
      <c r="I1127" t="s">
        <v>38</v>
      </c>
      <c r="J1127" t="s">
        <v>94</v>
      </c>
      <c r="K1127" t="s">
        <v>28</v>
      </c>
      <c r="L1127" t="s">
        <v>41</v>
      </c>
      <c r="M1127" t="s">
        <v>137</v>
      </c>
      <c r="N1127" t="s">
        <v>49</v>
      </c>
      <c r="O1127" t="s">
        <v>43</v>
      </c>
      <c r="P1127">
        <v>7</v>
      </c>
      <c r="Q1127">
        <v>1292.98</v>
      </c>
      <c r="R1127">
        <v>0</v>
      </c>
      <c r="S1127">
        <v>9050.86</v>
      </c>
      <c r="T1127">
        <v>1085.5999999999999</v>
      </c>
      <c r="U1127">
        <v>1451.66</v>
      </c>
      <c r="V1127" s="10">
        <f>(raw_data[[#This Row],[Profit]] / (raw_data[[#This Row],[Unit_Price]]* raw_data[[#This Row],[Quantity_Sold]]))</f>
        <v>0.1603891784869062</v>
      </c>
      <c r="W1127">
        <v>500</v>
      </c>
      <c r="X1127" t="s">
        <v>51</v>
      </c>
      <c r="Y1127" t="s">
        <v>34</v>
      </c>
      <c r="Z1127">
        <v>46.51</v>
      </c>
      <c r="AA1127">
        <v>1</v>
      </c>
    </row>
    <row r="1128" spans="1:27" x14ac:dyDescent="0.3">
      <c r="A1128" t="s">
        <v>3438</v>
      </c>
      <c r="B1128" s="1">
        <v>45770</v>
      </c>
      <c r="C1128" s="1" t="str">
        <f>TEXT(raw_data[[#This Row],[Order_Date]], "mmm")</f>
        <v>Apr</v>
      </c>
      <c r="D1128" s="1">
        <v>45780</v>
      </c>
      <c r="E1128" s="6">
        <f>raw_data[[#This Row],[Ship_Date]]-raw_data[[#This Row],[Order_Date]]</f>
        <v>10</v>
      </c>
      <c r="F1128" s="6" t="str">
        <f>IF(raw_data[[#This Row],[Delivery_Days]] &lt;= 5, "On Time", "Late")</f>
        <v>Late</v>
      </c>
      <c r="G1128" t="s">
        <v>3439</v>
      </c>
      <c r="H1128" t="s">
        <v>3440</v>
      </c>
      <c r="I1128" t="s">
        <v>26</v>
      </c>
      <c r="J1128" t="s">
        <v>94</v>
      </c>
      <c r="K1128" t="s">
        <v>28</v>
      </c>
      <c r="L1128" t="s">
        <v>29</v>
      </c>
      <c r="M1128" t="s">
        <v>150</v>
      </c>
      <c r="N1128" t="s">
        <v>49</v>
      </c>
      <c r="O1128" t="s">
        <v>71</v>
      </c>
      <c r="P1128">
        <v>3</v>
      </c>
      <c r="Q1128">
        <v>179.5</v>
      </c>
      <c r="R1128">
        <v>5</v>
      </c>
      <c r="S1128">
        <v>511.57</v>
      </c>
      <c r="T1128">
        <v>154.66</v>
      </c>
      <c r="U1128">
        <v>70.790000000000006</v>
      </c>
      <c r="V1128" s="10">
        <f>(raw_data[[#This Row],[Profit]] / (raw_data[[#This Row],[Unit_Price]]* raw_data[[#This Row],[Quantity_Sold]]))</f>
        <v>0.13145775301764162</v>
      </c>
      <c r="W1128">
        <v>329</v>
      </c>
      <c r="X1128" t="s">
        <v>33</v>
      </c>
      <c r="Y1128" t="s">
        <v>52</v>
      </c>
      <c r="Z1128">
        <v>47.38</v>
      </c>
      <c r="AA1128">
        <v>3</v>
      </c>
    </row>
    <row r="1129" spans="1:27" x14ac:dyDescent="0.3">
      <c r="A1129" t="s">
        <v>3441</v>
      </c>
      <c r="B1129" s="1">
        <v>45318</v>
      </c>
      <c r="C1129" s="1" t="str">
        <f>TEXT(raw_data[[#This Row],[Order_Date]], "mmm")</f>
        <v>Jan</v>
      </c>
      <c r="D1129" s="1">
        <v>45328</v>
      </c>
      <c r="E1129" s="6">
        <f>raw_data[[#This Row],[Ship_Date]]-raw_data[[#This Row],[Order_Date]]</f>
        <v>10</v>
      </c>
      <c r="F1129" s="6" t="str">
        <f>IF(raw_data[[#This Row],[Delivery_Days]] &lt;= 5, "On Time", "Late")</f>
        <v>Late</v>
      </c>
      <c r="G1129" t="s">
        <v>3442</v>
      </c>
      <c r="H1129" t="s">
        <v>3443</v>
      </c>
      <c r="I1129" t="s">
        <v>38</v>
      </c>
      <c r="J1129" t="s">
        <v>39</v>
      </c>
      <c r="K1129" t="s">
        <v>40</v>
      </c>
      <c r="L1129" t="s">
        <v>29</v>
      </c>
      <c r="M1129" t="s">
        <v>30</v>
      </c>
      <c r="N1129" t="s">
        <v>49</v>
      </c>
      <c r="O1129" t="s">
        <v>83</v>
      </c>
      <c r="P1129">
        <v>5</v>
      </c>
      <c r="Q1129">
        <v>437.74</v>
      </c>
      <c r="R1129">
        <v>20</v>
      </c>
      <c r="S1129">
        <v>1750.96</v>
      </c>
      <c r="T1129">
        <v>287.97000000000003</v>
      </c>
      <c r="U1129">
        <v>599.08000000000004</v>
      </c>
      <c r="V1129" s="10">
        <f>(raw_data[[#This Row],[Profit]] / (raw_data[[#This Row],[Unit_Price]]* raw_data[[#This Row],[Quantity_Sold]]))</f>
        <v>0.27371499063370958</v>
      </c>
      <c r="W1129">
        <v>212</v>
      </c>
      <c r="X1129" t="s">
        <v>51</v>
      </c>
      <c r="Y1129" t="s">
        <v>34</v>
      </c>
      <c r="Z1129">
        <v>14.47</v>
      </c>
      <c r="AA1129">
        <v>5</v>
      </c>
    </row>
    <row r="1130" spans="1:27" x14ac:dyDescent="0.3">
      <c r="A1130" t="s">
        <v>3444</v>
      </c>
      <c r="B1130" s="1">
        <v>45742</v>
      </c>
      <c r="C1130" s="1" t="str">
        <f>TEXT(raw_data[[#This Row],[Order_Date]], "mmm")</f>
        <v>Mar</v>
      </c>
      <c r="D1130" s="1">
        <v>45745</v>
      </c>
      <c r="E1130" s="6">
        <f>raw_data[[#This Row],[Ship_Date]]-raw_data[[#This Row],[Order_Date]]</f>
        <v>3</v>
      </c>
      <c r="F1130" s="6" t="str">
        <f>IF(raw_data[[#This Row],[Delivery_Days]] &lt;= 5, "On Time", "Late")</f>
        <v>On Time</v>
      </c>
      <c r="G1130" t="s">
        <v>3445</v>
      </c>
      <c r="H1130" t="s">
        <v>3446</v>
      </c>
      <c r="I1130" t="s">
        <v>38</v>
      </c>
      <c r="J1130" t="s">
        <v>98</v>
      </c>
      <c r="K1130" t="s">
        <v>40</v>
      </c>
      <c r="L1130" t="s">
        <v>29</v>
      </c>
      <c r="M1130" t="s">
        <v>64</v>
      </c>
      <c r="N1130" t="s">
        <v>49</v>
      </c>
      <c r="O1130" t="s">
        <v>71</v>
      </c>
      <c r="P1130">
        <v>3</v>
      </c>
      <c r="Q1130">
        <v>1936.46</v>
      </c>
      <c r="R1130">
        <v>15</v>
      </c>
      <c r="S1130">
        <v>4937.97</v>
      </c>
      <c r="T1130">
        <v>1190</v>
      </c>
      <c r="U1130">
        <v>1903.47</v>
      </c>
      <c r="V1130" s="10">
        <f>(raw_data[[#This Row],[Profit]] / (raw_data[[#This Row],[Unit_Price]]* raw_data[[#This Row],[Quantity_Sold]]))</f>
        <v>0.32765458620369126</v>
      </c>
      <c r="W1130">
        <v>80</v>
      </c>
      <c r="X1130" t="s">
        <v>33</v>
      </c>
      <c r="Y1130" t="s">
        <v>52</v>
      </c>
      <c r="Z1130">
        <v>46.58</v>
      </c>
      <c r="AA1130">
        <v>4</v>
      </c>
    </row>
    <row r="1131" spans="1:27" x14ac:dyDescent="0.3">
      <c r="A1131" t="s">
        <v>3447</v>
      </c>
      <c r="B1131" s="1">
        <v>45549</v>
      </c>
      <c r="C1131" s="1" t="str">
        <f>TEXT(raw_data[[#This Row],[Order_Date]], "mmm")</f>
        <v>Sep</v>
      </c>
      <c r="D1131" s="1">
        <v>45556</v>
      </c>
      <c r="E1131" s="6">
        <f>raw_data[[#This Row],[Ship_Date]]-raw_data[[#This Row],[Order_Date]]</f>
        <v>7</v>
      </c>
      <c r="F1131" s="6" t="str">
        <f>IF(raw_data[[#This Row],[Delivery_Days]] &lt;= 5, "On Time", "Late")</f>
        <v>Late</v>
      </c>
      <c r="G1131" t="s">
        <v>3448</v>
      </c>
      <c r="H1131" t="s">
        <v>3449</v>
      </c>
      <c r="I1131" t="s">
        <v>47</v>
      </c>
      <c r="J1131" t="s">
        <v>68</v>
      </c>
      <c r="K1131" t="s">
        <v>57</v>
      </c>
      <c r="L1131" t="s">
        <v>75</v>
      </c>
      <c r="M1131" t="s">
        <v>127</v>
      </c>
      <c r="N1131" t="s">
        <v>49</v>
      </c>
      <c r="O1131" t="s">
        <v>71</v>
      </c>
      <c r="P1131">
        <v>10</v>
      </c>
      <c r="Q1131">
        <v>154.33000000000001</v>
      </c>
      <c r="R1131">
        <v>0</v>
      </c>
      <c r="S1131">
        <v>1543.3</v>
      </c>
      <c r="T1131">
        <v>97.97</v>
      </c>
      <c r="U1131">
        <v>563.6</v>
      </c>
      <c r="V1131" s="10">
        <f>(raw_data[[#This Row],[Profit]] / (raw_data[[#This Row],[Unit_Price]]* raw_data[[#This Row],[Quantity_Sold]]))</f>
        <v>0.36519147281798742</v>
      </c>
      <c r="W1131">
        <v>467</v>
      </c>
      <c r="X1131" t="s">
        <v>33</v>
      </c>
      <c r="Y1131" t="s">
        <v>34</v>
      </c>
      <c r="Z1131">
        <v>10.44</v>
      </c>
      <c r="AA1131">
        <v>1</v>
      </c>
    </row>
    <row r="1132" spans="1:27" x14ac:dyDescent="0.3">
      <c r="A1132" t="s">
        <v>3450</v>
      </c>
      <c r="B1132" s="1">
        <v>45408</v>
      </c>
      <c r="C1132" s="1" t="str">
        <f>TEXT(raw_data[[#This Row],[Order_Date]], "mmm")</f>
        <v>Apr</v>
      </c>
      <c r="D1132" s="1">
        <v>45412</v>
      </c>
      <c r="E1132" s="6">
        <f>raw_data[[#This Row],[Ship_Date]]-raw_data[[#This Row],[Order_Date]]</f>
        <v>4</v>
      </c>
      <c r="F1132" s="6" t="str">
        <f>IF(raw_data[[#This Row],[Delivery_Days]] &lt;= 5, "On Time", "Late")</f>
        <v>On Time</v>
      </c>
      <c r="G1132" t="s">
        <v>3451</v>
      </c>
      <c r="H1132" t="s">
        <v>3452</v>
      </c>
      <c r="I1132" t="s">
        <v>38</v>
      </c>
      <c r="J1132" t="s">
        <v>98</v>
      </c>
      <c r="K1132" t="s">
        <v>40</v>
      </c>
      <c r="L1132" t="s">
        <v>41</v>
      </c>
      <c r="M1132" t="s">
        <v>117</v>
      </c>
      <c r="N1132" t="s">
        <v>49</v>
      </c>
      <c r="O1132" t="s">
        <v>43</v>
      </c>
      <c r="P1132">
        <v>9</v>
      </c>
      <c r="Q1132">
        <v>1340.35</v>
      </c>
      <c r="R1132">
        <v>15</v>
      </c>
      <c r="S1132">
        <v>10253.68</v>
      </c>
      <c r="T1132">
        <v>1179.1300000000001</v>
      </c>
      <c r="U1132">
        <v>1233.33</v>
      </c>
      <c r="V1132" s="10">
        <f>(raw_data[[#This Row],[Profit]] / (raw_data[[#This Row],[Unit_Price]]* raw_data[[#This Row],[Quantity_Sold]]))</f>
        <v>0.10223946481640367</v>
      </c>
      <c r="W1132">
        <v>292</v>
      </c>
      <c r="X1132" t="s">
        <v>33</v>
      </c>
      <c r="Y1132" t="s">
        <v>79</v>
      </c>
      <c r="Z1132">
        <v>22.11</v>
      </c>
      <c r="AA1132">
        <v>2</v>
      </c>
    </row>
    <row r="1133" spans="1:27" x14ac:dyDescent="0.3">
      <c r="A1133" t="s">
        <v>3453</v>
      </c>
      <c r="B1133" s="1">
        <v>45362</v>
      </c>
      <c r="C1133" s="1" t="str">
        <f>TEXT(raw_data[[#This Row],[Order_Date]], "mmm")</f>
        <v>Mar</v>
      </c>
      <c r="D1133" s="1">
        <v>45367</v>
      </c>
      <c r="E1133" s="6">
        <f>raw_data[[#This Row],[Ship_Date]]-raw_data[[#This Row],[Order_Date]]</f>
        <v>5</v>
      </c>
      <c r="F1133" s="6" t="str">
        <f>IF(raw_data[[#This Row],[Delivery_Days]] &lt;= 5, "On Time", "Late")</f>
        <v>On Time</v>
      </c>
      <c r="G1133" t="s">
        <v>3454</v>
      </c>
      <c r="H1133" t="s">
        <v>3455</v>
      </c>
      <c r="I1133" t="s">
        <v>38</v>
      </c>
      <c r="J1133" t="s">
        <v>39</v>
      </c>
      <c r="K1133" t="s">
        <v>40</v>
      </c>
      <c r="L1133" t="s">
        <v>41</v>
      </c>
      <c r="M1133" t="s">
        <v>150</v>
      </c>
      <c r="N1133" t="s">
        <v>49</v>
      </c>
      <c r="O1133" t="s">
        <v>32</v>
      </c>
      <c r="P1133">
        <v>5</v>
      </c>
      <c r="Q1133">
        <v>1318.72</v>
      </c>
      <c r="R1133">
        <v>20</v>
      </c>
      <c r="S1133">
        <v>5274.88</v>
      </c>
      <c r="T1133">
        <v>832.23</v>
      </c>
      <c r="U1133">
        <v>1945.96</v>
      </c>
      <c r="V1133" s="10">
        <f>(raw_data[[#This Row],[Profit]] / (raw_data[[#This Row],[Unit_Price]]* raw_data[[#This Row],[Quantity_Sold]]))</f>
        <v>0.29512860956078618</v>
      </c>
      <c r="W1133">
        <v>145</v>
      </c>
      <c r="X1133" t="s">
        <v>33</v>
      </c>
      <c r="Y1133" t="s">
        <v>52</v>
      </c>
      <c r="Z1133">
        <v>35.74</v>
      </c>
      <c r="AA1133">
        <v>5</v>
      </c>
    </row>
    <row r="1134" spans="1:27" x14ac:dyDescent="0.3">
      <c r="A1134" t="s">
        <v>3456</v>
      </c>
      <c r="B1134" s="1">
        <v>45937</v>
      </c>
      <c r="C1134" s="1" t="str">
        <f>TEXT(raw_data[[#This Row],[Order_Date]], "mmm")</f>
        <v>Oct</v>
      </c>
      <c r="D1134" s="1">
        <v>45942</v>
      </c>
      <c r="E1134" s="6">
        <f>raw_data[[#This Row],[Ship_Date]]-raw_data[[#This Row],[Order_Date]]</f>
        <v>5</v>
      </c>
      <c r="F1134" s="6" t="str">
        <f>IF(raw_data[[#This Row],[Delivery_Days]] &lt;= 5, "On Time", "Late")</f>
        <v>On Time</v>
      </c>
      <c r="G1134" t="s">
        <v>3457</v>
      </c>
      <c r="H1134" t="s">
        <v>3458</v>
      </c>
      <c r="I1134" t="s">
        <v>47</v>
      </c>
      <c r="J1134" t="s">
        <v>90</v>
      </c>
      <c r="K1134" t="s">
        <v>40</v>
      </c>
      <c r="L1134" t="s">
        <v>69</v>
      </c>
      <c r="M1134" t="s">
        <v>58</v>
      </c>
      <c r="N1134" t="s">
        <v>49</v>
      </c>
      <c r="O1134" t="s">
        <v>32</v>
      </c>
      <c r="P1134">
        <v>6</v>
      </c>
      <c r="Q1134">
        <v>1174.04</v>
      </c>
      <c r="R1134">
        <v>5</v>
      </c>
      <c r="S1134">
        <v>6692.03</v>
      </c>
      <c r="T1134">
        <v>757.3</v>
      </c>
      <c r="U1134">
        <v>2375.42</v>
      </c>
      <c r="V1134" s="10">
        <f>(raw_data[[#This Row],[Profit]] / (raw_data[[#This Row],[Unit_Price]]* raw_data[[#This Row],[Quantity_Sold]]))</f>
        <v>0.33721451852861345</v>
      </c>
      <c r="W1134">
        <v>430</v>
      </c>
      <c r="X1134" t="s">
        <v>33</v>
      </c>
      <c r="Y1134" t="s">
        <v>52</v>
      </c>
      <c r="Z1134">
        <v>43.11</v>
      </c>
      <c r="AA1134">
        <v>3</v>
      </c>
    </row>
    <row r="1135" spans="1:27" x14ac:dyDescent="0.3">
      <c r="A1135" t="s">
        <v>3459</v>
      </c>
      <c r="B1135" s="1">
        <v>45395</v>
      </c>
      <c r="C1135" s="1" t="str">
        <f>TEXT(raw_data[[#This Row],[Order_Date]], "mmm")</f>
        <v>Apr</v>
      </c>
      <c r="D1135" s="1">
        <v>45398</v>
      </c>
      <c r="E1135" s="6">
        <f>raw_data[[#This Row],[Ship_Date]]-raw_data[[#This Row],[Order_Date]]</f>
        <v>3</v>
      </c>
      <c r="F1135" s="6" t="str">
        <f>IF(raw_data[[#This Row],[Delivery_Days]] &lt;= 5, "On Time", "Late")</f>
        <v>On Time</v>
      </c>
      <c r="G1135" t="s">
        <v>3460</v>
      </c>
      <c r="H1135" t="s">
        <v>3461</v>
      </c>
      <c r="I1135" t="s">
        <v>47</v>
      </c>
      <c r="J1135" t="s">
        <v>68</v>
      </c>
      <c r="K1135" t="s">
        <v>57</v>
      </c>
      <c r="L1135" t="s">
        <v>29</v>
      </c>
      <c r="M1135" t="s">
        <v>58</v>
      </c>
      <c r="N1135" t="s">
        <v>49</v>
      </c>
      <c r="O1135" t="s">
        <v>32</v>
      </c>
      <c r="P1135">
        <v>4</v>
      </c>
      <c r="Q1135">
        <v>1620.46</v>
      </c>
      <c r="R1135">
        <v>20</v>
      </c>
      <c r="S1135">
        <v>5185.47</v>
      </c>
      <c r="T1135">
        <v>1262.1099999999999</v>
      </c>
      <c r="U1135">
        <v>1146.72</v>
      </c>
      <c r="V1135" s="10">
        <f>(raw_data[[#This Row],[Profit]] / (raw_data[[#This Row],[Unit_Price]]* raw_data[[#This Row],[Quantity_Sold]]))</f>
        <v>0.1769127284845044</v>
      </c>
      <c r="W1135">
        <v>117</v>
      </c>
      <c r="X1135" t="s">
        <v>51</v>
      </c>
      <c r="Y1135" t="s">
        <v>34</v>
      </c>
      <c r="Z1135">
        <v>11.38</v>
      </c>
      <c r="AA1135">
        <v>2</v>
      </c>
    </row>
    <row r="1136" spans="1:27" x14ac:dyDescent="0.3">
      <c r="A1136" t="s">
        <v>3462</v>
      </c>
      <c r="B1136" s="1">
        <v>45488</v>
      </c>
      <c r="C1136" s="1" t="str">
        <f>TEXT(raw_data[[#This Row],[Order_Date]], "mmm")</f>
        <v>Jul</v>
      </c>
      <c r="D1136" s="1">
        <v>45491</v>
      </c>
      <c r="E1136" s="6">
        <f>raw_data[[#This Row],[Ship_Date]]-raw_data[[#This Row],[Order_Date]]</f>
        <v>3</v>
      </c>
      <c r="F1136" s="6" t="str">
        <f>IF(raw_data[[#This Row],[Delivery_Days]] &lt;= 5, "On Time", "Late")</f>
        <v>On Time</v>
      </c>
      <c r="G1136" t="s">
        <v>3463</v>
      </c>
      <c r="H1136" t="s">
        <v>3464</v>
      </c>
      <c r="I1136" t="s">
        <v>38</v>
      </c>
      <c r="J1136" t="s">
        <v>68</v>
      </c>
      <c r="K1136" t="s">
        <v>57</v>
      </c>
      <c r="L1136" t="s">
        <v>69</v>
      </c>
      <c r="M1136" t="s">
        <v>42</v>
      </c>
      <c r="N1136" t="s">
        <v>49</v>
      </c>
      <c r="O1136" t="s">
        <v>43</v>
      </c>
      <c r="P1136">
        <v>6</v>
      </c>
      <c r="Q1136">
        <v>686.95</v>
      </c>
      <c r="R1136">
        <v>15</v>
      </c>
      <c r="S1136">
        <v>3503.45</v>
      </c>
      <c r="T1136">
        <v>475.43</v>
      </c>
      <c r="U1136">
        <v>1078.75</v>
      </c>
      <c r="V1136" s="10">
        <f>(raw_data[[#This Row],[Profit]] / (raw_data[[#This Row],[Unit_Price]]* raw_data[[#This Row],[Quantity_Sold]]))</f>
        <v>0.2617245311400635</v>
      </c>
      <c r="W1136">
        <v>482</v>
      </c>
      <c r="X1136" t="s">
        <v>33</v>
      </c>
      <c r="Y1136" t="s">
        <v>52</v>
      </c>
      <c r="Z1136">
        <v>40.03</v>
      </c>
      <c r="AA1136">
        <v>1</v>
      </c>
    </row>
    <row r="1137" spans="1:27" x14ac:dyDescent="0.3">
      <c r="A1137" t="s">
        <v>3465</v>
      </c>
      <c r="B1137" s="1">
        <v>45437</v>
      </c>
      <c r="C1137" s="1" t="str">
        <f>TEXT(raw_data[[#This Row],[Order_Date]], "mmm")</f>
        <v>May</v>
      </c>
      <c r="D1137" s="1">
        <v>45441</v>
      </c>
      <c r="E1137" s="6">
        <f>raw_data[[#This Row],[Ship_Date]]-raw_data[[#This Row],[Order_Date]]</f>
        <v>4</v>
      </c>
      <c r="F1137" s="6" t="str">
        <f>IF(raw_data[[#This Row],[Delivery_Days]] &lt;= 5, "On Time", "Late")</f>
        <v>On Time</v>
      </c>
      <c r="G1137" t="s">
        <v>3466</v>
      </c>
      <c r="H1137" t="s">
        <v>3467</v>
      </c>
      <c r="I1137" t="s">
        <v>47</v>
      </c>
      <c r="J1137" t="s">
        <v>90</v>
      </c>
      <c r="K1137" t="s">
        <v>40</v>
      </c>
      <c r="L1137" t="s">
        <v>75</v>
      </c>
      <c r="M1137" t="s">
        <v>58</v>
      </c>
      <c r="N1137" t="s">
        <v>31</v>
      </c>
      <c r="O1137" t="s">
        <v>32</v>
      </c>
      <c r="P1137">
        <v>6</v>
      </c>
      <c r="Q1137">
        <v>873.8</v>
      </c>
      <c r="R1137">
        <v>20</v>
      </c>
      <c r="S1137">
        <v>4194.24</v>
      </c>
      <c r="T1137">
        <v>566.73</v>
      </c>
      <c r="U1137">
        <v>1473.94</v>
      </c>
      <c r="V1137" s="10">
        <f>(raw_data[[#This Row],[Profit]] / (raw_data[[#This Row],[Unit_Price]]* raw_data[[#This Row],[Quantity_Sold]]))</f>
        <v>0.2811360341802091</v>
      </c>
      <c r="W1137">
        <v>85</v>
      </c>
      <c r="X1137" t="s">
        <v>33</v>
      </c>
      <c r="Y1137" t="s">
        <v>79</v>
      </c>
      <c r="Z1137">
        <v>37.35</v>
      </c>
      <c r="AA1137">
        <v>1</v>
      </c>
    </row>
    <row r="1138" spans="1:27" x14ac:dyDescent="0.3">
      <c r="A1138" t="s">
        <v>3468</v>
      </c>
      <c r="B1138" s="1">
        <v>45291</v>
      </c>
      <c r="C1138" s="1" t="str">
        <f>TEXT(raw_data[[#This Row],[Order_Date]], "mmm")</f>
        <v>Dec</v>
      </c>
      <c r="D1138" s="1">
        <v>45296</v>
      </c>
      <c r="E1138" s="6">
        <f>raw_data[[#This Row],[Ship_Date]]-raw_data[[#This Row],[Order_Date]]</f>
        <v>5</v>
      </c>
      <c r="F1138" s="6" t="str">
        <f>IF(raw_data[[#This Row],[Delivery_Days]] &lt;= 5, "On Time", "Late")</f>
        <v>On Time</v>
      </c>
      <c r="G1138" t="s">
        <v>3469</v>
      </c>
      <c r="H1138" t="s">
        <v>3470</v>
      </c>
      <c r="I1138" t="s">
        <v>26</v>
      </c>
      <c r="J1138" t="s">
        <v>68</v>
      </c>
      <c r="K1138" t="s">
        <v>57</v>
      </c>
      <c r="L1138" t="s">
        <v>75</v>
      </c>
      <c r="M1138" t="s">
        <v>64</v>
      </c>
      <c r="N1138" t="s">
        <v>31</v>
      </c>
      <c r="O1138" t="s">
        <v>43</v>
      </c>
      <c r="P1138">
        <v>4</v>
      </c>
      <c r="Q1138">
        <v>93.64</v>
      </c>
      <c r="R1138">
        <v>5</v>
      </c>
      <c r="S1138">
        <v>355.83</v>
      </c>
      <c r="T1138">
        <v>59.74</v>
      </c>
      <c r="U1138">
        <v>128.82</v>
      </c>
      <c r="V1138" s="10">
        <f>(raw_data[[#This Row],[Profit]] / (raw_data[[#This Row],[Unit_Price]]* raw_data[[#This Row],[Quantity_Sold]]))</f>
        <v>0.34392353695002131</v>
      </c>
      <c r="W1138">
        <v>133</v>
      </c>
      <c r="X1138" t="s">
        <v>33</v>
      </c>
      <c r="Y1138" t="s">
        <v>52</v>
      </c>
      <c r="Z1138">
        <v>33.43</v>
      </c>
      <c r="AA1138">
        <v>1</v>
      </c>
    </row>
    <row r="1139" spans="1:27" x14ac:dyDescent="0.3">
      <c r="A1139" t="s">
        <v>3471</v>
      </c>
      <c r="B1139" s="1">
        <v>45673</v>
      </c>
      <c r="C1139" s="1" t="str">
        <f>TEXT(raw_data[[#This Row],[Order_Date]], "mmm")</f>
        <v>Jan</v>
      </c>
      <c r="D1139" s="1">
        <v>45680</v>
      </c>
      <c r="E1139" s="6">
        <f>raw_data[[#This Row],[Ship_Date]]-raw_data[[#This Row],[Order_Date]]</f>
        <v>7</v>
      </c>
      <c r="F1139" s="6" t="str">
        <f>IF(raw_data[[#This Row],[Delivery_Days]] &lt;= 5, "On Time", "Late")</f>
        <v>Late</v>
      </c>
      <c r="G1139" t="s">
        <v>3472</v>
      </c>
      <c r="H1139" t="s">
        <v>3473</v>
      </c>
      <c r="I1139" t="s">
        <v>47</v>
      </c>
      <c r="J1139" t="s">
        <v>56</v>
      </c>
      <c r="K1139" t="s">
        <v>57</v>
      </c>
      <c r="L1139" t="s">
        <v>69</v>
      </c>
      <c r="M1139" t="s">
        <v>58</v>
      </c>
      <c r="N1139" t="s">
        <v>31</v>
      </c>
      <c r="O1139" t="s">
        <v>43</v>
      </c>
      <c r="P1139">
        <v>2</v>
      </c>
      <c r="Q1139">
        <v>536.91</v>
      </c>
      <c r="R1139">
        <v>0</v>
      </c>
      <c r="S1139">
        <v>1073.82</v>
      </c>
      <c r="T1139">
        <v>421.39</v>
      </c>
      <c r="U1139">
        <v>231.04</v>
      </c>
      <c r="V1139" s="10">
        <f>(raw_data[[#This Row],[Profit]] / (raw_data[[#This Row],[Unit_Price]]* raw_data[[#This Row],[Quantity_Sold]]))</f>
        <v>0.21515710268015123</v>
      </c>
      <c r="W1139">
        <v>216</v>
      </c>
      <c r="X1139" t="s">
        <v>51</v>
      </c>
      <c r="Y1139" t="s">
        <v>52</v>
      </c>
      <c r="Z1139">
        <v>7.92</v>
      </c>
      <c r="AA1139">
        <v>4</v>
      </c>
    </row>
    <row r="1140" spans="1:27" x14ac:dyDescent="0.3">
      <c r="A1140" t="s">
        <v>3474</v>
      </c>
      <c r="B1140" s="1">
        <v>45792</v>
      </c>
      <c r="C1140" s="1" t="str">
        <f>TEXT(raw_data[[#This Row],[Order_Date]], "mmm")</f>
        <v>May</v>
      </c>
      <c r="D1140" s="1">
        <v>45794</v>
      </c>
      <c r="E1140" s="6">
        <f>raw_data[[#This Row],[Ship_Date]]-raw_data[[#This Row],[Order_Date]]</f>
        <v>2</v>
      </c>
      <c r="F1140" s="6" t="str">
        <f>IF(raw_data[[#This Row],[Delivery_Days]] &lt;= 5, "On Time", "Late")</f>
        <v>On Time</v>
      </c>
      <c r="G1140" t="s">
        <v>3475</v>
      </c>
      <c r="H1140" t="s">
        <v>3476</v>
      </c>
      <c r="I1140" t="s">
        <v>38</v>
      </c>
      <c r="J1140" t="s">
        <v>94</v>
      </c>
      <c r="K1140" t="s">
        <v>28</v>
      </c>
      <c r="L1140" t="s">
        <v>69</v>
      </c>
      <c r="M1140" t="s">
        <v>30</v>
      </c>
      <c r="N1140" t="s">
        <v>31</v>
      </c>
      <c r="O1140" t="s">
        <v>50</v>
      </c>
      <c r="P1140">
        <v>3</v>
      </c>
      <c r="Q1140">
        <v>879.08</v>
      </c>
      <c r="R1140">
        <v>5</v>
      </c>
      <c r="S1140">
        <v>2505.38</v>
      </c>
      <c r="T1140">
        <v>593.72</v>
      </c>
      <c r="U1140">
        <v>813.28</v>
      </c>
      <c r="V1140" s="10">
        <f>(raw_data[[#This Row],[Profit]] / (raw_data[[#This Row],[Unit_Price]]* raw_data[[#This Row],[Quantity_Sold]]))</f>
        <v>0.30838300647646777</v>
      </c>
      <c r="W1140">
        <v>222</v>
      </c>
      <c r="X1140" t="s">
        <v>33</v>
      </c>
      <c r="Y1140" t="s">
        <v>34</v>
      </c>
      <c r="Z1140">
        <v>6.99</v>
      </c>
      <c r="AA1140">
        <v>1</v>
      </c>
    </row>
    <row r="1141" spans="1:27" x14ac:dyDescent="0.3">
      <c r="A1141" t="s">
        <v>3477</v>
      </c>
      <c r="B1141" s="1">
        <v>45292</v>
      </c>
      <c r="C1141" s="1" t="str">
        <f>TEXT(raw_data[[#This Row],[Order_Date]], "mmm")</f>
        <v>Jan</v>
      </c>
      <c r="D1141" s="1">
        <v>45300</v>
      </c>
      <c r="E1141" s="6">
        <f>raw_data[[#This Row],[Ship_Date]]-raw_data[[#This Row],[Order_Date]]</f>
        <v>8</v>
      </c>
      <c r="F1141" s="6" t="str">
        <f>IF(raw_data[[#This Row],[Delivery_Days]] &lt;= 5, "On Time", "Late")</f>
        <v>Late</v>
      </c>
      <c r="G1141" t="s">
        <v>3478</v>
      </c>
      <c r="H1141" t="s">
        <v>3479</v>
      </c>
      <c r="I1141" t="s">
        <v>47</v>
      </c>
      <c r="J1141" t="s">
        <v>27</v>
      </c>
      <c r="K1141" t="s">
        <v>28</v>
      </c>
      <c r="L1141" t="s">
        <v>29</v>
      </c>
      <c r="M1141" t="s">
        <v>58</v>
      </c>
      <c r="N1141" t="s">
        <v>31</v>
      </c>
      <c r="O1141" t="s">
        <v>32</v>
      </c>
      <c r="P1141">
        <v>7</v>
      </c>
      <c r="Q1141">
        <v>454.08</v>
      </c>
      <c r="R1141">
        <v>20</v>
      </c>
      <c r="S1141">
        <v>2542.85</v>
      </c>
      <c r="T1141">
        <v>303.76</v>
      </c>
      <c r="U1141">
        <v>841.79</v>
      </c>
      <c r="V1141" s="10">
        <f>(raw_data[[#This Row],[Profit]] / (raw_data[[#This Row],[Unit_Price]]* raw_data[[#This Row],[Quantity_Sold]]))</f>
        <v>0.26483376120004026</v>
      </c>
      <c r="W1141">
        <v>250</v>
      </c>
      <c r="X1141" t="s">
        <v>33</v>
      </c>
      <c r="Y1141" t="s">
        <v>79</v>
      </c>
      <c r="Z1141">
        <v>28.23</v>
      </c>
      <c r="AA1141">
        <v>5</v>
      </c>
    </row>
    <row r="1142" spans="1:27" x14ac:dyDescent="0.3">
      <c r="A1142" t="s">
        <v>3480</v>
      </c>
      <c r="B1142" s="1">
        <v>45364</v>
      </c>
      <c r="C1142" s="1" t="str">
        <f>TEXT(raw_data[[#This Row],[Order_Date]], "mmm")</f>
        <v>Mar</v>
      </c>
      <c r="D1142" s="1">
        <v>45366</v>
      </c>
      <c r="E1142" s="6">
        <f>raw_data[[#This Row],[Ship_Date]]-raw_data[[#This Row],[Order_Date]]</f>
        <v>2</v>
      </c>
      <c r="F1142" s="6" t="str">
        <f>IF(raw_data[[#This Row],[Delivery_Days]] &lt;= 5, "On Time", "Late")</f>
        <v>On Time</v>
      </c>
      <c r="G1142" t="s">
        <v>3481</v>
      </c>
      <c r="H1142" t="s">
        <v>3482</v>
      </c>
      <c r="I1142" t="s">
        <v>62</v>
      </c>
      <c r="J1142" t="s">
        <v>39</v>
      </c>
      <c r="K1142" t="s">
        <v>40</v>
      </c>
      <c r="L1142" t="s">
        <v>29</v>
      </c>
      <c r="M1142" t="s">
        <v>117</v>
      </c>
      <c r="N1142" t="s">
        <v>49</v>
      </c>
      <c r="O1142" t="s">
        <v>50</v>
      </c>
      <c r="P1142">
        <v>3</v>
      </c>
      <c r="Q1142">
        <v>923.13</v>
      </c>
      <c r="R1142">
        <v>20</v>
      </c>
      <c r="S1142">
        <v>2215.5100000000002</v>
      </c>
      <c r="T1142">
        <v>562.32000000000005</v>
      </c>
      <c r="U1142">
        <v>865.94</v>
      </c>
      <c r="V1142" s="10">
        <f>(raw_data[[#This Row],[Profit]] / (raw_data[[#This Row],[Unit_Price]]* raw_data[[#This Row],[Quantity_Sold]]))</f>
        <v>0.31268257630741791</v>
      </c>
      <c r="W1142">
        <v>43</v>
      </c>
      <c r="X1142" t="s">
        <v>33</v>
      </c>
      <c r="Y1142" t="s">
        <v>52</v>
      </c>
      <c r="Z1142">
        <v>6.91</v>
      </c>
      <c r="AA1142">
        <v>4</v>
      </c>
    </row>
    <row r="1143" spans="1:27" x14ac:dyDescent="0.3">
      <c r="A1143" t="s">
        <v>3483</v>
      </c>
      <c r="B1143" s="1">
        <v>45500</v>
      </c>
      <c r="C1143" s="1" t="str">
        <f>TEXT(raw_data[[#This Row],[Order_Date]], "mmm")</f>
        <v>Jul</v>
      </c>
      <c r="D1143" s="1">
        <v>45501</v>
      </c>
      <c r="E1143" s="6">
        <f>raw_data[[#This Row],[Ship_Date]]-raw_data[[#This Row],[Order_Date]]</f>
        <v>1</v>
      </c>
      <c r="F1143" s="6" t="str">
        <f>IF(raw_data[[#This Row],[Delivery_Days]] &lt;= 5, "On Time", "Late")</f>
        <v>On Time</v>
      </c>
      <c r="G1143" t="s">
        <v>3484</v>
      </c>
      <c r="H1143" t="s">
        <v>3485</v>
      </c>
      <c r="I1143" t="s">
        <v>62</v>
      </c>
      <c r="J1143" t="s">
        <v>27</v>
      </c>
      <c r="K1143" t="s">
        <v>28</v>
      </c>
      <c r="L1143" t="s">
        <v>41</v>
      </c>
      <c r="M1143" t="s">
        <v>58</v>
      </c>
      <c r="N1143" t="s">
        <v>31</v>
      </c>
      <c r="O1143" t="s">
        <v>83</v>
      </c>
      <c r="P1143">
        <v>4</v>
      </c>
      <c r="Q1143">
        <v>950.8</v>
      </c>
      <c r="R1143">
        <v>10</v>
      </c>
      <c r="S1143">
        <v>3422.88</v>
      </c>
      <c r="T1143">
        <v>593.22</v>
      </c>
      <c r="U1143">
        <v>1287.29</v>
      </c>
      <c r="V1143" s="10">
        <f>(raw_data[[#This Row],[Profit]] / (raw_data[[#This Row],[Unit_Price]]* raw_data[[#This Row],[Quantity_Sold]]))</f>
        <v>0.33847549432057217</v>
      </c>
      <c r="W1143">
        <v>488</v>
      </c>
      <c r="X1143" t="s">
        <v>51</v>
      </c>
      <c r="Y1143" t="s">
        <v>79</v>
      </c>
      <c r="Z1143">
        <v>18.510000000000002</v>
      </c>
      <c r="AA1143">
        <v>4</v>
      </c>
    </row>
    <row r="1144" spans="1:27" x14ac:dyDescent="0.3">
      <c r="A1144" t="s">
        <v>3486</v>
      </c>
      <c r="B1144" s="1">
        <v>45232</v>
      </c>
      <c r="C1144" s="1" t="str">
        <f>TEXT(raw_data[[#This Row],[Order_Date]], "mmm")</f>
        <v>Nov</v>
      </c>
      <c r="D1144" s="1">
        <v>45241</v>
      </c>
      <c r="E1144" s="6">
        <f>raw_data[[#This Row],[Ship_Date]]-raw_data[[#This Row],[Order_Date]]</f>
        <v>9</v>
      </c>
      <c r="F1144" s="6" t="str">
        <f>IF(raw_data[[#This Row],[Delivery_Days]] &lt;= 5, "On Time", "Late")</f>
        <v>Late</v>
      </c>
      <c r="G1144" t="s">
        <v>3487</v>
      </c>
      <c r="H1144" t="s">
        <v>3488</v>
      </c>
      <c r="I1144" t="s">
        <v>62</v>
      </c>
      <c r="J1144" t="s">
        <v>90</v>
      </c>
      <c r="K1144" t="s">
        <v>40</v>
      </c>
      <c r="L1144" t="s">
        <v>29</v>
      </c>
      <c r="M1144" t="s">
        <v>137</v>
      </c>
      <c r="N1144" t="s">
        <v>31</v>
      </c>
      <c r="O1144" t="s">
        <v>50</v>
      </c>
      <c r="P1144">
        <v>10</v>
      </c>
      <c r="Q1144">
        <v>98.34</v>
      </c>
      <c r="R1144">
        <v>15</v>
      </c>
      <c r="S1144">
        <v>835.89</v>
      </c>
      <c r="T1144">
        <v>64.37</v>
      </c>
      <c r="U1144">
        <v>288.75</v>
      </c>
      <c r="V1144" s="10">
        <f>(raw_data[[#This Row],[Profit]] / (raw_data[[#This Row],[Unit_Price]]* raw_data[[#This Row],[Quantity_Sold]]))</f>
        <v>0.2936241610738255</v>
      </c>
      <c r="W1144">
        <v>360</v>
      </c>
      <c r="X1144" t="s">
        <v>51</v>
      </c>
      <c r="Y1144" t="s">
        <v>52</v>
      </c>
      <c r="Z1144">
        <v>16.420000000000002</v>
      </c>
      <c r="AA1144">
        <v>1</v>
      </c>
    </row>
    <row r="1145" spans="1:27" x14ac:dyDescent="0.3">
      <c r="A1145" t="s">
        <v>3489</v>
      </c>
      <c r="B1145" s="1">
        <v>45363</v>
      </c>
      <c r="C1145" s="1" t="str">
        <f>TEXT(raw_data[[#This Row],[Order_Date]], "mmm")</f>
        <v>Mar</v>
      </c>
      <c r="D1145" s="1">
        <v>45366</v>
      </c>
      <c r="E1145" s="6">
        <f>raw_data[[#This Row],[Ship_Date]]-raw_data[[#This Row],[Order_Date]]</f>
        <v>3</v>
      </c>
      <c r="F1145" s="6" t="str">
        <f>IF(raw_data[[#This Row],[Delivery_Days]] &lt;= 5, "On Time", "Late")</f>
        <v>On Time</v>
      </c>
      <c r="G1145" t="s">
        <v>3490</v>
      </c>
      <c r="H1145" t="s">
        <v>3491</v>
      </c>
      <c r="I1145" t="s">
        <v>47</v>
      </c>
      <c r="J1145" t="s">
        <v>56</v>
      </c>
      <c r="K1145" t="s">
        <v>57</v>
      </c>
      <c r="L1145" t="s">
        <v>29</v>
      </c>
      <c r="M1145" t="s">
        <v>42</v>
      </c>
      <c r="N1145" t="s">
        <v>31</v>
      </c>
      <c r="O1145" t="s">
        <v>50</v>
      </c>
      <c r="P1145">
        <v>4</v>
      </c>
      <c r="Q1145">
        <v>60.66</v>
      </c>
      <c r="R1145">
        <v>5</v>
      </c>
      <c r="S1145">
        <v>230.51</v>
      </c>
      <c r="T1145">
        <v>47.44</v>
      </c>
      <c r="U1145">
        <v>50.24</v>
      </c>
      <c r="V1145" s="10">
        <f>(raw_data[[#This Row],[Profit]] / (raw_data[[#This Row],[Unit_Price]]* raw_data[[#This Row],[Quantity_Sold]]))</f>
        <v>0.20705572040883616</v>
      </c>
      <c r="W1145">
        <v>455</v>
      </c>
      <c r="X1145" t="s">
        <v>51</v>
      </c>
      <c r="Y1145" t="s">
        <v>79</v>
      </c>
      <c r="Z1145">
        <v>42.04</v>
      </c>
      <c r="AA1145">
        <v>1</v>
      </c>
    </row>
    <row r="1146" spans="1:27" x14ac:dyDescent="0.3">
      <c r="A1146" t="s">
        <v>3492</v>
      </c>
      <c r="B1146" s="1">
        <v>45514</v>
      </c>
      <c r="C1146" s="1" t="str">
        <f>TEXT(raw_data[[#This Row],[Order_Date]], "mmm")</f>
        <v>Aug</v>
      </c>
      <c r="D1146" s="1">
        <v>45515</v>
      </c>
      <c r="E1146" s="6">
        <f>raw_data[[#This Row],[Ship_Date]]-raw_data[[#This Row],[Order_Date]]</f>
        <v>1</v>
      </c>
      <c r="F1146" s="6" t="str">
        <f>IF(raw_data[[#This Row],[Delivery_Days]] &lt;= 5, "On Time", "Late")</f>
        <v>On Time</v>
      </c>
      <c r="G1146" t="s">
        <v>3493</v>
      </c>
      <c r="H1146" t="s">
        <v>3494</v>
      </c>
      <c r="I1146" t="s">
        <v>62</v>
      </c>
      <c r="J1146" t="s">
        <v>94</v>
      </c>
      <c r="K1146" t="s">
        <v>28</v>
      </c>
      <c r="L1146" t="s">
        <v>29</v>
      </c>
      <c r="M1146" t="s">
        <v>42</v>
      </c>
      <c r="N1146" t="s">
        <v>31</v>
      </c>
      <c r="O1146" t="s">
        <v>50</v>
      </c>
      <c r="P1146">
        <v>3</v>
      </c>
      <c r="Q1146">
        <v>519.07000000000005</v>
      </c>
      <c r="R1146">
        <v>15</v>
      </c>
      <c r="S1146">
        <v>1323.63</v>
      </c>
      <c r="T1146">
        <v>314.39999999999998</v>
      </c>
      <c r="U1146">
        <v>521.91</v>
      </c>
      <c r="V1146" s="10">
        <f>(raw_data[[#This Row],[Profit]] / (raw_data[[#This Row],[Unit_Price]]* raw_data[[#This Row],[Quantity_Sold]]))</f>
        <v>0.33515710790452152</v>
      </c>
      <c r="W1146">
        <v>217</v>
      </c>
      <c r="X1146" t="s">
        <v>33</v>
      </c>
      <c r="Y1146" t="s">
        <v>79</v>
      </c>
      <c r="Z1146">
        <v>48.43</v>
      </c>
      <c r="AA1146">
        <v>5</v>
      </c>
    </row>
    <row r="1147" spans="1:27" x14ac:dyDescent="0.3">
      <c r="A1147" t="s">
        <v>3495</v>
      </c>
      <c r="B1147" s="1">
        <v>45222</v>
      </c>
      <c r="C1147" s="1" t="str">
        <f>TEXT(raw_data[[#This Row],[Order_Date]], "mmm")</f>
        <v>Oct</v>
      </c>
      <c r="D1147" s="1">
        <v>45224</v>
      </c>
      <c r="E1147" s="6">
        <f>raw_data[[#This Row],[Ship_Date]]-raw_data[[#This Row],[Order_Date]]</f>
        <v>2</v>
      </c>
      <c r="F1147" s="6" t="str">
        <f>IF(raw_data[[#This Row],[Delivery_Days]] &lt;= 5, "On Time", "Late")</f>
        <v>On Time</v>
      </c>
      <c r="G1147" t="s">
        <v>3496</v>
      </c>
      <c r="H1147" t="s">
        <v>3497</v>
      </c>
      <c r="I1147" t="s">
        <v>62</v>
      </c>
      <c r="J1147" t="s">
        <v>39</v>
      </c>
      <c r="K1147" t="s">
        <v>40</v>
      </c>
      <c r="L1147" t="s">
        <v>29</v>
      </c>
      <c r="M1147" t="s">
        <v>70</v>
      </c>
      <c r="N1147" t="s">
        <v>49</v>
      </c>
      <c r="O1147" t="s">
        <v>32</v>
      </c>
      <c r="P1147">
        <v>10</v>
      </c>
      <c r="Q1147">
        <v>148.63</v>
      </c>
      <c r="R1147">
        <v>15</v>
      </c>
      <c r="S1147">
        <v>1263.3599999999999</v>
      </c>
      <c r="T1147">
        <v>118.9</v>
      </c>
      <c r="U1147">
        <v>252.7</v>
      </c>
      <c r="V1147" s="10">
        <f>(raw_data[[#This Row],[Profit]] / (raw_data[[#This Row],[Unit_Price]]* raw_data[[#This Row],[Quantity_Sold]]))</f>
        <v>0.1700195115387203</v>
      </c>
      <c r="W1147">
        <v>383</v>
      </c>
      <c r="X1147" t="s">
        <v>51</v>
      </c>
      <c r="Y1147" t="s">
        <v>52</v>
      </c>
      <c r="Z1147">
        <v>15.62</v>
      </c>
      <c r="AA1147">
        <v>5</v>
      </c>
    </row>
    <row r="1148" spans="1:27" x14ac:dyDescent="0.3">
      <c r="A1148" t="s">
        <v>3498</v>
      </c>
      <c r="B1148" s="1">
        <v>45766</v>
      </c>
      <c r="C1148" s="1" t="str">
        <f>TEXT(raw_data[[#This Row],[Order_Date]], "mmm")</f>
        <v>Apr</v>
      </c>
      <c r="D1148" s="1">
        <v>45769</v>
      </c>
      <c r="E1148" s="6">
        <f>raw_data[[#This Row],[Ship_Date]]-raw_data[[#This Row],[Order_Date]]</f>
        <v>3</v>
      </c>
      <c r="F1148" s="6" t="str">
        <f>IF(raw_data[[#This Row],[Delivery_Days]] &lt;= 5, "On Time", "Late")</f>
        <v>On Time</v>
      </c>
      <c r="G1148" t="s">
        <v>3499</v>
      </c>
      <c r="H1148" t="s">
        <v>3500</v>
      </c>
      <c r="I1148" t="s">
        <v>26</v>
      </c>
      <c r="J1148" t="s">
        <v>27</v>
      </c>
      <c r="K1148" t="s">
        <v>28</v>
      </c>
      <c r="L1148" t="s">
        <v>69</v>
      </c>
      <c r="M1148" t="s">
        <v>64</v>
      </c>
      <c r="N1148" t="s">
        <v>31</v>
      </c>
      <c r="O1148" t="s">
        <v>83</v>
      </c>
      <c r="P1148">
        <v>4</v>
      </c>
      <c r="Q1148">
        <v>55.9</v>
      </c>
      <c r="R1148">
        <v>0</v>
      </c>
      <c r="S1148">
        <v>223.6</v>
      </c>
      <c r="T1148">
        <v>38.85</v>
      </c>
      <c r="U1148">
        <v>68.2</v>
      </c>
      <c r="V1148" s="10">
        <f>(raw_data[[#This Row],[Profit]] / (raw_data[[#This Row],[Unit_Price]]* raw_data[[#This Row],[Quantity_Sold]]))</f>
        <v>0.30500894454382826</v>
      </c>
      <c r="W1148">
        <v>311</v>
      </c>
      <c r="X1148" t="s">
        <v>33</v>
      </c>
      <c r="Y1148" t="s">
        <v>52</v>
      </c>
      <c r="Z1148">
        <v>18.39</v>
      </c>
      <c r="AA1148">
        <v>5</v>
      </c>
    </row>
    <row r="1149" spans="1:27" x14ac:dyDescent="0.3">
      <c r="A1149" t="s">
        <v>3501</v>
      </c>
      <c r="B1149" s="1">
        <v>45431</v>
      </c>
      <c r="C1149" s="1" t="str">
        <f>TEXT(raw_data[[#This Row],[Order_Date]], "mmm")</f>
        <v>May</v>
      </c>
      <c r="D1149" s="1">
        <v>45435</v>
      </c>
      <c r="E1149" s="6">
        <f>raw_data[[#This Row],[Ship_Date]]-raw_data[[#This Row],[Order_Date]]</f>
        <v>4</v>
      </c>
      <c r="F1149" s="6" t="str">
        <f>IF(raw_data[[#This Row],[Delivery_Days]] &lt;= 5, "On Time", "Late")</f>
        <v>On Time</v>
      </c>
      <c r="G1149" t="s">
        <v>3502</v>
      </c>
      <c r="H1149" t="s">
        <v>3503</v>
      </c>
      <c r="I1149" t="s">
        <v>47</v>
      </c>
      <c r="J1149" t="s">
        <v>98</v>
      </c>
      <c r="K1149" t="s">
        <v>40</v>
      </c>
      <c r="L1149" t="s">
        <v>75</v>
      </c>
      <c r="M1149" t="s">
        <v>64</v>
      </c>
      <c r="N1149" t="s">
        <v>31</v>
      </c>
      <c r="O1149" t="s">
        <v>32</v>
      </c>
      <c r="P1149">
        <v>8</v>
      </c>
      <c r="Q1149">
        <v>1081.92</v>
      </c>
      <c r="R1149">
        <v>5</v>
      </c>
      <c r="S1149">
        <v>8222.59</v>
      </c>
      <c r="T1149">
        <v>859.49</v>
      </c>
      <c r="U1149">
        <v>1690.47</v>
      </c>
      <c r="V1149" s="10">
        <f>(raw_data[[#This Row],[Profit]] / (raw_data[[#This Row],[Unit_Price]]* raw_data[[#This Row],[Quantity_Sold]]))</f>
        <v>0.19530903393966281</v>
      </c>
      <c r="W1149">
        <v>416</v>
      </c>
      <c r="X1149" t="s">
        <v>51</v>
      </c>
      <c r="Y1149" t="s">
        <v>79</v>
      </c>
      <c r="Z1149">
        <v>32.130000000000003</v>
      </c>
      <c r="AA1149">
        <v>3</v>
      </c>
    </row>
    <row r="1150" spans="1:27" x14ac:dyDescent="0.3">
      <c r="A1150" t="s">
        <v>3504</v>
      </c>
      <c r="B1150" s="1">
        <v>45217</v>
      </c>
      <c r="C1150" s="1" t="str">
        <f>TEXT(raw_data[[#This Row],[Order_Date]], "mmm")</f>
        <v>Oct</v>
      </c>
      <c r="D1150" s="1">
        <v>45218</v>
      </c>
      <c r="E1150" s="6">
        <f>raw_data[[#This Row],[Ship_Date]]-raw_data[[#This Row],[Order_Date]]</f>
        <v>1</v>
      </c>
      <c r="F1150" s="6" t="str">
        <f>IF(raw_data[[#This Row],[Delivery_Days]] &lt;= 5, "On Time", "Late")</f>
        <v>On Time</v>
      </c>
      <c r="G1150" t="s">
        <v>3505</v>
      </c>
      <c r="H1150" t="s">
        <v>3506</v>
      </c>
      <c r="I1150" t="s">
        <v>47</v>
      </c>
      <c r="J1150" t="s">
        <v>27</v>
      </c>
      <c r="K1150" t="s">
        <v>28</v>
      </c>
      <c r="L1150" t="s">
        <v>75</v>
      </c>
      <c r="M1150" t="s">
        <v>48</v>
      </c>
      <c r="N1150" t="s">
        <v>31</v>
      </c>
      <c r="O1150" t="s">
        <v>83</v>
      </c>
      <c r="P1150">
        <v>3</v>
      </c>
      <c r="Q1150">
        <v>1913.13</v>
      </c>
      <c r="R1150">
        <v>5</v>
      </c>
      <c r="S1150">
        <v>5452.42</v>
      </c>
      <c r="T1150">
        <v>1426.21</v>
      </c>
      <c r="U1150">
        <v>1387.72</v>
      </c>
      <c r="V1150" s="10">
        <f>(raw_data[[#This Row],[Profit]] / (raw_data[[#This Row],[Unit_Price]]* raw_data[[#This Row],[Quantity_Sold]]))</f>
        <v>0.24178876152343715</v>
      </c>
      <c r="W1150">
        <v>136</v>
      </c>
      <c r="X1150" t="s">
        <v>33</v>
      </c>
      <c r="Y1150" t="s">
        <v>34</v>
      </c>
      <c r="Z1150">
        <v>42.39</v>
      </c>
      <c r="AA1150">
        <v>3</v>
      </c>
    </row>
    <row r="1151" spans="1:27" x14ac:dyDescent="0.3">
      <c r="A1151" t="s">
        <v>3507</v>
      </c>
      <c r="B1151" s="1">
        <v>45319</v>
      </c>
      <c r="C1151" s="1" t="str">
        <f>TEXT(raw_data[[#This Row],[Order_Date]], "mmm")</f>
        <v>Jan</v>
      </c>
      <c r="D1151" s="1">
        <v>45329</v>
      </c>
      <c r="E1151" s="6">
        <f>raw_data[[#This Row],[Ship_Date]]-raw_data[[#This Row],[Order_Date]]</f>
        <v>10</v>
      </c>
      <c r="F1151" s="6" t="str">
        <f>IF(raw_data[[#This Row],[Delivery_Days]] &lt;= 5, "On Time", "Late")</f>
        <v>Late</v>
      </c>
      <c r="G1151" t="s">
        <v>3508</v>
      </c>
      <c r="H1151" t="s">
        <v>3509</v>
      </c>
      <c r="I1151" t="s">
        <v>26</v>
      </c>
      <c r="J1151" t="s">
        <v>68</v>
      </c>
      <c r="K1151" t="s">
        <v>57</v>
      </c>
      <c r="L1151" t="s">
        <v>41</v>
      </c>
      <c r="M1151" t="s">
        <v>137</v>
      </c>
      <c r="N1151" t="s">
        <v>31</v>
      </c>
      <c r="O1151" t="s">
        <v>32</v>
      </c>
      <c r="P1151">
        <v>9</v>
      </c>
      <c r="Q1151">
        <v>1487.09</v>
      </c>
      <c r="R1151">
        <v>20</v>
      </c>
      <c r="S1151">
        <v>10707.05</v>
      </c>
      <c r="T1151">
        <v>1157.75</v>
      </c>
      <c r="U1151">
        <v>2371.25</v>
      </c>
      <c r="V1151" s="10">
        <f>(raw_data[[#This Row],[Profit]] / (raw_data[[#This Row],[Unit_Price]]* raw_data[[#This Row],[Quantity_Sold]]))</f>
        <v>0.17717301724994602</v>
      </c>
      <c r="W1151">
        <v>34</v>
      </c>
      <c r="X1151" t="s">
        <v>51</v>
      </c>
      <c r="Y1151" t="s">
        <v>34</v>
      </c>
      <c r="Z1151">
        <v>44.75</v>
      </c>
      <c r="AA1151">
        <v>2</v>
      </c>
    </row>
    <row r="1152" spans="1:27" x14ac:dyDescent="0.3">
      <c r="A1152" t="s">
        <v>3510</v>
      </c>
      <c r="B1152" s="1">
        <v>45433</v>
      </c>
      <c r="C1152" s="1" t="str">
        <f>TEXT(raw_data[[#This Row],[Order_Date]], "mmm")</f>
        <v>May</v>
      </c>
      <c r="D1152" s="1">
        <v>45435</v>
      </c>
      <c r="E1152" s="6">
        <f>raw_data[[#This Row],[Ship_Date]]-raw_data[[#This Row],[Order_Date]]</f>
        <v>2</v>
      </c>
      <c r="F1152" s="6" t="str">
        <f>IF(raw_data[[#This Row],[Delivery_Days]] &lt;= 5, "On Time", "Late")</f>
        <v>On Time</v>
      </c>
      <c r="G1152" t="s">
        <v>3511</v>
      </c>
      <c r="H1152" t="s">
        <v>3512</v>
      </c>
      <c r="I1152" t="s">
        <v>26</v>
      </c>
      <c r="J1152" t="s">
        <v>39</v>
      </c>
      <c r="K1152" t="s">
        <v>40</v>
      </c>
      <c r="L1152" t="s">
        <v>41</v>
      </c>
      <c r="M1152" t="s">
        <v>150</v>
      </c>
      <c r="N1152" t="s">
        <v>31</v>
      </c>
      <c r="O1152" t="s">
        <v>32</v>
      </c>
      <c r="P1152">
        <v>8</v>
      </c>
      <c r="Q1152">
        <v>149.41</v>
      </c>
      <c r="R1152">
        <v>20</v>
      </c>
      <c r="S1152">
        <v>956.22</v>
      </c>
      <c r="T1152">
        <v>127.49</v>
      </c>
      <c r="U1152">
        <v>140.29</v>
      </c>
      <c r="V1152" s="10">
        <f>(raw_data[[#This Row],[Profit]] / (raw_data[[#This Row],[Unit_Price]]* raw_data[[#This Row],[Quantity_Sold]]))</f>
        <v>0.11736998862191285</v>
      </c>
      <c r="W1152">
        <v>430</v>
      </c>
      <c r="X1152" t="s">
        <v>33</v>
      </c>
      <c r="Y1152" t="s">
        <v>52</v>
      </c>
      <c r="Z1152">
        <v>34.94</v>
      </c>
      <c r="AA1152">
        <v>1</v>
      </c>
    </row>
    <row r="1153" spans="1:27" x14ac:dyDescent="0.3">
      <c r="A1153" t="s">
        <v>3513</v>
      </c>
      <c r="B1153" s="1">
        <v>45795</v>
      </c>
      <c r="C1153" s="1" t="str">
        <f>TEXT(raw_data[[#This Row],[Order_Date]], "mmm")</f>
        <v>May</v>
      </c>
      <c r="D1153" s="1">
        <v>45805</v>
      </c>
      <c r="E1153" s="6">
        <f>raw_data[[#This Row],[Ship_Date]]-raw_data[[#This Row],[Order_Date]]</f>
        <v>10</v>
      </c>
      <c r="F1153" s="6" t="str">
        <f>IF(raw_data[[#This Row],[Delivery_Days]] &lt;= 5, "On Time", "Late")</f>
        <v>Late</v>
      </c>
      <c r="G1153" t="s">
        <v>3514</v>
      </c>
      <c r="H1153" t="s">
        <v>3515</v>
      </c>
      <c r="I1153" t="s">
        <v>47</v>
      </c>
      <c r="J1153" t="s">
        <v>63</v>
      </c>
      <c r="K1153" t="s">
        <v>28</v>
      </c>
      <c r="L1153" t="s">
        <v>29</v>
      </c>
      <c r="M1153" t="s">
        <v>42</v>
      </c>
      <c r="N1153" t="s">
        <v>49</v>
      </c>
      <c r="O1153" t="s">
        <v>32</v>
      </c>
      <c r="P1153">
        <v>2</v>
      </c>
      <c r="Q1153">
        <v>1890.24</v>
      </c>
      <c r="R1153">
        <v>5</v>
      </c>
      <c r="S1153">
        <v>3591.46</v>
      </c>
      <c r="T1153">
        <v>1343.61</v>
      </c>
      <c r="U1153">
        <v>1038.5999999999999</v>
      </c>
      <c r="V1153" s="10">
        <f>(raw_data[[#This Row],[Profit]] / (raw_data[[#This Row],[Unit_Price]]* raw_data[[#This Row],[Quantity_Sold]]))</f>
        <v>0.2747270187912646</v>
      </c>
      <c r="W1153">
        <v>42</v>
      </c>
      <c r="X1153" t="s">
        <v>51</v>
      </c>
      <c r="Y1153" t="s">
        <v>34</v>
      </c>
      <c r="Z1153">
        <v>37.89</v>
      </c>
      <c r="AA1153">
        <v>5</v>
      </c>
    </row>
    <row r="1154" spans="1:27" x14ac:dyDescent="0.3">
      <c r="A1154" t="s">
        <v>3516</v>
      </c>
      <c r="B1154" s="1">
        <v>45467</v>
      </c>
      <c r="C1154" s="1" t="str">
        <f>TEXT(raw_data[[#This Row],[Order_Date]], "mmm")</f>
        <v>Jun</v>
      </c>
      <c r="D1154" s="1">
        <v>45470</v>
      </c>
      <c r="E1154" s="6">
        <f>raw_data[[#This Row],[Ship_Date]]-raw_data[[#This Row],[Order_Date]]</f>
        <v>3</v>
      </c>
      <c r="F1154" s="6" t="str">
        <f>IF(raw_data[[#This Row],[Delivery_Days]] &lt;= 5, "On Time", "Late")</f>
        <v>On Time</v>
      </c>
      <c r="G1154" t="s">
        <v>3517</v>
      </c>
      <c r="H1154" t="s">
        <v>3518</v>
      </c>
      <c r="I1154" t="s">
        <v>38</v>
      </c>
      <c r="J1154" t="s">
        <v>63</v>
      </c>
      <c r="K1154" t="s">
        <v>28</v>
      </c>
      <c r="L1154" t="s">
        <v>29</v>
      </c>
      <c r="M1154" t="s">
        <v>70</v>
      </c>
      <c r="N1154" t="s">
        <v>49</v>
      </c>
      <c r="O1154" t="s">
        <v>50</v>
      </c>
      <c r="P1154">
        <v>7</v>
      </c>
      <c r="Q1154">
        <v>1942.49</v>
      </c>
      <c r="R1154">
        <v>10</v>
      </c>
      <c r="S1154">
        <v>12237.69</v>
      </c>
      <c r="T1154">
        <v>1342.72</v>
      </c>
      <c r="U1154">
        <v>3778.55</v>
      </c>
      <c r="V1154" s="10">
        <f>(raw_data[[#This Row],[Profit]] / (raw_data[[#This Row],[Unit_Price]]* raw_data[[#This Row],[Quantity_Sold]]))</f>
        <v>0.27788707130685725</v>
      </c>
      <c r="W1154">
        <v>484</v>
      </c>
      <c r="X1154" t="s">
        <v>51</v>
      </c>
      <c r="Y1154" t="s">
        <v>52</v>
      </c>
      <c r="Z1154">
        <v>28.09</v>
      </c>
      <c r="AA1154">
        <v>2</v>
      </c>
    </row>
    <row r="1155" spans="1:27" x14ac:dyDescent="0.3">
      <c r="A1155" t="s">
        <v>3519</v>
      </c>
      <c r="B1155" s="1">
        <v>45502</v>
      </c>
      <c r="C1155" s="1" t="str">
        <f>TEXT(raw_data[[#This Row],[Order_Date]], "mmm")</f>
        <v>Jul</v>
      </c>
      <c r="D1155" s="1">
        <v>45503</v>
      </c>
      <c r="E1155" s="6">
        <f>raw_data[[#This Row],[Ship_Date]]-raw_data[[#This Row],[Order_Date]]</f>
        <v>1</v>
      </c>
      <c r="F1155" s="6" t="str">
        <f>IF(raw_data[[#This Row],[Delivery_Days]] &lt;= 5, "On Time", "Late")</f>
        <v>On Time</v>
      </c>
      <c r="G1155" t="s">
        <v>3520</v>
      </c>
      <c r="H1155" t="s">
        <v>3521</v>
      </c>
      <c r="I1155" t="s">
        <v>62</v>
      </c>
      <c r="J1155" t="s">
        <v>98</v>
      </c>
      <c r="K1155" t="s">
        <v>40</v>
      </c>
      <c r="L1155" t="s">
        <v>69</v>
      </c>
      <c r="M1155" t="s">
        <v>150</v>
      </c>
      <c r="N1155" t="s">
        <v>49</v>
      </c>
      <c r="O1155" t="s">
        <v>50</v>
      </c>
      <c r="P1155">
        <v>9</v>
      </c>
      <c r="Q1155">
        <v>1868.39</v>
      </c>
      <c r="R1155">
        <v>5</v>
      </c>
      <c r="S1155">
        <v>15974.73</v>
      </c>
      <c r="T1155">
        <v>1155.6300000000001</v>
      </c>
      <c r="U1155">
        <v>6094.1</v>
      </c>
      <c r="V1155" s="10">
        <f>(raw_data[[#This Row],[Profit]] / (raw_data[[#This Row],[Unit_Price]]* raw_data[[#This Row],[Quantity_Sold]]))</f>
        <v>0.36240946602273733</v>
      </c>
      <c r="W1155">
        <v>242</v>
      </c>
      <c r="X1155" t="s">
        <v>51</v>
      </c>
      <c r="Y1155" t="s">
        <v>79</v>
      </c>
      <c r="Z1155">
        <v>35</v>
      </c>
      <c r="AA1155">
        <v>2</v>
      </c>
    </row>
    <row r="1156" spans="1:27" x14ac:dyDescent="0.3">
      <c r="A1156" t="s">
        <v>3522</v>
      </c>
      <c r="B1156" s="1">
        <v>45782</v>
      </c>
      <c r="C1156" s="1" t="str">
        <f>TEXT(raw_data[[#This Row],[Order_Date]], "mmm")</f>
        <v>May</v>
      </c>
      <c r="D1156" s="1">
        <v>45784</v>
      </c>
      <c r="E1156" s="6">
        <f>raw_data[[#This Row],[Ship_Date]]-raw_data[[#This Row],[Order_Date]]</f>
        <v>2</v>
      </c>
      <c r="F1156" s="6" t="str">
        <f>IF(raw_data[[#This Row],[Delivery_Days]] &lt;= 5, "On Time", "Late")</f>
        <v>On Time</v>
      </c>
      <c r="G1156" t="s">
        <v>3523</v>
      </c>
      <c r="H1156" t="s">
        <v>3524</v>
      </c>
      <c r="I1156" t="s">
        <v>38</v>
      </c>
      <c r="J1156" t="s">
        <v>56</v>
      </c>
      <c r="K1156" t="s">
        <v>57</v>
      </c>
      <c r="L1156" t="s">
        <v>75</v>
      </c>
      <c r="M1156" t="s">
        <v>64</v>
      </c>
      <c r="N1156" t="s">
        <v>31</v>
      </c>
      <c r="O1156" t="s">
        <v>83</v>
      </c>
      <c r="P1156">
        <v>10</v>
      </c>
      <c r="Q1156">
        <v>216</v>
      </c>
      <c r="R1156">
        <v>15</v>
      </c>
      <c r="S1156">
        <v>1836</v>
      </c>
      <c r="T1156">
        <v>135.53</v>
      </c>
      <c r="U1156">
        <v>684</v>
      </c>
      <c r="V1156" s="10">
        <f>(raw_data[[#This Row],[Profit]] / (raw_data[[#This Row],[Unit_Price]]* raw_data[[#This Row],[Quantity_Sold]]))</f>
        <v>0.31666666666666665</v>
      </c>
      <c r="W1156">
        <v>138</v>
      </c>
      <c r="X1156" t="s">
        <v>33</v>
      </c>
      <c r="Y1156" t="s">
        <v>52</v>
      </c>
      <c r="Z1156">
        <v>35.17</v>
      </c>
      <c r="AA1156">
        <v>5</v>
      </c>
    </row>
    <row r="1157" spans="1:27" x14ac:dyDescent="0.3">
      <c r="A1157" t="s">
        <v>3525</v>
      </c>
      <c r="B1157" s="1">
        <v>45327</v>
      </c>
      <c r="C1157" s="1" t="str">
        <f>TEXT(raw_data[[#This Row],[Order_Date]], "mmm")</f>
        <v>Feb</v>
      </c>
      <c r="D1157" s="1">
        <v>45337</v>
      </c>
      <c r="E1157" s="6">
        <f>raw_data[[#This Row],[Ship_Date]]-raw_data[[#This Row],[Order_Date]]</f>
        <v>10</v>
      </c>
      <c r="F1157" s="6" t="str">
        <f>IF(raw_data[[#This Row],[Delivery_Days]] &lt;= 5, "On Time", "Late")</f>
        <v>Late</v>
      </c>
      <c r="G1157" t="s">
        <v>3526</v>
      </c>
      <c r="H1157" t="s">
        <v>3527</v>
      </c>
      <c r="I1157" t="s">
        <v>62</v>
      </c>
      <c r="J1157" t="s">
        <v>90</v>
      </c>
      <c r="K1157" t="s">
        <v>40</v>
      </c>
      <c r="L1157" t="s">
        <v>75</v>
      </c>
      <c r="M1157" t="s">
        <v>48</v>
      </c>
      <c r="N1157" t="s">
        <v>49</v>
      </c>
      <c r="O1157" t="s">
        <v>32</v>
      </c>
      <c r="P1157">
        <v>8</v>
      </c>
      <c r="Q1157">
        <v>1178.26</v>
      </c>
      <c r="R1157">
        <v>0</v>
      </c>
      <c r="S1157">
        <v>9426.08</v>
      </c>
      <c r="T1157">
        <v>801.38</v>
      </c>
      <c r="U1157">
        <v>3015.04</v>
      </c>
      <c r="V1157" s="10">
        <f>(raw_data[[#This Row],[Profit]] / (raw_data[[#This Row],[Unit_Price]]* raw_data[[#This Row],[Quantity_Sold]]))</f>
        <v>0.31986149067268682</v>
      </c>
      <c r="W1157">
        <v>132</v>
      </c>
      <c r="X1157" t="s">
        <v>33</v>
      </c>
      <c r="Y1157" t="s">
        <v>52</v>
      </c>
      <c r="Z1157">
        <v>24.06</v>
      </c>
      <c r="AA1157">
        <v>3</v>
      </c>
    </row>
    <row r="1158" spans="1:27" x14ac:dyDescent="0.3">
      <c r="A1158" t="s">
        <v>3528</v>
      </c>
      <c r="B1158" s="1">
        <v>45843</v>
      </c>
      <c r="C1158" s="1" t="str">
        <f>TEXT(raw_data[[#This Row],[Order_Date]], "mmm")</f>
        <v>Jul</v>
      </c>
      <c r="D1158" s="1">
        <v>45852</v>
      </c>
      <c r="E1158" s="6">
        <f>raw_data[[#This Row],[Ship_Date]]-raw_data[[#This Row],[Order_Date]]</f>
        <v>9</v>
      </c>
      <c r="F1158" s="6" t="str">
        <f>IF(raw_data[[#This Row],[Delivery_Days]] &lt;= 5, "On Time", "Late")</f>
        <v>Late</v>
      </c>
      <c r="G1158" t="s">
        <v>3529</v>
      </c>
      <c r="H1158" t="s">
        <v>3530</v>
      </c>
      <c r="I1158" t="s">
        <v>38</v>
      </c>
      <c r="J1158" t="s">
        <v>68</v>
      </c>
      <c r="K1158" t="s">
        <v>57</v>
      </c>
      <c r="L1158" t="s">
        <v>29</v>
      </c>
      <c r="M1158" t="s">
        <v>150</v>
      </c>
      <c r="N1158" t="s">
        <v>31</v>
      </c>
      <c r="O1158" t="s">
        <v>50</v>
      </c>
      <c r="P1158">
        <v>4</v>
      </c>
      <c r="Q1158">
        <v>1804.19</v>
      </c>
      <c r="R1158">
        <v>5</v>
      </c>
      <c r="S1158">
        <v>6855.92</v>
      </c>
      <c r="T1158">
        <v>1346.38</v>
      </c>
      <c r="U1158">
        <v>1739.68</v>
      </c>
      <c r="V1158" s="10">
        <f>(raw_data[[#This Row],[Profit]] / (raw_data[[#This Row],[Unit_Price]]* raw_data[[#This Row],[Quantity_Sold]]))</f>
        <v>0.24106108558411254</v>
      </c>
      <c r="W1158">
        <v>181</v>
      </c>
      <c r="X1158" t="s">
        <v>33</v>
      </c>
      <c r="Y1158" t="s">
        <v>79</v>
      </c>
      <c r="Z1158">
        <v>31.15</v>
      </c>
      <c r="AA1158">
        <v>4</v>
      </c>
    </row>
    <row r="1159" spans="1:27" x14ac:dyDescent="0.3">
      <c r="A1159" t="s">
        <v>3531</v>
      </c>
      <c r="B1159" s="1">
        <v>45318</v>
      </c>
      <c r="C1159" s="1" t="str">
        <f>TEXT(raw_data[[#This Row],[Order_Date]], "mmm")</f>
        <v>Jan</v>
      </c>
      <c r="D1159" s="1">
        <v>45325</v>
      </c>
      <c r="E1159" s="6">
        <f>raw_data[[#This Row],[Ship_Date]]-raw_data[[#This Row],[Order_Date]]</f>
        <v>7</v>
      </c>
      <c r="F1159" s="6" t="str">
        <f>IF(raw_data[[#This Row],[Delivery_Days]] &lt;= 5, "On Time", "Late")</f>
        <v>Late</v>
      </c>
      <c r="G1159" t="s">
        <v>3532</v>
      </c>
      <c r="H1159" t="s">
        <v>3533</v>
      </c>
      <c r="I1159" t="s">
        <v>47</v>
      </c>
      <c r="J1159" t="s">
        <v>90</v>
      </c>
      <c r="K1159" t="s">
        <v>40</v>
      </c>
      <c r="L1159" t="s">
        <v>69</v>
      </c>
      <c r="M1159" t="s">
        <v>58</v>
      </c>
      <c r="N1159" t="s">
        <v>49</v>
      </c>
      <c r="O1159" t="s">
        <v>43</v>
      </c>
      <c r="P1159">
        <v>7</v>
      </c>
      <c r="Q1159">
        <v>1775.3</v>
      </c>
      <c r="R1159">
        <v>10</v>
      </c>
      <c r="S1159">
        <v>11184.39</v>
      </c>
      <c r="T1159">
        <v>1509.94</v>
      </c>
      <c r="U1159">
        <v>1671.77</v>
      </c>
      <c r="V1159" s="10">
        <f>(raw_data[[#This Row],[Profit]] / (raw_data[[#This Row],[Unit_Price]]* raw_data[[#This Row],[Quantity_Sold]]))</f>
        <v>0.13452615654497027</v>
      </c>
      <c r="W1159">
        <v>479</v>
      </c>
      <c r="X1159" t="s">
        <v>51</v>
      </c>
      <c r="Y1159" t="s">
        <v>34</v>
      </c>
      <c r="Z1159">
        <v>16.95</v>
      </c>
      <c r="AA1159">
        <v>5</v>
      </c>
    </row>
    <row r="1160" spans="1:27" x14ac:dyDescent="0.3">
      <c r="A1160" t="s">
        <v>3534</v>
      </c>
      <c r="B1160" s="1">
        <v>45298</v>
      </c>
      <c r="C1160" s="1" t="str">
        <f>TEXT(raw_data[[#This Row],[Order_Date]], "mmm")</f>
        <v>Jan</v>
      </c>
      <c r="D1160" s="1">
        <v>45305</v>
      </c>
      <c r="E1160" s="6">
        <f>raw_data[[#This Row],[Ship_Date]]-raw_data[[#This Row],[Order_Date]]</f>
        <v>7</v>
      </c>
      <c r="F1160" s="6" t="str">
        <f>IF(raw_data[[#This Row],[Delivery_Days]] &lt;= 5, "On Time", "Late")</f>
        <v>Late</v>
      </c>
      <c r="G1160" t="s">
        <v>3535</v>
      </c>
      <c r="H1160" t="s">
        <v>3536</v>
      </c>
      <c r="I1160" t="s">
        <v>38</v>
      </c>
      <c r="J1160" t="s">
        <v>63</v>
      </c>
      <c r="K1160" t="s">
        <v>28</v>
      </c>
      <c r="L1160" t="s">
        <v>41</v>
      </c>
      <c r="M1160" t="s">
        <v>70</v>
      </c>
      <c r="N1160" t="s">
        <v>49</v>
      </c>
      <c r="O1160" t="s">
        <v>43</v>
      </c>
      <c r="P1160">
        <v>3</v>
      </c>
      <c r="Q1160">
        <v>915.7</v>
      </c>
      <c r="R1160">
        <v>20</v>
      </c>
      <c r="S1160">
        <v>2197.6799999999998</v>
      </c>
      <c r="T1160">
        <v>642.28</v>
      </c>
      <c r="U1160">
        <v>656.21</v>
      </c>
      <c r="V1160" s="10">
        <f>(raw_data[[#This Row],[Profit]] / (raw_data[[#This Row],[Unit_Price]]* raw_data[[#This Row],[Quantity_Sold]]))</f>
        <v>0.23887372137890864</v>
      </c>
      <c r="W1160">
        <v>296</v>
      </c>
      <c r="X1160" t="s">
        <v>33</v>
      </c>
      <c r="Y1160" t="s">
        <v>52</v>
      </c>
      <c r="Z1160">
        <v>23.3</v>
      </c>
      <c r="AA1160">
        <v>5</v>
      </c>
    </row>
    <row r="1161" spans="1:27" x14ac:dyDescent="0.3">
      <c r="A1161" t="s">
        <v>3537</v>
      </c>
      <c r="B1161" s="1">
        <v>45849</v>
      </c>
      <c r="C1161" s="1" t="str">
        <f>TEXT(raw_data[[#This Row],[Order_Date]], "mmm")</f>
        <v>Jul</v>
      </c>
      <c r="D1161" s="1">
        <v>45858</v>
      </c>
      <c r="E1161" s="6">
        <f>raw_data[[#This Row],[Ship_Date]]-raw_data[[#This Row],[Order_Date]]</f>
        <v>9</v>
      </c>
      <c r="F1161" s="6" t="str">
        <f>IF(raw_data[[#This Row],[Delivery_Days]] &lt;= 5, "On Time", "Late")</f>
        <v>Late</v>
      </c>
      <c r="G1161" t="s">
        <v>3538</v>
      </c>
      <c r="H1161" t="s">
        <v>3539</v>
      </c>
      <c r="I1161" t="s">
        <v>38</v>
      </c>
      <c r="J1161" t="s">
        <v>90</v>
      </c>
      <c r="K1161" t="s">
        <v>40</v>
      </c>
      <c r="L1161" t="s">
        <v>29</v>
      </c>
      <c r="M1161" t="s">
        <v>42</v>
      </c>
      <c r="N1161" t="s">
        <v>49</v>
      </c>
      <c r="O1161" t="s">
        <v>50</v>
      </c>
      <c r="P1161">
        <v>4</v>
      </c>
      <c r="Q1161">
        <v>1936.94</v>
      </c>
      <c r="R1161">
        <v>10</v>
      </c>
      <c r="S1161">
        <v>6972.98</v>
      </c>
      <c r="T1161">
        <v>1472.82</v>
      </c>
      <c r="U1161">
        <v>1670.83</v>
      </c>
      <c r="V1161" s="10">
        <f>(raw_data[[#This Row],[Profit]] / (raw_data[[#This Row],[Unit_Price]]* raw_data[[#This Row],[Quantity_Sold]]))</f>
        <v>0.21565329850176049</v>
      </c>
      <c r="W1161">
        <v>70</v>
      </c>
      <c r="X1161" t="s">
        <v>51</v>
      </c>
      <c r="Y1161" t="s">
        <v>79</v>
      </c>
      <c r="Z1161">
        <v>26.58</v>
      </c>
      <c r="AA1161">
        <v>5</v>
      </c>
    </row>
    <row r="1162" spans="1:27" x14ac:dyDescent="0.3">
      <c r="A1162" t="s">
        <v>3540</v>
      </c>
      <c r="B1162" s="1">
        <v>45856</v>
      </c>
      <c r="C1162" s="1" t="str">
        <f>TEXT(raw_data[[#This Row],[Order_Date]], "mmm")</f>
        <v>Jul</v>
      </c>
      <c r="D1162" s="1">
        <v>45860</v>
      </c>
      <c r="E1162" s="6">
        <f>raw_data[[#This Row],[Ship_Date]]-raw_data[[#This Row],[Order_Date]]</f>
        <v>4</v>
      </c>
      <c r="F1162" s="6" t="str">
        <f>IF(raw_data[[#This Row],[Delivery_Days]] &lt;= 5, "On Time", "Late")</f>
        <v>On Time</v>
      </c>
      <c r="G1162" t="s">
        <v>3541</v>
      </c>
      <c r="H1162" t="s">
        <v>3542</v>
      </c>
      <c r="I1162" t="s">
        <v>26</v>
      </c>
      <c r="J1162" t="s">
        <v>98</v>
      </c>
      <c r="K1162" t="s">
        <v>40</v>
      </c>
      <c r="L1162" t="s">
        <v>29</v>
      </c>
      <c r="M1162" t="s">
        <v>48</v>
      </c>
      <c r="N1162" t="s">
        <v>49</v>
      </c>
      <c r="O1162" t="s">
        <v>43</v>
      </c>
      <c r="P1162">
        <v>2</v>
      </c>
      <c r="Q1162">
        <v>93.01</v>
      </c>
      <c r="R1162">
        <v>0</v>
      </c>
      <c r="S1162">
        <v>186.02</v>
      </c>
      <c r="T1162">
        <v>64.17</v>
      </c>
      <c r="U1162">
        <v>57.68</v>
      </c>
      <c r="V1162" s="10">
        <f>(raw_data[[#This Row],[Profit]] / (raw_data[[#This Row],[Unit_Price]]* raw_data[[#This Row],[Quantity_Sold]]))</f>
        <v>0.31007418557144389</v>
      </c>
      <c r="W1162">
        <v>338</v>
      </c>
      <c r="X1162" t="s">
        <v>33</v>
      </c>
      <c r="Y1162" t="s">
        <v>34</v>
      </c>
      <c r="Z1162">
        <v>37.159999999999997</v>
      </c>
      <c r="AA1162">
        <v>1</v>
      </c>
    </row>
    <row r="1163" spans="1:27" x14ac:dyDescent="0.3">
      <c r="A1163" t="s">
        <v>3543</v>
      </c>
      <c r="B1163" s="1">
        <v>45392</v>
      </c>
      <c r="C1163" s="1" t="str">
        <f>TEXT(raw_data[[#This Row],[Order_Date]], "mmm")</f>
        <v>Apr</v>
      </c>
      <c r="D1163" s="1">
        <v>45396</v>
      </c>
      <c r="E1163" s="6">
        <f>raw_data[[#This Row],[Ship_Date]]-raw_data[[#This Row],[Order_Date]]</f>
        <v>4</v>
      </c>
      <c r="F1163" s="6" t="str">
        <f>IF(raw_data[[#This Row],[Delivery_Days]] &lt;= 5, "On Time", "Late")</f>
        <v>On Time</v>
      </c>
      <c r="G1163" t="s">
        <v>3544</v>
      </c>
      <c r="H1163" t="s">
        <v>3545</v>
      </c>
      <c r="I1163" t="s">
        <v>26</v>
      </c>
      <c r="J1163" t="s">
        <v>56</v>
      </c>
      <c r="K1163" t="s">
        <v>57</v>
      </c>
      <c r="L1163" t="s">
        <v>41</v>
      </c>
      <c r="M1163" t="s">
        <v>150</v>
      </c>
      <c r="N1163" t="s">
        <v>31</v>
      </c>
      <c r="O1163" t="s">
        <v>43</v>
      </c>
      <c r="P1163">
        <v>1</v>
      </c>
      <c r="Q1163">
        <v>1453.44</v>
      </c>
      <c r="R1163">
        <v>10</v>
      </c>
      <c r="S1163">
        <v>1308.0999999999999</v>
      </c>
      <c r="T1163">
        <v>953.42</v>
      </c>
      <c r="U1163">
        <v>450.02</v>
      </c>
      <c r="V1163" s="10">
        <f>(raw_data[[#This Row],[Profit]] / (raw_data[[#This Row],[Unit_Price]]* raw_data[[#This Row],[Quantity_Sold]]))</f>
        <v>0.30962406428885952</v>
      </c>
      <c r="W1163">
        <v>284</v>
      </c>
      <c r="X1163" t="s">
        <v>33</v>
      </c>
      <c r="Y1163" t="s">
        <v>79</v>
      </c>
      <c r="Z1163">
        <v>19.96</v>
      </c>
      <c r="AA1163">
        <v>1</v>
      </c>
    </row>
    <row r="1164" spans="1:27" x14ac:dyDescent="0.3">
      <c r="A1164" t="s">
        <v>3546</v>
      </c>
      <c r="B1164" s="1">
        <v>45855</v>
      </c>
      <c r="C1164" s="1" t="str">
        <f>TEXT(raw_data[[#This Row],[Order_Date]], "mmm")</f>
        <v>Jul</v>
      </c>
      <c r="D1164" s="1">
        <v>45865</v>
      </c>
      <c r="E1164" s="6">
        <f>raw_data[[#This Row],[Ship_Date]]-raw_data[[#This Row],[Order_Date]]</f>
        <v>10</v>
      </c>
      <c r="F1164" s="6" t="str">
        <f>IF(raw_data[[#This Row],[Delivery_Days]] &lt;= 5, "On Time", "Late")</f>
        <v>Late</v>
      </c>
      <c r="G1164" t="s">
        <v>3547</v>
      </c>
      <c r="H1164" t="s">
        <v>3548</v>
      </c>
      <c r="I1164" t="s">
        <v>26</v>
      </c>
      <c r="J1164" t="s">
        <v>90</v>
      </c>
      <c r="K1164" t="s">
        <v>40</v>
      </c>
      <c r="L1164" t="s">
        <v>69</v>
      </c>
      <c r="M1164" t="s">
        <v>30</v>
      </c>
      <c r="N1164" t="s">
        <v>31</v>
      </c>
      <c r="O1164" t="s">
        <v>43</v>
      </c>
      <c r="P1164">
        <v>8</v>
      </c>
      <c r="Q1164">
        <v>1513.43</v>
      </c>
      <c r="R1164">
        <v>5</v>
      </c>
      <c r="S1164">
        <v>11502.07</v>
      </c>
      <c r="T1164">
        <v>1027.0999999999999</v>
      </c>
      <c r="U1164">
        <v>3696.11</v>
      </c>
      <c r="V1164" s="10">
        <f>(raw_data[[#This Row],[Profit]] / (raw_data[[#This Row],[Unit_Price]]* raw_data[[#This Row],[Quantity_Sold]]))</f>
        <v>0.30527592951111054</v>
      </c>
      <c r="W1164">
        <v>332</v>
      </c>
      <c r="X1164" t="s">
        <v>33</v>
      </c>
      <c r="Y1164" t="s">
        <v>34</v>
      </c>
      <c r="Z1164">
        <v>36.369999999999997</v>
      </c>
      <c r="AA1164">
        <v>3</v>
      </c>
    </row>
    <row r="1165" spans="1:27" x14ac:dyDescent="0.3">
      <c r="A1165" t="s">
        <v>3549</v>
      </c>
      <c r="B1165" s="1">
        <v>45475</v>
      </c>
      <c r="C1165" s="1" t="str">
        <f>TEXT(raw_data[[#This Row],[Order_Date]], "mmm")</f>
        <v>Jul</v>
      </c>
      <c r="D1165" s="1">
        <v>45477</v>
      </c>
      <c r="E1165" s="6">
        <f>raw_data[[#This Row],[Ship_Date]]-raw_data[[#This Row],[Order_Date]]</f>
        <v>2</v>
      </c>
      <c r="F1165" s="6" t="str">
        <f>IF(raw_data[[#This Row],[Delivery_Days]] &lt;= 5, "On Time", "Late")</f>
        <v>On Time</v>
      </c>
      <c r="G1165" t="s">
        <v>3550</v>
      </c>
      <c r="H1165" t="s">
        <v>3551</v>
      </c>
      <c r="I1165" t="s">
        <v>38</v>
      </c>
      <c r="J1165" t="s">
        <v>39</v>
      </c>
      <c r="K1165" t="s">
        <v>40</v>
      </c>
      <c r="L1165" t="s">
        <v>75</v>
      </c>
      <c r="M1165" t="s">
        <v>48</v>
      </c>
      <c r="N1165" t="s">
        <v>31</v>
      </c>
      <c r="O1165" t="s">
        <v>83</v>
      </c>
      <c r="P1165">
        <v>8</v>
      </c>
      <c r="Q1165">
        <v>1698</v>
      </c>
      <c r="R1165">
        <v>15</v>
      </c>
      <c r="S1165">
        <v>11546.4</v>
      </c>
      <c r="T1165">
        <v>1475.52</v>
      </c>
      <c r="U1165">
        <v>1512.86</v>
      </c>
      <c r="V1165" s="10">
        <f>(raw_data[[#This Row],[Profit]] / (raw_data[[#This Row],[Unit_Price]]* raw_data[[#This Row],[Quantity_Sold]]))</f>
        <v>0.11137073027090694</v>
      </c>
      <c r="W1165">
        <v>275</v>
      </c>
      <c r="X1165" t="s">
        <v>33</v>
      </c>
      <c r="Y1165" t="s">
        <v>52</v>
      </c>
      <c r="Z1165">
        <v>29.35</v>
      </c>
      <c r="AA1165">
        <v>1</v>
      </c>
    </row>
    <row r="1166" spans="1:27" x14ac:dyDescent="0.3">
      <c r="A1166" t="s">
        <v>3552</v>
      </c>
      <c r="B1166" s="1">
        <v>45681</v>
      </c>
      <c r="C1166" s="1" t="str">
        <f>TEXT(raw_data[[#This Row],[Order_Date]], "mmm")</f>
        <v>Jan</v>
      </c>
      <c r="D1166" s="1">
        <v>45688</v>
      </c>
      <c r="E1166" s="6">
        <f>raw_data[[#This Row],[Ship_Date]]-raw_data[[#This Row],[Order_Date]]</f>
        <v>7</v>
      </c>
      <c r="F1166" s="6" t="str">
        <f>IF(raw_data[[#This Row],[Delivery_Days]] &lt;= 5, "On Time", "Late")</f>
        <v>Late</v>
      </c>
      <c r="G1166" t="s">
        <v>3553</v>
      </c>
      <c r="H1166" t="s">
        <v>3554</v>
      </c>
      <c r="I1166" t="s">
        <v>26</v>
      </c>
      <c r="J1166" t="s">
        <v>68</v>
      </c>
      <c r="K1166" t="s">
        <v>57</v>
      </c>
      <c r="L1166" t="s">
        <v>75</v>
      </c>
      <c r="M1166" t="s">
        <v>42</v>
      </c>
      <c r="N1166" t="s">
        <v>49</v>
      </c>
      <c r="O1166" t="s">
        <v>43</v>
      </c>
      <c r="P1166">
        <v>5</v>
      </c>
      <c r="Q1166">
        <v>333.65</v>
      </c>
      <c r="R1166">
        <v>0</v>
      </c>
      <c r="S1166">
        <v>1668.25</v>
      </c>
      <c r="T1166">
        <v>244.52</v>
      </c>
      <c r="U1166">
        <v>445.65</v>
      </c>
      <c r="V1166" s="10">
        <f>(raw_data[[#This Row],[Profit]] / (raw_data[[#This Row],[Unit_Price]]* raw_data[[#This Row],[Quantity_Sold]]))</f>
        <v>0.26713622059043907</v>
      </c>
      <c r="W1166">
        <v>318</v>
      </c>
      <c r="X1166" t="s">
        <v>33</v>
      </c>
      <c r="Y1166" t="s">
        <v>79</v>
      </c>
      <c r="Z1166">
        <v>33.200000000000003</v>
      </c>
      <c r="AA1166">
        <v>3</v>
      </c>
    </row>
    <row r="1167" spans="1:27" x14ac:dyDescent="0.3">
      <c r="A1167" t="s">
        <v>3555</v>
      </c>
      <c r="B1167" s="1">
        <v>45426</v>
      </c>
      <c r="C1167" s="1" t="str">
        <f>TEXT(raw_data[[#This Row],[Order_Date]], "mmm")</f>
        <v>May</v>
      </c>
      <c r="D1167" s="1">
        <v>45435</v>
      </c>
      <c r="E1167" s="6">
        <f>raw_data[[#This Row],[Ship_Date]]-raw_data[[#This Row],[Order_Date]]</f>
        <v>9</v>
      </c>
      <c r="F1167" s="6" t="str">
        <f>IF(raw_data[[#This Row],[Delivery_Days]] &lt;= 5, "On Time", "Late")</f>
        <v>Late</v>
      </c>
      <c r="G1167" t="s">
        <v>3556</v>
      </c>
      <c r="H1167" t="s">
        <v>3557</v>
      </c>
      <c r="I1167" t="s">
        <v>47</v>
      </c>
      <c r="J1167" t="s">
        <v>68</v>
      </c>
      <c r="K1167" t="s">
        <v>57</v>
      </c>
      <c r="L1167" t="s">
        <v>41</v>
      </c>
      <c r="M1167" t="s">
        <v>64</v>
      </c>
      <c r="N1167" t="s">
        <v>31</v>
      </c>
      <c r="O1167" t="s">
        <v>32</v>
      </c>
      <c r="P1167">
        <v>10</v>
      </c>
      <c r="Q1167">
        <v>821.86</v>
      </c>
      <c r="R1167">
        <v>20</v>
      </c>
      <c r="S1167">
        <v>6574.88</v>
      </c>
      <c r="T1167">
        <v>601.69000000000005</v>
      </c>
      <c r="U1167">
        <v>1761.36</v>
      </c>
      <c r="V1167" s="10">
        <f>(raw_data[[#This Row],[Profit]] / (raw_data[[#This Row],[Unit_Price]]* raw_data[[#This Row],[Quantity_Sold]]))</f>
        <v>0.21431387340909641</v>
      </c>
      <c r="W1167">
        <v>167</v>
      </c>
      <c r="X1167" t="s">
        <v>51</v>
      </c>
      <c r="Y1167" t="s">
        <v>52</v>
      </c>
      <c r="Z1167">
        <v>16.75</v>
      </c>
      <c r="AA1167">
        <v>3</v>
      </c>
    </row>
    <row r="1168" spans="1:27" x14ac:dyDescent="0.3">
      <c r="A1168" t="s">
        <v>3558</v>
      </c>
      <c r="B1168" s="1">
        <v>45940</v>
      </c>
      <c r="C1168" s="1" t="str">
        <f>TEXT(raw_data[[#This Row],[Order_Date]], "mmm")</f>
        <v>Oct</v>
      </c>
      <c r="D1168" s="1">
        <v>45948</v>
      </c>
      <c r="E1168" s="6">
        <f>raw_data[[#This Row],[Ship_Date]]-raw_data[[#This Row],[Order_Date]]</f>
        <v>8</v>
      </c>
      <c r="F1168" s="6" t="str">
        <f>IF(raw_data[[#This Row],[Delivery_Days]] &lt;= 5, "On Time", "Late")</f>
        <v>Late</v>
      </c>
      <c r="G1168" t="s">
        <v>3559</v>
      </c>
      <c r="H1168" t="s">
        <v>3560</v>
      </c>
      <c r="I1168" t="s">
        <v>62</v>
      </c>
      <c r="J1168" t="s">
        <v>39</v>
      </c>
      <c r="K1168" t="s">
        <v>40</v>
      </c>
      <c r="L1168" t="s">
        <v>29</v>
      </c>
      <c r="M1168" t="s">
        <v>70</v>
      </c>
      <c r="N1168" t="s">
        <v>49</v>
      </c>
      <c r="O1168" t="s">
        <v>50</v>
      </c>
      <c r="P1168">
        <v>10</v>
      </c>
      <c r="Q1168">
        <v>1246.71</v>
      </c>
      <c r="R1168">
        <v>5</v>
      </c>
      <c r="S1168">
        <v>11843.74</v>
      </c>
      <c r="T1168">
        <v>769.94</v>
      </c>
      <c r="U1168">
        <v>4529.3100000000004</v>
      </c>
      <c r="V1168" s="10">
        <f>(raw_data[[#This Row],[Profit]] / (raw_data[[#This Row],[Unit_Price]]* raw_data[[#This Row],[Quantity_Sold]]))</f>
        <v>0.3633010082537238</v>
      </c>
      <c r="W1168">
        <v>455</v>
      </c>
      <c r="X1168" t="s">
        <v>33</v>
      </c>
      <c r="Y1168" t="s">
        <v>79</v>
      </c>
      <c r="Z1168">
        <v>10.1</v>
      </c>
      <c r="AA1168">
        <v>4</v>
      </c>
    </row>
    <row r="1169" spans="1:27" x14ac:dyDescent="0.3">
      <c r="A1169" t="s">
        <v>3561</v>
      </c>
      <c r="B1169" s="1">
        <v>45848</v>
      </c>
      <c r="C1169" s="1" t="str">
        <f>TEXT(raw_data[[#This Row],[Order_Date]], "mmm")</f>
        <v>Jul</v>
      </c>
      <c r="D1169" s="1">
        <v>45857</v>
      </c>
      <c r="E1169" s="6">
        <f>raw_data[[#This Row],[Ship_Date]]-raw_data[[#This Row],[Order_Date]]</f>
        <v>9</v>
      </c>
      <c r="F1169" s="6" t="str">
        <f>IF(raw_data[[#This Row],[Delivery_Days]] &lt;= 5, "On Time", "Late")</f>
        <v>Late</v>
      </c>
      <c r="G1169" t="s">
        <v>3562</v>
      </c>
      <c r="H1169" t="s">
        <v>3563</v>
      </c>
      <c r="I1169" t="s">
        <v>47</v>
      </c>
      <c r="J1169" t="s">
        <v>27</v>
      </c>
      <c r="K1169" t="s">
        <v>28</v>
      </c>
      <c r="L1169" t="s">
        <v>75</v>
      </c>
      <c r="M1169" t="s">
        <v>58</v>
      </c>
      <c r="N1169" t="s">
        <v>49</v>
      </c>
      <c r="O1169" t="s">
        <v>50</v>
      </c>
      <c r="P1169">
        <v>10</v>
      </c>
      <c r="Q1169">
        <v>492.78</v>
      </c>
      <c r="R1169">
        <v>20</v>
      </c>
      <c r="S1169">
        <v>3942.24</v>
      </c>
      <c r="T1169">
        <v>406.94</v>
      </c>
      <c r="U1169">
        <v>686.72</v>
      </c>
      <c r="V1169" s="10">
        <f>(raw_data[[#This Row],[Profit]] / (raw_data[[#This Row],[Unit_Price]]* raw_data[[#This Row],[Quantity_Sold]]))</f>
        <v>0.13935630504484764</v>
      </c>
      <c r="W1169">
        <v>160</v>
      </c>
      <c r="X1169" t="s">
        <v>33</v>
      </c>
      <c r="Y1169" t="s">
        <v>79</v>
      </c>
      <c r="Z1169">
        <v>48.91</v>
      </c>
      <c r="AA1169">
        <v>2</v>
      </c>
    </row>
    <row r="1170" spans="1:27" x14ac:dyDescent="0.3">
      <c r="A1170" t="s">
        <v>3564</v>
      </c>
      <c r="B1170" s="1">
        <v>45515</v>
      </c>
      <c r="C1170" s="1" t="str">
        <f>TEXT(raw_data[[#This Row],[Order_Date]], "mmm")</f>
        <v>Aug</v>
      </c>
      <c r="D1170" s="1">
        <v>45516</v>
      </c>
      <c r="E1170" s="6">
        <f>raw_data[[#This Row],[Ship_Date]]-raw_data[[#This Row],[Order_Date]]</f>
        <v>1</v>
      </c>
      <c r="F1170" s="6" t="str">
        <f>IF(raw_data[[#This Row],[Delivery_Days]] &lt;= 5, "On Time", "Late")</f>
        <v>On Time</v>
      </c>
      <c r="G1170" t="s">
        <v>3565</v>
      </c>
      <c r="H1170" t="s">
        <v>3566</v>
      </c>
      <c r="I1170" t="s">
        <v>26</v>
      </c>
      <c r="J1170" t="s">
        <v>27</v>
      </c>
      <c r="K1170" t="s">
        <v>28</v>
      </c>
      <c r="L1170" t="s">
        <v>69</v>
      </c>
      <c r="M1170" t="s">
        <v>117</v>
      </c>
      <c r="N1170" t="s">
        <v>31</v>
      </c>
      <c r="O1170" t="s">
        <v>71</v>
      </c>
      <c r="P1170">
        <v>1</v>
      </c>
      <c r="Q1170">
        <v>776.16</v>
      </c>
      <c r="R1170">
        <v>15</v>
      </c>
      <c r="S1170">
        <v>659.74</v>
      </c>
      <c r="T1170">
        <v>578.75</v>
      </c>
      <c r="U1170">
        <v>167.8</v>
      </c>
      <c r="V1170" s="10">
        <f>(raw_data[[#This Row],[Profit]] / (raw_data[[#This Row],[Unit_Price]]* raw_data[[#This Row],[Quantity_Sold]]))</f>
        <v>0.21619253762110907</v>
      </c>
      <c r="W1170">
        <v>152</v>
      </c>
      <c r="X1170" t="s">
        <v>51</v>
      </c>
      <c r="Y1170" t="s">
        <v>34</v>
      </c>
      <c r="Z1170">
        <v>7.11</v>
      </c>
      <c r="AA1170">
        <v>4</v>
      </c>
    </row>
    <row r="1171" spans="1:27" x14ac:dyDescent="0.3">
      <c r="A1171" t="s">
        <v>3567</v>
      </c>
      <c r="B1171" s="1">
        <v>45723</v>
      </c>
      <c r="C1171" s="1" t="str">
        <f>TEXT(raw_data[[#This Row],[Order_Date]], "mmm")</f>
        <v>Mar</v>
      </c>
      <c r="D1171" s="1">
        <v>45729</v>
      </c>
      <c r="E1171" s="6">
        <f>raw_data[[#This Row],[Ship_Date]]-raw_data[[#This Row],[Order_Date]]</f>
        <v>6</v>
      </c>
      <c r="F1171" s="6" t="str">
        <f>IF(raw_data[[#This Row],[Delivery_Days]] &lt;= 5, "On Time", "Late")</f>
        <v>Late</v>
      </c>
      <c r="G1171" t="s">
        <v>3568</v>
      </c>
      <c r="H1171" t="s">
        <v>3569</v>
      </c>
      <c r="I1171" t="s">
        <v>47</v>
      </c>
      <c r="J1171" t="s">
        <v>68</v>
      </c>
      <c r="K1171" t="s">
        <v>57</v>
      </c>
      <c r="L1171" t="s">
        <v>69</v>
      </c>
      <c r="M1171" t="s">
        <v>42</v>
      </c>
      <c r="N1171" t="s">
        <v>31</v>
      </c>
      <c r="O1171" t="s">
        <v>71</v>
      </c>
      <c r="P1171">
        <v>7</v>
      </c>
      <c r="Q1171">
        <v>1246.1099999999999</v>
      </c>
      <c r="R1171">
        <v>15</v>
      </c>
      <c r="S1171">
        <v>7414.35</v>
      </c>
      <c r="T1171">
        <v>901.11</v>
      </c>
      <c r="U1171">
        <v>2052.75</v>
      </c>
      <c r="V1171" s="10">
        <f>(raw_data[[#This Row],[Profit]] / (raw_data[[#This Row],[Unit_Price]]* raw_data[[#This Row],[Quantity_Sold]]))</f>
        <v>0.23533235428653976</v>
      </c>
      <c r="W1171">
        <v>7</v>
      </c>
      <c r="X1171" t="s">
        <v>51</v>
      </c>
      <c r="Y1171" t="s">
        <v>79</v>
      </c>
      <c r="Z1171">
        <v>24.06</v>
      </c>
      <c r="AA1171">
        <v>3</v>
      </c>
    </row>
    <row r="1172" spans="1:27" x14ac:dyDescent="0.3">
      <c r="A1172" t="s">
        <v>3570</v>
      </c>
      <c r="B1172" s="1">
        <v>45771</v>
      </c>
      <c r="C1172" s="1" t="str">
        <f>TEXT(raw_data[[#This Row],[Order_Date]], "mmm")</f>
        <v>Apr</v>
      </c>
      <c r="D1172" s="1">
        <v>45776</v>
      </c>
      <c r="E1172" s="6">
        <f>raw_data[[#This Row],[Ship_Date]]-raw_data[[#This Row],[Order_Date]]</f>
        <v>5</v>
      </c>
      <c r="F1172" s="6" t="str">
        <f>IF(raw_data[[#This Row],[Delivery_Days]] &lt;= 5, "On Time", "Late")</f>
        <v>On Time</v>
      </c>
      <c r="G1172" t="s">
        <v>3571</v>
      </c>
      <c r="H1172" t="s">
        <v>3572</v>
      </c>
      <c r="I1172" t="s">
        <v>62</v>
      </c>
      <c r="J1172" t="s">
        <v>98</v>
      </c>
      <c r="K1172" t="s">
        <v>40</v>
      </c>
      <c r="L1172" t="s">
        <v>75</v>
      </c>
      <c r="M1172" t="s">
        <v>117</v>
      </c>
      <c r="N1172" t="s">
        <v>49</v>
      </c>
      <c r="O1172" t="s">
        <v>71</v>
      </c>
      <c r="P1172">
        <v>1</v>
      </c>
      <c r="Q1172">
        <v>1098.1600000000001</v>
      </c>
      <c r="R1172">
        <v>20</v>
      </c>
      <c r="S1172">
        <v>878.53</v>
      </c>
      <c r="T1172">
        <v>807.35</v>
      </c>
      <c r="U1172">
        <v>232.65</v>
      </c>
      <c r="V1172" s="10">
        <f>(raw_data[[#This Row],[Profit]] / (raw_data[[#This Row],[Unit_Price]]* raw_data[[#This Row],[Quantity_Sold]]))</f>
        <v>0.21185437459022363</v>
      </c>
      <c r="W1172">
        <v>400</v>
      </c>
      <c r="X1172" t="s">
        <v>33</v>
      </c>
      <c r="Y1172" t="s">
        <v>79</v>
      </c>
      <c r="Z1172">
        <v>10.89</v>
      </c>
      <c r="AA1172">
        <v>3</v>
      </c>
    </row>
    <row r="1173" spans="1:27" x14ac:dyDescent="0.3">
      <c r="A1173" t="s">
        <v>3573</v>
      </c>
      <c r="B1173" s="1">
        <v>45876</v>
      </c>
      <c r="C1173" s="1" t="str">
        <f>TEXT(raw_data[[#This Row],[Order_Date]], "mmm")</f>
        <v>Aug</v>
      </c>
      <c r="D1173" s="1">
        <v>45881</v>
      </c>
      <c r="E1173" s="6">
        <f>raw_data[[#This Row],[Ship_Date]]-raw_data[[#This Row],[Order_Date]]</f>
        <v>5</v>
      </c>
      <c r="F1173" s="6" t="str">
        <f>IF(raw_data[[#This Row],[Delivery_Days]] &lt;= 5, "On Time", "Late")</f>
        <v>On Time</v>
      </c>
      <c r="G1173" t="s">
        <v>3574</v>
      </c>
      <c r="H1173" t="s">
        <v>3575</v>
      </c>
      <c r="I1173" t="s">
        <v>26</v>
      </c>
      <c r="J1173" t="s">
        <v>63</v>
      </c>
      <c r="K1173" t="s">
        <v>28</v>
      </c>
      <c r="L1173" t="s">
        <v>75</v>
      </c>
      <c r="M1173" t="s">
        <v>48</v>
      </c>
      <c r="N1173" t="s">
        <v>49</v>
      </c>
      <c r="O1173" t="s">
        <v>50</v>
      </c>
      <c r="P1173">
        <v>3</v>
      </c>
      <c r="Q1173">
        <v>1577.39</v>
      </c>
      <c r="R1173">
        <v>15</v>
      </c>
      <c r="S1173">
        <v>4022.34</v>
      </c>
      <c r="T1173">
        <v>1105.67</v>
      </c>
      <c r="U1173">
        <v>1202.8900000000001</v>
      </c>
      <c r="V1173" s="10">
        <f>(raw_data[[#This Row],[Profit]] / (raw_data[[#This Row],[Unit_Price]]* raw_data[[#This Row],[Quantity_Sold]]))</f>
        <v>0.25419416462215011</v>
      </c>
      <c r="W1173">
        <v>323</v>
      </c>
      <c r="X1173" t="s">
        <v>51</v>
      </c>
      <c r="Y1173" t="s">
        <v>52</v>
      </c>
      <c r="Z1173">
        <v>32.369999999999997</v>
      </c>
      <c r="AA1173">
        <v>2</v>
      </c>
    </row>
    <row r="1174" spans="1:27" x14ac:dyDescent="0.3">
      <c r="A1174" t="s">
        <v>3576</v>
      </c>
      <c r="B1174" s="1">
        <v>45889</v>
      </c>
      <c r="C1174" s="1" t="str">
        <f>TEXT(raw_data[[#This Row],[Order_Date]], "mmm")</f>
        <v>Aug</v>
      </c>
      <c r="D1174" s="1">
        <v>45894</v>
      </c>
      <c r="E1174" s="6">
        <f>raw_data[[#This Row],[Ship_Date]]-raw_data[[#This Row],[Order_Date]]</f>
        <v>5</v>
      </c>
      <c r="F1174" s="6" t="str">
        <f>IF(raw_data[[#This Row],[Delivery_Days]] &lt;= 5, "On Time", "Late")</f>
        <v>On Time</v>
      </c>
      <c r="G1174" t="s">
        <v>3577</v>
      </c>
      <c r="H1174" t="s">
        <v>3578</v>
      </c>
      <c r="I1174" t="s">
        <v>38</v>
      </c>
      <c r="J1174" t="s">
        <v>39</v>
      </c>
      <c r="K1174" t="s">
        <v>40</v>
      </c>
      <c r="L1174" t="s">
        <v>29</v>
      </c>
      <c r="M1174" t="s">
        <v>48</v>
      </c>
      <c r="N1174" t="s">
        <v>31</v>
      </c>
      <c r="O1174" t="s">
        <v>50</v>
      </c>
      <c r="P1174">
        <v>3</v>
      </c>
      <c r="Q1174">
        <v>362.52</v>
      </c>
      <c r="R1174">
        <v>0</v>
      </c>
      <c r="S1174">
        <v>1087.56</v>
      </c>
      <c r="T1174">
        <v>236.53</v>
      </c>
      <c r="U1174">
        <v>377.97</v>
      </c>
      <c r="V1174" s="10">
        <f>(raw_data[[#This Row],[Profit]] / (raw_data[[#This Row],[Unit_Price]]* raw_data[[#This Row],[Quantity_Sold]]))</f>
        <v>0.34753944609952558</v>
      </c>
      <c r="W1174">
        <v>493</v>
      </c>
      <c r="X1174" t="s">
        <v>51</v>
      </c>
      <c r="Y1174" t="s">
        <v>52</v>
      </c>
      <c r="Z1174">
        <v>34.549999999999997</v>
      </c>
      <c r="AA1174">
        <v>3</v>
      </c>
    </row>
    <row r="1175" spans="1:27" x14ac:dyDescent="0.3">
      <c r="A1175" t="s">
        <v>3579</v>
      </c>
      <c r="B1175" s="1">
        <v>45379</v>
      </c>
      <c r="C1175" s="1" t="str">
        <f>TEXT(raw_data[[#This Row],[Order_Date]], "mmm")</f>
        <v>Mar</v>
      </c>
      <c r="D1175" s="1">
        <v>45382</v>
      </c>
      <c r="E1175" s="6">
        <f>raw_data[[#This Row],[Ship_Date]]-raw_data[[#This Row],[Order_Date]]</f>
        <v>3</v>
      </c>
      <c r="F1175" s="6" t="str">
        <f>IF(raw_data[[#This Row],[Delivery_Days]] &lt;= 5, "On Time", "Late")</f>
        <v>On Time</v>
      </c>
      <c r="G1175" t="s">
        <v>3580</v>
      </c>
      <c r="H1175" t="s">
        <v>3581</v>
      </c>
      <c r="I1175" t="s">
        <v>62</v>
      </c>
      <c r="J1175" t="s">
        <v>68</v>
      </c>
      <c r="K1175" t="s">
        <v>57</v>
      </c>
      <c r="L1175" t="s">
        <v>41</v>
      </c>
      <c r="M1175" t="s">
        <v>117</v>
      </c>
      <c r="N1175" t="s">
        <v>49</v>
      </c>
      <c r="O1175" t="s">
        <v>32</v>
      </c>
      <c r="P1175">
        <v>7</v>
      </c>
      <c r="Q1175">
        <v>1245.8800000000001</v>
      </c>
      <c r="R1175">
        <v>0</v>
      </c>
      <c r="S1175">
        <v>8721.16</v>
      </c>
      <c r="T1175">
        <v>786.27</v>
      </c>
      <c r="U1175">
        <v>3217.27</v>
      </c>
      <c r="V1175" s="10">
        <f>(raw_data[[#This Row],[Profit]] / (raw_data[[#This Row],[Unit_Price]]* raw_data[[#This Row],[Quantity_Sold]]))</f>
        <v>0.36890390727838956</v>
      </c>
      <c r="W1175">
        <v>190</v>
      </c>
      <c r="X1175" t="s">
        <v>51</v>
      </c>
      <c r="Y1175" t="s">
        <v>52</v>
      </c>
      <c r="Z1175">
        <v>40.86</v>
      </c>
      <c r="AA1175">
        <v>4</v>
      </c>
    </row>
    <row r="1176" spans="1:27" x14ac:dyDescent="0.3">
      <c r="A1176" t="s">
        <v>3582</v>
      </c>
      <c r="B1176" s="1">
        <v>45545</v>
      </c>
      <c r="C1176" s="1" t="str">
        <f>TEXT(raw_data[[#This Row],[Order_Date]], "mmm")</f>
        <v>Sep</v>
      </c>
      <c r="D1176" s="1">
        <v>45552</v>
      </c>
      <c r="E1176" s="6">
        <f>raw_data[[#This Row],[Ship_Date]]-raw_data[[#This Row],[Order_Date]]</f>
        <v>7</v>
      </c>
      <c r="F1176" s="6" t="str">
        <f>IF(raw_data[[#This Row],[Delivery_Days]] &lt;= 5, "On Time", "Late")</f>
        <v>Late</v>
      </c>
      <c r="G1176" t="s">
        <v>3583</v>
      </c>
      <c r="H1176" t="s">
        <v>3584</v>
      </c>
      <c r="I1176" t="s">
        <v>47</v>
      </c>
      <c r="J1176" t="s">
        <v>39</v>
      </c>
      <c r="K1176" t="s">
        <v>40</v>
      </c>
      <c r="L1176" t="s">
        <v>29</v>
      </c>
      <c r="M1176" t="s">
        <v>42</v>
      </c>
      <c r="N1176" t="s">
        <v>31</v>
      </c>
      <c r="O1176" t="s">
        <v>83</v>
      </c>
      <c r="P1176">
        <v>8</v>
      </c>
      <c r="Q1176">
        <v>79.28</v>
      </c>
      <c r="R1176">
        <v>20</v>
      </c>
      <c r="S1176">
        <v>507.39</v>
      </c>
      <c r="T1176">
        <v>59.85</v>
      </c>
      <c r="U1176">
        <v>124.35</v>
      </c>
      <c r="V1176" s="10">
        <f>(raw_data[[#This Row],[Profit]] / (raw_data[[#This Row],[Unit_Price]]* raw_data[[#This Row],[Quantity_Sold]]))</f>
        <v>0.19606142785065589</v>
      </c>
      <c r="W1176">
        <v>65</v>
      </c>
      <c r="X1176" t="s">
        <v>33</v>
      </c>
      <c r="Y1176" t="s">
        <v>34</v>
      </c>
      <c r="Z1176">
        <v>12.78</v>
      </c>
      <c r="AA1176">
        <v>5</v>
      </c>
    </row>
    <row r="1177" spans="1:27" x14ac:dyDescent="0.3">
      <c r="A1177" t="s">
        <v>3585</v>
      </c>
      <c r="B1177" s="1">
        <v>45499</v>
      </c>
      <c r="C1177" s="1" t="str">
        <f>TEXT(raw_data[[#This Row],[Order_Date]], "mmm")</f>
        <v>Jul</v>
      </c>
      <c r="D1177" s="1">
        <v>45506</v>
      </c>
      <c r="E1177" s="6">
        <f>raw_data[[#This Row],[Ship_Date]]-raw_data[[#This Row],[Order_Date]]</f>
        <v>7</v>
      </c>
      <c r="F1177" s="6" t="str">
        <f>IF(raw_data[[#This Row],[Delivery_Days]] &lt;= 5, "On Time", "Late")</f>
        <v>Late</v>
      </c>
      <c r="G1177" t="s">
        <v>3586</v>
      </c>
      <c r="H1177" t="s">
        <v>3587</v>
      </c>
      <c r="I1177" t="s">
        <v>62</v>
      </c>
      <c r="J1177" t="s">
        <v>94</v>
      </c>
      <c r="K1177" t="s">
        <v>28</v>
      </c>
      <c r="L1177" t="s">
        <v>75</v>
      </c>
      <c r="M1177" t="s">
        <v>58</v>
      </c>
      <c r="N1177" t="s">
        <v>49</v>
      </c>
      <c r="O1177" t="s">
        <v>50</v>
      </c>
      <c r="P1177">
        <v>5</v>
      </c>
      <c r="Q1177">
        <v>1865.42</v>
      </c>
      <c r="R1177">
        <v>15</v>
      </c>
      <c r="S1177">
        <v>7928.03</v>
      </c>
      <c r="T1177">
        <v>1194.75</v>
      </c>
      <c r="U1177">
        <v>2850.35</v>
      </c>
      <c r="V1177" s="10">
        <f>(raw_data[[#This Row],[Profit]] / (raw_data[[#This Row],[Unit_Price]]* raw_data[[#This Row],[Quantity_Sold]]))</f>
        <v>0.30559873915793762</v>
      </c>
      <c r="W1177">
        <v>38</v>
      </c>
      <c r="X1177" t="s">
        <v>33</v>
      </c>
      <c r="Y1177" t="s">
        <v>52</v>
      </c>
      <c r="Z1177">
        <v>9.99</v>
      </c>
      <c r="AA1177">
        <v>2</v>
      </c>
    </row>
    <row r="1178" spans="1:27" x14ac:dyDescent="0.3">
      <c r="A1178" t="s">
        <v>3588</v>
      </c>
      <c r="B1178" s="1">
        <v>45324</v>
      </c>
      <c r="C1178" s="1" t="str">
        <f>TEXT(raw_data[[#This Row],[Order_Date]], "mmm")</f>
        <v>Feb</v>
      </c>
      <c r="D1178" s="1">
        <v>45330</v>
      </c>
      <c r="E1178" s="6">
        <f>raw_data[[#This Row],[Ship_Date]]-raw_data[[#This Row],[Order_Date]]</f>
        <v>6</v>
      </c>
      <c r="F1178" s="6" t="str">
        <f>IF(raw_data[[#This Row],[Delivery_Days]] &lt;= 5, "On Time", "Late")</f>
        <v>Late</v>
      </c>
      <c r="G1178" t="s">
        <v>3589</v>
      </c>
      <c r="H1178" t="s">
        <v>3590</v>
      </c>
      <c r="I1178" t="s">
        <v>47</v>
      </c>
      <c r="J1178" t="s">
        <v>39</v>
      </c>
      <c r="K1178" t="s">
        <v>40</v>
      </c>
      <c r="L1178" t="s">
        <v>41</v>
      </c>
      <c r="M1178" t="s">
        <v>42</v>
      </c>
      <c r="N1178" t="s">
        <v>49</v>
      </c>
      <c r="O1178" t="s">
        <v>50</v>
      </c>
      <c r="P1178">
        <v>8</v>
      </c>
      <c r="Q1178">
        <v>539.9</v>
      </c>
      <c r="R1178">
        <v>10</v>
      </c>
      <c r="S1178">
        <v>3887.28</v>
      </c>
      <c r="T1178">
        <v>360.87</v>
      </c>
      <c r="U1178">
        <v>1289.02</v>
      </c>
      <c r="V1178" s="10">
        <f>(raw_data[[#This Row],[Profit]] / (raw_data[[#This Row],[Unit_Price]]* raw_data[[#This Row],[Quantity_Sold]]))</f>
        <v>0.29843952583811817</v>
      </c>
      <c r="W1178">
        <v>283</v>
      </c>
      <c r="X1178" t="s">
        <v>51</v>
      </c>
      <c r="Y1178" t="s">
        <v>52</v>
      </c>
      <c r="Z1178">
        <v>12.6</v>
      </c>
      <c r="AA1178">
        <v>3</v>
      </c>
    </row>
    <row r="1179" spans="1:27" x14ac:dyDescent="0.3">
      <c r="A1179" t="s">
        <v>3591</v>
      </c>
      <c r="B1179" s="1">
        <v>45438</v>
      </c>
      <c r="C1179" s="1" t="str">
        <f>TEXT(raw_data[[#This Row],[Order_Date]], "mmm")</f>
        <v>May</v>
      </c>
      <c r="D1179" s="1">
        <v>45443</v>
      </c>
      <c r="E1179" s="6">
        <f>raw_data[[#This Row],[Ship_Date]]-raw_data[[#This Row],[Order_Date]]</f>
        <v>5</v>
      </c>
      <c r="F1179" s="6" t="str">
        <f>IF(raw_data[[#This Row],[Delivery_Days]] &lt;= 5, "On Time", "Late")</f>
        <v>On Time</v>
      </c>
      <c r="G1179" t="s">
        <v>3592</v>
      </c>
      <c r="H1179" t="s">
        <v>3593</v>
      </c>
      <c r="I1179" t="s">
        <v>62</v>
      </c>
      <c r="J1179" t="s">
        <v>90</v>
      </c>
      <c r="K1179" t="s">
        <v>40</v>
      </c>
      <c r="L1179" t="s">
        <v>69</v>
      </c>
      <c r="M1179" t="s">
        <v>127</v>
      </c>
      <c r="N1179" t="s">
        <v>31</v>
      </c>
      <c r="O1179" t="s">
        <v>32</v>
      </c>
      <c r="P1179">
        <v>9</v>
      </c>
      <c r="Q1179">
        <v>290.64</v>
      </c>
      <c r="R1179">
        <v>5</v>
      </c>
      <c r="S1179">
        <v>2484.9699999999998</v>
      </c>
      <c r="T1179">
        <v>218.28</v>
      </c>
      <c r="U1179">
        <v>618.67999999999995</v>
      </c>
      <c r="V1179" s="10">
        <f>(raw_data[[#This Row],[Profit]] / (raw_data[[#This Row],[Unit_Price]]* raw_data[[#This Row],[Quantity_Sold]]))</f>
        <v>0.23652017004618162</v>
      </c>
      <c r="W1179">
        <v>16</v>
      </c>
      <c r="X1179" t="s">
        <v>51</v>
      </c>
      <c r="Y1179" t="s">
        <v>79</v>
      </c>
      <c r="Z1179">
        <v>18.75</v>
      </c>
      <c r="AA1179">
        <v>3</v>
      </c>
    </row>
    <row r="1180" spans="1:27" x14ac:dyDescent="0.3">
      <c r="A1180" t="s">
        <v>3594</v>
      </c>
      <c r="B1180" s="1">
        <v>45545</v>
      </c>
      <c r="C1180" s="1" t="str">
        <f>TEXT(raw_data[[#This Row],[Order_Date]], "mmm")</f>
        <v>Sep</v>
      </c>
      <c r="D1180" s="1">
        <v>45549</v>
      </c>
      <c r="E1180" s="6">
        <f>raw_data[[#This Row],[Ship_Date]]-raw_data[[#This Row],[Order_Date]]</f>
        <v>4</v>
      </c>
      <c r="F1180" s="6" t="str">
        <f>IF(raw_data[[#This Row],[Delivery_Days]] &lt;= 5, "On Time", "Late")</f>
        <v>On Time</v>
      </c>
      <c r="G1180" t="s">
        <v>3595</v>
      </c>
      <c r="H1180" t="s">
        <v>3596</v>
      </c>
      <c r="I1180" t="s">
        <v>38</v>
      </c>
      <c r="J1180" t="s">
        <v>63</v>
      </c>
      <c r="K1180" t="s">
        <v>28</v>
      </c>
      <c r="L1180" t="s">
        <v>75</v>
      </c>
      <c r="M1180" t="s">
        <v>117</v>
      </c>
      <c r="N1180" t="s">
        <v>31</v>
      </c>
      <c r="O1180" t="s">
        <v>43</v>
      </c>
      <c r="P1180">
        <v>4</v>
      </c>
      <c r="Q1180">
        <v>1492.55</v>
      </c>
      <c r="R1180">
        <v>0</v>
      </c>
      <c r="S1180">
        <v>5970.2</v>
      </c>
      <c r="T1180">
        <v>945.41</v>
      </c>
      <c r="U1180">
        <v>2188.56</v>
      </c>
      <c r="V1180" s="10">
        <f>(raw_data[[#This Row],[Profit]] / (raw_data[[#This Row],[Unit_Price]]* raw_data[[#This Row],[Quantity_Sold]]))</f>
        <v>0.36658068406418548</v>
      </c>
      <c r="W1180">
        <v>394</v>
      </c>
      <c r="X1180" t="s">
        <v>51</v>
      </c>
      <c r="Y1180" t="s">
        <v>52</v>
      </c>
      <c r="Z1180">
        <v>47.3</v>
      </c>
      <c r="AA1180">
        <v>1</v>
      </c>
    </row>
    <row r="1181" spans="1:27" x14ac:dyDescent="0.3">
      <c r="A1181" t="s">
        <v>3597</v>
      </c>
      <c r="B1181" s="1">
        <v>45545</v>
      </c>
      <c r="C1181" s="1" t="str">
        <f>TEXT(raw_data[[#This Row],[Order_Date]], "mmm")</f>
        <v>Sep</v>
      </c>
      <c r="D1181" s="1">
        <v>45548</v>
      </c>
      <c r="E1181" s="6">
        <f>raw_data[[#This Row],[Ship_Date]]-raw_data[[#This Row],[Order_Date]]</f>
        <v>3</v>
      </c>
      <c r="F1181" s="6" t="str">
        <f>IF(raw_data[[#This Row],[Delivery_Days]] &lt;= 5, "On Time", "Late")</f>
        <v>On Time</v>
      </c>
      <c r="G1181" t="s">
        <v>3598</v>
      </c>
      <c r="H1181" t="s">
        <v>3599</v>
      </c>
      <c r="I1181" t="s">
        <v>47</v>
      </c>
      <c r="J1181" t="s">
        <v>98</v>
      </c>
      <c r="K1181" t="s">
        <v>40</v>
      </c>
      <c r="L1181" t="s">
        <v>75</v>
      </c>
      <c r="M1181" t="s">
        <v>48</v>
      </c>
      <c r="N1181" t="s">
        <v>49</v>
      </c>
      <c r="O1181" t="s">
        <v>32</v>
      </c>
      <c r="P1181">
        <v>4</v>
      </c>
      <c r="Q1181">
        <v>1540.11</v>
      </c>
      <c r="R1181">
        <v>10</v>
      </c>
      <c r="S1181">
        <v>5544.4</v>
      </c>
      <c r="T1181">
        <v>1222.1099999999999</v>
      </c>
      <c r="U1181">
        <v>1144.8</v>
      </c>
      <c r="V1181" s="10">
        <f>(raw_data[[#This Row],[Profit]] / (raw_data[[#This Row],[Unit_Price]]* raw_data[[#This Row],[Quantity_Sold]]))</f>
        <v>0.18583088220971231</v>
      </c>
      <c r="W1181">
        <v>98</v>
      </c>
      <c r="X1181" t="s">
        <v>51</v>
      </c>
      <c r="Y1181" t="s">
        <v>52</v>
      </c>
      <c r="Z1181">
        <v>12.64</v>
      </c>
      <c r="AA1181">
        <v>1</v>
      </c>
    </row>
    <row r="1182" spans="1:27" x14ac:dyDescent="0.3">
      <c r="A1182" t="s">
        <v>3600</v>
      </c>
      <c r="B1182" s="1">
        <v>45259</v>
      </c>
      <c r="C1182" s="1" t="str">
        <f>TEXT(raw_data[[#This Row],[Order_Date]], "mmm")</f>
        <v>Nov</v>
      </c>
      <c r="D1182" s="1">
        <v>45266</v>
      </c>
      <c r="E1182" s="6">
        <f>raw_data[[#This Row],[Ship_Date]]-raw_data[[#This Row],[Order_Date]]</f>
        <v>7</v>
      </c>
      <c r="F1182" s="6" t="str">
        <f>IF(raw_data[[#This Row],[Delivery_Days]] &lt;= 5, "On Time", "Late")</f>
        <v>Late</v>
      </c>
      <c r="G1182" t="s">
        <v>3601</v>
      </c>
      <c r="H1182" t="s">
        <v>3602</v>
      </c>
      <c r="I1182" t="s">
        <v>38</v>
      </c>
      <c r="J1182" t="s">
        <v>98</v>
      </c>
      <c r="K1182" t="s">
        <v>40</v>
      </c>
      <c r="L1182" t="s">
        <v>69</v>
      </c>
      <c r="M1182" t="s">
        <v>58</v>
      </c>
      <c r="N1182" t="s">
        <v>49</v>
      </c>
      <c r="O1182" t="s">
        <v>43</v>
      </c>
      <c r="P1182">
        <v>1</v>
      </c>
      <c r="Q1182">
        <v>1327.36</v>
      </c>
      <c r="R1182">
        <v>0</v>
      </c>
      <c r="S1182">
        <v>1327.36</v>
      </c>
      <c r="T1182">
        <v>1038.02</v>
      </c>
      <c r="U1182">
        <v>289.33999999999997</v>
      </c>
      <c r="V1182" s="10">
        <f>(raw_data[[#This Row],[Profit]] / (raw_data[[#This Row],[Unit_Price]]* raw_data[[#This Row],[Quantity_Sold]]))</f>
        <v>0.21798155737704919</v>
      </c>
      <c r="W1182">
        <v>168</v>
      </c>
      <c r="X1182" t="s">
        <v>33</v>
      </c>
      <c r="Y1182" t="s">
        <v>34</v>
      </c>
      <c r="Z1182">
        <v>22.4</v>
      </c>
      <c r="AA1182">
        <v>2</v>
      </c>
    </row>
    <row r="1183" spans="1:27" x14ac:dyDescent="0.3">
      <c r="A1183" t="s">
        <v>3603</v>
      </c>
      <c r="B1183" s="1">
        <v>45459</v>
      </c>
      <c r="C1183" s="1" t="str">
        <f>TEXT(raw_data[[#This Row],[Order_Date]], "mmm")</f>
        <v>Jun</v>
      </c>
      <c r="D1183" s="1">
        <v>45464</v>
      </c>
      <c r="E1183" s="6">
        <f>raw_data[[#This Row],[Ship_Date]]-raw_data[[#This Row],[Order_Date]]</f>
        <v>5</v>
      </c>
      <c r="F1183" s="6" t="str">
        <f>IF(raw_data[[#This Row],[Delivery_Days]] &lt;= 5, "On Time", "Late")</f>
        <v>On Time</v>
      </c>
      <c r="G1183" t="s">
        <v>3604</v>
      </c>
      <c r="H1183" t="s">
        <v>3605</v>
      </c>
      <c r="I1183" t="s">
        <v>26</v>
      </c>
      <c r="J1183" t="s">
        <v>94</v>
      </c>
      <c r="K1183" t="s">
        <v>28</v>
      </c>
      <c r="L1183" t="s">
        <v>41</v>
      </c>
      <c r="M1183" t="s">
        <v>30</v>
      </c>
      <c r="N1183" t="s">
        <v>49</v>
      </c>
      <c r="O1183" t="s">
        <v>32</v>
      </c>
      <c r="P1183">
        <v>4</v>
      </c>
      <c r="Q1183">
        <v>1267.05</v>
      </c>
      <c r="R1183">
        <v>10</v>
      </c>
      <c r="S1183">
        <v>4561.38</v>
      </c>
      <c r="T1183">
        <v>1082.48</v>
      </c>
      <c r="U1183">
        <v>664.45</v>
      </c>
      <c r="V1183" s="10">
        <f>(raw_data[[#This Row],[Profit]] / (raw_data[[#This Row],[Unit_Price]]* raw_data[[#This Row],[Quantity_Sold]]))</f>
        <v>0.1311017718322087</v>
      </c>
      <c r="W1183">
        <v>263</v>
      </c>
      <c r="X1183" t="s">
        <v>33</v>
      </c>
      <c r="Y1183" t="s">
        <v>52</v>
      </c>
      <c r="Z1183">
        <v>44.27</v>
      </c>
      <c r="AA1183">
        <v>4</v>
      </c>
    </row>
    <row r="1184" spans="1:27" x14ac:dyDescent="0.3">
      <c r="A1184" t="s">
        <v>3606</v>
      </c>
      <c r="B1184" s="1">
        <v>45297</v>
      </c>
      <c r="C1184" s="1" t="str">
        <f>TEXT(raw_data[[#This Row],[Order_Date]], "mmm")</f>
        <v>Jan</v>
      </c>
      <c r="D1184" s="1">
        <v>45302</v>
      </c>
      <c r="E1184" s="6">
        <f>raw_data[[#This Row],[Ship_Date]]-raw_data[[#This Row],[Order_Date]]</f>
        <v>5</v>
      </c>
      <c r="F1184" s="6" t="str">
        <f>IF(raw_data[[#This Row],[Delivery_Days]] &lt;= 5, "On Time", "Late")</f>
        <v>On Time</v>
      </c>
      <c r="G1184" t="s">
        <v>3607</v>
      </c>
      <c r="H1184" t="s">
        <v>3608</v>
      </c>
      <c r="I1184" t="s">
        <v>62</v>
      </c>
      <c r="J1184" t="s">
        <v>98</v>
      </c>
      <c r="K1184" t="s">
        <v>40</v>
      </c>
      <c r="L1184" t="s">
        <v>69</v>
      </c>
      <c r="M1184" t="s">
        <v>42</v>
      </c>
      <c r="N1184" t="s">
        <v>31</v>
      </c>
      <c r="O1184" t="s">
        <v>43</v>
      </c>
      <c r="P1184">
        <v>7</v>
      </c>
      <c r="Q1184">
        <v>1814.76</v>
      </c>
      <c r="R1184">
        <v>10</v>
      </c>
      <c r="S1184">
        <v>11432.99</v>
      </c>
      <c r="T1184">
        <v>1627.24</v>
      </c>
      <c r="U1184">
        <v>1181.3800000000001</v>
      </c>
      <c r="V1184" s="10">
        <f>(raw_data[[#This Row],[Profit]] / (raw_data[[#This Row],[Unit_Price]]* raw_data[[#This Row],[Quantity_Sold]]))</f>
        <v>9.299773602491318E-2</v>
      </c>
      <c r="W1184">
        <v>133</v>
      </c>
      <c r="X1184" t="s">
        <v>51</v>
      </c>
      <c r="Y1184" t="s">
        <v>79</v>
      </c>
      <c r="Z1184">
        <v>7.41</v>
      </c>
      <c r="AA1184">
        <v>5</v>
      </c>
    </row>
    <row r="1185" spans="1:27" x14ac:dyDescent="0.3">
      <c r="A1185" t="s">
        <v>3609</v>
      </c>
      <c r="B1185" s="1">
        <v>45679</v>
      </c>
      <c r="C1185" s="1" t="str">
        <f>TEXT(raw_data[[#This Row],[Order_Date]], "mmm")</f>
        <v>Jan</v>
      </c>
      <c r="D1185" s="1">
        <v>45688</v>
      </c>
      <c r="E1185" s="6">
        <f>raw_data[[#This Row],[Ship_Date]]-raw_data[[#This Row],[Order_Date]]</f>
        <v>9</v>
      </c>
      <c r="F1185" s="6" t="str">
        <f>IF(raw_data[[#This Row],[Delivery_Days]] &lt;= 5, "On Time", "Late")</f>
        <v>Late</v>
      </c>
      <c r="G1185" t="s">
        <v>3610</v>
      </c>
      <c r="H1185" t="s">
        <v>3611</v>
      </c>
      <c r="I1185" t="s">
        <v>26</v>
      </c>
      <c r="J1185" t="s">
        <v>56</v>
      </c>
      <c r="K1185" t="s">
        <v>57</v>
      </c>
      <c r="L1185" t="s">
        <v>69</v>
      </c>
      <c r="M1185" t="s">
        <v>70</v>
      </c>
      <c r="N1185" t="s">
        <v>49</v>
      </c>
      <c r="O1185" t="s">
        <v>43</v>
      </c>
      <c r="P1185">
        <v>10</v>
      </c>
      <c r="Q1185">
        <v>976.47</v>
      </c>
      <c r="R1185">
        <v>5</v>
      </c>
      <c r="S1185">
        <v>9276.4699999999993</v>
      </c>
      <c r="T1185">
        <v>717.8</v>
      </c>
      <c r="U1185">
        <v>2457.37</v>
      </c>
      <c r="V1185" s="10">
        <f>(raw_data[[#This Row],[Profit]] / (raw_data[[#This Row],[Unit_Price]]* raw_data[[#This Row],[Quantity_Sold]]))</f>
        <v>0.25165852509549702</v>
      </c>
      <c r="W1185">
        <v>123</v>
      </c>
      <c r="X1185" t="s">
        <v>33</v>
      </c>
      <c r="Y1185" t="s">
        <v>34</v>
      </c>
      <c r="Z1185">
        <v>29.15</v>
      </c>
      <c r="AA1185">
        <v>5</v>
      </c>
    </row>
    <row r="1186" spans="1:27" x14ac:dyDescent="0.3">
      <c r="A1186" t="s">
        <v>3612</v>
      </c>
      <c r="B1186" s="1">
        <v>45658</v>
      </c>
      <c r="C1186" s="1" t="str">
        <f>TEXT(raw_data[[#This Row],[Order_Date]], "mmm")</f>
        <v>Jan</v>
      </c>
      <c r="D1186" s="1">
        <v>45661</v>
      </c>
      <c r="E1186" s="6">
        <f>raw_data[[#This Row],[Ship_Date]]-raw_data[[#This Row],[Order_Date]]</f>
        <v>3</v>
      </c>
      <c r="F1186" s="6" t="str">
        <f>IF(raw_data[[#This Row],[Delivery_Days]] &lt;= 5, "On Time", "Late")</f>
        <v>On Time</v>
      </c>
      <c r="G1186" t="s">
        <v>3613</v>
      </c>
      <c r="H1186" t="s">
        <v>3614</v>
      </c>
      <c r="I1186" t="s">
        <v>26</v>
      </c>
      <c r="J1186" t="s">
        <v>63</v>
      </c>
      <c r="K1186" t="s">
        <v>28</v>
      </c>
      <c r="L1186" t="s">
        <v>75</v>
      </c>
      <c r="M1186" t="s">
        <v>64</v>
      </c>
      <c r="N1186" t="s">
        <v>31</v>
      </c>
      <c r="O1186" t="s">
        <v>43</v>
      </c>
      <c r="P1186">
        <v>7</v>
      </c>
      <c r="Q1186">
        <v>1157.4000000000001</v>
      </c>
      <c r="R1186">
        <v>20</v>
      </c>
      <c r="S1186">
        <v>6481.44</v>
      </c>
      <c r="T1186">
        <v>877.67</v>
      </c>
      <c r="U1186">
        <v>1566.49</v>
      </c>
      <c r="V1186" s="10">
        <f>(raw_data[[#This Row],[Profit]] / (raw_data[[#This Row],[Unit_Price]]* raw_data[[#This Row],[Quantity_Sold]]))</f>
        <v>0.19335086030264878</v>
      </c>
      <c r="W1186">
        <v>246</v>
      </c>
      <c r="X1186" t="s">
        <v>33</v>
      </c>
      <c r="Y1186" t="s">
        <v>79</v>
      </c>
      <c r="Z1186">
        <v>9.7100000000000009</v>
      </c>
      <c r="AA1186">
        <v>4</v>
      </c>
    </row>
    <row r="1187" spans="1:27" x14ac:dyDescent="0.3">
      <c r="A1187" t="s">
        <v>3615</v>
      </c>
      <c r="B1187" s="1">
        <v>45493</v>
      </c>
      <c r="C1187" s="1" t="str">
        <f>TEXT(raw_data[[#This Row],[Order_Date]], "mmm")</f>
        <v>Jul</v>
      </c>
      <c r="D1187" s="1">
        <v>45500</v>
      </c>
      <c r="E1187" s="6">
        <f>raw_data[[#This Row],[Ship_Date]]-raw_data[[#This Row],[Order_Date]]</f>
        <v>7</v>
      </c>
      <c r="F1187" s="6" t="str">
        <f>IF(raw_data[[#This Row],[Delivery_Days]] &lt;= 5, "On Time", "Late")</f>
        <v>Late</v>
      </c>
      <c r="G1187" t="s">
        <v>3616</v>
      </c>
      <c r="H1187" t="s">
        <v>3617</v>
      </c>
      <c r="I1187" t="s">
        <v>62</v>
      </c>
      <c r="J1187" t="s">
        <v>90</v>
      </c>
      <c r="K1187" t="s">
        <v>40</v>
      </c>
      <c r="L1187" t="s">
        <v>69</v>
      </c>
      <c r="M1187" t="s">
        <v>48</v>
      </c>
      <c r="N1187" t="s">
        <v>49</v>
      </c>
      <c r="O1187" t="s">
        <v>43</v>
      </c>
      <c r="P1187">
        <v>2</v>
      </c>
      <c r="Q1187">
        <v>503.47</v>
      </c>
      <c r="R1187">
        <v>20</v>
      </c>
      <c r="S1187">
        <v>805.55</v>
      </c>
      <c r="T1187">
        <v>383.71</v>
      </c>
      <c r="U1187">
        <v>191.62</v>
      </c>
      <c r="V1187" s="10">
        <f>(raw_data[[#This Row],[Profit]] / (raw_data[[#This Row],[Unit_Price]]* raw_data[[#This Row],[Quantity_Sold]]))</f>
        <v>0.19029932270045882</v>
      </c>
      <c r="W1187">
        <v>67</v>
      </c>
      <c r="X1187" t="s">
        <v>33</v>
      </c>
      <c r="Y1187" t="s">
        <v>52</v>
      </c>
      <c r="Z1187">
        <v>34.19</v>
      </c>
      <c r="AA1187">
        <v>5</v>
      </c>
    </row>
    <row r="1188" spans="1:27" x14ac:dyDescent="0.3">
      <c r="A1188" t="s">
        <v>3618</v>
      </c>
      <c r="B1188" s="1">
        <v>45740</v>
      </c>
      <c r="C1188" s="1" t="str">
        <f>TEXT(raw_data[[#This Row],[Order_Date]], "mmm")</f>
        <v>Mar</v>
      </c>
      <c r="D1188" s="1">
        <v>45742</v>
      </c>
      <c r="E1188" s="6">
        <f>raw_data[[#This Row],[Ship_Date]]-raw_data[[#This Row],[Order_Date]]</f>
        <v>2</v>
      </c>
      <c r="F1188" s="6" t="str">
        <f>IF(raw_data[[#This Row],[Delivery_Days]] &lt;= 5, "On Time", "Late")</f>
        <v>On Time</v>
      </c>
      <c r="G1188" t="s">
        <v>3619</v>
      </c>
      <c r="H1188" t="s">
        <v>3620</v>
      </c>
      <c r="I1188" t="s">
        <v>47</v>
      </c>
      <c r="J1188" t="s">
        <v>98</v>
      </c>
      <c r="K1188" t="s">
        <v>40</v>
      </c>
      <c r="L1188" t="s">
        <v>41</v>
      </c>
      <c r="M1188" t="s">
        <v>42</v>
      </c>
      <c r="N1188" t="s">
        <v>49</v>
      </c>
      <c r="O1188" t="s">
        <v>50</v>
      </c>
      <c r="P1188">
        <v>10</v>
      </c>
      <c r="Q1188">
        <v>509.16</v>
      </c>
      <c r="R1188">
        <v>0</v>
      </c>
      <c r="S1188">
        <v>5091.6000000000004</v>
      </c>
      <c r="T1188">
        <v>328.55</v>
      </c>
      <c r="U1188">
        <v>1806.1</v>
      </c>
      <c r="V1188" s="10">
        <f>(raw_data[[#This Row],[Profit]] / (raw_data[[#This Row],[Unit_Price]]* raw_data[[#This Row],[Quantity_Sold]]))</f>
        <v>0.35472150208186026</v>
      </c>
      <c r="W1188">
        <v>471</v>
      </c>
      <c r="X1188" t="s">
        <v>33</v>
      </c>
      <c r="Y1188" t="s">
        <v>52</v>
      </c>
      <c r="Z1188">
        <v>14.45</v>
      </c>
      <c r="AA1188">
        <v>2</v>
      </c>
    </row>
    <row r="1189" spans="1:27" x14ac:dyDescent="0.3">
      <c r="A1189" t="s">
        <v>3621</v>
      </c>
      <c r="B1189" s="1">
        <v>45512</v>
      </c>
      <c r="C1189" s="1" t="str">
        <f>TEXT(raw_data[[#This Row],[Order_Date]], "mmm")</f>
        <v>Aug</v>
      </c>
      <c r="D1189" s="1">
        <v>45516</v>
      </c>
      <c r="E1189" s="6">
        <f>raw_data[[#This Row],[Ship_Date]]-raw_data[[#This Row],[Order_Date]]</f>
        <v>4</v>
      </c>
      <c r="F1189" s="6" t="str">
        <f>IF(raw_data[[#This Row],[Delivery_Days]] &lt;= 5, "On Time", "Late")</f>
        <v>On Time</v>
      </c>
      <c r="G1189" t="s">
        <v>3622</v>
      </c>
      <c r="H1189" t="s">
        <v>3623</v>
      </c>
      <c r="I1189" t="s">
        <v>38</v>
      </c>
      <c r="J1189" t="s">
        <v>39</v>
      </c>
      <c r="K1189" t="s">
        <v>40</v>
      </c>
      <c r="L1189" t="s">
        <v>41</v>
      </c>
      <c r="M1189" t="s">
        <v>127</v>
      </c>
      <c r="N1189" t="s">
        <v>49</v>
      </c>
      <c r="O1189" t="s">
        <v>32</v>
      </c>
      <c r="P1189">
        <v>1</v>
      </c>
      <c r="Q1189">
        <v>334.13</v>
      </c>
      <c r="R1189">
        <v>0</v>
      </c>
      <c r="S1189">
        <v>334.13</v>
      </c>
      <c r="T1189">
        <v>201.97</v>
      </c>
      <c r="U1189">
        <v>132.16</v>
      </c>
      <c r="V1189" s="10">
        <f>(raw_data[[#This Row],[Profit]] / (raw_data[[#This Row],[Unit_Price]]* raw_data[[#This Row],[Quantity_Sold]]))</f>
        <v>0.39553467213360066</v>
      </c>
      <c r="W1189">
        <v>32</v>
      </c>
      <c r="X1189" t="s">
        <v>51</v>
      </c>
      <c r="Y1189" t="s">
        <v>79</v>
      </c>
      <c r="Z1189">
        <v>24.53</v>
      </c>
      <c r="AA1189">
        <v>1</v>
      </c>
    </row>
    <row r="1190" spans="1:27" x14ac:dyDescent="0.3">
      <c r="A1190" t="s">
        <v>3624</v>
      </c>
      <c r="B1190" s="1">
        <v>45774</v>
      </c>
      <c r="C1190" s="1" t="str">
        <f>TEXT(raw_data[[#This Row],[Order_Date]], "mmm")</f>
        <v>Apr</v>
      </c>
      <c r="D1190" s="1">
        <v>45782</v>
      </c>
      <c r="E1190" s="6">
        <f>raw_data[[#This Row],[Ship_Date]]-raw_data[[#This Row],[Order_Date]]</f>
        <v>8</v>
      </c>
      <c r="F1190" s="6" t="str">
        <f>IF(raw_data[[#This Row],[Delivery_Days]] &lt;= 5, "On Time", "Late")</f>
        <v>Late</v>
      </c>
      <c r="G1190" t="s">
        <v>3625</v>
      </c>
      <c r="H1190" t="s">
        <v>3626</v>
      </c>
      <c r="I1190" t="s">
        <v>47</v>
      </c>
      <c r="J1190" t="s">
        <v>39</v>
      </c>
      <c r="K1190" t="s">
        <v>40</v>
      </c>
      <c r="L1190" t="s">
        <v>29</v>
      </c>
      <c r="M1190" t="s">
        <v>42</v>
      </c>
      <c r="N1190" t="s">
        <v>49</v>
      </c>
      <c r="O1190" t="s">
        <v>32</v>
      </c>
      <c r="P1190">
        <v>10</v>
      </c>
      <c r="Q1190">
        <v>1690.49</v>
      </c>
      <c r="R1190">
        <v>20</v>
      </c>
      <c r="S1190">
        <v>13523.92</v>
      </c>
      <c r="T1190">
        <v>1480.64</v>
      </c>
      <c r="U1190">
        <v>1678.8</v>
      </c>
      <c r="V1190" s="10">
        <f>(raw_data[[#This Row],[Profit]] / (raw_data[[#This Row],[Unit_Price]]* raw_data[[#This Row],[Quantity_Sold]]))</f>
        <v>9.9308484522239102E-2</v>
      </c>
      <c r="W1190">
        <v>280</v>
      </c>
      <c r="X1190" t="s">
        <v>33</v>
      </c>
      <c r="Y1190" t="s">
        <v>79</v>
      </c>
      <c r="Z1190">
        <v>13.52</v>
      </c>
      <c r="AA1190">
        <v>4</v>
      </c>
    </row>
    <row r="1191" spans="1:27" x14ac:dyDescent="0.3">
      <c r="A1191" t="s">
        <v>3627</v>
      </c>
      <c r="B1191" s="1">
        <v>45782</v>
      </c>
      <c r="C1191" s="1" t="str">
        <f>TEXT(raw_data[[#This Row],[Order_Date]], "mmm")</f>
        <v>May</v>
      </c>
      <c r="D1191" s="1">
        <v>45788</v>
      </c>
      <c r="E1191" s="6">
        <f>raw_data[[#This Row],[Ship_Date]]-raw_data[[#This Row],[Order_Date]]</f>
        <v>6</v>
      </c>
      <c r="F1191" s="6" t="str">
        <f>IF(raw_data[[#This Row],[Delivery_Days]] &lt;= 5, "On Time", "Late")</f>
        <v>Late</v>
      </c>
      <c r="G1191" t="s">
        <v>3628</v>
      </c>
      <c r="H1191" t="s">
        <v>3629</v>
      </c>
      <c r="I1191" t="s">
        <v>38</v>
      </c>
      <c r="J1191" t="s">
        <v>27</v>
      </c>
      <c r="K1191" t="s">
        <v>28</v>
      </c>
      <c r="L1191" t="s">
        <v>69</v>
      </c>
      <c r="M1191" t="s">
        <v>58</v>
      </c>
      <c r="N1191" t="s">
        <v>49</v>
      </c>
      <c r="O1191" t="s">
        <v>83</v>
      </c>
      <c r="P1191">
        <v>4</v>
      </c>
      <c r="Q1191">
        <v>1838.67</v>
      </c>
      <c r="R1191">
        <v>20</v>
      </c>
      <c r="S1191">
        <v>5883.74</v>
      </c>
      <c r="T1191">
        <v>1262.81</v>
      </c>
      <c r="U1191">
        <v>1842.75</v>
      </c>
      <c r="V1191" s="10">
        <f>(raw_data[[#This Row],[Profit]] / (raw_data[[#This Row],[Unit_Price]]* raw_data[[#This Row],[Quantity_Sold]]))</f>
        <v>0.25055474881300072</v>
      </c>
      <c r="W1191">
        <v>261</v>
      </c>
      <c r="X1191" t="s">
        <v>33</v>
      </c>
      <c r="Y1191" t="s">
        <v>79</v>
      </c>
      <c r="Z1191">
        <v>17.440000000000001</v>
      </c>
      <c r="AA1191">
        <v>5</v>
      </c>
    </row>
    <row r="1192" spans="1:27" x14ac:dyDescent="0.3">
      <c r="A1192" t="s">
        <v>3630</v>
      </c>
      <c r="B1192" s="1">
        <v>45946</v>
      </c>
      <c r="C1192" s="1" t="str">
        <f>TEXT(raw_data[[#This Row],[Order_Date]], "mmm")</f>
        <v>Oct</v>
      </c>
      <c r="D1192" s="1">
        <v>45948</v>
      </c>
      <c r="E1192" s="6">
        <f>raw_data[[#This Row],[Ship_Date]]-raw_data[[#This Row],[Order_Date]]</f>
        <v>2</v>
      </c>
      <c r="F1192" s="6" t="str">
        <f>IF(raw_data[[#This Row],[Delivery_Days]] &lt;= 5, "On Time", "Late")</f>
        <v>On Time</v>
      </c>
      <c r="G1192" t="s">
        <v>3631</v>
      </c>
      <c r="H1192" t="s">
        <v>3632</v>
      </c>
      <c r="I1192" t="s">
        <v>26</v>
      </c>
      <c r="J1192" t="s">
        <v>90</v>
      </c>
      <c r="K1192" t="s">
        <v>40</v>
      </c>
      <c r="L1192" t="s">
        <v>41</v>
      </c>
      <c r="M1192" t="s">
        <v>117</v>
      </c>
      <c r="N1192" t="s">
        <v>49</v>
      </c>
      <c r="O1192" t="s">
        <v>71</v>
      </c>
      <c r="P1192">
        <v>10</v>
      </c>
      <c r="Q1192">
        <v>653.19000000000005</v>
      </c>
      <c r="R1192">
        <v>10</v>
      </c>
      <c r="S1192">
        <v>5878.71</v>
      </c>
      <c r="T1192">
        <v>554.96</v>
      </c>
      <c r="U1192">
        <v>884.07</v>
      </c>
      <c r="V1192" s="10">
        <f>(raw_data[[#This Row],[Profit]] / (raw_data[[#This Row],[Unit_Price]]* raw_data[[#This Row],[Quantity_Sold]]))</f>
        <v>0.13534653010609471</v>
      </c>
      <c r="W1192">
        <v>375</v>
      </c>
      <c r="X1192" t="s">
        <v>33</v>
      </c>
      <c r="Y1192" t="s">
        <v>79</v>
      </c>
      <c r="Z1192">
        <v>42.59</v>
      </c>
      <c r="AA1192">
        <v>4</v>
      </c>
    </row>
    <row r="1193" spans="1:27" x14ac:dyDescent="0.3">
      <c r="A1193" t="s">
        <v>3633</v>
      </c>
      <c r="B1193" s="1">
        <v>45334</v>
      </c>
      <c r="C1193" s="1" t="str">
        <f>TEXT(raw_data[[#This Row],[Order_Date]], "mmm")</f>
        <v>Feb</v>
      </c>
      <c r="D1193" s="1">
        <v>45344</v>
      </c>
      <c r="E1193" s="6">
        <f>raw_data[[#This Row],[Ship_Date]]-raw_data[[#This Row],[Order_Date]]</f>
        <v>10</v>
      </c>
      <c r="F1193" s="6" t="str">
        <f>IF(raw_data[[#This Row],[Delivery_Days]] &lt;= 5, "On Time", "Late")</f>
        <v>Late</v>
      </c>
      <c r="G1193" t="s">
        <v>3634</v>
      </c>
      <c r="H1193" t="s">
        <v>3635</v>
      </c>
      <c r="I1193" t="s">
        <v>47</v>
      </c>
      <c r="J1193" t="s">
        <v>90</v>
      </c>
      <c r="K1193" t="s">
        <v>40</v>
      </c>
      <c r="L1193" t="s">
        <v>29</v>
      </c>
      <c r="M1193" t="s">
        <v>117</v>
      </c>
      <c r="N1193" t="s">
        <v>31</v>
      </c>
      <c r="O1193" t="s">
        <v>32</v>
      </c>
      <c r="P1193">
        <v>5</v>
      </c>
      <c r="Q1193">
        <v>1643.87</v>
      </c>
      <c r="R1193">
        <v>10</v>
      </c>
      <c r="S1193">
        <v>7397.41</v>
      </c>
      <c r="T1193">
        <v>1456.06</v>
      </c>
      <c r="U1193">
        <v>845.14</v>
      </c>
      <c r="V1193" s="10">
        <f>(raw_data[[#This Row],[Profit]] / (raw_data[[#This Row],[Unit_Price]]* raw_data[[#This Row],[Quantity_Sold]]))</f>
        <v>0.10282321594773311</v>
      </c>
      <c r="W1193">
        <v>169</v>
      </c>
      <c r="X1193" t="s">
        <v>33</v>
      </c>
      <c r="Y1193" t="s">
        <v>52</v>
      </c>
      <c r="Z1193">
        <v>7.07</v>
      </c>
      <c r="AA1193">
        <v>4</v>
      </c>
    </row>
    <row r="1194" spans="1:27" x14ac:dyDescent="0.3">
      <c r="A1194" t="s">
        <v>3636</v>
      </c>
      <c r="B1194" s="1">
        <v>45835</v>
      </c>
      <c r="C1194" s="1" t="str">
        <f>TEXT(raw_data[[#This Row],[Order_Date]], "mmm")</f>
        <v>Jun</v>
      </c>
      <c r="D1194" s="1">
        <v>45840</v>
      </c>
      <c r="E1194" s="6">
        <f>raw_data[[#This Row],[Ship_Date]]-raw_data[[#This Row],[Order_Date]]</f>
        <v>5</v>
      </c>
      <c r="F1194" s="6" t="str">
        <f>IF(raw_data[[#This Row],[Delivery_Days]] &lt;= 5, "On Time", "Late")</f>
        <v>On Time</v>
      </c>
      <c r="G1194" t="s">
        <v>3637</v>
      </c>
      <c r="H1194" t="s">
        <v>3638</v>
      </c>
      <c r="I1194" t="s">
        <v>26</v>
      </c>
      <c r="J1194" t="s">
        <v>68</v>
      </c>
      <c r="K1194" t="s">
        <v>57</v>
      </c>
      <c r="L1194" t="s">
        <v>75</v>
      </c>
      <c r="M1194" t="s">
        <v>30</v>
      </c>
      <c r="N1194" t="s">
        <v>49</v>
      </c>
      <c r="O1194" t="s">
        <v>71</v>
      </c>
      <c r="P1194">
        <v>1</v>
      </c>
      <c r="Q1194">
        <v>229.45</v>
      </c>
      <c r="R1194">
        <v>15</v>
      </c>
      <c r="S1194">
        <v>195.03</v>
      </c>
      <c r="T1194">
        <v>200.73</v>
      </c>
      <c r="U1194">
        <v>24.41</v>
      </c>
      <c r="V1194" s="10">
        <f>(raw_data[[#This Row],[Profit]] / (raw_data[[#This Row],[Unit_Price]]* raw_data[[#This Row],[Quantity_Sold]]))</f>
        <v>0.10638483329701461</v>
      </c>
      <c r="W1194">
        <v>144</v>
      </c>
      <c r="X1194" t="s">
        <v>33</v>
      </c>
      <c r="Y1194" t="s">
        <v>79</v>
      </c>
      <c r="Z1194">
        <v>29.37</v>
      </c>
      <c r="AA1194">
        <v>1</v>
      </c>
    </row>
    <row r="1195" spans="1:27" x14ac:dyDescent="0.3">
      <c r="A1195" t="s">
        <v>3639</v>
      </c>
      <c r="B1195" s="1">
        <v>45498</v>
      </c>
      <c r="C1195" s="1" t="str">
        <f>TEXT(raw_data[[#This Row],[Order_Date]], "mmm")</f>
        <v>Jul</v>
      </c>
      <c r="D1195" s="1">
        <v>45507</v>
      </c>
      <c r="E1195" s="6">
        <f>raw_data[[#This Row],[Ship_Date]]-raw_data[[#This Row],[Order_Date]]</f>
        <v>9</v>
      </c>
      <c r="F1195" s="6" t="str">
        <f>IF(raw_data[[#This Row],[Delivery_Days]] &lt;= 5, "On Time", "Late")</f>
        <v>Late</v>
      </c>
      <c r="G1195" t="s">
        <v>3640</v>
      </c>
      <c r="H1195" t="s">
        <v>3641</v>
      </c>
      <c r="I1195" t="s">
        <v>38</v>
      </c>
      <c r="J1195" t="s">
        <v>68</v>
      </c>
      <c r="K1195" t="s">
        <v>57</v>
      </c>
      <c r="L1195" t="s">
        <v>69</v>
      </c>
      <c r="M1195" t="s">
        <v>64</v>
      </c>
      <c r="N1195" t="s">
        <v>31</v>
      </c>
      <c r="O1195" t="s">
        <v>50</v>
      </c>
      <c r="P1195">
        <v>9</v>
      </c>
      <c r="Q1195">
        <v>965.4</v>
      </c>
      <c r="R1195">
        <v>20</v>
      </c>
      <c r="S1195">
        <v>6950.88</v>
      </c>
      <c r="T1195">
        <v>583.6</v>
      </c>
      <c r="U1195">
        <v>2748.96</v>
      </c>
      <c r="V1195" s="10">
        <f>(raw_data[[#This Row],[Profit]] / (raw_data[[#This Row],[Unit_Price]]* raw_data[[#This Row],[Quantity_Sold]]))</f>
        <v>0.31638698984876734</v>
      </c>
      <c r="W1195">
        <v>280</v>
      </c>
      <c r="X1195" t="s">
        <v>33</v>
      </c>
      <c r="Y1195" t="s">
        <v>79</v>
      </c>
      <c r="Z1195">
        <v>29.93</v>
      </c>
      <c r="AA1195">
        <v>4</v>
      </c>
    </row>
    <row r="1196" spans="1:27" x14ac:dyDescent="0.3">
      <c r="A1196" t="s">
        <v>3642</v>
      </c>
      <c r="B1196" s="1">
        <v>45933</v>
      </c>
      <c r="C1196" s="1" t="str">
        <f>TEXT(raw_data[[#This Row],[Order_Date]], "mmm")</f>
        <v>Oct</v>
      </c>
      <c r="D1196" s="1">
        <v>45940</v>
      </c>
      <c r="E1196" s="6">
        <f>raw_data[[#This Row],[Ship_Date]]-raw_data[[#This Row],[Order_Date]]</f>
        <v>7</v>
      </c>
      <c r="F1196" s="6" t="str">
        <f>IF(raw_data[[#This Row],[Delivery_Days]] &lt;= 5, "On Time", "Late")</f>
        <v>Late</v>
      </c>
      <c r="G1196" t="s">
        <v>3643</v>
      </c>
      <c r="H1196" t="s">
        <v>3644</v>
      </c>
      <c r="I1196" t="s">
        <v>26</v>
      </c>
      <c r="J1196" t="s">
        <v>68</v>
      </c>
      <c r="K1196" t="s">
        <v>57</v>
      </c>
      <c r="L1196" t="s">
        <v>41</v>
      </c>
      <c r="M1196" t="s">
        <v>48</v>
      </c>
      <c r="N1196" t="s">
        <v>31</v>
      </c>
      <c r="O1196" t="s">
        <v>83</v>
      </c>
      <c r="P1196">
        <v>1</v>
      </c>
      <c r="Q1196">
        <v>1233.52</v>
      </c>
      <c r="R1196">
        <v>20</v>
      </c>
      <c r="S1196">
        <v>986.82</v>
      </c>
      <c r="T1196">
        <v>826.73</v>
      </c>
      <c r="U1196">
        <v>325.43</v>
      </c>
      <c r="V1196" s="10">
        <f>(raw_data[[#This Row],[Profit]] / (raw_data[[#This Row],[Unit_Price]]* raw_data[[#This Row],[Quantity_Sold]]))</f>
        <v>0.26382223231078539</v>
      </c>
      <c r="W1196">
        <v>349</v>
      </c>
      <c r="X1196" t="s">
        <v>51</v>
      </c>
      <c r="Y1196" t="s">
        <v>52</v>
      </c>
      <c r="Z1196">
        <v>8.27</v>
      </c>
      <c r="AA1196">
        <v>1</v>
      </c>
    </row>
    <row r="1197" spans="1:27" x14ac:dyDescent="0.3">
      <c r="A1197" t="s">
        <v>3645</v>
      </c>
      <c r="B1197" s="1">
        <v>45928</v>
      </c>
      <c r="C1197" s="1" t="str">
        <f>TEXT(raw_data[[#This Row],[Order_Date]], "mmm")</f>
        <v>Sep</v>
      </c>
      <c r="D1197" s="1">
        <v>45935</v>
      </c>
      <c r="E1197" s="6">
        <f>raw_data[[#This Row],[Ship_Date]]-raw_data[[#This Row],[Order_Date]]</f>
        <v>7</v>
      </c>
      <c r="F1197" s="6" t="str">
        <f>IF(raw_data[[#This Row],[Delivery_Days]] &lt;= 5, "On Time", "Late")</f>
        <v>Late</v>
      </c>
      <c r="G1197" t="s">
        <v>3646</v>
      </c>
      <c r="H1197" t="s">
        <v>3647</v>
      </c>
      <c r="I1197" t="s">
        <v>26</v>
      </c>
      <c r="J1197" t="s">
        <v>94</v>
      </c>
      <c r="K1197" t="s">
        <v>28</v>
      </c>
      <c r="L1197" t="s">
        <v>75</v>
      </c>
      <c r="M1197" t="s">
        <v>127</v>
      </c>
      <c r="N1197" t="s">
        <v>49</v>
      </c>
      <c r="O1197" t="s">
        <v>71</v>
      </c>
      <c r="P1197">
        <v>2</v>
      </c>
      <c r="Q1197">
        <v>757.89</v>
      </c>
      <c r="R1197">
        <v>20</v>
      </c>
      <c r="S1197">
        <v>1212.6199999999999</v>
      </c>
      <c r="T1197">
        <v>558.07000000000005</v>
      </c>
      <c r="U1197">
        <v>319.70999999999998</v>
      </c>
      <c r="V1197" s="10">
        <f>(raw_data[[#This Row],[Profit]] / (raw_data[[#This Row],[Unit_Price]]* raw_data[[#This Row],[Quantity_Sold]]))</f>
        <v>0.21092110992360369</v>
      </c>
      <c r="W1197">
        <v>11</v>
      </c>
      <c r="X1197" t="s">
        <v>33</v>
      </c>
      <c r="Y1197" t="s">
        <v>34</v>
      </c>
      <c r="Z1197">
        <v>24.42</v>
      </c>
      <c r="AA1197">
        <v>3</v>
      </c>
    </row>
    <row r="1198" spans="1:27" x14ac:dyDescent="0.3">
      <c r="A1198" t="s">
        <v>3648</v>
      </c>
      <c r="B1198" s="1">
        <v>45565</v>
      </c>
      <c r="C1198" s="1" t="str">
        <f>TEXT(raw_data[[#This Row],[Order_Date]], "mmm")</f>
        <v>Sep</v>
      </c>
      <c r="D1198" s="1">
        <v>45575</v>
      </c>
      <c r="E1198" s="6">
        <f>raw_data[[#This Row],[Ship_Date]]-raw_data[[#This Row],[Order_Date]]</f>
        <v>10</v>
      </c>
      <c r="F1198" s="6" t="str">
        <f>IF(raw_data[[#This Row],[Delivery_Days]] &lt;= 5, "On Time", "Late")</f>
        <v>Late</v>
      </c>
      <c r="G1198" t="s">
        <v>3649</v>
      </c>
      <c r="H1198" t="s">
        <v>3650</v>
      </c>
      <c r="I1198" t="s">
        <v>62</v>
      </c>
      <c r="J1198" t="s">
        <v>98</v>
      </c>
      <c r="K1198" t="s">
        <v>40</v>
      </c>
      <c r="L1198" t="s">
        <v>41</v>
      </c>
      <c r="M1198" t="s">
        <v>48</v>
      </c>
      <c r="N1198" t="s">
        <v>49</v>
      </c>
      <c r="O1198" t="s">
        <v>32</v>
      </c>
      <c r="P1198">
        <v>2</v>
      </c>
      <c r="Q1198">
        <v>78.650000000000006</v>
      </c>
      <c r="R1198">
        <v>20</v>
      </c>
      <c r="S1198">
        <v>125.84</v>
      </c>
      <c r="T1198">
        <v>67.36</v>
      </c>
      <c r="U1198">
        <v>18.059999999999999</v>
      </c>
      <c r="V1198" s="10">
        <f>(raw_data[[#This Row],[Profit]] / (raw_data[[#This Row],[Unit_Price]]* raw_data[[#This Row],[Quantity_Sold]]))</f>
        <v>0.1148124602670057</v>
      </c>
      <c r="W1198">
        <v>401</v>
      </c>
      <c r="X1198" t="s">
        <v>51</v>
      </c>
      <c r="Y1198" t="s">
        <v>79</v>
      </c>
      <c r="Z1198">
        <v>20.100000000000001</v>
      </c>
      <c r="AA1198">
        <v>3</v>
      </c>
    </row>
    <row r="1199" spans="1:27" x14ac:dyDescent="0.3">
      <c r="A1199" t="s">
        <v>3651</v>
      </c>
      <c r="B1199" s="1">
        <v>45853</v>
      </c>
      <c r="C1199" s="1" t="str">
        <f>TEXT(raw_data[[#This Row],[Order_Date]], "mmm")</f>
        <v>Jul</v>
      </c>
      <c r="D1199" s="1">
        <v>45860</v>
      </c>
      <c r="E1199" s="6">
        <f>raw_data[[#This Row],[Ship_Date]]-raw_data[[#This Row],[Order_Date]]</f>
        <v>7</v>
      </c>
      <c r="F1199" s="6" t="str">
        <f>IF(raw_data[[#This Row],[Delivery_Days]] &lt;= 5, "On Time", "Late")</f>
        <v>Late</v>
      </c>
      <c r="G1199" t="s">
        <v>3652</v>
      </c>
      <c r="H1199" t="s">
        <v>3653</v>
      </c>
      <c r="I1199" t="s">
        <v>38</v>
      </c>
      <c r="J1199" t="s">
        <v>27</v>
      </c>
      <c r="K1199" t="s">
        <v>28</v>
      </c>
      <c r="L1199" t="s">
        <v>75</v>
      </c>
      <c r="M1199" t="s">
        <v>150</v>
      </c>
      <c r="N1199" t="s">
        <v>49</v>
      </c>
      <c r="O1199" t="s">
        <v>32</v>
      </c>
      <c r="P1199">
        <v>2</v>
      </c>
      <c r="Q1199">
        <v>940.99</v>
      </c>
      <c r="R1199">
        <v>5</v>
      </c>
      <c r="S1199">
        <v>1787.88</v>
      </c>
      <c r="T1199">
        <v>702.43</v>
      </c>
      <c r="U1199">
        <v>453.26</v>
      </c>
      <c r="V1199" s="10">
        <f>(raw_data[[#This Row],[Profit]] / (raw_data[[#This Row],[Unit_Price]]* raw_data[[#This Row],[Quantity_Sold]]))</f>
        <v>0.24084209183944569</v>
      </c>
      <c r="W1199">
        <v>277</v>
      </c>
      <c r="X1199" t="s">
        <v>33</v>
      </c>
      <c r="Y1199" t="s">
        <v>79</v>
      </c>
      <c r="Z1199">
        <v>9.14</v>
      </c>
      <c r="AA1199">
        <v>5</v>
      </c>
    </row>
    <row r="1200" spans="1:27" x14ac:dyDescent="0.3">
      <c r="A1200" t="s">
        <v>3654</v>
      </c>
      <c r="B1200" s="1">
        <v>45894</v>
      </c>
      <c r="C1200" s="1" t="str">
        <f>TEXT(raw_data[[#This Row],[Order_Date]], "mmm")</f>
        <v>Aug</v>
      </c>
      <c r="D1200" s="1">
        <v>45902</v>
      </c>
      <c r="E1200" s="6">
        <f>raw_data[[#This Row],[Ship_Date]]-raw_data[[#This Row],[Order_Date]]</f>
        <v>8</v>
      </c>
      <c r="F1200" s="6" t="str">
        <f>IF(raw_data[[#This Row],[Delivery_Days]] &lt;= 5, "On Time", "Late")</f>
        <v>Late</v>
      </c>
      <c r="G1200" t="s">
        <v>3655</v>
      </c>
      <c r="H1200" t="s">
        <v>2166</v>
      </c>
      <c r="I1200" t="s">
        <v>62</v>
      </c>
      <c r="J1200" t="s">
        <v>68</v>
      </c>
      <c r="K1200" t="s">
        <v>57</v>
      </c>
      <c r="L1200" t="s">
        <v>41</v>
      </c>
      <c r="M1200" t="s">
        <v>48</v>
      </c>
      <c r="N1200" t="s">
        <v>49</v>
      </c>
      <c r="O1200" t="s">
        <v>50</v>
      </c>
      <c r="P1200">
        <v>3</v>
      </c>
      <c r="Q1200">
        <v>569.23</v>
      </c>
      <c r="R1200">
        <v>5</v>
      </c>
      <c r="S1200">
        <v>1622.31</v>
      </c>
      <c r="T1200">
        <v>444.54</v>
      </c>
      <c r="U1200">
        <v>355.37</v>
      </c>
      <c r="V1200" s="10">
        <f>(raw_data[[#This Row],[Profit]] / (raw_data[[#This Row],[Unit_Price]]* raw_data[[#This Row],[Quantity_Sold]]))</f>
        <v>0.20809983076553706</v>
      </c>
      <c r="W1200">
        <v>27</v>
      </c>
      <c r="X1200" t="s">
        <v>51</v>
      </c>
      <c r="Y1200" t="s">
        <v>52</v>
      </c>
      <c r="Z1200">
        <v>37.909999999999997</v>
      </c>
      <c r="AA1200">
        <v>3</v>
      </c>
    </row>
    <row r="1201" spans="1:27" x14ac:dyDescent="0.3">
      <c r="A1201" t="s">
        <v>3656</v>
      </c>
      <c r="B1201" s="1">
        <v>45784</v>
      </c>
      <c r="C1201" s="1" t="str">
        <f>TEXT(raw_data[[#This Row],[Order_Date]], "mmm")</f>
        <v>May</v>
      </c>
      <c r="D1201" s="1">
        <v>45785</v>
      </c>
      <c r="E1201" s="6">
        <f>raw_data[[#This Row],[Ship_Date]]-raw_data[[#This Row],[Order_Date]]</f>
        <v>1</v>
      </c>
      <c r="F1201" s="6" t="str">
        <f>IF(raw_data[[#This Row],[Delivery_Days]] &lt;= 5, "On Time", "Late")</f>
        <v>On Time</v>
      </c>
      <c r="G1201" t="s">
        <v>3657</v>
      </c>
      <c r="H1201" t="s">
        <v>3658</v>
      </c>
      <c r="I1201" t="s">
        <v>62</v>
      </c>
      <c r="J1201" t="s">
        <v>90</v>
      </c>
      <c r="K1201" t="s">
        <v>40</v>
      </c>
      <c r="L1201" t="s">
        <v>29</v>
      </c>
      <c r="M1201" t="s">
        <v>42</v>
      </c>
      <c r="N1201" t="s">
        <v>31</v>
      </c>
      <c r="O1201" t="s">
        <v>83</v>
      </c>
      <c r="P1201">
        <v>5</v>
      </c>
      <c r="Q1201">
        <v>725.89</v>
      </c>
      <c r="R1201">
        <v>10</v>
      </c>
      <c r="S1201">
        <v>3266.51</v>
      </c>
      <c r="T1201">
        <v>541.39</v>
      </c>
      <c r="U1201">
        <v>830.25</v>
      </c>
      <c r="V1201" s="10">
        <f>(raw_data[[#This Row],[Profit]] / (raw_data[[#This Row],[Unit_Price]]* raw_data[[#This Row],[Quantity_Sold]]))</f>
        <v>0.22875366791111601</v>
      </c>
      <c r="W1201">
        <v>64</v>
      </c>
      <c r="X1201" t="s">
        <v>33</v>
      </c>
      <c r="Y1201" t="s">
        <v>52</v>
      </c>
      <c r="Z1201">
        <v>11.37</v>
      </c>
      <c r="AA1201">
        <v>3</v>
      </c>
    </row>
    <row r="1202" spans="1:27" x14ac:dyDescent="0.3">
      <c r="A1202" t="s">
        <v>3659</v>
      </c>
      <c r="B1202" s="1">
        <v>45685</v>
      </c>
      <c r="C1202" s="1" t="str">
        <f>TEXT(raw_data[[#This Row],[Order_Date]], "mmm")</f>
        <v>Jan</v>
      </c>
      <c r="D1202" s="1">
        <v>45689</v>
      </c>
      <c r="E1202" s="6">
        <f>raw_data[[#This Row],[Ship_Date]]-raw_data[[#This Row],[Order_Date]]</f>
        <v>4</v>
      </c>
      <c r="F1202" s="6" t="str">
        <f>IF(raw_data[[#This Row],[Delivery_Days]] &lt;= 5, "On Time", "Late")</f>
        <v>On Time</v>
      </c>
      <c r="G1202" t="s">
        <v>3660</v>
      </c>
      <c r="H1202" t="s">
        <v>3661</v>
      </c>
      <c r="I1202" t="s">
        <v>62</v>
      </c>
      <c r="J1202" t="s">
        <v>98</v>
      </c>
      <c r="K1202" t="s">
        <v>40</v>
      </c>
      <c r="L1202" t="s">
        <v>29</v>
      </c>
      <c r="M1202" t="s">
        <v>64</v>
      </c>
      <c r="N1202" t="s">
        <v>31</v>
      </c>
      <c r="O1202" t="s">
        <v>43</v>
      </c>
      <c r="P1202">
        <v>1</v>
      </c>
      <c r="Q1202">
        <v>85.22</v>
      </c>
      <c r="R1202">
        <v>0</v>
      </c>
      <c r="S1202">
        <v>85.22</v>
      </c>
      <c r="T1202">
        <v>67.290000000000006</v>
      </c>
      <c r="U1202">
        <v>17.93</v>
      </c>
      <c r="V1202" s="10">
        <f>(raw_data[[#This Row],[Profit]] / (raw_data[[#This Row],[Unit_Price]]* raw_data[[#This Row],[Quantity_Sold]]))</f>
        <v>0.21039662051161698</v>
      </c>
      <c r="W1202">
        <v>486</v>
      </c>
      <c r="X1202" t="s">
        <v>33</v>
      </c>
      <c r="Y1202" t="s">
        <v>79</v>
      </c>
      <c r="Z1202">
        <v>12.73</v>
      </c>
      <c r="AA1202">
        <v>2</v>
      </c>
    </row>
    <row r="1203" spans="1:27" x14ac:dyDescent="0.3">
      <c r="A1203" t="s">
        <v>3662</v>
      </c>
      <c r="B1203" s="1">
        <v>45713</v>
      </c>
      <c r="C1203" s="1" t="str">
        <f>TEXT(raw_data[[#This Row],[Order_Date]], "mmm")</f>
        <v>Feb</v>
      </c>
      <c r="D1203" s="1">
        <v>45718</v>
      </c>
      <c r="E1203" s="6">
        <f>raw_data[[#This Row],[Ship_Date]]-raw_data[[#This Row],[Order_Date]]</f>
        <v>5</v>
      </c>
      <c r="F1203" s="6" t="str">
        <f>IF(raw_data[[#This Row],[Delivery_Days]] &lt;= 5, "On Time", "Late")</f>
        <v>On Time</v>
      </c>
      <c r="G1203" t="s">
        <v>3663</v>
      </c>
      <c r="H1203" t="s">
        <v>3664</v>
      </c>
      <c r="I1203" t="s">
        <v>26</v>
      </c>
      <c r="J1203" t="s">
        <v>63</v>
      </c>
      <c r="K1203" t="s">
        <v>28</v>
      </c>
      <c r="L1203" t="s">
        <v>75</v>
      </c>
      <c r="M1203" t="s">
        <v>127</v>
      </c>
      <c r="N1203" t="s">
        <v>49</v>
      </c>
      <c r="O1203" t="s">
        <v>32</v>
      </c>
      <c r="P1203">
        <v>9</v>
      </c>
      <c r="Q1203">
        <v>1031.04</v>
      </c>
      <c r="R1203">
        <v>20</v>
      </c>
      <c r="S1203">
        <v>7423.49</v>
      </c>
      <c r="T1203">
        <v>720.11</v>
      </c>
      <c r="U1203">
        <v>2238.6999999999998</v>
      </c>
      <c r="V1203" s="10">
        <f>(raw_data[[#This Row],[Profit]] / (raw_data[[#This Row],[Unit_Price]]* raw_data[[#This Row],[Quantity_Sold]]))</f>
        <v>0.24125586247327399</v>
      </c>
      <c r="W1203">
        <v>248</v>
      </c>
      <c r="X1203" t="s">
        <v>33</v>
      </c>
      <c r="Y1203" t="s">
        <v>34</v>
      </c>
      <c r="Z1203">
        <v>36</v>
      </c>
      <c r="AA1203">
        <v>4</v>
      </c>
    </row>
    <row r="1204" spans="1:27" x14ac:dyDescent="0.3">
      <c r="A1204" t="s">
        <v>3665</v>
      </c>
      <c r="B1204" s="1">
        <v>45583</v>
      </c>
      <c r="C1204" s="1" t="str">
        <f>TEXT(raw_data[[#This Row],[Order_Date]], "mmm")</f>
        <v>Oct</v>
      </c>
      <c r="D1204" s="1">
        <v>45592</v>
      </c>
      <c r="E1204" s="6">
        <f>raw_data[[#This Row],[Ship_Date]]-raw_data[[#This Row],[Order_Date]]</f>
        <v>9</v>
      </c>
      <c r="F1204" s="6" t="str">
        <f>IF(raw_data[[#This Row],[Delivery_Days]] &lt;= 5, "On Time", "Late")</f>
        <v>Late</v>
      </c>
      <c r="G1204" t="s">
        <v>3666</v>
      </c>
      <c r="H1204" t="s">
        <v>3667</v>
      </c>
      <c r="I1204" t="s">
        <v>62</v>
      </c>
      <c r="J1204" t="s">
        <v>56</v>
      </c>
      <c r="K1204" t="s">
        <v>57</v>
      </c>
      <c r="L1204" t="s">
        <v>29</v>
      </c>
      <c r="M1204" t="s">
        <v>127</v>
      </c>
      <c r="N1204" t="s">
        <v>49</v>
      </c>
      <c r="O1204" t="s">
        <v>50</v>
      </c>
      <c r="P1204">
        <v>2</v>
      </c>
      <c r="Q1204">
        <v>1987.69</v>
      </c>
      <c r="R1204">
        <v>15</v>
      </c>
      <c r="S1204">
        <v>3379.07</v>
      </c>
      <c r="T1204">
        <v>1754.1</v>
      </c>
      <c r="U1204">
        <v>397.1</v>
      </c>
      <c r="V1204" s="10">
        <f>(raw_data[[#This Row],[Profit]] / (raw_data[[#This Row],[Unit_Price]]* raw_data[[#This Row],[Quantity_Sold]]))</f>
        <v>9.9889821853508351E-2</v>
      </c>
      <c r="W1204">
        <v>33</v>
      </c>
      <c r="X1204" t="s">
        <v>33</v>
      </c>
      <c r="Y1204" t="s">
        <v>79</v>
      </c>
      <c r="Z1204">
        <v>47.43</v>
      </c>
      <c r="AA1204">
        <v>1</v>
      </c>
    </row>
    <row r="1205" spans="1:27" x14ac:dyDescent="0.3">
      <c r="A1205" t="s">
        <v>3668</v>
      </c>
      <c r="B1205" s="1">
        <v>45326</v>
      </c>
      <c r="C1205" s="1" t="str">
        <f>TEXT(raw_data[[#This Row],[Order_Date]], "mmm")</f>
        <v>Feb</v>
      </c>
      <c r="D1205" s="1">
        <v>45334</v>
      </c>
      <c r="E1205" s="6">
        <f>raw_data[[#This Row],[Ship_Date]]-raw_data[[#This Row],[Order_Date]]</f>
        <v>8</v>
      </c>
      <c r="F1205" s="6" t="str">
        <f>IF(raw_data[[#This Row],[Delivery_Days]] &lt;= 5, "On Time", "Late")</f>
        <v>Late</v>
      </c>
      <c r="G1205" t="s">
        <v>3669</v>
      </c>
      <c r="H1205" t="s">
        <v>3670</v>
      </c>
      <c r="I1205" t="s">
        <v>26</v>
      </c>
      <c r="J1205" t="s">
        <v>27</v>
      </c>
      <c r="K1205" t="s">
        <v>28</v>
      </c>
      <c r="L1205" t="s">
        <v>29</v>
      </c>
      <c r="M1205" t="s">
        <v>64</v>
      </c>
      <c r="N1205" t="s">
        <v>49</v>
      </c>
      <c r="O1205" t="s">
        <v>43</v>
      </c>
      <c r="P1205">
        <v>1</v>
      </c>
      <c r="Q1205">
        <v>775.01</v>
      </c>
      <c r="R1205">
        <v>20</v>
      </c>
      <c r="S1205">
        <v>620.01</v>
      </c>
      <c r="T1205">
        <v>506.39</v>
      </c>
      <c r="U1205">
        <v>214.9</v>
      </c>
      <c r="V1205" s="10">
        <f>(raw_data[[#This Row],[Profit]] / (raw_data[[#This Row],[Unit_Price]]* raw_data[[#This Row],[Quantity_Sold]]))</f>
        <v>0.27728674468716535</v>
      </c>
      <c r="W1205">
        <v>95</v>
      </c>
      <c r="X1205" t="s">
        <v>51</v>
      </c>
      <c r="Y1205" t="s">
        <v>34</v>
      </c>
      <c r="Z1205">
        <v>38.64</v>
      </c>
      <c r="AA1205">
        <v>1</v>
      </c>
    </row>
    <row r="1206" spans="1:27" x14ac:dyDescent="0.3">
      <c r="A1206" t="s">
        <v>3671</v>
      </c>
      <c r="B1206" s="1">
        <v>45417</v>
      </c>
      <c r="C1206" s="1" t="str">
        <f>TEXT(raw_data[[#This Row],[Order_Date]], "mmm")</f>
        <v>May</v>
      </c>
      <c r="D1206" s="1">
        <v>45418</v>
      </c>
      <c r="E1206" s="6">
        <f>raw_data[[#This Row],[Ship_Date]]-raw_data[[#This Row],[Order_Date]]</f>
        <v>1</v>
      </c>
      <c r="F1206" s="6" t="str">
        <f>IF(raw_data[[#This Row],[Delivery_Days]] &lt;= 5, "On Time", "Late")</f>
        <v>On Time</v>
      </c>
      <c r="G1206" t="s">
        <v>3672</v>
      </c>
      <c r="H1206" t="s">
        <v>3673</v>
      </c>
      <c r="I1206" t="s">
        <v>47</v>
      </c>
      <c r="J1206" t="s">
        <v>94</v>
      </c>
      <c r="K1206" t="s">
        <v>28</v>
      </c>
      <c r="L1206" t="s">
        <v>41</v>
      </c>
      <c r="M1206" t="s">
        <v>150</v>
      </c>
      <c r="N1206" t="s">
        <v>49</v>
      </c>
      <c r="O1206" t="s">
        <v>50</v>
      </c>
      <c r="P1206">
        <v>10</v>
      </c>
      <c r="Q1206">
        <v>153.82</v>
      </c>
      <c r="R1206">
        <v>5</v>
      </c>
      <c r="S1206">
        <v>1461.29</v>
      </c>
      <c r="T1206">
        <v>101.5</v>
      </c>
      <c r="U1206">
        <v>497.04</v>
      </c>
      <c r="V1206" s="10">
        <f>(raw_data[[#This Row],[Profit]] / (raw_data[[#This Row],[Unit_Price]]* raw_data[[#This Row],[Quantity_Sold]]))</f>
        <v>0.32313093225848399</v>
      </c>
      <c r="W1206">
        <v>303</v>
      </c>
      <c r="X1206" t="s">
        <v>51</v>
      </c>
      <c r="Y1206" t="s">
        <v>52</v>
      </c>
      <c r="Z1206">
        <v>5.66</v>
      </c>
      <c r="AA1206">
        <v>4</v>
      </c>
    </row>
    <row r="1207" spans="1:27" x14ac:dyDescent="0.3">
      <c r="A1207" t="s">
        <v>3674</v>
      </c>
      <c r="B1207" s="1">
        <v>45541</v>
      </c>
      <c r="C1207" s="1" t="str">
        <f>TEXT(raw_data[[#This Row],[Order_Date]], "mmm")</f>
        <v>Sep</v>
      </c>
      <c r="D1207" s="1">
        <v>45546</v>
      </c>
      <c r="E1207" s="6">
        <f>raw_data[[#This Row],[Ship_Date]]-raw_data[[#This Row],[Order_Date]]</f>
        <v>5</v>
      </c>
      <c r="F1207" s="6" t="str">
        <f>IF(raw_data[[#This Row],[Delivery_Days]] &lt;= 5, "On Time", "Late")</f>
        <v>On Time</v>
      </c>
      <c r="G1207" t="s">
        <v>3675</v>
      </c>
      <c r="H1207" t="s">
        <v>3676</v>
      </c>
      <c r="I1207" t="s">
        <v>38</v>
      </c>
      <c r="J1207" t="s">
        <v>63</v>
      </c>
      <c r="K1207" t="s">
        <v>28</v>
      </c>
      <c r="L1207" t="s">
        <v>29</v>
      </c>
      <c r="M1207" t="s">
        <v>42</v>
      </c>
      <c r="N1207" t="s">
        <v>49</v>
      </c>
      <c r="O1207" t="s">
        <v>83</v>
      </c>
      <c r="P1207">
        <v>5</v>
      </c>
      <c r="Q1207">
        <v>1169.3</v>
      </c>
      <c r="R1207">
        <v>20</v>
      </c>
      <c r="S1207">
        <v>4677.2</v>
      </c>
      <c r="T1207">
        <v>951.12</v>
      </c>
      <c r="U1207">
        <v>872.72</v>
      </c>
      <c r="V1207" s="10">
        <f>(raw_data[[#This Row],[Profit]] / (raw_data[[#This Row],[Unit_Price]]* raw_data[[#This Row],[Quantity_Sold]]))</f>
        <v>0.1492722141452151</v>
      </c>
      <c r="W1207">
        <v>267</v>
      </c>
      <c r="X1207" t="s">
        <v>51</v>
      </c>
      <c r="Y1207" t="s">
        <v>79</v>
      </c>
      <c r="Z1207">
        <v>31.69</v>
      </c>
      <c r="AA1207">
        <v>5</v>
      </c>
    </row>
    <row r="1208" spans="1:27" x14ac:dyDescent="0.3">
      <c r="A1208" t="s">
        <v>3677</v>
      </c>
      <c r="B1208" s="1">
        <v>45855</v>
      </c>
      <c r="C1208" s="1" t="str">
        <f>TEXT(raw_data[[#This Row],[Order_Date]], "mmm")</f>
        <v>Jul</v>
      </c>
      <c r="D1208" s="1">
        <v>45857</v>
      </c>
      <c r="E1208" s="6">
        <f>raw_data[[#This Row],[Ship_Date]]-raw_data[[#This Row],[Order_Date]]</f>
        <v>2</v>
      </c>
      <c r="F1208" s="6" t="str">
        <f>IF(raw_data[[#This Row],[Delivery_Days]] &lt;= 5, "On Time", "Late")</f>
        <v>On Time</v>
      </c>
      <c r="G1208" t="s">
        <v>3678</v>
      </c>
      <c r="H1208" t="s">
        <v>3679</v>
      </c>
      <c r="I1208" t="s">
        <v>47</v>
      </c>
      <c r="J1208" t="s">
        <v>56</v>
      </c>
      <c r="K1208" t="s">
        <v>57</v>
      </c>
      <c r="L1208" t="s">
        <v>75</v>
      </c>
      <c r="M1208" t="s">
        <v>117</v>
      </c>
      <c r="N1208" t="s">
        <v>49</v>
      </c>
      <c r="O1208" t="s">
        <v>83</v>
      </c>
      <c r="P1208">
        <v>5</v>
      </c>
      <c r="Q1208">
        <v>306.43</v>
      </c>
      <c r="R1208">
        <v>10</v>
      </c>
      <c r="S1208">
        <v>1378.94</v>
      </c>
      <c r="T1208">
        <v>271.79000000000002</v>
      </c>
      <c r="U1208">
        <v>155.88</v>
      </c>
      <c r="V1208" s="10">
        <f>(raw_data[[#This Row],[Profit]] / (raw_data[[#This Row],[Unit_Price]]* raw_data[[#This Row],[Quantity_Sold]]))</f>
        <v>0.10173938583036908</v>
      </c>
      <c r="W1208">
        <v>406</v>
      </c>
      <c r="X1208" t="s">
        <v>33</v>
      </c>
      <c r="Y1208" t="s">
        <v>79</v>
      </c>
      <c r="Z1208">
        <v>14.1</v>
      </c>
      <c r="AA1208">
        <v>3</v>
      </c>
    </row>
    <row r="1209" spans="1:27" x14ac:dyDescent="0.3">
      <c r="A1209" t="s">
        <v>3680</v>
      </c>
      <c r="B1209" s="1">
        <v>45855</v>
      </c>
      <c r="C1209" s="1" t="str">
        <f>TEXT(raw_data[[#This Row],[Order_Date]], "mmm")</f>
        <v>Jul</v>
      </c>
      <c r="D1209" s="1">
        <v>45864</v>
      </c>
      <c r="E1209" s="6">
        <f>raw_data[[#This Row],[Ship_Date]]-raw_data[[#This Row],[Order_Date]]</f>
        <v>9</v>
      </c>
      <c r="F1209" s="6" t="str">
        <f>IF(raw_data[[#This Row],[Delivery_Days]] &lt;= 5, "On Time", "Late")</f>
        <v>Late</v>
      </c>
      <c r="G1209" t="s">
        <v>3681</v>
      </c>
      <c r="H1209" t="s">
        <v>3682</v>
      </c>
      <c r="I1209" t="s">
        <v>47</v>
      </c>
      <c r="J1209" t="s">
        <v>27</v>
      </c>
      <c r="K1209" t="s">
        <v>28</v>
      </c>
      <c r="L1209" t="s">
        <v>41</v>
      </c>
      <c r="M1209" t="s">
        <v>70</v>
      </c>
      <c r="N1209" t="s">
        <v>49</v>
      </c>
      <c r="O1209" t="s">
        <v>71</v>
      </c>
      <c r="P1209">
        <v>6</v>
      </c>
      <c r="Q1209">
        <v>119.27</v>
      </c>
      <c r="R1209">
        <v>0</v>
      </c>
      <c r="S1209">
        <v>715.62</v>
      </c>
      <c r="T1209">
        <v>77.06</v>
      </c>
      <c r="U1209">
        <v>253.26</v>
      </c>
      <c r="V1209" s="10">
        <f>(raw_data[[#This Row],[Profit]] / (raw_data[[#This Row],[Unit_Price]]* raw_data[[#This Row],[Quantity_Sold]]))</f>
        <v>0.35390290936530561</v>
      </c>
      <c r="W1209">
        <v>35</v>
      </c>
      <c r="X1209" t="s">
        <v>51</v>
      </c>
      <c r="Y1209" t="s">
        <v>79</v>
      </c>
      <c r="Z1209">
        <v>14.6</v>
      </c>
      <c r="AA1209">
        <v>3</v>
      </c>
    </row>
    <row r="1210" spans="1:27" x14ac:dyDescent="0.3">
      <c r="A1210" t="s">
        <v>3683</v>
      </c>
      <c r="B1210" s="1">
        <v>45887</v>
      </c>
      <c r="C1210" s="1" t="str">
        <f>TEXT(raw_data[[#This Row],[Order_Date]], "mmm")</f>
        <v>Aug</v>
      </c>
      <c r="D1210" s="1">
        <v>45890</v>
      </c>
      <c r="E1210" s="6">
        <f>raw_data[[#This Row],[Ship_Date]]-raw_data[[#This Row],[Order_Date]]</f>
        <v>3</v>
      </c>
      <c r="F1210" s="6" t="str">
        <f>IF(raw_data[[#This Row],[Delivery_Days]] &lt;= 5, "On Time", "Late")</f>
        <v>On Time</v>
      </c>
      <c r="G1210" t="s">
        <v>3684</v>
      </c>
      <c r="H1210" t="s">
        <v>3685</v>
      </c>
      <c r="I1210" t="s">
        <v>47</v>
      </c>
      <c r="J1210" t="s">
        <v>98</v>
      </c>
      <c r="K1210" t="s">
        <v>40</v>
      </c>
      <c r="L1210" t="s">
        <v>69</v>
      </c>
      <c r="M1210" t="s">
        <v>42</v>
      </c>
      <c r="N1210" t="s">
        <v>49</v>
      </c>
      <c r="O1210" t="s">
        <v>50</v>
      </c>
      <c r="P1210">
        <v>4</v>
      </c>
      <c r="Q1210">
        <v>1539.68</v>
      </c>
      <c r="R1210">
        <v>10</v>
      </c>
      <c r="S1210">
        <v>5542.85</v>
      </c>
      <c r="T1210">
        <v>1326.29</v>
      </c>
      <c r="U1210">
        <v>768.2</v>
      </c>
      <c r="V1210" s="10">
        <f>(raw_data[[#This Row],[Profit]] / (raw_data[[#This Row],[Unit_Price]]* raw_data[[#This Row],[Quantity_Sold]]))</f>
        <v>0.12473371090096644</v>
      </c>
      <c r="W1210">
        <v>441</v>
      </c>
      <c r="X1210" t="s">
        <v>51</v>
      </c>
      <c r="Y1210" t="s">
        <v>52</v>
      </c>
      <c r="Z1210">
        <v>24.59</v>
      </c>
      <c r="AA1210">
        <v>4</v>
      </c>
    </row>
    <row r="1211" spans="1:27" x14ac:dyDescent="0.3">
      <c r="A1211" t="s">
        <v>3686</v>
      </c>
      <c r="B1211" s="1">
        <v>45881</v>
      </c>
      <c r="C1211" s="1" t="str">
        <f>TEXT(raw_data[[#This Row],[Order_Date]], "mmm")</f>
        <v>Aug</v>
      </c>
      <c r="D1211" s="1">
        <v>45890</v>
      </c>
      <c r="E1211" s="6">
        <f>raw_data[[#This Row],[Ship_Date]]-raw_data[[#This Row],[Order_Date]]</f>
        <v>9</v>
      </c>
      <c r="F1211" s="6" t="str">
        <f>IF(raw_data[[#This Row],[Delivery_Days]] &lt;= 5, "On Time", "Late")</f>
        <v>Late</v>
      </c>
      <c r="G1211" t="s">
        <v>3687</v>
      </c>
      <c r="H1211" t="s">
        <v>3688</v>
      </c>
      <c r="I1211" t="s">
        <v>38</v>
      </c>
      <c r="J1211" t="s">
        <v>98</v>
      </c>
      <c r="K1211" t="s">
        <v>40</v>
      </c>
      <c r="L1211" t="s">
        <v>41</v>
      </c>
      <c r="M1211" t="s">
        <v>64</v>
      </c>
      <c r="N1211" t="s">
        <v>31</v>
      </c>
      <c r="O1211" t="s">
        <v>71</v>
      </c>
      <c r="P1211">
        <v>5</v>
      </c>
      <c r="Q1211">
        <v>1118.51</v>
      </c>
      <c r="R1211">
        <v>10</v>
      </c>
      <c r="S1211">
        <v>5033.3</v>
      </c>
      <c r="T1211">
        <v>983.49</v>
      </c>
      <c r="U1211">
        <v>607.59</v>
      </c>
      <c r="V1211" s="10">
        <f>(raw_data[[#This Row],[Profit]] / (raw_data[[#This Row],[Unit_Price]]* raw_data[[#This Row],[Quantity_Sold]]))</f>
        <v>0.10864274794145784</v>
      </c>
      <c r="W1211">
        <v>162</v>
      </c>
      <c r="X1211" t="s">
        <v>33</v>
      </c>
      <c r="Y1211" t="s">
        <v>79</v>
      </c>
      <c r="Z1211">
        <v>46.45</v>
      </c>
      <c r="AA1211">
        <v>3</v>
      </c>
    </row>
    <row r="1212" spans="1:27" x14ac:dyDescent="0.3">
      <c r="A1212" t="s">
        <v>3689</v>
      </c>
      <c r="B1212" s="1">
        <v>45640</v>
      </c>
      <c r="C1212" s="1" t="str">
        <f>TEXT(raw_data[[#This Row],[Order_Date]], "mmm")</f>
        <v>Dec</v>
      </c>
      <c r="D1212" s="1">
        <v>45648</v>
      </c>
      <c r="E1212" s="6">
        <f>raw_data[[#This Row],[Ship_Date]]-raw_data[[#This Row],[Order_Date]]</f>
        <v>8</v>
      </c>
      <c r="F1212" s="6" t="str">
        <f>IF(raw_data[[#This Row],[Delivery_Days]] &lt;= 5, "On Time", "Late")</f>
        <v>Late</v>
      </c>
      <c r="G1212" t="s">
        <v>3690</v>
      </c>
      <c r="H1212" t="s">
        <v>3691</v>
      </c>
      <c r="I1212" t="s">
        <v>62</v>
      </c>
      <c r="J1212" t="s">
        <v>68</v>
      </c>
      <c r="K1212" t="s">
        <v>57</v>
      </c>
      <c r="L1212" t="s">
        <v>41</v>
      </c>
      <c r="M1212" t="s">
        <v>42</v>
      </c>
      <c r="N1212" t="s">
        <v>49</v>
      </c>
      <c r="O1212" t="s">
        <v>50</v>
      </c>
      <c r="P1212">
        <v>6</v>
      </c>
      <c r="Q1212">
        <v>142.49</v>
      </c>
      <c r="R1212">
        <v>0</v>
      </c>
      <c r="S1212">
        <v>854.94</v>
      </c>
      <c r="T1212">
        <v>104.54</v>
      </c>
      <c r="U1212">
        <v>227.7</v>
      </c>
      <c r="V1212" s="10">
        <f>(raw_data[[#This Row],[Profit]] / (raw_data[[#This Row],[Unit_Price]]* raw_data[[#This Row],[Quantity_Sold]]))</f>
        <v>0.26633447961260437</v>
      </c>
      <c r="W1212">
        <v>184</v>
      </c>
      <c r="X1212" t="s">
        <v>51</v>
      </c>
      <c r="Y1212" t="s">
        <v>52</v>
      </c>
      <c r="Z1212">
        <v>20.100000000000001</v>
      </c>
      <c r="AA1212">
        <v>1</v>
      </c>
    </row>
    <row r="1213" spans="1:27" x14ac:dyDescent="0.3">
      <c r="A1213" t="s">
        <v>3692</v>
      </c>
      <c r="B1213" s="1">
        <v>45503</v>
      </c>
      <c r="C1213" s="1" t="str">
        <f>TEXT(raw_data[[#This Row],[Order_Date]], "mmm")</f>
        <v>Jul</v>
      </c>
      <c r="D1213" s="1">
        <v>45512</v>
      </c>
      <c r="E1213" s="6">
        <f>raw_data[[#This Row],[Ship_Date]]-raw_data[[#This Row],[Order_Date]]</f>
        <v>9</v>
      </c>
      <c r="F1213" s="6" t="str">
        <f>IF(raw_data[[#This Row],[Delivery_Days]] &lt;= 5, "On Time", "Late")</f>
        <v>Late</v>
      </c>
      <c r="G1213" t="s">
        <v>3693</v>
      </c>
      <c r="H1213" t="s">
        <v>3694</v>
      </c>
      <c r="I1213" t="s">
        <v>62</v>
      </c>
      <c r="J1213" t="s">
        <v>94</v>
      </c>
      <c r="K1213" t="s">
        <v>28</v>
      </c>
      <c r="L1213" t="s">
        <v>75</v>
      </c>
      <c r="M1213" t="s">
        <v>127</v>
      </c>
      <c r="N1213" t="s">
        <v>31</v>
      </c>
      <c r="O1213" t="s">
        <v>32</v>
      </c>
      <c r="P1213">
        <v>3</v>
      </c>
      <c r="Q1213">
        <v>451.68</v>
      </c>
      <c r="R1213">
        <v>0</v>
      </c>
      <c r="S1213">
        <v>1355.04</v>
      </c>
      <c r="T1213">
        <v>351.51</v>
      </c>
      <c r="U1213">
        <v>300.51</v>
      </c>
      <c r="V1213" s="10">
        <f>(raw_data[[#This Row],[Profit]] / (raw_data[[#This Row],[Unit_Price]]* raw_data[[#This Row],[Quantity_Sold]]))</f>
        <v>0.22177205100956429</v>
      </c>
      <c r="W1213">
        <v>21</v>
      </c>
      <c r="X1213" t="s">
        <v>51</v>
      </c>
      <c r="Y1213" t="s">
        <v>52</v>
      </c>
      <c r="Z1213">
        <v>36.49</v>
      </c>
      <c r="AA1213">
        <v>1</v>
      </c>
    </row>
    <row r="1214" spans="1:27" x14ac:dyDescent="0.3">
      <c r="A1214" t="s">
        <v>3695</v>
      </c>
      <c r="B1214" s="1">
        <v>45570</v>
      </c>
      <c r="C1214" s="1" t="str">
        <f>TEXT(raw_data[[#This Row],[Order_Date]], "mmm")</f>
        <v>Oct</v>
      </c>
      <c r="D1214" s="1">
        <v>45577</v>
      </c>
      <c r="E1214" s="6">
        <f>raw_data[[#This Row],[Ship_Date]]-raw_data[[#This Row],[Order_Date]]</f>
        <v>7</v>
      </c>
      <c r="F1214" s="6" t="str">
        <f>IF(raw_data[[#This Row],[Delivery_Days]] &lt;= 5, "On Time", "Late")</f>
        <v>Late</v>
      </c>
      <c r="G1214" t="s">
        <v>3696</v>
      </c>
      <c r="H1214" t="s">
        <v>3697</v>
      </c>
      <c r="I1214" t="s">
        <v>26</v>
      </c>
      <c r="J1214" t="s">
        <v>27</v>
      </c>
      <c r="K1214" t="s">
        <v>28</v>
      </c>
      <c r="L1214" t="s">
        <v>41</v>
      </c>
      <c r="M1214" t="s">
        <v>70</v>
      </c>
      <c r="N1214" t="s">
        <v>49</v>
      </c>
      <c r="O1214" t="s">
        <v>71</v>
      </c>
      <c r="P1214">
        <v>2</v>
      </c>
      <c r="Q1214">
        <v>1904.53</v>
      </c>
      <c r="R1214">
        <v>15</v>
      </c>
      <c r="S1214">
        <v>3237.7</v>
      </c>
      <c r="T1214">
        <v>1587.75</v>
      </c>
      <c r="U1214">
        <v>538.53</v>
      </c>
      <c r="V1214" s="10">
        <f>(raw_data[[#This Row],[Profit]] / (raw_data[[#This Row],[Unit_Price]]* raw_data[[#This Row],[Quantity_Sold]]))</f>
        <v>0.14138133817792314</v>
      </c>
      <c r="W1214">
        <v>168</v>
      </c>
      <c r="X1214" t="s">
        <v>51</v>
      </c>
      <c r="Y1214" t="s">
        <v>52</v>
      </c>
      <c r="Z1214">
        <v>47.41</v>
      </c>
      <c r="AA1214">
        <v>4</v>
      </c>
    </row>
    <row r="1215" spans="1:27" x14ac:dyDescent="0.3">
      <c r="A1215" t="s">
        <v>3698</v>
      </c>
      <c r="B1215" s="1">
        <v>45572</v>
      </c>
      <c r="C1215" s="1" t="str">
        <f>TEXT(raw_data[[#This Row],[Order_Date]], "mmm")</f>
        <v>Oct</v>
      </c>
      <c r="D1215" s="1">
        <v>45576</v>
      </c>
      <c r="E1215" s="6">
        <f>raw_data[[#This Row],[Ship_Date]]-raw_data[[#This Row],[Order_Date]]</f>
        <v>4</v>
      </c>
      <c r="F1215" s="6" t="str">
        <f>IF(raw_data[[#This Row],[Delivery_Days]] &lt;= 5, "On Time", "Late")</f>
        <v>On Time</v>
      </c>
      <c r="G1215" t="s">
        <v>3699</v>
      </c>
      <c r="H1215" t="s">
        <v>3700</v>
      </c>
      <c r="I1215" t="s">
        <v>62</v>
      </c>
      <c r="J1215" t="s">
        <v>39</v>
      </c>
      <c r="K1215" t="s">
        <v>40</v>
      </c>
      <c r="L1215" t="s">
        <v>41</v>
      </c>
      <c r="M1215" t="s">
        <v>127</v>
      </c>
      <c r="N1215" t="s">
        <v>31</v>
      </c>
      <c r="O1215" t="s">
        <v>32</v>
      </c>
      <c r="P1215">
        <v>7</v>
      </c>
      <c r="Q1215">
        <v>1286</v>
      </c>
      <c r="R1215">
        <v>20</v>
      </c>
      <c r="S1215">
        <v>7201.6</v>
      </c>
      <c r="T1215">
        <v>914.71</v>
      </c>
      <c r="U1215">
        <v>2079.2199999999998</v>
      </c>
      <c r="V1215" s="10">
        <f>(raw_data[[#This Row],[Profit]] / (raw_data[[#This Row],[Unit_Price]]* raw_data[[#This Row],[Quantity_Sold]]))</f>
        <v>0.23097311708509219</v>
      </c>
      <c r="W1215">
        <v>349</v>
      </c>
      <c r="X1215" t="s">
        <v>33</v>
      </c>
      <c r="Y1215" t="s">
        <v>34</v>
      </c>
      <c r="Z1215">
        <v>45.18</v>
      </c>
      <c r="AA1215">
        <v>2</v>
      </c>
    </row>
    <row r="1216" spans="1:27" x14ac:dyDescent="0.3">
      <c r="A1216" t="s">
        <v>3701</v>
      </c>
      <c r="B1216" s="1">
        <v>45555</v>
      </c>
      <c r="C1216" s="1" t="str">
        <f>TEXT(raw_data[[#This Row],[Order_Date]], "mmm")</f>
        <v>Sep</v>
      </c>
      <c r="D1216" s="1">
        <v>45556</v>
      </c>
      <c r="E1216" s="6">
        <f>raw_data[[#This Row],[Ship_Date]]-raw_data[[#This Row],[Order_Date]]</f>
        <v>1</v>
      </c>
      <c r="F1216" s="6" t="str">
        <f>IF(raw_data[[#This Row],[Delivery_Days]] &lt;= 5, "On Time", "Late")</f>
        <v>On Time</v>
      </c>
      <c r="G1216" t="s">
        <v>3702</v>
      </c>
      <c r="H1216" t="s">
        <v>3703</v>
      </c>
      <c r="I1216" t="s">
        <v>26</v>
      </c>
      <c r="J1216" t="s">
        <v>90</v>
      </c>
      <c r="K1216" t="s">
        <v>40</v>
      </c>
      <c r="L1216" t="s">
        <v>75</v>
      </c>
      <c r="M1216" t="s">
        <v>117</v>
      </c>
      <c r="N1216" t="s">
        <v>49</v>
      </c>
      <c r="O1216" t="s">
        <v>50</v>
      </c>
      <c r="P1216">
        <v>10</v>
      </c>
      <c r="Q1216">
        <v>1580.62</v>
      </c>
      <c r="R1216">
        <v>10</v>
      </c>
      <c r="S1216">
        <v>14225.58</v>
      </c>
      <c r="T1216">
        <v>1361.83</v>
      </c>
      <c r="U1216">
        <v>1969.11</v>
      </c>
      <c r="V1216" s="10">
        <f>(raw_data[[#This Row],[Profit]] / (raw_data[[#This Row],[Unit_Price]]* raw_data[[#This Row],[Quantity_Sold]]))</f>
        <v>0.12457833002239628</v>
      </c>
      <c r="W1216">
        <v>388</v>
      </c>
      <c r="X1216" t="s">
        <v>33</v>
      </c>
      <c r="Y1216" t="s">
        <v>34</v>
      </c>
      <c r="Z1216">
        <v>19.38</v>
      </c>
      <c r="AA1216">
        <v>3</v>
      </c>
    </row>
    <row r="1217" spans="1:27" x14ac:dyDescent="0.3">
      <c r="A1217" t="s">
        <v>3704</v>
      </c>
      <c r="B1217" s="1">
        <v>45285</v>
      </c>
      <c r="C1217" s="1" t="str">
        <f>TEXT(raw_data[[#This Row],[Order_Date]], "mmm")</f>
        <v>Dec</v>
      </c>
      <c r="D1217" s="1">
        <v>45295</v>
      </c>
      <c r="E1217" s="6">
        <f>raw_data[[#This Row],[Ship_Date]]-raw_data[[#This Row],[Order_Date]]</f>
        <v>10</v>
      </c>
      <c r="F1217" s="6" t="str">
        <f>IF(raw_data[[#This Row],[Delivery_Days]] &lt;= 5, "On Time", "Late")</f>
        <v>Late</v>
      </c>
      <c r="G1217" t="s">
        <v>3705</v>
      </c>
      <c r="H1217" t="s">
        <v>3706</v>
      </c>
      <c r="I1217" t="s">
        <v>62</v>
      </c>
      <c r="J1217" t="s">
        <v>56</v>
      </c>
      <c r="K1217" t="s">
        <v>57</v>
      </c>
      <c r="L1217" t="s">
        <v>41</v>
      </c>
      <c r="M1217" t="s">
        <v>117</v>
      </c>
      <c r="N1217" t="s">
        <v>49</v>
      </c>
      <c r="O1217" t="s">
        <v>50</v>
      </c>
      <c r="P1217">
        <v>10</v>
      </c>
      <c r="Q1217">
        <v>1934.89</v>
      </c>
      <c r="R1217">
        <v>10</v>
      </c>
      <c r="S1217">
        <v>17414.009999999998</v>
      </c>
      <c r="T1217">
        <v>1416.43</v>
      </c>
      <c r="U1217">
        <v>4666.1400000000003</v>
      </c>
      <c r="V1217" s="10">
        <f>(raw_data[[#This Row],[Profit]] / (raw_data[[#This Row],[Unit_Price]]* raw_data[[#This Row],[Quantity_Sold]]))</f>
        <v>0.24115789528086867</v>
      </c>
      <c r="W1217">
        <v>144</v>
      </c>
      <c r="X1217" t="s">
        <v>33</v>
      </c>
      <c r="Y1217" t="s">
        <v>79</v>
      </c>
      <c r="Z1217">
        <v>9.5</v>
      </c>
      <c r="AA1217">
        <v>4</v>
      </c>
    </row>
    <row r="1218" spans="1:27" x14ac:dyDescent="0.3">
      <c r="A1218" t="s">
        <v>3707</v>
      </c>
      <c r="B1218" s="1">
        <v>45560</v>
      </c>
      <c r="C1218" s="1" t="str">
        <f>TEXT(raw_data[[#This Row],[Order_Date]], "mmm")</f>
        <v>Sep</v>
      </c>
      <c r="D1218" s="1">
        <v>45570</v>
      </c>
      <c r="E1218" s="6">
        <f>raw_data[[#This Row],[Ship_Date]]-raw_data[[#This Row],[Order_Date]]</f>
        <v>10</v>
      </c>
      <c r="F1218" s="6" t="str">
        <f>IF(raw_data[[#This Row],[Delivery_Days]] &lt;= 5, "On Time", "Late")</f>
        <v>Late</v>
      </c>
      <c r="G1218" t="s">
        <v>3708</v>
      </c>
      <c r="H1218" t="s">
        <v>3709</v>
      </c>
      <c r="I1218" t="s">
        <v>62</v>
      </c>
      <c r="J1218" t="s">
        <v>56</v>
      </c>
      <c r="K1218" t="s">
        <v>57</v>
      </c>
      <c r="L1218" t="s">
        <v>41</v>
      </c>
      <c r="M1218" t="s">
        <v>150</v>
      </c>
      <c r="N1218" t="s">
        <v>49</v>
      </c>
      <c r="O1218" t="s">
        <v>71</v>
      </c>
      <c r="P1218">
        <v>1</v>
      </c>
      <c r="Q1218">
        <v>1210.17</v>
      </c>
      <c r="R1218">
        <v>10</v>
      </c>
      <c r="S1218">
        <v>1089.1500000000001</v>
      </c>
      <c r="T1218">
        <v>983.25</v>
      </c>
      <c r="U1218">
        <v>204.23</v>
      </c>
      <c r="V1218" s="10">
        <f>(raw_data[[#This Row],[Profit]] / (raw_data[[#This Row],[Unit_Price]]* raw_data[[#This Row],[Quantity_Sold]]))</f>
        <v>0.16876141368568051</v>
      </c>
      <c r="W1218">
        <v>341</v>
      </c>
      <c r="X1218" t="s">
        <v>33</v>
      </c>
      <c r="Y1218" t="s">
        <v>34</v>
      </c>
      <c r="Z1218">
        <v>5.44</v>
      </c>
      <c r="AA1218">
        <v>4</v>
      </c>
    </row>
    <row r="1219" spans="1:27" x14ac:dyDescent="0.3">
      <c r="A1219" t="s">
        <v>3710</v>
      </c>
      <c r="B1219" s="1">
        <v>45304</v>
      </c>
      <c r="C1219" s="1" t="str">
        <f>TEXT(raw_data[[#This Row],[Order_Date]], "mmm")</f>
        <v>Jan</v>
      </c>
      <c r="D1219" s="1">
        <v>45314</v>
      </c>
      <c r="E1219" s="6">
        <f>raw_data[[#This Row],[Ship_Date]]-raw_data[[#This Row],[Order_Date]]</f>
        <v>10</v>
      </c>
      <c r="F1219" s="6" t="str">
        <f>IF(raw_data[[#This Row],[Delivery_Days]] &lt;= 5, "On Time", "Late")</f>
        <v>Late</v>
      </c>
      <c r="G1219" t="s">
        <v>3711</v>
      </c>
      <c r="H1219" t="s">
        <v>3712</v>
      </c>
      <c r="I1219" t="s">
        <v>26</v>
      </c>
      <c r="J1219" t="s">
        <v>63</v>
      </c>
      <c r="K1219" t="s">
        <v>28</v>
      </c>
      <c r="L1219" t="s">
        <v>41</v>
      </c>
      <c r="M1219" t="s">
        <v>30</v>
      </c>
      <c r="N1219" t="s">
        <v>49</v>
      </c>
      <c r="O1219" t="s">
        <v>43</v>
      </c>
      <c r="P1219">
        <v>1</v>
      </c>
      <c r="Q1219">
        <v>1557.08</v>
      </c>
      <c r="R1219">
        <v>5</v>
      </c>
      <c r="S1219">
        <v>1479.23</v>
      </c>
      <c r="T1219">
        <v>1256.58</v>
      </c>
      <c r="U1219">
        <v>285.47000000000003</v>
      </c>
      <c r="V1219" s="10">
        <f>(raw_data[[#This Row],[Profit]] / (raw_data[[#This Row],[Unit_Price]]* raw_data[[#This Row],[Quantity_Sold]]))</f>
        <v>0.18333675854805151</v>
      </c>
      <c r="W1219">
        <v>178</v>
      </c>
      <c r="X1219" t="s">
        <v>33</v>
      </c>
      <c r="Y1219" t="s">
        <v>34</v>
      </c>
      <c r="Z1219">
        <v>44.52</v>
      </c>
      <c r="AA1219">
        <v>4</v>
      </c>
    </row>
    <row r="1220" spans="1:27" x14ac:dyDescent="0.3">
      <c r="A1220" t="s">
        <v>3713</v>
      </c>
      <c r="B1220" s="1">
        <v>45762</v>
      </c>
      <c r="C1220" s="1" t="str">
        <f>TEXT(raw_data[[#This Row],[Order_Date]], "mmm")</f>
        <v>Apr</v>
      </c>
      <c r="D1220" s="1">
        <v>45766</v>
      </c>
      <c r="E1220" s="6">
        <f>raw_data[[#This Row],[Ship_Date]]-raw_data[[#This Row],[Order_Date]]</f>
        <v>4</v>
      </c>
      <c r="F1220" s="6" t="str">
        <f>IF(raw_data[[#This Row],[Delivery_Days]] &lt;= 5, "On Time", "Late")</f>
        <v>On Time</v>
      </c>
      <c r="G1220" t="s">
        <v>3714</v>
      </c>
      <c r="H1220" t="s">
        <v>3715</v>
      </c>
      <c r="I1220" t="s">
        <v>62</v>
      </c>
      <c r="J1220" t="s">
        <v>39</v>
      </c>
      <c r="K1220" t="s">
        <v>40</v>
      </c>
      <c r="L1220" t="s">
        <v>69</v>
      </c>
      <c r="M1220" t="s">
        <v>70</v>
      </c>
      <c r="N1220" t="s">
        <v>49</v>
      </c>
      <c r="O1220" t="s">
        <v>83</v>
      </c>
      <c r="P1220">
        <v>5</v>
      </c>
      <c r="Q1220">
        <v>190.42</v>
      </c>
      <c r="R1220">
        <v>20</v>
      </c>
      <c r="S1220">
        <v>761.68</v>
      </c>
      <c r="T1220">
        <v>166.23</v>
      </c>
      <c r="U1220">
        <v>96.76</v>
      </c>
      <c r="V1220" s="10">
        <f>(raw_data[[#This Row],[Profit]] / (raw_data[[#This Row],[Unit_Price]]* raw_data[[#This Row],[Quantity_Sold]]))</f>
        <v>0.10162798025417499</v>
      </c>
      <c r="W1220">
        <v>183</v>
      </c>
      <c r="X1220" t="s">
        <v>51</v>
      </c>
      <c r="Y1220" t="s">
        <v>34</v>
      </c>
      <c r="Z1220">
        <v>45.92</v>
      </c>
      <c r="AA1220">
        <v>5</v>
      </c>
    </row>
    <row r="1221" spans="1:27" x14ac:dyDescent="0.3">
      <c r="A1221" t="s">
        <v>3716</v>
      </c>
      <c r="B1221" s="1">
        <v>45454</v>
      </c>
      <c r="C1221" s="1" t="str">
        <f>TEXT(raw_data[[#This Row],[Order_Date]], "mmm")</f>
        <v>Jun</v>
      </c>
      <c r="D1221" s="1">
        <v>45462</v>
      </c>
      <c r="E1221" s="6">
        <f>raw_data[[#This Row],[Ship_Date]]-raw_data[[#This Row],[Order_Date]]</f>
        <v>8</v>
      </c>
      <c r="F1221" s="6" t="str">
        <f>IF(raw_data[[#This Row],[Delivery_Days]] &lt;= 5, "On Time", "Late")</f>
        <v>Late</v>
      </c>
      <c r="G1221" t="s">
        <v>3717</v>
      </c>
      <c r="H1221" t="s">
        <v>3718</v>
      </c>
      <c r="I1221" t="s">
        <v>26</v>
      </c>
      <c r="J1221" t="s">
        <v>94</v>
      </c>
      <c r="K1221" t="s">
        <v>28</v>
      </c>
      <c r="L1221" t="s">
        <v>41</v>
      </c>
      <c r="M1221" t="s">
        <v>58</v>
      </c>
      <c r="N1221" t="s">
        <v>49</v>
      </c>
      <c r="O1221" t="s">
        <v>50</v>
      </c>
      <c r="P1221">
        <v>2</v>
      </c>
      <c r="Q1221">
        <v>754.62</v>
      </c>
      <c r="R1221">
        <v>0</v>
      </c>
      <c r="S1221">
        <v>1509.24</v>
      </c>
      <c r="T1221">
        <v>466.2</v>
      </c>
      <c r="U1221">
        <v>576.84</v>
      </c>
      <c r="V1221" s="10">
        <f>(raw_data[[#This Row],[Profit]] / (raw_data[[#This Row],[Unit_Price]]* raw_data[[#This Row],[Quantity_Sold]]))</f>
        <v>0.38220561342132464</v>
      </c>
      <c r="W1221">
        <v>292</v>
      </c>
      <c r="X1221" t="s">
        <v>51</v>
      </c>
      <c r="Y1221" t="s">
        <v>52</v>
      </c>
      <c r="Z1221">
        <v>7.65</v>
      </c>
      <c r="AA1221">
        <v>5</v>
      </c>
    </row>
    <row r="1222" spans="1:27" x14ac:dyDescent="0.3">
      <c r="A1222" t="s">
        <v>3719</v>
      </c>
      <c r="B1222" s="1">
        <v>45335</v>
      </c>
      <c r="C1222" s="1" t="str">
        <f>TEXT(raw_data[[#This Row],[Order_Date]], "mmm")</f>
        <v>Feb</v>
      </c>
      <c r="D1222" s="1">
        <v>45338</v>
      </c>
      <c r="E1222" s="6">
        <f>raw_data[[#This Row],[Ship_Date]]-raw_data[[#This Row],[Order_Date]]</f>
        <v>3</v>
      </c>
      <c r="F1222" s="6" t="str">
        <f>IF(raw_data[[#This Row],[Delivery_Days]] &lt;= 5, "On Time", "Late")</f>
        <v>On Time</v>
      </c>
      <c r="G1222" t="s">
        <v>3720</v>
      </c>
      <c r="H1222" t="s">
        <v>3721</v>
      </c>
      <c r="I1222" t="s">
        <v>38</v>
      </c>
      <c r="J1222" t="s">
        <v>68</v>
      </c>
      <c r="K1222" t="s">
        <v>57</v>
      </c>
      <c r="L1222" t="s">
        <v>75</v>
      </c>
      <c r="M1222" t="s">
        <v>150</v>
      </c>
      <c r="N1222" t="s">
        <v>49</v>
      </c>
      <c r="O1222" t="s">
        <v>83</v>
      </c>
      <c r="P1222">
        <v>4</v>
      </c>
      <c r="Q1222">
        <v>562.4</v>
      </c>
      <c r="R1222">
        <v>15</v>
      </c>
      <c r="S1222">
        <v>1912.16</v>
      </c>
      <c r="T1222">
        <v>421.96</v>
      </c>
      <c r="U1222">
        <v>477.5</v>
      </c>
      <c r="V1222" s="10">
        <f>(raw_data[[#This Row],[Profit]] / (raw_data[[#This Row],[Unit_Price]]* raw_data[[#This Row],[Quantity_Sold]]))</f>
        <v>0.21225995732574682</v>
      </c>
      <c r="W1222">
        <v>434</v>
      </c>
      <c r="X1222" t="s">
        <v>51</v>
      </c>
      <c r="Y1222" t="s">
        <v>79</v>
      </c>
      <c r="Z1222">
        <v>31.15</v>
      </c>
      <c r="AA1222">
        <v>3</v>
      </c>
    </row>
    <row r="1223" spans="1:27" x14ac:dyDescent="0.3">
      <c r="A1223" t="s">
        <v>3722</v>
      </c>
      <c r="B1223" s="1">
        <v>45550</v>
      </c>
      <c r="C1223" s="1" t="str">
        <f>TEXT(raw_data[[#This Row],[Order_Date]], "mmm")</f>
        <v>Sep</v>
      </c>
      <c r="D1223" s="1">
        <v>45553</v>
      </c>
      <c r="E1223" s="6">
        <f>raw_data[[#This Row],[Ship_Date]]-raw_data[[#This Row],[Order_Date]]</f>
        <v>3</v>
      </c>
      <c r="F1223" s="6" t="str">
        <f>IF(raw_data[[#This Row],[Delivery_Days]] &lt;= 5, "On Time", "Late")</f>
        <v>On Time</v>
      </c>
      <c r="G1223" t="s">
        <v>3723</v>
      </c>
      <c r="H1223" t="s">
        <v>3724</v>
      </c>
      <c r="I1223" t="s">
        <v>62</v>
      </c>
      <c r="J1223" t="s">
        <v>56</v>
      </c>
      <c r="K1223" t="s">
        <v>57</v>
      </c>
      <c r="L1223" t="s">
        <v>29</v>
      </c>
      <c r="M1223" t="s">
        <v>58</v>
      </c>
      <c r="N1223" t="s">
        <v>31</v>
      </c>
      <c r="O1223" t="s">
        <v>32</v>
      </c>
      <c r="P1223">
        <v>8</v>
      </c>
      <c r="Q1223">
        <v>815.63</v>
      </c>
      <c r="R1223">
        <v>15</v>
      </c>
      <c r="S1223">
        <v>5546.28</v>
      </c>
      <c r="T1223">
        <v>675.04</v>
      </c>
      <c r="U1223">
        <v>956.01</v>
      </c>
      <c r="V1223" s="10">
        <f>(raw_data[[#This Row],[Profit]] / (raw_data[[#This Row],[Unit_Price]]* raw_data[[#This Row],[Quantity_Sold]]))</f>
        <v>0.14651404435834875</v>
      </c>
      <c r="W1223">
        <v>111</v>
      </c>
      <c r="X1223" t="s">
        <v>33</v>
      </c>
      <c r="Y1223" t="s">
        <v>52</v>
      </c>
      <c r="Z1223">
        <v>20.66</v>
      </c>
      <c r="AA1223">
        <v>1</v>
      </c>
    </row>
    <row r="1224" spans="1:27" x14ac:dyDescent="0.3">
      <c r="A1224" t="s">
        <v>3725</v>
      </c>
      <c r="B1224" s="1">
        <v>45316</v>
      </c>
      <c r="C1224" s="1" t="str">
        <f>TEXT(raw_data[[#This Row],[Order_Date]], "mmm")</f>
        <v>Jan</v>
      </c>
      <c r="D1224" s="1">
        <v>45323</v>
      </c>
      <c r="E1224" s="6">
        <f>raw_data[[#This Row],[Ship_Date]]-raw_data[[#This Row],[Order_Date]]</f>
        <v>7</v>
      </c>
      <c r="F1224" s="6" t="str">
        <f>IF(raw_data[[#This Row],[Delivery_Days]] &lt;= 5, "On Time", "Late")</f>
        <v>Late</v>
      </c>
      <c r="G1224" t="s">
        <v>3726</v>
      </c>
      <c r="H1224" t="s">
        <v>3727</v>
      </c>
      <c r="I1224" t="s">
        <v>38</v>
      </c>
      <c r="J1224" t="s">
        <v>27</v>
      </c>
      <c r="K1224" t="s">
        <v>28</v>
      </c>
      <c r="L1224" t="s">
        <v>75</v>
      </c>
      <c r="M1224" t="s">
        <v>137</v>
      </c>
      <c r="N1224" t="s">
        <v>31</v>
      </c>
      <c r="O1224" t="s">
        <v>32</v>
      </c>
      <c r="P1224">
        <v>6</v>
      </c>
      <c r="Q1224">
        <v>1971.47</v>
      </c>
      <c r="R1224">
        <v>10</v>
      </c>
      <c r="S1224">
        <v>10645.94</v>
      </c>
      <c r="T1224">
        <v>1259.77</v>
      </c>
      <c r="U1224">
        <v>3843.18</v>
      </c>
      <c r="V1224" s="10">
        <f>(raw_data[[#This Row],[Profit]] / (raw_data[[#This Row],[Unit_Price]]* raw_data[[#This Row],[Quantity_Sold]]))</f>
        <v>0.32489969413686232</v>
      </c>
      <c r="W1224">
        <v>235</v>
      </c>
      <c r="X1224" t="s">
        <v>51</v>
      </c>
      <c r="Y1224" t="s">
        <v>34</v>
      </c>
      <c r="Z1224">
        <v>31.2</v>
      </c>
      <c r="AA1224">
        <v>2</v>
      </c>
    </row>
    <row r="1225" spans="1:27" x14ac:dyDescent="0.3">
      <c r="A1225" t="s">
        <v>3728</v>
      </c>
      <c r="B1225" s="1">
        <v>45767</v>
      </c>
      <c r="C1225" s="1" t="str">
        <f>TEXT(raw_data[[#This Row],[Order_Date]], "mmm")</f>
        <v>Apr</v>
      </c>
      <c r="D1225" s="1">
        <v>45768</v>
      </c>
      <c r="E1225" s="6">
        <f>raw_data[[#This Row],[Ship_Date]]-raw_data[[#This Row],[Order_Date]]</f>
        <v>1</v>
      </c>
      <c r="F1225" s="6" t="str">
        <f>IF(raw_data[[#This Row],[Delivery_Days]] &lt;= 5, "On Time", "Late")</f>
        <v>On Time</v>
      </c>
      <c r="G1225" t="s">
        <v>3729</v>
      </c>
      <c r="H1225" t="s">
        <v>3730</v>
      </c>
      <c r="I1225" t="s">
        <v>26</v>
      </c>
      <c r="J1225" t="s">
        <v>90</v>
      </c>
      <c r="K1225" t="s">
        <v>40</v>
      </c>
      <c r="L1225" t="s">
        <v>41</v>
      </c>
      <c r="M1225" t="s">
        <v>137</v>
      </c>
      <c r="N1225" t="s">
        <v>31</v>
      </c>
      <c r="O1225" t="s">
        <v>32</v>
      </c>
      <c r="P1225">
        <v>2</v>
      </c>
      <c r="Q1225">
        <v>650.04</v>
      </c>
      <c r="R1225">
        <v>0</v>
      </c>
      <c r="S1225">
        <v>1300.08</v>
      </c>
      <c r="T1225">
        <v>392.99</v>
      </c>
      <c r="U1225">
        <v>514.1</v>
      </c>
      <c r="V1225" s="10">
        <f>(raw_data[[#This Row],[Profit]] / (raw_data[[#This Row],[Unit_Price]]* raw_data[[#This Row],[Quantity_Sold]]))</f>
        <v>0.39543720386437764</v>
      </c>
      <c r="W1225">
        <v>182</v>
      </c>
      <c r="X1225" t="s">
        <v>33</v>
      </c>
      <c r="Y1225" t="s">
        <v>34</v>
      </c>
      <c r="Z1225">
        <v>33.67</v>
      </c>
      <c r="AA1225">
        <v>5</v>
      </c>
    </row>
    <row r="1226" spans="1:27" x14ac:dyDescent="0.3">
      <c r="A1226" t="s">
        <v>3731</v>
      </c>
      <c r="B1226" s="1">
        <v>45645</v>
      </c>
      <c r="C1226" s="1" t="str">
        <f>TEXT(raw_data[[#This Row],[Order_Date]], "mmm")</f>
        <v>Dec</v>
      </c>
      <c r="D1226" s="1">
        <v>45653</v>
      </c>
      <c r="E1226" s="6">
        <f>raw_data[[#This Row],[Ship_Date]]-raw_data[[#This Row],[Order_Date]]</f>
        <v>8</v>
      </c>
      <c r="F1226" s="6" t="str">
        <f>IF(raw_data[[#This Row],[Delivery_Days]] &lt;= 5, "On Time", "Late")</f>
        <v>Late</v>
      </c>
      <c r="G1226" t="s">
        <v>3732</v>
      </c>
      <c r="H1226" t="s">
        <v>2738</v>
      </c>
      <c r="I1226" t="s">
        <v>38</v>
      </c>
      <c r="J1226" t="s">
        <v>68</v>
      </c>
      <c r="K1226" t="s">
        <v>57</v>
      </c>
      <c r="L1226" t="s">
        <v>69</v>
      </c>
      <c r="M1226" t="s">
        <v>137</v>
      </c>
      <c r="N1226" t="s">
        <v>49</v>
      </c>
      <c r="O1226" t="s">
        <v>83</v>
      </c>
      <c r="P1226">
        <v>2</v>
      </c>
      <c r="Q1226">
        <v>77.19</v>
      </c>
      <c r="R1226">
        <v>0</v>
      </c>
      <c r="S1226">
        <v>154.38</v>
      </c>
      <c r="T1226">
        <v>55.21</v>
      </c>
      <c r="U1226">
        <v>43.96</v>
      </c>
      <c r="V1226" s="10">
        <f>(raw_data[[#This Row],[Profit]] / (raw_data[[#This Row],[Unit_Price]]* raw_data[[#This Row],[Quantity_Sold]]))</f>
        <v>0.28475191086928359</v>
      </c>
      <c r="W1226">
        <v>474</v>
      </c>
      <c r="X1226" t="s">
        <v>33</v>
      </c>
      <c r="Y1226" t="s">
        <v>79</v>
      </c>
      <c r="Z1226">
        <v>45.34</v>
      </c>
      <c r="AA1226">
        <v>3</v>
      </c>
    </row>
    <row r="1227" spans="1:27" x14ac:dyDescent="0.3">
      <c r="A1227" t="s">
        <v>3733</v>
      </c>
      <c r="B1227" s="1">
        <v>45696</v>
      </c>
      <c r="C1227" s="1" t="str">
        <f>TEXT(raw_data[[#This Row],[Order_Date]], "mmm")</f>
        <v>Feb</v>
      </c>
      <c r="D1227" s="1">
        <v>45706</v>
      </c>
      <c r="E1227" s="6">
        <f>raw_data[[#This Row],[Ship_Date]]-raw_data[[#This Row],[Order_Date]]</f>
        <v>10</v>
      </c>
      <c r="F1227" s="6" t="str">
        <f>IF(raw_data[[#This Row],[Delivery_Days]] &lt;= 5, "On Time", "Late")</f>
        <v>Late</v>
      </c>
      <c r="G1227" t="s">
        <v>3734</v>
      </c>
      <c r="H1227" t="s">
        <v>3735</v>
      </c>
      <c r="I1227" t="s">
        <v>38</v>
      </c>
      <c r="J1227" t="s">
        <v>98</v>
      </c>
      <c r="K1227" t="s">
        <v>40</v>
      </c>
      <c r="L1227" t="s">
        <v>69</v>
      </c>
      <c r="M1227" t="s">
        <v>64</v>
      </c>
      <c r="N1227" t="s">
        <v>49</v>
      </c>
      <c r="O1227" t="s">
        <v>71</v>
      </c>
      <c r="P1227">
        <v>9</v>
      </c>
      <c r="Q1227">
        <v>1135.1400000000001</v>
      </c>
      <c r="R1227">
        <v>15</v>
      </c>
      <c r="S1227">
        <v>8683.82</v>
      </c>
      <c r="T1227">
        <v>791.17</v>
      </c>
      <c r="U1227">
        <v>2631.37</v>
      </c>
      <c r="V1227" s="10">
        <f>(raw_data[[#This Row],[Profit]] / (raw_data[[#This Row],[Unit_Price]]* raw_data[[#This Row],[Quantity_Sold]]))</f>
        <v>0.25756685910499533</v>
      </c>
      <c r="W1227">
        <v>303</v>
      </c>
      <c r="X1227" t="s">
        <v>51</v>
      </c>
      <c r="Y1227" t="s">
        <v>79</v>
      </c>
      <c r="Z1227">
        <v>12.54</v>
      </c>
      <c r="AA1227">
        <v>1</v>
      </c>
    </row>
    <row r="1228" spans="1:27" x14ac:dyDescent="0.3">
      <c r="A1228" t="s">
        <v>3736</v>
      </c>
      <c r="B1228" s="1">
        <v>45706</v>
      </c>
      <c r="C1228" s="1" t="str">
        <f>TEXT(raw_data[[#This Row],[Order_Date]], "mmm")</f>
        <v>Feb</v>
      </c>
      <c r="D1228" s="1">
        <v>45709</v>
      </c>
      <c r="E1228" s="6">
        <f>raw_data[[#This Row],[Ship_Date]]-raw_data[[#This Row],[Order_Date]]</f>
        <v>3</v>
      </c>
      <c r="F1228" s="6" t="str">
        <f>IF(raw_data[[#This Row],[Delivery_Days]] &lt;= 5, "On Time", "Late")</f>
        <v>On Time</v>
      </c>
      <c r="G1228" t="s">
        <v>3737</v>
      </c>
      <c r="H1228" t="s">
        <v>3738</v>
      </c>
      <c r="I1228" t="s">
        <v>47</v>
      </c>
      <c r="J1228" t="s">
        <v>56</v>
      </c>
      <c r="K1228" t="s">
        <v>57</v>
      </c>
      <c r="L1228" t="s">
        <v>41</v>
      </c>
      <c r="M1228" t="s">
        <v>48</v>
      </c>
      <c r="N1228" t="s">
        <v>31</v>
      </c>
      <c r="O1228" t="s">
        <v>43</v>
      </c>
      <c r="P1228">
        <v>3</v>
      </c>
      <c r="Q1228">
        <v>1358.52</v>
      </c>
      <c r="R1228">
        <v>0</v>
      </c>
      <c r="S1228">
        <v>4075.56</v>
      </c>
      <c r="T1228">
        <v>1175.69</v>
      </c>
      <c r="U1228">
        <v>548.49</v>
      </c>
      <c r="V1228" s="10">
        <f>(raw_data[[#This Row],[Profit]] / (raw_data[[#This Row],[Unit_Price]]* raw_data[[#This Row],[Quantity_Sold]]))</f>
        <v>0.13458027853840945</v>
      </c>
      <c r="W1228">
        <v>266</v>
      </c>
      <c r="X1228" t="s">
        <v>33</v>
      </c>
      <c r="Y1228" t="s">
        <v>34</v>
      </c>
      <c r="Z1228">
        <v>16.510000000000002</v>
      </c>
      <c r="AA1228">
        <v>4</v>
      </c>
    </row>
    <row r="1229" spans="1:27" x14ac:dyDescent="0.3">
      <c r="A1229" t="s">
        <v>3739</v>
      </c>
      <c r="B1229" s="1">
        <v>45842</v>
      </c>
      <c r="C1229" s="1" t="str">
        <f>TEXT(raw_data[[#This Row],[Order_Date]], "mmm")</f>
        <v>Jul</v>
      </c>
      <c r="D1229" s="1">
        <v>45845</v>
      </c>
      <c r="E1229" s="6">
        <f>raw_data[[#This Row],[Ship_Date]]-raw_data[[#This Row],[Order_Date]]</f>
        <v>3</v>
      </c>
      <c r="F1229" s="6" t="str">
        <f>IF(raw_data[[#This Row],[Delivery_Days]] &lt;= 5, "On Time", "Late")</f>
        <v>On Time</v>
      </c>
      <c r="G1229" t="s">
        <v>3740</v>
      </c>
      <c r="H1229" t="s">
        <v>3741</v>
      </c>
      <c r="I1229" t="s">
        <v>38</v>
      </c>
      <c r="J1229" t="s">
        <v>39</v>
      </c>
      <c r="K1229" t="s">
        <v>40</v>
      </c>
      <c r="L1229" t="s">
        <v>41</v>
      </c>
      <c r="M1229" t="s">
        <v>58</v>
      </c>
      <c r="N1229" t="s">
        <v>49</v>
      </c>
      <c r="O1229" t="s">
        <v>71</v>
      </c>
      <c r="P1229">
        <v>2</v>
      </c>
      <c r="Q1229">
        <v>1819.3</v>
      </c>
      <c r="R1229">
        <v>0</v>
      </c>
      <c r="S1229">
        <v>3638.6</v>
      </c>
      <c r="T1229">
        <v>1528.84</v>
      </c>
      <c r="U1229">
        <v>580.91999999999996</v>
      </c>
      <c r="V1229" s="10">
        <f>(raw_data[[#This Row],[Profit]] / (raw_data[[#This Row],[Unit_Price]]* raw_data[[#This Row],[Quantity_Sold]]))</f>
        <v>0.15965481229044137</v>
      </c>
      <c r="W1229">
        <v>96</v>
      </c>
      <c r="X1229" t="s">
        <v>51</v>
      </c>
      <c r="Y1229" t="s">
        <v>52</v>
      </c>
      <c r="Z1229">
        <v>48.08</v>
      </c>
      <c r="AA1229">
        <v>1</v>
      </c>
    </row>
    <row r="1230" spans="1:27" x14ac:dyDescent="0.3">
      <c r="A1230" t="s">
        <v>3742</v>
      </c>
      <c r="B1230" s="1">
        <v>45665</v>
      </c>
      <c r="C1230" s="1" t="str">
        <f>TEXT(raw_data[[#This Row],[Order_Date]], "mmm")</f>
        <v>Jan</v>
      </c>
      <c r="D1230" s="1">
        <v>45673</v>
      </c>
      <c r="E1230" s="6">
        <f>raw_data[[#This Row],[Ship_Date]]-raw_data[[#This Row],[Order_Date]]</f>
        <v>8</v>
      </c>
      <c r="F1230" s="6" t="str">
        <f>IF(raw_data[[#This Row],[Delivery_Days]] &lt;= 5, "On Time", "Late")</f>
        <v>Late</v>
      </c>
      <c r="G1230" t="s">
        <v>3743</v>
      </c>
      <c r="H1230" t="s">
        <v>3744</v>
      </c>
      <c r="I1230" t="s">
        <v>26</v>
      </c>
      <c r="J1230" t="s">
        <v>90</v>
      </c>
      <c r="K1230" t="s">
        <v>40</v>
      </c>
      <c r="L1230" t="s">
        <v>29</v>
      </c>
      <c r="M1230" t="s">
        <v>117</v>
      </c>
      <c r="N1230" t="s">
        <v>31</v>
      </c>
      <c r="O1230" t="s">
        <v>83</v>
      </c>
      <c r="P1230">
        <v>9</v>
      </c>
      <c r="Q1230">
        <v>1818.46</v>
      </c>
      <c r="R1230">
        <v>0</v>
      </c>
      <c r="S1230">
        <v>16366.14</v>
      </c>
      <c r="T1230">
        <v>1375.99</v>
      </c>
      <c r="U1230">
        <v>3982.23</v>
      </c>
      <c r="V1230" s="10">
        <f>(raw_data[[#This Row],[Profit]] / (raw_data[[#This Row],[Unit_Price]]* raw_data[[#This Row],[Quantity_Sold]]))</f>
        <v>0.24332127184540767</v>
      </c>
      <c r="W1230">
        <v>48</v>
      </c>
      <c r="X1230" t="s">
        <v>51</v>
      </c>
      <c r="Y1230" t="s">
        <v>34</v>
      </c>
      <c r="Z1230">
        <v>39.78</v>
      </c>
      <c r="AA1230">
        <v>5</v>
      </c>
    </row>
    <row r="1231" spans="1:27" x14ac:dyDescent="0.3">
      <c r="A1231" t="s">
        <v>3745</v>
      </c>
      <c r="B1231" s="1">
        <v>45276</v>
      </c>
      <c r="C1231" s="1" t="str">
        <f>TEXT(raw_data[[#This Row],[Order_Date]], "mmm")</f>
        <v>Dec</v>
      </c>
      <c r="D1231" s="1">
        <v>45286</v>
      </c>
      <c r="E1231" s="6">
        <f>raw_data[[#This Row],[Ship_Date]]-raw_data[[#This Row],[Order_Date]]</f>
        <v>10</v>
      </c>
      <c r="F1231" s="6" t="str">
        <f>IF(raw_data[[#This Row],[Delivery_Days]] &lt;= 5, "On Time", "Late")</f>
        <v>Late</v>
      </c>
      <c r="G1231" t="s">
        <v>3746</v>
      </c>
      <c r="H1231" t="s">
        <v>3747</v>
      </c>
      <c r="I1231" t="s">
        <v>62</v>
      </c>
      <c r="J1231" t="s">
        <v>68</v>
      </c>
      <c r="K1231" t="s">
        <v>57</v>
      </c>
      <c r="L1231" t="s">
        <v>41</v>
      </c>
      <c r="M1231" t="s">
        <v>42</v>
      </c>
      <c r="N1231" t="s">
        <v>31</v>
      </c>
      <c r="O1231" t="s">
        <v>50</v>
      </c>
      <c r="P1231">
        <v>9</v>
      </c>
      <c r="Q1231">
        <v>774.29</v>
      </c>
      <c r="R1231">
        <v>20</v>
      </c>
      <c r="S1231">
        <v>5574.89</v>
      </c>
      <c r="T1231">
        <v>483.52</v>
      </c>
      <c r="U1231">
        <v>2093.54</v>
      </c>
      <c r="V1231" s="10">
        <f>(raw_data[[#This Row],[Profit]] / (raw_data[[#This Row],[Unit_Price]]* raw_data[[#This Row],[Quantity_Sold]]))</f>
        <v>0.3004243313946397</v>
      </c>
      <c r="W1231">
        <v>85</v>
      </c>
      <c r="X1231" t="s">
        <v>33</v>
      </c>
      <c r="Y1231" t="s">
        <v>79</v>
      </c>
      <c r="Z1231">
        <v>30.02</v>
      </c>
      <c r="AA1231">
        <v>1</v>
      </c>
    </row>
    <row r="1232" spans="1:27" x14ac:dyDescent="0.3">
      <c r="A1232" t="s">
        <v>3748</v>
      </c>
      <c r="B1232" s="1">
        <v>45275</v>
      </c>
      <c r="C1232" s="1" t="str">
        <f>TEXT(raw_data[[#This Row],[Order_Date]], "mmm")</f>
        <v>Dec</v>
      </c>
      <c r="D1232" s="1">
        <v>45282</v>
      </c>
      <c r="E1232" s="6">
        <f>raw_data[[#This Row],[Ship_Date]]-raw_data[[#This Row],[Order_Date]]</f>
        <v>7</v>
      </c>
      <c r="F1232" s="6" t="str">
        <f>IF(raw_data[[#This Row],[Delivery_Days]] &lt;= 5, "On Time", "Late")</f>
        <v>Late</v>
      </c>
      <c r="G1232" t="s">
        <v>3749</v>
      </c>
      <c r="H1232" t="s">
        <v>3750</v>
      </c>
      <c r="I1232" t="s">
        <v>38</v>
      </c>
      <c r="J1232" t="s">
        <v>39</v>
      </c>
      <c r="K1232" t="s">
        <v>40</v>
      </c>
      <c r="L1232" t="s">
        <v>69</v>
      </c>
      <c r="M1232" t="s">
        <v>137</v>
      </c>
      <c r="N1232" t="s">
        <v>31</v>
      </c>
      <c r="O1232" t="s">
        <v>71</v>
      </c>
      <c r="P1232">
        <v>10</v>
      </c>
      <c r="Q1232">
        <v>983.56</v>
      </c>
      <c r="R1232">
        <v>5</v>
      </c>
      <c r="S1232">
        <v>9343.82</v>
      </c>
      <c r="T1232">
        <v>609.96</v>
      </c>
      <c r="U1232">
        <v>3549.2</v>
      </c>
      <c r="V1232" s="10">
        <f>(raw_data[[#This Row],[Profit]] / (raw_data[[#This Row],[Unit_Price]]* raw_data[[#This Row],[Quantity_Sold]]))</f>
        <v>0.36085241368091425</v>
      </c>
      <c r="W1232">
        <v>411</v>
      </c>
      <c r="X1232" t="s">
        <v>51</v>
      </c>
      <c r="Y1232" t="s">
        <v>79</v>
      </c>
      <c r="Z1232">
        <v>48.27</v>
      </c>
      <c r="AA1232">
        <v>3</v>
      </c>
    </row>
    <row r="1233" spans="1:27" x14ac:dyDescent="0.3">
      <c r="A1233" t="s">
        <v>3751</v>
      </c>
      <c r="B1233" s="1">
        <v>45917</v>
      </c>
      <c r="C1233" s="1" t="str">
        <f>TEXT(raw_data[[#This Row],[Order_Date]], "mmm")</f>
        <v>Sep</v>
      </c>
      <c r="D1233" s="1">
        <v>45920</v>
      </c>
      <c r="E1233" s="6">
        <f>raw_data[[#This Row],[Ship_Date]]-raw_data[[#This Row],[Order_Date]]</f>
        <v>3</v>
      </c>
      <c r="F1233" s="6" t="str">
        <f>IF(raw_data[[#This Row],[Delivery_Days]] &lt;= 5, "On Time", "Late")</f>
        <v>On Time</v>
      </c>
      <c r="G1233" t="s">
        <v>3752</v>
      </c>
      <c r="H1233" t="s">
        <v>3753</v>
      </c>
      <c r="I1233" t="s">
        <v>38</v>
      </c>
      <c r="J1233" t="s">
        <v>39</v>
      </c>
      <c r="K1233" t="s">
        <v>40</v>
      </c>
      <c r="L1233" t="s">
        <v>29</v>
      </c>
      <c r="M1233" t="s">
        <v>42</v>
      </c>
      <c r="N1233" t="s">
        <v>31</v>
      </c>
      <c r="O1233" t="s">
        <v>83</v>
      </c>
      <c r="P1233">
        <v>8</v>
      </c>
      <c r="Q1233">
        <v>319.3</v>
      </c>
      <c r="R1233">
        <v>5</v>
      </c>
      <c r="S1233">
        <v>2426.6799999999998</v>
      </c>
      <c r="T1233">
        <v>191.7</v>
      </c>
      <c r="U1233">
        <v>969.76</v>
      </c>
      <c r="V1233" s="10">
        <f>(raw_data[[#This Row],[Profit]] / (raw_data[[#This Row],[Unit_Price]]* raw_data[[#This Row],[Quantity_Sold]]))</f>
        <v>0.37964296899467581</v>
      </c>
      <c r="W1233">
        <v>65</v>
      </c>
      <c r="X1233" t="s">
        <v>33</v>
      </c>
      <c r="Y1233" t="s">
        <v>34</v>
      </c>
      <c r="Z1233">
        <v>34.81</v>
      </c>
      <c r="AA1233">
        <v>2</v>
      </c>
    </row>
    <row r="1234" spans="1:27" x14ac:dyDescent="0.3">
      <c r="A1234" t="s">
        <v>3754</v>
      </c>
      <c r="B1234" s="1">
        <v>45692</v>
      </c>
      <c r="C1234" s="1" t="str">
        <f>TEXT(raw_data[[#This Row],[Order_Date]], "mmm")</f>
        <v>Feb</v>
      </c>
      <c r="D1234" s="1">
        <v>45695</v>
      </c>
      <c r="E1234" s="6">
        <f>raw_data[[#This Row],[Ship_Date]]-raw_data[[#This Row],[Order_Date]]</f>
        <v>3</v>
      </c>
      <c r="F1234" s="6" t="str">
        <f>IF(raw_data[[#This Row],[Delivery_Days]] &lt;= 5, "On Time", "Late")</f>
        <v>On Time</v>
      </c>
      <c r="G1234" t="s">
        <v>3755</v>
      </c>
      <c r="H1234" t="s">
        <v>3756</v>
      </c>
      <c r="I1234" t="s">
        <v>26</v>
      </c>
      <c r="J1234" t="s">
        <v>39</v>
      </c>
      <c r="K1234" t="s">
        <v>40</v>
      </c>
      <c r="L1234" t="s">
        <v>69</v>
      </c>
      <c r="M1234" t="s">
        <v>70</v>
      </c>
      <c r="N1234" t="s">
        <v>49</v>
      </c>
      <c r="O1234" t="s">
        <v>50</v>
      </c>
      <c r="P1234">
        <v>8</v>
      </c>
      <c r="Q1234">
        <v>590.98</v>
      </c>
      <c r="R1234">
        <v>10</v>
      </c>
      <c r="S1234">
        <v>4255.0600000000004</v>
      </c>
      <c r="T1234">
        <v>470.69</v>
      </c>
      <c r="U1234">
        <v>866.09</v>
      </c>
      <c r="V1234" s="10">
        <f>(raw_data[[#This Row],[Profit]] / (raw_data[[#This Row],[Unit_Price]]* raw_data[[#This Row],[Quantity_Sold]]))</f>
        <v>0.18318936343023454</v>
      </c>
      <c r="W1234">
        <v>498</v>
      </c>
      <c r="X1234" t="s">
        <v>51</v>
      </c>
      <c r="Y1234" t="s">
        <v>52</v>
      </c>
      <c r="Z1234">
        <v>32.11</v>
      </c>
      <c r="AA1234">
        <v>2</v>
      </c>
    </row>
    <row r="1235" spans="1:27" x14ac:dyDescent="0.3">
      <c r="A1235" t="s">
        <v>3757</v>
      </c>
      <c r="B1235" s="1">
        <v>45618</v>
      </c>
      <c r="C1235" s="1" t="str">
        <f>TEXT(raw_data[[#This Row],[Order_Date]], "mmm")</f>
        <v>Nov</v>
      </c>
      <c r="D1235" s="1">
        <v>45621</v>
      </c>
      <c r="E1235" s="6">
        <f>raw_data[[#This Row],[Ship_Date]]-raw_data[[#This Row],[Order_Date]]</f>
        <v>3</v>
      </c>
      <c r="F1235" s="6" t="str">
        <f>IF(raw_data[[#This Row],[Delivery_Days]] &lt;= 5, "On Time", "Late")</f>
        <v>On Time</v>
      </c>
      <c r="G1235" t="s">
        <v>3758</v>
      </c>
      <c r="H1235" t="s">
        <v>3759</v>
      </c>
      <c r="I1235" t="s">
        <v>38</v>
      </c>
      <c r="J1235" t="s">
        <v>39</v>
      </c>
      <c r="K1235" t="s">
        <v>40</v>
      </c>
      <c r="L1235" t="s">
        <v>41</v>
      </c>
      <c r="M1235" t="s">
        <v>58</v>
      </c>
      <c r="N1235" t="s">
        <v>49</v>
      </c>
      <c r="O1235" t="s">
        <v>71</v>
      </c>
      <c r="P1235">
        <v>4</v>
      </c>
      <c r="Q1235">
        <v>298.77999999999997</v>
      </c>
      <c r="R1235">
        <v>0</v>
      </c>
      <c r="S1235">
        <v>1195.1199999999999</v>
      </c>
      <c r="T1235">
        <v>204.1</v>
      </c>
      <c r="U1235">
        <v>378.72</v>
      </c>
      <c r="V1235" s="10">
        <f>(raw_data[[#This Row],[Profit]] / (raw_data[[#This Row],[Unit_Price]]* raw_data[[#This Row],[Quantity_Sold]]))</f>
        <v>0.3168886806345807</v>
      </c>
      <c r="W1235">
        <v>367</v>
      </c>
      <c r="X1235" t="s">
        <v>51</v>
      </c>
      <c r="Y1235" t="s">
        <v>79</v>
      </c>
      <c r="Z1235">
        <v>21.16</v>
      </c>
      <c r="AA1235">
        <v>2</v>
      </c>
    </row>
    <row r="1236" spans="1:27" x14ac:dyDescent="0.3">
      <c r="A1236" t="s">
        <v>3760</v>
      </c>
      <c r="B1236" s="1">
        <v>45781</v>
      </c>
      <c r="C1236" s="1" t="str">
        <f>TEXT(raw_data[[#This Row],[Order_Date]], "mmm")</f>
        <v>May</v>
      </c>
      <c r="D1236" s="1">
        <v>45788</v>
      </c>
      <c r="E1236" s="6">
        <f>raw_data[[#This Row],[Ship_Date]]-raw_data[[#This Row],[Order_Date]]</f>
        <v>7</v>
      </c>
      <c r="F1236" s="6" t="str">
        <f>IF(raw_data[[#This Row],[Delivery_Days]] &lt;= 5, "On Time", "Late")</f>
        <v>Late</v>
      </c>
      <c r="G1236" t="s">
        <v>3761</v>
      </c>
      <c r="H1236" t="s">
        <v>3762</v>
      </c>
      <c r="I1236" t="s">
        <v>62</v>
      </c>
      <c r="J1236" t="s">
        <v>27</v>
      </c>
      <c r="K1236" t="s">
        <v>28</v>
      </c>
      <c r="L1236" t="s">
        <v>41</v>
      </c>
      <c r="M1236" t="s">
        <v>117</v>
      </c>
      <c r="N1236" t="s">
        <v>49</v>
      </c>
      <c r="O1236" t="s">
        <v>50</v>
      </c>
      <c r="P1236">
        <v>1</v>
      </c>
      <c r="Q1236">
        <v>1449.81</v>
      </c>
      <c r="R1236">
        <v>5</v>
      </c>
      <c r="S1236">
        <v>1377.32</v>
      </c>
      <c r="T1236">
        <v>1088.81</v>
      </c>
      <c r="U1236">
        <v>342.95</v>
      </c>
      <c r="V1236" s="10">
        <f>(raw_data[[#This Row],[Profit]] / (raw_data[[#This Row],[Unit_Price]]* raw_data[[#This Row],[Quantity_Sold]]))</f>
        <v>0.23654823735523967</v>
      </c>
      <c r="W1236">
        <v>129</v>
      </c>
      <c r="X1236" t="s">
        <v>51</v>
      </c>
      <c r="Y1236" t="s">
        <v>34</v>
      </c>
      <c r="Z1236">
        <v>5.13</v>
      </c>
      <c r="AA1236">
        <v>1</v>
      </c>
    </row>
    <row r="1237" spans="1:27" x14ac:dyDescent="0.3">
      <c r="A1237" t="s">
        <v>3763</v>
      </c>
      <c r="B1237" s="1">
        <v>45578</v>
      </c>
      <c r="C1237" s="1" t="str">
        <f>TEXT(raw_data[[#This Row],[Order_Date]], "mmm")</f>
        <v>Oct</v>
      </c>
      <c r="D1237" s="1">
        <v>45580</v>
      </c>
      <c r="E1237" s="6">
        <f>raw_data[[#This Row],[Ship_Date]]-raw_data[[#This Row],[Order_Date]]</f>
        <v>2</v>
      </c>
      <c r="F1237" s="6" t="str">
        <f>IF(raw_data[[#This Row],[Delivery_Days]] &lt;= 5, "On Time", "Late")</f>
        <v>On Time</v>
      </c>
      <c r="G1237" t="s">
        <v>3764</v>
      </c>
      <c r="H1237" t="s">
        <v>3765</v>
      </c>
      <c r="I1237" t="s">
        <v>38</v>
      </c>
      <c r="J1237" t="s">
        <v>94</v>
      </c>
      <c r="K1237" t="s">
        <v>28</v>
      </c>
      <c r="L1237" t="s">
        <v>41</v>
      </c>
      <c r="M1237" t="s">
        <v>150</v>
      </c>
      <c r="N1237" t="s">
        <v>49</v>
      </c>
      <c r="O1237" t="s">
        <v>32</v>
      </c>
      <c r="P1237">
        <v>6</v>
      </c>
      <c r="Q1237">
        <v>940.99</v>
      </c>
      <c r="R1237">
        <v>15</v>
      </c>
      <c r="S1237">
        <v>4799.05</v>
      </c>
      <c r="T1237">
        <v>819.53</v>
      </c>
      <c r="U1237">
        <v>619.45000000000005</v>
      </c>
      <c r="V1237" s="10">
        <f>(raw_data[[#This Row],[Profit]] / (raw_data[[#This Row],[Unit_Price]]* raw_data[[#This Row],[Quantity_Sold]]))</f>
        <v>0.10971600831748123</v>
      </c>
      <c r="W1237">
        <v>350</v>
      </c>
      <c r="X1237" t="s">
        <v>33</v>
      </c>
      <c r="Y1237" t="s">
        <v>52</v>
      </c>
      <c r="Z1237">
        <v>12.29</v>
      </c>
      <c r="AA1237">
        <v>5</v>
      </c>
    </row>
    <row r="1238" spans="1:27" x14ac:dyDescent="0.3">
      <c r="A1238" t="s">
        <v>3766</v>
      </c>
      <c r="B1238" s="1">
        <v>45905</v>
      </c>
      <c r="C1238" s="1" t="str">
        <f>TEXT(raw_data[[#This Row],[Order_Date]], "mmm")</f>
        <v>Sep</v>
      </c>
      <c r="D1238" s="1">
        <v>45908</v>
      </c>
      <c r="E1238" s="6">
        <f>raw_data[[#This Row],[Ship_Date]]-raw_data[[#This Row],[Order_Date]]</f>
        <v>3</v>
      </c>
      <c r="F1238" s="6" t="str">
        <f>IF(raw_data[[#This Row],[Delivery_Days]] &lt;= 5, "On Time", "Late")</f>
        <v>On Time</v>
      </c>
      <c r="G1238" t="s">
        <v>3767</v>
      </c>
      <c r="H1238" t="s">
        <v>3768</v>
      </c>
      <c r="I1238" t="s">
        <v>38</v>
      </c>
      <c r="J1238" t="s">
        <v>27</v>
      </c>
      <c r="K1238" t="s">
        <v>28</v>
      </c>
      <c r="L1238" t="s">
        <v>75</v>
      </c>
      <c r="M1238" t="s">
        <v>70</v>
      </c>
      <c r="N1238" t="s">
        <v>49</v>
      </c>
      <c r="O1238" t="s">
        <v>32</v>
      </c>
      <c r="P1238">
        <v>7</v>
      </c>
      <c r="Q1238">
        <v>965.87</v>
      </c>
      <c r="R1238">
        <v>20</v>
      </c>
      <c r="S1238">
        <v>5408.87</v>
      </c>
      <c r="T1238">
        <v>591.37</v>
      </c>
      <c r="U1238">
        <v>2097.1999999999998</v>
      </c>
      <c r="V1238" s="10">
        <f>(raw_data[[#This Row],[Profit]] / (raw_data[[#This Row],[Unit_Price]]* raw_data[[#This Row],[Quantity_Sold]]))</f>
        <v>0.31018667108410031</v>
      </c>
      <c r="W1238">
        <v>134</v>
      </c>
      <c r="X1238" t="s">
        <v>33</v>
      </c>
      <c r="Y1238" t="s">
        <v>52</v>
      </c>
      <c r="Z1238">
        <v>29.35</v>
      </c>
      <c r="AA1238">
        <v>3</v>
      </c>
    </row>
    <row r="1239" spans="1:27" x14ac:dyDescent="0.3">
      <c r="A1239" t="s">
        <v>3769</v>
      </c>
      <c r="B1239" s="1">
        <v>45776</v>
      </c>
      <c r="C1239" s="1" t="str">
        <f>TEXT(raw_data[[#This Row],[Order_Date]], "mmm")</f>
        <v>Apr</v>
      </c>
      <c r="D1239" s="1">
        <v>45780</v>
      </c>
      <c r="E1239" s="6">
        <f>raw_data[[#This Row],[Ship_Date]]-raw_data[[#This Row],[Order_Date]]</f>
        <v>4</v>
      </c>
      <c r="F1239" s="6" t="str">
        <f>IF(raw_data[[#This Row],[Delivery_Days]] &lt;= 5, "On Time", "Late")</f>
        <v>On Time</v>
      </c>
      <c r="G1239" t="s">
        <v>3770</v>
      </c>
      <c r="H1239" t="s">
        <v>3771</v>
      </c>
      <c r="I1239" t="s">
        <v>26</v>
      </c>
      <c r="J1239" t="s">
        <v>27</v>
      </c>
      <c r="K1239" t="s">
        <v>28</v>
      </c>
      <c r="L1239" t="s">
        <v>75</v>
      </c>
      <c r="M1239" t="s">
        <v>48</v>
      </c>
      <c r="N1239" t="s">
        <v>31</v>
      </c>
      <c r="O1239" t="s">
        <v>50</v>
      </c>
      <c r="P1239">
        <v>10</v>
      </c>
      <c r="Q1239">
        <v>366.29</v>
      </c>
      <c r="R1239">
        <v>0</v>
      </c>
      <c r="S1239">
        <v>3662.9</v>
      </c>
      <c r="T1239">
        <v>307.83999999999997</v>
      </c>
      <c r="U1239">
        <v>584.5</v>
      </c>
      <c r="V1239" s="10">
        <f>(raw_data[[#This Row],[Profit]] / (raw_data[[#This Row],[Unit_Price]]* raw_data[[#This Row],[Quantity_Sold]]))</f>
        <v>0.15957301591635042</v>
      </c>
      <c r="W1239">
        <v>7</v>
      </c>
      <c r="X1239" t="s">
        <v>33</v>
      </c>
      <c r="Y1239" t="s">
        <v>79</v>
      </c>
      <c r="Z1239">
        <v>23.26</v>
      </c>
      <c r="AA1239">
        <v>3</v>
      </c>
    </row>
    <row r="1240" spans="1:27" x14ac:dyDescent="0.3">
      <c r="A1240" t="s">
        <v>3772</v>
      </c>
      <c r="B1240" s="1">
        <v>45549</v>
      </c>
      <c r="C1240" s="1" t="str">
        <f>TEXT(raw_data[[#This Row],[Order_Date]], "mmm")</f>
        <v>Sep</v>
      </c>
      <c r="D1240" s="1">
        <v>45556</v>
      </c>
      <c r="E1240" s="6">
        <f>raw_data[[#This Row],[Ship_Date]]-raw_data[[#This Row],[Order_Date]]</f>
        <v>7</v>
      </c>
      <c r="F1240" s="6" t="str">
        <f>IF(raw_data[[#This Row],[Delivery_Days]] &lt;= 5, "On Time", "Late")</f>
        <v>Late</v>
      </c>
      <c r="G1240" t="s">
        <v>3773</v>
      </c>
      <c r="H1240" t="s">
        <v>3774</v>
      </c>
      <c r="I1240" t="s">
        <v>38</v>
      </c>
      <c r="J1240" t="s">
        <v>68</v>
      </c>
      <c r="K1240" t="s">
        <v>57</v>
      </c>
      <c r="L1240" t="s">
        <v>75</v>
      </c>
      <c r="M1240" t="s">
        <v>150</v>
      </c>
      <c r="N1240" t="s">
        <v>49</v>
      </c>
      <c r="O1240" t="s">
        <v>83</v>
      </c>
      <c r="P1240">
        <v>1</v>
      </c>
      <c r="Q1240">
        <v>1910.39</v>
      </c>
      <c r="R1240">
        <v>15</v>
      </c>
      <c r="S1240">
        <v>1623.83</v>
      </c>
      <c r="T1240">
        <v>1280.27</v>
      </c>
      <c r="U1240">
        <v>535.6</v>
      </c>
      <c r="V1240" s="10">
        <f>(raw_data[[#This Row],[Profit]] / (raw_data[[#This Row],[Unit_Price]]* raw_data[[#This Row],[Quantity_Sold]]))</f>
        <v>0.2803616015577971</v>
      </c>
      <c r="W1240">
        <v>262</v>
      </c>
      <c r="X1240" t="s">
        <v>51</v>
      </c>
      <c r="Y1240" t="s">
        <v>79</v>
      </c>
      <c r="Z1240">
        <v>21.28</v>
      </c>
      <c r="AA1240">
        <v>3</v>
      </c>
    </row>
    <row r="1241" spans="1:27" x14ac:dyDescent="0.3">
      <c r="A1241" t="s">
        <v>3775</v>
      </c>
      <c r="B1241" s="1">
        <v>45412</v>
      </c>
      <c r="C1241" s="1" t="str">
        <f>TEXT(raw_data[[#This Row],[Order_Date]], "mmm")</f>
        <v>Apr</v>
      </c>
      <c r="D1241" s="1">
        <v>45416</v>
      </c>
      <c r="E1241" s="6">
        <f>raw_data[[#This Row],[Ship_Date]]-raw_data[[#This Row],[Order_Date]]</f>
        <v>4</v>
      </c>
      <c r="F1241" s="6" t="str">
        <f>IF(raw_data[[#This Row],[Delivery_Days]] &lt;= 5, "On Time", "Late")</f>
        <v>On Time</v>
      </c>
      <c r="G1241" t="s">
        <v>3776</v>
      </c>
      <c r="H1241" t="s">
        <v>3777</v>
      </c>
      <c r="I1241" t="s">
        <v>62</v>
      </c>
      <c r="J1241" t="s">
        <v>63</v>
      </c>
      <c r="K1241" t="s">
        <v>28</v>
      </c>
      <c r="L1241" t="s">
        <v>69</v>
      </c>
      <c r="M1241" t="s">
        <v>30</v>
      </c>
      <c r="N1241" t="s">
        <v>49</v>
      </c>
      <c r="O1241" t="s">
        <v>71</v>
      </c>
      <c r="P1241">
        <v>8</v>
      </c>
      <c r="Q1241">
        <v>1329.25</v>
      </c>
      <c r="R1241">
        <v>15</v>
      </c>
      <c r="S1241">
        <v>9038.9</v>
      </c>
      <c r="T1241">
        <v>953.68</v>
      </c>
      <c r="U1241">
        <v>2553.88</v>
      </c>
      <c r="V1241" s="10">
        <f>(raw_data[[#This Row],[Profit]] / (raw_data[[#This Row],[Unit_Price]]* raw_data[[#This Row],[Quantity_Sold]]))</f>
        <v>0.24016174534511944</v>
      </c>
      <c r="W1241">
        <v>290</v>
      </c>
      <c r="X1241" t="s">
        <v>51</v>
      </c>
      <c r="Y1241" t="s">
        <v>79</v>
      </c>
      <c r="Z1241">
        <v>5.38</v>
      </c>
      <c r="AA1241">
        <v>5</v>
      </c>
    </row>
    <row r="1242" spans="1:27" x14ac:dyDescent="0.3">
      <c r="A1242" t="s">
        <v>3778</v>
      </c>
      <c r="B1242" s="1">
        <v>45355</v>
      </c>
      <c r="C1242" s="1" t="str">
        <f>TEXT(raw_data[[#This Row],[Order_Date]], "mmm")</f>
        <v>Mar</v>
      </c>
      <c r="D1242" s="1">
        <v>45357</v>
      </c>
      <c r="E1242" s="6">
        <f>raw_data[[#This Row],[Ship_Date]]-raw_data[[#This Row],[Order_Date]]</f>
        <v>2</v>
      </c>
      <c r="F1242" s="6" t="str">
        <f>IF(raw_data[[#This Row],[Delivery_Days]] &lt;= 5, "On Time", "Late")</f>
        <v>On Time</v>
      </c>
      <c r="G1242" t="s">
        <v>3779</v>
      </c>
      <c r="H1242" t="s">
        <v>3780</v>
      </c>
      <c r="I1242" t="s">
        <v>26</v>
      </c>
      <c r="J1242" t="s">
        <v>68</v>
      </c>
      <c r="K1242" t="s">
        <v>57</v>
      </c>
      <c r="L1242" t="s">
        <v>41</v>
      </c>
      <c r="M1242" t="s">
        <v>150</v>
      </c>
      <c r="N1242" t="s">
        <v>31</v>
      </c>
      <c r="O1242" t="s">
        <v>71</v>
      </c>
      <c r="P1242">
        <v>3</v>
      </c>
      <c r="Q1242">
        <v>420.06</v>
      </c>
      <c r="R1242">
        <v>15</v>
      </c>
      <c r="S1242">
        <v>1071.1500000000001</v>
      </c>
      <c r="T1242">
        <v>269.01</v>
      </c>
      <c r="U1242">
        <v>385.18</v>
      </c>
      <c r="V1242" s="10">
        <f>(raw_data[[#This Row],[Profit]] / (raw_data[[#This Row],[Unit_Price]]* raw_data[[#This Row],[Quantity_Sold]]))</f>
        <v>0.30565474773445062</v>
      </c>
      <c r="W1242">
        <v>130</v>
      </c>
      <c r="X1242" t="s">
        <v>33</v>
      </c>
      <c r="Y1242" t="s">
        <v>79</v>
      </c>
      <c r="Z1242">
        <v>34.950000000000003</v>
      </c>
      <c r="AA1242">
        <v>3</v>
      </c>
    </row>
    <row r="1243" spans="1:27" x14ac:dyDescent="0.3">
      <c r="A1243" t="s">
        <v>3781</v>
      </c>
      <c r="B1243" s="1">
        <v>45460</v>
      </c>
      <c r="C1243" s="1" t="str">
        <f>TEXT(raw_data[[#This Row],[Order_Date]], "mmm")</f>
        <v>Jun</v>
      </c>
      <c r="D1243" s="1">
        <v>45461</v>
      </c>
      <c r="E1243" s="6">
        <f>raw_data[[#This Row],[Ship_Date]]-raw_data[[#This Row],[Order_Date]]</f>
        <v>1</v>
      </c>
      <c r="F1243" s="6" t="str">
        <f>IF(raw_data[[#This Row],[Delivery_Days]] &lt;= 5, "On Time", "Late")</f>
        <v>On Time</v>
      </c>
      <c r="G1243" t="s">
        <v>3782</v>
      </c>
      <c r="H1243" t="s">
        <v>3783</v>
      </c>
      <c r="I1243" t="s">
        <v>47</v>
      </c>
      <c r="J1243" t="s">
        <v>94</v>
      </c>
      <c r="K1243" t="s">
        <v>28</v>
      </c>
      <c r="L1243" t="s">
        <v>69</v>
      </c>
      <c r="M1243" t="s">
        <v>127</v>
      </c>
      <c r="N1243" t="s">
        <v>49</v>
      </c>
      <c r="O1243" t="s">
        <v>83</v>
      </c>
      <c r="P1243">
        <v>9</v>
      </c>
      <c r="Q1243">
        <v>247.75</v>
      </c>
      <c r="R1243">
        <v>20</v>
      </c>
      <c r="S1243">
        <v>1783.8</v>
      </c>
      <c r="T1243">
        <v>195.94</v>
      </c>
      <c r="U1243">
        <v>373.03</v>
      </c>
      <c r="V1243" s="10">
        <f>(raw_data[[#This Row],[Profit]] / (raw_data[[#This Row],[Unit_Price]]* raw_data[[#This Row],[Quantity_Sold]]))</f>
        <v>0.16729678215046528</v>
      </c>
      <c r="W1243">
        <v>476</v>
      </c>
      <c r="X1243" t="s">
        <v>51</v>
      </c>
      <c r="Y1243" t="s">
        <v>34</v>
      </c>
      <c r="Z1243">
        <v>33.78</v>
      </c>
      <c r="AA1243">
        <v>3</v>
      </c>
    </row>
    <row r="1244" spans="1:27" x14ac:dyDescent="0.3">
      <c r="A1244" t="s">
        <v>3784</v>
      </c>
      <c r="B1244" s="1">
        <v>45652</v>
      </c>
      <c r="C1244" s="1" t="str">
        <f>TEXT(raw_data[[#This Row],[Order_Date]], "mmm")</f>
        <v>Dec</v>
      </c>
      <c r="D1244" s="1">
        <v>45655</v>
      </c>
      <c r="E1244" s="6">
        <f>raw_data[[#This Row],[Ship_Date]]-raw_data[[#This Row],[Order_Date]]</f>
        <v>3</v>
      </c>
      <c r="F1244" s="6" t="str">
        <f>IF(raw_data[[#This Row],[Delivery_Days]] &lt;= 5, "On Time", "Late")</f>
        <v>On Time</v>
      </c>
      <c r="G1244" t="s">
        <v>3785</v>
      </c>
      <c r="H1244" t="s">
        <v>3786</v>
      </c>
      <c r="I1244" t="s">
        <v>62</v>
      </c>
      <c r="J1244" t="s">
        <v>27</v>
      </c>
      <c r="K1244" t="s">
        <v>28</v>
      </c>
      <c r="L1244" t="s">
        <v>75</v>
      </c>
      <c r="M1244" t="s">
        <v>30</v>
      </c>
      <c r="N1244" t="s">
        <v>31</v>
      </c>
      <c r="O1244" t="s">
        <v>71</v>
      </c>
      <c r="P1244">
        <v>9</v>
      </c>
      <c r="Q1244">
        <v>480.18</v>
      </c>
      <c r="R1244">
        <v>10</v>
      </c>
      <c r="S1244">
        <v>3889.46</v>
      </c>
      <c r="T1244">
        <v>404.07</v>
      </c>
      <c r="U1244">
        <v>616.49</v>
      </c>
      <c r="V1244" s="10">
        <f>(raw_data[[#This Row],[Profit]] / (raw_data[[#This Row],[Unit_Price]]* raw_data[[#This Row],[Quantity_Sold]]))</f>
        <v>0.14265252382208524</v>
      </c>
      <c r="W1244">
        <v>455</v>
      </c>
      <c r="X1244" t="s">
        <v>51</v>
      </c>
      <c r="Y1244" t="s">
        <v>52</v>
      </c>
      <c r="Z1244">
        <v>7.59</v>
      </c>
      <c r="AA1244">
        <v>5</v>
      </c>
    </row>
    <row r="1245" spans="1:27" x14ac:dyDescent="0.3">
      <c r="A1245" t="s">
        <v>3787</v>
      </c>
      <c r="B1245" s="1">
        <v>45843</v>
      </c>
      <c r="C1245" s="1" t="str">
        <f>TEXT(raw_data[[#This Row],[Order_Date]], "mmm")</f>
        <v>Jul</v>
      </c>
      <c r="D1245" s="1">
        <v>45847</v>
      </c>
      <c r="E1245" s="6">
        <f>raw_data[[#This Row],[Ship_Date]]-raw_data[[#This Row],[Order_Date]]</f>
        <v>4</v>
      </c>
      <c r="F1245" s="6" t="str">
        <f>IF(raw_data[[#This Row],[Delivery_Days]] &lt;= 5, "On Time", "Late")</f>
        <v>On Time</v>
      </c>
      <c r="G1245" t="s">
        <v>3788</v>
      </c>
      <c r="H1245" t="s">
        <v>3789</v>
      </c>
      <c r="I1245" t="s">
        <v>26</v>
      </c>
      <c r="J1245" t="s">
        <v>56</v>
      </c>
      <c r="K1245" t="s">
        <v>57</v>
      </c>
      <c r="L1245" t="s">
        <v>41</v>
      </c>
      <c r="M1245" t="s">
        <v>137</v>
      </c>
      <c r="N1245" t="s">
        <v>49</v>
      </c>
      <c r="O1245" t="s">
        <v>43</v>
      </c>
      <c r="P1245">
        <v>4</v>
      </c>
      <c r="Q1245">
        <v>558.45000000000005</v>
      </c>
      <c r="R1245">
        <v>0</v>
      </c>
      <c r="S1245">
        <v>2233.8000000000002</v>
      </c>
      <c r="T1245">
        <v>470.59</v>
      </c>
      <c r="U1245">
        <v>351.44</v>
      </c>
      <c r="V1245" s="10">
        <f>(raw_data[[#This Row],[Profit]] / (raw_data[[#This Row],[Unit_Price]]* raw_data[[#This Row],[Quantity_Sold]]))</f>
        <v>0.15732831945563613</v>
      </c>
      <c r="W1245">
        <v>434</v>
      </c>
      <c r="X1245" t="s">
        <v>51</v>
      </c>
      <c r="Y1245" t="s">
        <v>79</v>
      </c>
      <c r="Z1245">
        <v>6.26</v>
      </c>
      <c r="AA1245">
        <v>3</v>
      </c>
    </row>
    <row r="1246" spans="1:27" x14ac:dyDescent="0.3">
      <c r="A1246" t="s">
        <v>3790</v>
      </c>
      <c r="B1246" s="1">
        <v>45369</v>
      </c>
      <c r="C1246" s="1" t="str">
        <f>TEXT(raw_data[[#This Row],[Order_Date]], "mmm")</f>
        <v>Mar</v>
      </c>
      <c r="D1246" s="1">
        <v>45377</v>
      </c>
      <c r="E1246" s="6">
        <f>raw_data[[#This Row],[Ship_Date]]-raw_data[[#This Row],[Order_Date]]</f>
        <v>8</v>
      </c>
      <c r="F1246" s="6" t="str">
        <f>IF(raw_data[[#This Row],[Delivery_Days]] &lt;= 5, "On Time", "Late")</f>
        <v>Late</v>
      </c>
      <c r="G1246" t="s">
        <v>3791</v>
      </c>
      <c r="H1246" t="s">
        <v>3792</v>
      </c>
      <c r="I1246" t="s">
        <v>47</v>
      </c>
      <c r="J1246" t="s">
        <v>94</v>
      </c>
      <c r="K1246" t="s">
        <v>28</v>
      </c>
      <c r="L1246" t="s">
        <v>75</v>
      </c>
      <c r="M1246" t="s">
        <v>48</v>
      </c>
      <c r="N1246" t="s">
        <v>31</v>
      </c>
      <c r="O1246" t="s">
        <v>43</v>
      </c>
      <c r="P1246">
        <v>10</v>
      </c>
      <c r="Q1246">
        <v>1836.47</v>
      </c>
      <c r="R1246">
        <v>10</v>
      </c>
      <c r="S1246">
        <v>16528.23</v>
      </c>
      <c r="T1246">
        <v>1377.01</v>
      </c>
      <c r="U1246">
        <v>4135.1400000000003</v>
      </c>
      <c r="V1246" s="10">
        <f>(raw_data[[#This Row],[Profit]] / (raw_data[[#This Row],[Unit_Price]]* raw_data[[#This Row],[Quantity_Sold]]))</f>
        <v>0.22516784918893312</v>
      </c>
      <c r="W1246">
        <v>484</v>
      </c>
      <c r="X1246" t="s">
        <v>33</v>
      </c>
      <c r="Y1246" t="s">
        <v>79</v>
      </c>
      <c r="Z1246">
        <v>48.52</v>
      </c>
      <c r="AA1246">
        <v>4</v>
      </c>
    </row>
    <row r="1247" spans="1:27" x14ac:dyDescent="0.3">
      <c r="A1247" t="s">
        <v>3793</v>
      </c>
      <c r="B1247" s="1">
        <v>45675</v>
      </c>
      <c r="C1247" s="1" t="str">
        <f>TEXT(raw_data[[#This Row],[Order_Date]], "mmm")</f>
        <v>Jan</v>
      </c>
      <c r="D1247" s="1">
        <v>45677</v>
      </c>
      <c r="E1247" s="6">
        <f>raw_data[[#This Row],[Ship_Date]]-raw_data[[#This Row],[Order_Date]]</f>
        <v>2</v>
      </c>
      <c r="F1247" s="6" t="str">
        <f>IF(raw_data[[#This Row],[Delivery_Days]] &lt;= 5, "On Time", "Late")</f>
        <v>On Time</v>
      </c>
      <c r="G1247" t="s">
        <v>3794</v>
      </c>
      <c r="H1247" t="s">
        <v>3795</v>
      </c>
      <c r="I1247" t="s">
        <v>47</v>
      </c>
      <c r="J1247" t="s">
        <v>94</v>
      </c>
      <c r="K1247" t="s">
        <v>28</v>
      </c>
      <c r="L1247" t="s">
        <v>75</v>
      </c>
      <c r="M1247" t="s">
        <v>30</v>
      </c>
      <c r="N1247" t="s">
        <v>49</v>
      </c>
      <c r="O1247" t="s">
        <v>43</v>
      </c>
      <c r="P1247">
        <v>10</v>
      </c>
      <c r="Q1247">
        <v>816.4</v>
      </c>
      <c r="R1247">
        <v>20</v>
      </c>
      <c r="S1247">
        <v>6531.2</v>
      </c>
      <c r="T1247">
        <v>583.47</v>
      </c>
      <c r="U1247">
        <v>1863.44</v>
      </c>
      <c r="V1247" s="10">
        <f>(raw_data[[#This Row],[Profit]] / (raw_data[[#This Row],[Unit_Price]]* raw_data[[#This Row],[Quantity_Sold]]))</f>
        <v>0.22825085742283197</v>
      </c>
      <c r="W1247">
        <v>64</v>
      </c>
      <c r="X1247" t="s">
        <v>33</v>
      </c>
      <c r="Y1247" t="s">
        <v>34</v>
      </c>
      <c r="Z1247">
        <v>20.45</v>
      </c>
      <c r="AA1247">
        <v>3</v>
      </c>
    </row>
    <row r="1248" spans="1:27" x14ac:dyDescent="0.3">
      <c r="A1248" t="s">
        <v>3796</v>
      </c>
      <c r="B1248" s="1">
        <v>45436</v>
      </c>
      <c r="C1248" s="1" t="str">
        <f>TEXT(raw_data[[#This Row],[Order_Date]], "mmm")</f>
        <v>May</v>
      </c>
      <c r="D1248" s="1">
        <v>45442</v>
      </c>
      <c r="E1248" s="6">
        <f>raw_data[[#This Row],[Ship_Date]]-raw_data[[#This Row],[Order_Date]]</f>
        <v>6</v>
      </c>
      <c r="F1248" s="6" t="str">
        <f>IF(raw_data[[#This Row],[Delivery_Days]] &lt;= 5, "On Time", "Late")</f>
        <v>Late</v>
      </c>
      <c r="G1248" t="s">
        <v>3797</v>
      </c>
      <c r="H1248" t="s">
        <v>3798</v>
      </c>
      <c r="I1248" t="s">
        <v>38</v>
      </c>
      <c r="J1248" t="s">
        <v>39</v>
      </c>
      <c r="K1248" t="s">
        <v>40</v>
      </c>
      <c r="L1248" t="s">
        <v>29</v>
      </c>
      <c r="M1248" t="s">
        <v>64</v>
      </c>
      <c r="N1248" t="s">
        <v>31</v>
      </c>
      <c r="O1248" t="s">
        <v>83</v>
      </c>
      <c r="P1248">
        <v>10</v>
      </c>
      <c r="Q1248">
        <v>697.48</v>
      </c>
      <c r="R1248">
        <v>10</v>
      </c>
      <c r="S1248">
        <v>6277.32</v>
      </c>
      <c r="T1248">
        <v>524.79</v>
      </c>
      <c r="U1248">
        <v>1554.21</v>
      </c>
      <c r="V1248" s="10">
        <f>(raw_data[[#This Row],[Profit]] / (raw_data[[#This Row],[Unit_Price]]* raw_data[[#This Row],[Quantity_Sold]]))</f>
        <v>0.22283219590525893</v>
      </c>
      <c r="W1248">
        <v>73</v>
      </c>
      <c r="X1248" t="s">
        <v>51</v>
      </c>
      <c r="Y1248" t="s">
        <v>79</v>
      </c>
      <c r="Z1248">
        <v>30.91</v>
      </c>
      <c r="AA1248">
        <v>4</v>
      </c>
    </row>
    <row r="1249" spans="1:27" x14ac:dyDescent="0.3">
      <c r="A1249" t="s">
        <v>3799</v>
      </c>
      <c r="B1249" s="1">
        <v>45580</v>
      </c>
      <c r="C1249" s="1" t="str">
        <f>TEXT(raw_data[[#This Row],[Order_Date]], "mmm")</f>
        <v>Oct</v>
      </c>
      <c r="D1249" s="1">
        <v>45585</v>
      </c>
      <c r="E1249" s="6">
        <f>raw_data[[#This Row],[Ship_Date]]-raw_data[[#This Row],[Order_Date]]</f>
        <v>5</v>
      </c>
      <c r="F1249" s="6" t="str">
        <f>IF(raw_data[[#This Row],[Delivery_Days]] &lt;= 5, "On Time", "Late")</f>
        <v>On Time</v>
      </c>
      <c r="G1249" t="s">
        <v>3800</v>
      </c>
      <c r="H1249" t="s">
        <v>3801</v>
      </c>
      <c r="I1249" t="s">
        <v>38</v>
      </c>
      <c r="J1249" t="s">
        <v>63</v>
      </c>
      <c r="K1249" t="s">
        <v>28</v>
      </c>
      <c r="L1249" t="s">
        <v>75</v>
      </c>
      <c r="M1249" t="s">
        <v>127</v>
      </c>
      <c r="N1249" t="s">
        <v>49</v>
      </c>
      <c r="O1249" t="s">
        <v>43</v>
      </c>
      <c r="P1249">
        <v>4</v>
      </c>
      <c r="Q1249">
        <v>270.04000000000002</v>
      </c>
      <c r="R1249">
        <v>0</v>
      </c>
      <c r="S1249">
        <v>1080.1600000000001</v>
      </c>
      <c r="T1249">
        <v>198.74</v>
      </c>
      <c r="U1249">
        <v>285.2</v>
      </c>
      <c r="V1249" s="10">
        <f>(raw_data[[#This Row],[Profit]] / (raw_data[[#This Row],[Unit_Price]]* raw_data[[#This Row],[Quantity_Sold]]))</f>
        <v>0.26403495778403197</v>
      </c>
      <c r="W1249">
        <v>397</v>
      </c>
      <c r="X1249" t="s">
        <v>33</v>
      </c>
      <c r="Y1249" t="s">
        <v>79</v>
      </c>
      <c r="Z1249">
        <v>13.17</v>
      </c>
      <c r="AA1249">
        <v>1</v>
      </c>
    </row>
    <row r="1250" spans="1:27" x14ac:dyDescent="0.3">
      <c r="A1250" t="s">
        <v>3802</v>
      </c>
      <c r="B1250" s="1">
        <v>45459</v>
      </c>
      <c r="C1250" s="1" t="str">
        <f>TEXT(raw_data[[#This Row],[Order_Date]], "mmm")</f>
        <v>Jun</v>
      </c>
      <c r="D1250" s="1">
        <v>45462</v>
      </c>
      <c r="E1250" s="6">
        <f>raw_data[[#This Row],[Ship_Date]]-raw_data[[#This Row],[Order_Date]]</f>
        <v>3</v>
      </c>
      <c r="F1250" s="6" t="str">
        <f>IF(raw_data[[#This Row],[Delivery_Days]] &lt;= 5, "On Time", "Late")</f>
        <v>On Time</v>
      </c>
      <c r="G1250" t="s">
        <v>3803</v>
      </c>
      <c r="H1250" t="s">
        <v>3804</v>
      </c>
      <c r="I1250" t="s">
        <v>47</v>
      </c>
      <c r="J1250" t="s">
        <v>63</v>
      </c>
      <c r="K1250" t="s">
        <v>28</v>
      </c>
      <c r="L1250" t="s">
        <v>29</v>
      </c>
      <c r="M1250" t="s">
        <v>30</v>
      </c>
      <c r="N1250" t="s">
        <v>49</v>
      </c>
      <c r="O1250" t="s">
        <v>43</v>
      </c>
      <c r="P1250">
        <v>10</v>
      </c>
      <c r="Q1250">
        <v>1318.8</v>
      </c>
      <c r="R1250">
        <v>5</v>
      </c>
      <c r="S1250">
        <v>12528.6</v>
      </c>
      <c r="T1250">
        <v>889.32</v>
      </c>
      <c r="U1250">
        <v>4080.06</v>
      </c>
      <c r="V1250" s="10">
        <f>(raw_data[[#This Row],[Profit]] / (raw_data[[#This Row],[Unit_Price]]* raw_data[[#This Row],[Quantity_Sold]]))</f>
        <v>0.30937670609645129</v>
      </c>
      <c r="W1250">
        <v>397</v>
      </c>
      <c r="X1250" t="s">
        <v>51</v>
      </c>
      <c r="Y1250" t="s">
        <v>79</v>
      </c>
      <c r="Z1250">
        <v>14.61</v>
      </c>
      <c r="AA1250">
        <v>1</v>
      </c>
    </row>
    <row r="1251" spans="1:27" x14ac:dyDescent="0.3">
      <c r="A1251" t="s">
        <v>3805</v>
      </c>
      <c r="B1251" s="1">
        <v>45944</v>
      </c>
      <c r="C1251" s="1" t="str">
        <f>TEXT(raw_data[[#This Row],[Order_Date]], "mmm")</f>
        <v>Oct</v>
      </c>
      <c r="D1251" s="1">
        <v>45945</v>
      </c>
      <c r="E1251" s="6">
        <f>raw_data[[#This Row],[Ship_Date]]-raw_data[[#This Row],[Order_Date]]</f>
        <v>1</v>
      </c>
      <c r="F1251" s="6" t="str">
        <f>IF(raw_data[[#This Row],[Delivery_Days]] &lt;= 5, "On Time", "Late")</f>
        <v>On Time</v>
      </c>
      <c r="G1251" t="s">
        <v>3806</v>
      </c>
      <c r="H1251" t="s">
        <v>3807</v>
      </c>
      <c r="I1251" t="s">
        <v>26</v>
      </c>
      <c r="J1251" t="s">
        <v>98</v>
      </c>
      <c r="K1251" t="s">
        <v>40</v>
      </c>
      <c r="L1251" t="s">
        <v>75</v>
      </c>
      <c r="M1251" t="s">
        <v>137</v>
      </c>
      <c r="N1251" t="s">
        <v>49</v>
      </c>
      <c r="O1251" t="s">
        <v>50</v>
      </c>
      <c r="P1251">
        <v>8</v>
      </c>
      <c r="Q1251">
        <v>1332.68</v>
      </c>
      <c r="R1251">
        <v>5</v>
      </c>
      <c r="S1251">
        <v>10128.370000000001</v>
      </c>
      <c r="T1251">
        <v>841.29</v>
      </c>
      <c r="U1251">
        <v>3734.56</v>
      </c>
      <c r="V1251" s="10">
        <f>(raw_data[[#This Row],[Profit]] / (raw_data[[#This Row],[Unit_Price]]* raw_data[[#This Row],[Quantity_Sold]]))</f>
        <v>0.35028664045382235</v>
      </c>
      <c r="W1251">
        <v>481</v>
      </c>
      <c r="X1251" t="s">
        <v>51</v>
      </c>
      <c r="Y1251" t="s">
        <v>34</v>
      </c>
      <c r="Z1251">
        <v>11.39</v>
      </c>
      <c r="AA1251">
        <v>1</v>
      </c>
    </row>
    <row r="1252" spans="1:27" x14ac:dyDescent="0.3">
      <c r="A1252" t="s">
        <v>3808</v>
      </c>
      <c r="B1252" s="1">
        <v>45554</v>
      </c>
      <c r="C1252" s="1" t="str">
        <f>TEXT(raw_data[[#This Row],[Order_Date]], "mmm")</f>
        <v>Sep</v>
      </c>
      <c r="D1252" s="1">
        <v>45558</v>
      </c>
      <c r="E1252" s="6">
        <f>raw_data[[#This Row],[Ship_Date]]-raw_data[[#This Row],[Order_Date]]</f>
        <v>4</v>
      </c>
      <c r="F1252" s="6" t="str">
        <f>IF(raw_data[[#This Row],[Delivery_Days]] &lt;= 5, "On Time", "Late")</f>
        <v>On Time</v>
      </c>
      <c r="G1252" t="s">
        <v>3809</v>
      </c>
      <c r="H1252" t="s">
        <v>2513</v>
      </c>
      <c r="I1252" t="s">
        <v>62</v>
      </c>
      <c r="J1252" t="s">
        <v>27</v>
      </c>
      <c r="K1252" t="s">
        <v>28</v>
      </c>
      <c r="L1252" t="s">
        <v>69</v>
      </c>
      <c r="M1252" t="s">
        <v>42</v>
      </c>
      <c r="N1252" t="s">
        <v>31</v>
      </c>
      <c r="O1252" t="s">
        <v>71</v>
      </c>
      <c r="P1252">
        <v>9</v>
      </c>
      <c r="Q1252">
        <v>920.94</v>
      </c>
      <c r="R1252">
        <v>10</v>
      </c>
      <c r="S1252">
        <v>7459.61</v>
      </c>
      <c r="T1252">
        <v>640.51</v>
      </c>
      <c r="U1252">
        <v>2271.48</v>
      </c>
      <c r="V1252" s="10">
        <f>(raw_data[[#This Row],[Profit]] / (raw_data[[#This Row],[Unit_Price]]* raw_data[[#This Row],[Quantity_Sold]]))</f>
        <v>0.274053322330083</v>
      </c>
      <c r="W1252">
        <v>221</v>
      </c>
      <c r="X1252" t="s">
        <v>51</v>
      </c>
      <c r="Y1252" t="s">
        <v>79</v>
      </c>
      <c r="Z1252">
        <v>17.02</v>
      </c>
      <c r="AA1252">
        <v>4</v>
      </c>
    </row>
    <row r="1253" spans="1:27" x14ac:dyDescent="0.3">
      <c r="A1253" t="s">
        <v>3810</v>
      </c>
      <c r="B1253" s="1">
        <v>45750</v>
      </c>
      <c r="C1253" s="1" t="str">
        <f>TEXT(raw_data[[#This Row],[Order_Date]], "mmm")</f>
        <v>Apr</v>
      </c>
      <c r="D1253" s="1">
        <v>45757</v>
      </c>
      <c r="E1253" s="6">
        <f>raw_data[[#This Row],[Ship_Date]]-raw_data[[#This Row],[Order_Date]]</f>
        <v>7</v>
      </c>
      <c r="F1253" s="6" t="str">
        <f>IF(raw_data[[#This Row],[Delivery_Days]] &lt;= 5, "On Time", "Late")</f>
        <v>Late</v>
      </c>
      <c r="G1253" t="s">
        <v>3811</v>
      </c>
      <c r="H1253" t="s">
        <v>3812</v>
      </c>
      <c r="I1253" t="s">
        <v>62</v>
      </c>
      <c r="J1253" t="s">
        <v>39</v>
      </c>
      <c r="K1253" t="s">
        <v>40</v>
      </c>
      <c r="L1253" t="s">
        <v>29</v>
      </c>
      <c r="M1253" t="s">
        <v>150</v>
      </c>
      <c r="N1253" t="s">
        <v>49</v>
      </c>
      <c r="O1253" t="s">
        <v>71</v>
      </c>
      <c r="P1253">
        <v>3</v>
      </c>
      <c r="Q1253">
        <v>428.29</v>
      </c>
      <c r="R1253">
        <v>0</v>
      </c>
      <c r="S1253">
        <v>1284.8699999999999</v>
      </c>
      <c r="T1253">
        <v>345.82</v>
      </c>
      <c r="U1253">
        <v>247.41</v>
      </c>
      <c r="V1253" s="10">
        <f>(raw_data[[#This Row],[Profit]] / (raw_data[[#This Row],[Unit_Price]]* raw_data[[#This Row],[Quantity_Sold]]))</f>
        <v>0.19255644539914543</v>
      </c>
      <c r="W1253">
        <v>463</v>
      </c>
      <c r="X1253" t="s">
        <v>51</v>
      </c>
      <c r="Y1253" t="s">
        <v>79</v>
      </c>
      <c r="Z1253">
        <v>25.38</v>
      </c>
      <c r="AA1253">
        <v>5</v>
      </c>
    </row>
    <row r="1254" spans="1:27" x14ac:dyDescent="0.3">
      <c r="A1254" t="s">
        <v>3813</v>
      </c>
      <c r="B1254" s="1">
        <v>45691</v>
      </c>
      <c r="C1254" s="1" t="str">
        <f>TEXT(raw_data[[#This Row],[Order_Date]], "mmm")</f>
        <v>Feb</v>
      </c>
      <c r="D1254" s="1">
        <v>45696</v>
      </c>
      <c r="E1254" s="6">
        <f>raw_data[[#This Row],[Ship_Date]]-raw_data[[#This Row],[Order_Date]]</f>
        <v>5</v>
      </c>
      <c r="F1254" s="6" t="str">
        <f>IF(raw_data[[#This Row],[Delivery_Days]] &lt;= 5, "On Time", "Late")</f>
        <v>On Time</v>
      </c>
      <c r="G1254" t="s">
        <v>3814</v>
      </c>
      <c r="H1254" t="s">
        <v>3815</v>
      </c>
      <c r="I1254" t="s">
        <v>26</v>
      </c>
      <c r="J1254" t="s">
        <v>68</v>
      </c>
      <c r="K1254" t="s">
        <v>57</v>
      </c>
      <c r="L1254" t="s">
        <v>75</v>
      </c>
      <c r="M1254" t="s">
        <v>117</v>
      </c>
      <c r="N1254" t="s">
        <v>49</v>
      </c>
      <c r="O1254" t="s">
        <v>43</v>
      </c>
      <c r="P1254">
        <v>4</v>
      </c>
      <c r="Q1254">
        <v>843.14</v>
      </c>
      <c r="R1254">
        <v>15</v>
      </c>
      <c r="S1254">
        <v>2866.68</v>
      </c>
      <c r="T1254">
        <v>506.75</v>
      </c>
      <c r="U1254">
        <v>1143.73</v>
      </c>
      <c r="V1254" s="10">
        <f>(raw_data[[#This Row],[Profit]] / (raw_data[[#This Row],[Unit_Price]]* raw_data[[#This Row],[Quantity_Sold]]))</f>
        <v>0.33912814004791614</v>
      </c>
      <c r="W1254">
        <v>417</v>
      </c>
      <c r="X1254" t="s">
        <v>33</v>
      </c>
      <c r="Y1254" t="s">
        <v>79</v>
      </c>
      <c r="Z1254">
        <v>46.96</v>
      </c>
      <c r="AA1254">
        <v>1</v>
      </c>
    </row>
    <row r="1255" spans="1:27" x14ac:dyDescent="0.3">
      <c r="A1255" t="s">
        <v>3816</v>
      </c>
      <c r="B1255" s="1">
        <v>45330</v>
      </c>
      <c r="C1255" s="1" t="str">
        <f>TEXT(raw_data[[#This Row],[Order_Date]], "mmm")</f>
        <v>Feb</v>
      </c>
      <c r="D1255" s="1">
        <v>45333</v>
      </c>
      <c r="E1255" s="6">
        <f>raw_data[[#This Row],[Ship_Date]]-raw_data[[#This Row],[Order_Date]]</f>
        <v>3</v>
      </c>
      <c r="F1255" s="6" t="str">
        <f>IF(raw_data[[#This Row],[Delivery_Days]] &lt;= 5, "On Time", "Late")</f>
        <v>On Time</v>
      </c>
      <c r="G1255" t="s">
        <v>3817</v>
      </c>
      <c r="H1255" t="s">
        <v>3818</v>
      </c>
      <c r="I1255" t="s">
        <v>47</v>
      </c>
      <c r="J1255" t="s">
        <v>39</v>
      </c>
      <c r="K1255" t="s">
        <v>40</v>
      </c>
      <c r="L1255" t="s">
        <v>69</v>
      </c>
      <c r="M1255" t="s">
        <v>117</v>
      </c>
      <c r="N1255" t="s">
        <v>49</v>
      </c>
      <c r="O1255" t="s">
        <v>71</v>
      </c>
      <c r="P1255">
        <v>1</v>
      </c>
      <c r="Q1255">
        <v>1315.7</v>
      </c>
      <c r="R1255">
        <v>0</v>
      </c>
      <c r="S1255">
        <v>1315.7</v>
      </c>
      <c r="T1255">
        <v>799.41</v>
      </c>
      <c r="U1255">
        <v>516.29</v>
      </c>
      <c r="V1255" s="10">
        <f>(raw_data[[#This Row],[Profit]] / (raw_data[[#This Row],[Unit_Price]]* raw_data[[#This Row],[Quantity_Sold]]))</f>
        <v>0.39240708368169031</v>
      </c>
      <c r="W1255">
        <v>33</v>
      </c>
      <c r="X1255" t="s">
        <v>51</v>
      </c>
      <c r="Y1255" t="s">
        <v>34</v>
      </c>
      <c r="Z1255">
        <v>19.39</v>
      </c>
      <c r="AA1255">
        <v>2</v>
      </c>
    </row>
    <row r="1256" spans="1:27" x14ac:dyDescent="0.3">
      <c r="A1256" t="s">
        <v>3819</v>
      </c>
      <c r="B1256" s="1">
        <v>45664</v>
      </c>
      <c r="C1256" s="1" t="str">
        <f>TEXT(raw_data[[#This Row],[Order_Date]], "mmm")</f>
        <v>Jan</v>
      </c>
      <c r="D1256" s="1">
        <v>45666</v>
      </c>
      <c r="E1256" s="6">
        <f>raw_data[[#This Row],[Ship_Date]]-raw_data[[#This Row],[Order_Date]]</f>
        <v>2</v>
      </c>
      <c r="F1256" s="6" t="str">
        <f>IF(raw_data[[#This Row],[Delivery_Days]] &lt;= 5, "On Time", "Late")</f>
        <v>On Time</v>
      </c>
      <c r="G1256" t="s">
        <v>3820</v>
      </c>
      <c r="H1256" t="s">
        <v>3821</v>
      </c>
      <c r="I1256" t="s">
        <v>38</v>
      </c>
      <c r="J1256" t="s">
        <v>27</v>
      </c>
      <c r="K1256" t="s">
        <v>28</v>
      </c>
      <c r="L1256" t="s">
        <v>75</v>
      </c>
      <c r="M1256" t="s">
        <v>58</v>
      </c>
      <c r="N1256" t="s">
        <v>31</v>
      </c>
      <c r="O1256" t="s">
        <v>83</v>
      </c>
      <c r="P1256">
        <v>4</v>
      </c>
      <c r="Q1256">
        <v>1228.22</v>
      </c>
      <c r="R1256">
        <v>20</v>
      </c>
      <c r="S1256">
        <v>3930.3</v>
      </c>
      <c r="T1256">
        <v>992.02</v>
      </c>
      <c r="U1256">
        <v>755.84</v>
      </c>
      <c r="V1256" s="10">
        <f>(raw_data[[#This Row],[Profit]] / (raw_data[[#This Row],[Unit_Price]]* raw_data[[#This Row],[Quantity_Sold]]))</f>
        <v>0.15384865903502631</v>
      </c>
      <c r="W1256">
        <v>412</v>
      </c>
      <c r="X1256" t="s">
        <v>33</v>
      </c>
      <c r="Y1256" t="s">
        <v>79</v>
      </c>
      <c r="Z1256">
        <v>49.71</v>
      </c>
      <c r="AA1256">
        <v>1</v>
      </c>
    </row>
    <row r="1257" spans="1:27" x14ac:dyDescent="0.3">
      <c r="A1257" t="s">
        <v>3822</v>
      </c>
      <c r="B1257" s="1">
        <v>45490</v>
      </c>
      <c r="C1257" s="1" t="str">
        <f>TEXT(raw_data[[#This Row],[Order_Date]], "mmm")</f>
        <v>Jul</v>
      </c>
      <c r="D1257" s="1">
        <v>45499</v>
      </c>
      <c r="E1257" s="6">
        <f>raw_data[[#This Row],[Ship_Date]]-raw_data[[#This Row],[Order_Date]]</f>
        <v>9</v>
      </c>
      <c r="F1257" s="6" t="str">
        <f>IF(raw_data[[#This Row],[Delivery_Days]] &lt;= 5, "On Time", "Late")</f>
        <v>Late</v>
      </c>
      <c r="G1257" t="s">
        <v>3823</v>
      </c>
      <c r="H1257" t="s">
        <v>3824</v>
      </c>
      <c r="I1257" t="s">
        <v>47</v>
      </c>
      <c r="J1257" t="s">
        <v>56</v>
      </c>
      <c r="K1257" t="s">
        <v>57</v>
      </c>
      <c r="L1257" t="s">
        <v>29</v>
      </c>
      <c r="M1257" t="s">
        <v>137</v>
      </c>
      <c r="N1257" t="s">
        <v>49</v>
      </c>
      <c r="O1257" t="s">
        <v>32</v>
      </c>
      <c r="P1257">
        <v>6</v>
      </c>
      <c r="Q1257">
        <v>787.26</v>
      </c>
      <c r="R1257">
        <v>10</v>
      </c>
      <c r="S1257">
        <v>4251.2</v>
      </c>
      <c r="T1257">
        <v>639.85</v>
      </c>
      <c r="U1257">
        <v>796.01</v>
      </c>
      <c r="V1257" s="10">
        <f>(raw_data[[#This Row],[Profit]] / (raw_data[[#This Row],[Unit_Price]]* raw_data[[#This Row],[Quantity_Sold]]))</f>
        <v>0.16851908306446833</v>
      </c>
      <c r="W1257">
        <v>307</v>
      </c>
      <c r="X1257" t="s">
        <v>33</v>
      </c>
      <c r="Y1257" t="s">
        <v>52</v>
      </c>
      <c r="Z1257">
        <v>37.68</v>
      </c>
      <c r="AA1257">
        <v>4</v>
      </c>
    </row>
    <row r="1258" spans="1:27" x14ac:dyDescent="0.3">
      <c r="A1258" t="s">
        <v>3825</v>
      </c>
      <c r="B1258" s="1">
        <v>45262</v>
      </c>
      <c r="C1258" s="1" t="str">
        <f>TEXT(raw_data[[#This Row],[Order_Date]], "mmm")</f>
        <v>Dec</v>
      </c>
      <c r="D1258" s="1">
        <v>45266</v>
      </c>
      <c r="E1258" s="6">
        <f>raw_data[[#This Row],[Ship_Date]]-raw_data[[#This Row],[Order_Date]]</f>
        <v>4</v>
      </c>
      <c r="F1258" s="6" t="str">
        <f>IF(raw_data[[#This Row],[Delivery_Days]] &lt;= 5, "On Time", "Late")</f>
        <v>On Time</v>
      </c>
      <c r="G1258" t="s">
        <v>3826</v>
      </c>
      <c r="H1258" t="s">
        <v>3827</v>
      </c>
      <c r="I1258" t="s">
        <v>38</v>
      </c>
      <c r="J1258" t="s">
        <v>56</v>
      </c>
      <c r="K1258" t="s">
        <v>57</v>
      </c>
      <c r="L1258" t="s">
        <v>69</v>
      </c>
      <c r="M1258" t="s">
        <v>127</v>
      </c>
      <c r="N1258" t="s">
        <v>49</v>
      </c>
      <c r="O1258" t="s">
        <v>71</v>
      </c>
      <c r="P1258">
        <v>10</v>
      </c>
      <c r="Q1258">
        <v>1452.32</v>
      </c>
      <c r="R1258">
        <v>10</v>
      </c>
      <c r="S1258">
        <v>13070.88</v>
      </c>
      <c r="T1258">
        <v>1231.82</v>
      </c>
      <c r="U1258">
        <v>1984.5</v>
      </c>
      <c r="V1258" s="10">
        <f>(raw_data[[#This Row],[Profit]] / (raw_data[[#This Row],[Unit_Price]]* raw_data[[#This Row],[Quantity_Sold]]))</f>
        <v>0.13664343946237745</v>
      </c>
      <c r="W1258">
        <v>77</v>
      </c>
      <c r="X1258" t="s">
        <v>51</v>
      </c>
      <c r="Y1258" t="s">
        <v>34</v>
      </c>
      <c r="Z1258">
        <v>36.47</v>
      </c>
      <c r="AA1258">
        <v>2</v>
      </c>
    </row>
    <row r="1259" spans="1:27" x14ac:dyDescent="0.3">
      <c r="A1259" t="s">
        <v>3828</v>
      </c>
      <c r="B1259" s="1">
        <v>45615</v>
      </c>
      <c r="C1259" s="1" t="str">
        <f>TEXT(raw_data[[#This Row],[Order_Date]], "mmm")</f>
        <v>Nov</v>
      </c>
      <c r="D1259" s="1">
        <v>45619</v>
      </c>
      <c r="E1259" s="6">
        <f>raw_data[[#This Row],[Ship_Date]]-raw_data[[#This Row],[Order_Date]]</f>
        <v>4</v>
      </c>
      <c r="F1259" s="6" t="str">
        <f>IF(raw_data[[#This Row],[Delivery_Days]] &lt;= 5, "On Time", "Late")</f>
        <v>On Time</v>
      </c>
      <c r="G1259" t="s">
        <v>3829</v>
      </c>
      <c r="H1259" t="s">
        <v>3830</v>
      </c>
      <c r="I1259" t="s">
        <v>38</v>
      </c>
      <c r="J1259" t="s">
        <v>90</v>
      </c>
      <c r="K1259" t="s">
        <v>40</v>
      </c>
      <c r="L1259" t="s">
        <v>29</v>
      </c>
      <c r="M1259" t="s">
        <v>30</v>
      </c>
      <c r="N1259" t="s">
        <v>49</v>
      </c>
      <c r="O1259" t="s">
        <v>50</v>
      </c>
      <c r="P1259">
        <v>8</v>
      </c>
      <c r="Q1259">
        <v>759</v>
      </c>
      <c r="R1259">
        <v>5</v>
      </c>
      <c r="S1259">
        <v>5768.4</v>
      </c>
      <c r="T1259">
        <v>633.42999999999995</v>
      </c>
      <c r="U1259">
        <v>954.33</v>
      </c>
      <c r="V1259" s="10">
        <f>(raw_data[[#This Row],[Profit]] / (raw_data[[#This Row],[Unit_Price]]* raw_data[[#This Row],[Quantity_Sold]]))</f>
        <v>0.15716897233201582</v>
      </c>
      <c r="W1259">
        <v>218</v>
      </c>
      <c r="X1259" t="s">
        <v>33</v>
      </c>
      <c r="Y1259" t="s">
        <v>52</v>
      </c>
      <c r="Z1259">
        <v>20.75</v>
      </c>
      <c r="AA1259">
        <v>1</v>
      </c>
    </row>
    <row r="1260" spans="1:27" x14ac:dyDescent="0.3">
      <c r="A1260" t="s">
        <v>3831</v>
      </c>
      <c r="B1260" s="1">
        <v>45385</v>
      </c>
      <c r="C1260" s="1" t="str">
        <f>TEXT(raw_data[[#This Row],[Order_Date]], "mmm")</f>
        <v>Apr</v>
      </c>
      <c r="D1260" s="1">
        <v>45388</v>
      </c>
      <c r="E1260" s="6">
        <f>raw_data[[#This Row],[Ship_Date]]-raw_data[[#This Row],[Order_Date]]</f>
        <v>3</v>
      </c>
      <c r="F1260" s="6" t="str">
        <f>IF(raw_data[[#This Row],[Delivery_Days]] &lt;= 5, "On Time", "Late")</f>
        <v>On Time</v>
      </c>
      <c r="G1260" t="s">
        <v>3832</v>
      </c>
      <c r="H1260" t="s">
        <v>3833</v>
      </c>
      <c r="I1260" t="s">
        <v>47</v>
      </c>
      <c r="J1260" t="s">
        <v>98</v>
      </c>
      <c r="K1260" t="s">
        <v>40</v>
      </c>
      <c r="L1260" t="s">
        <v>75</v>
      </c>
      <c r="M1260" t="s">
        <v>70</v>
      </c>
      <c r="N1260" t="s">
        <v>31</v>
      </c>
      <c r="O1260" t="s">
        <v>32</v>
      </c>
      <c r="P1260">
        <v>9</v>
      </c>
      <c r="Q1260">
        <v>1819.43</v>
      </c>
      <c r="R1260">
        <v>15</v>
      </c>
      <c r="S1260">
        <v>13918.64</v>
      </c>
      <c r="T1260">
        <v>1116.53</v>
      </c>
      <c r="U1260">
        <v>5377.19</v>
      </c>
      <c r="V1260" s="10">
        <f>(raw_data[[#This Row],[Profit]] / (raw_data[[#This Row],[Unit_Price]]* raw_data[[#This Row],[Quantity_Sold]]))</f>
        <v>0.32838062225837517</v>
      </c>
      <c r="W1260">
        <v>391</v>
      </c>
      <c r="X1260" t="s">
        <v>33</v>
      </c>
      <c r="Y1260" t="s">
        <v>34</v>
      </c>
      <c r="Z1260">
        <v>22.15</v>
      </c>
      <c r="AA1260">
        <v>1</v>
      </c>
    </row>
    <row r="1261" spans="1:27" x14ac:dyDescent="0.3">
      <c r="A1261" t="s">
        <v>3834</v>
      </c>
      <c r="B1261" s="1">
        <v>45544</v>
      </c>
      <c r="C1261" s="1" t="str">
        <f>TEXT(raw_data[[#This Row],[Order_Date]], "mmm")</f>
        <v>Sep</v>
      </c>
      <c r="D1261" s="1">
        <v>45553</v>
      </c>
      <c r="E1261" s="6">
        <f>raw_data[[#This Row],[Ship_Date]]-raw_data[[#This Row],[Order_Date]]</f>
        <v>9</v>
      </c>
      <c r="F1261" s="6" t="str">
        <f>IF(raw_data[[#This Row],[Delivery_Days]] &lt;= 5, "On Time", "Late")</f>
        <v>Late</v>
      </c>
      <c r="G1261" t="s">
        <v>3835</v>
      </c>
      <c r="H1261" t="s">
        <v>3836</v>
      </c>
      <c r="I1261" t="s">
        <v>38</v>
      </c>
      <c r="J1261" t="s">
        <v>39</v>
      </c>
      <c r="K1261" t="s">
        <v>40</v>
      </c>
      <c r="L1261" t="s">
        <v>75</v>
      </c>
      <c r="M1261" t="s">
        <v>70</v>
      </c>
      <c r="N1261" t="s">
        <v>49</v>
      </c>
      <c r="O1261" t="s">
        <v>32</v>
      </c>
      <c r="P1261">
        <v>2</v>
      </c>
      <c r="Q1261">
        <v>354.14</v>
      </c>
      <c r="R1261">
        <v>10</v>
      </c>
      <c r="S1261">
        <v>637.45000000000005</v>
      </c>
      <c r="T1261">
        <v>280.99</v>
      </c>
      <c r="U1261">
        <v>131.66999999999999</v>
      </c>
      <c r="V1261" s="10">
        <f>(raw_data[[#This Row],[Profit]] / (raw_data[[#This Row],[Unit_Price]]* raw_data[[#This Row],[Quantity_Sold]]))</f>
        <v>0.18590105607951657</v>
      </c>
      <c r="W1261">
        <v>493</v>
      </c>
      <c r="X1261" t="s">
        <v>51</v>
      </c>
      <c r="Y1261" t="s">
        <v>52</v>
      </c>
      <c r="Z1261">
        <v>40.72</v>
      </c>
      <c r="AA1261">
        <v>4</v>
      </c>
    </row>
    <row r="1262" spans="1:27" x14ac:dyDescent="0.3">
      <c r="A1262" t="s">
        <v>3837</v>
      </c>
      <c r="B1262" s="1">
        <v>45402</v>
      </c>
      <c r="C1262" s="1" t="str">
        <f>TEXT(raw_data[[#This Row],[Order_Date]], "mmm")</f>
        <v>Apr</v>
      </c>
      <c r="D1262" s="1">
        <v>45405</v>
      </c>
      <c r="E1262" s="6">
        <f>raw_data[[#This Row],[Ship_Date]]-raw_data[[#This Row],[Order_Date]]</f>
        <v>3</v>
      </c>
      <c r="F1262" s="6" t="str">
        <f>IF(raw_data[[#This Row],[Delivery_Days]] &lt;= 5, "On Time", "Late")</f>
        <v>On Time</v>
      </c>
      <c r="G1262" t="s">
        <v>3838</v>
      </c>
      <c r="H1262" t="s">
        <v>3839</v>
      </c>
      <c r="I1262" t="s">
        <v>38</v>
      </c>
      <c r="J1262" t="s">
        <v>63</v>
      </c>
      <c r="K1262" t="s">
        <v>28</v>
      </c>
      <c r="L1262" t="s">
        <v>69</v>
      </c>
      <c r="M1262" t="s">
        <v>48</v>
      </c>
      <c r="N1262" t="s">
        <v>49</v>
      </c>
      <c r="O1262" t="s">
        <v>71</v>
      </c>
      <c r="P1262">
        <v>6</v>
      </c>
      <c r="Q1262">
        <v>983.03</v>
      </c>
      <c r="R1262">
        <v>15</v>
      </c>
      <c r="S1262">
        <v>5013.45</v>
      </c>
      <c r="T1262">
        <v>812.11</v>
      </c>
      <c r="U1262">
        <v>871.69</v>
      </c>
      <c r="V1262" s="10">
        <f>(raw_data[[#This Row],[Profit]] / (raw_data[[#This Row],[Unit_Price]]* raw_data[[#This Row],[Quantity_Sold]]))</f>
        <v>0.14778965714847631</v>
      </c>
      <c r="W1262">
        <v>353</v>
      </c>
      <c r="X1262" t="s">
        <v>33</v>
      </c>
      <c r="Y1262" t="s">
        <v>34</v>
      </c>
      <c r="Z1262">
        <v>47.85</v>
      </c>
      <c r="AA1262">
        <v>5</v>
      </c>
    </row>
    <row r="1263" spans="1:27" x14ac:dyDescent="0.3">
      <c r="A1263" t="s">
        <v>3840</v>
      </c>
      <c r="B1263" s="1">
        <v>45643</v>
      </c>
      <c r="C1263" s="1" t="str">
        <f>TEXT(raw_data[[#This Row],[Order_Date]], "mmm")</f>
        <v>Dec</v>
      </c>
      <c r="D1263" s="1">
        <v>45653</v>
      </c>
      <c r="E1263" s="6">
        <f>raw_data[[#This Row],[Ship_Date]]-raw_data[[#This Row],[Order_Date]]</f>
        <v>10</v>
      </c>
      <c r="F1263" s="6" t="str">
        <f>IF(raw_data[[#This Row],[Delivery_Days]] &lt;= 5, "On Time", "Late")</f>
        <v>Late</v>
      </c>
      <c r="G1263" t="s">
        <v>3841</v>
      </c>
      <c r="H1263" t="s">
        <v>3842</v>
      </c>
      <c r="I1263" t="s">
        <v>38</v>
      </c>
      <c r="J1263" t="s">
        <v>39</v>
      </c>
      <c r="K1263" t="s">
        <v>40</v>
      </c>
      <c r="L1263" t="s">
        <v>29</v>
      </c>
      <c r="M1263" t="s">
        <v>64</v>
      </c>
      <c r="N1263" t="s">
        <v>49</v>
      </c>
      <c r="O1263" t="s">
        <v>71</v>
      </c>
      <c r="P1263">
        <v>3</v>
      </c>
      <c r="Q1263">
        <v>619.47</v>
      </c>
      <c r="R1263">
        <v>10</v>
      </c>
      <c r="S1263">
        <v>1672.57</v>
      </c>
      <c r="T1263">
        <v>475.79</v>
      </c>
      <c r="U1263">
        <v>387.94</v>
      </c>
      <c r="V1263" s="10">
        <f>(raw_data[[#This Row],[Profit]] / (raw_data[[#This Row],[Unit_Price]]* raw_data[[#This Row],[Quantity_Sold]]))</f>
        <v>0.2087483386335631</v>
      </c>
      <c r="W1263">
        <v>375</v>
      </c>
      <c r="X1263" t="s">
        <v>51</v>
      </c>
      <c r="Y1263" t="s">
        <v>79</v>
      </c>
      <c r="Z1263">
        <v>7.57</v>
      </c>
      <c r="AA1263">
        <v>2</v>
      </c>
    </row>
    <row r="1264" spans="1:27" x14ac:dyDescent="0.3">
      <c r="A1264" t="s">
        <v>3843</v>
      </c>
      <c r="B1264" s="1">
        <v>45291</v>
      </c>
      <c r="C1264" s="1" t="str">
        <f>TEXT(raw_data[[#This Row],[Order_Date]], "mmm")</f>
        <v>Dec</v>
      </c>
      <c r="D1264" s="1">
        <v>45299</v>
      </c>
      <c r="E1264" s="6">
        <f>raw_data[[#This Row],[Ship_Date]]-raw_data[[#This Row],[Order_Date]]</f>
        <v>8</v>
      </c>
      <c r="F1264" s="6" t="str">
        <f>IF(raw_data[[#This Row],[Delivery_Days]] &lt;= 5, "On Time", "Late")</f>
        <v>Late</v>
      </c>
      <c r="G1264" t="s">
        <v>3844</v>
      </c>
      <c r="H1264" t="s">
        <v>3845</v>
      </c>
      <c r="I1264" t="s">
        <v>38</v>
      </c>
      <c r="J1264" t="s">
        <v>94</v>
      </c>
      <c r="K1264" t="s">
        <v>28</v>
      </c>
      <c r="L1264" t="s">
        <v>41</v>
      </c>
      <c r="M1264" t="s">
        <v>117</v>
      </c>
      <c r="N1264" t="s">
        <v>49</v>
      </c>
      <c r="O1264" t="s">
        <v>32</v>
      </c>
      <c r="P1264">
        <v>7</v>
      </c>
      <c r="Q1264">
        <v>1329.37</v>
      </c>
      <c r="R1264">
        <v>5</v>
      </c>
      <c r="S1264">
        <v>8840.31</v>
      </c>
      <c r="T1264">
        <v>1129.8800000000001</v>
      </c>
      <c r="U1264">
        <v>1326.61</v>
      </c>
      <c r="V1264" s="10">
        <f>(raw_data[[#This Row],[Profit]] / (raw_data[[#This Row],[Unit_Price]]* raw_data[[#This Row],[Quantity_Sold]]))</f>
        <v>0.14256054694006504</v>
      </c>
      <c r="W1264">
        <v>272</v>
      </c>
      <c r="X1264" t="s">
        <v>33</v>
      </c>
      <c r="Y1264" t="s">
        <v>79</v>
      </c>
      <c r="Z1264">
        <v>22.86</v>
      </c>
      <c r="AA1264">
        <v>4</v>
      </c>
    </row>
    <row r="1265" spans="1:27" x14ac:dyDescent="0.3">
      <c r="A1265" t="s">
        <v>3846</v>
      </c>
      <c r="B1265" s="1">
        <v>45687</v>
      </c>
      <c r="C1265" s="1" t="str">
        <f>TEXT(raw_data[[#This Row],[Order_Date]], "mmm")</f>
        <v>Jan</v>
      </c>
      <c r="D1265" s="1">
        <v>45692</v>
      </c>
      <c r="E1265" s="6">
        <f>raw_data[[#This Row],[Ship_Date]]-raw_data[[#This Row],[Order_Date]]</f>
        <v>5</v>
      </c>
      <c r="F1265" s="6" t="str">
        <f>IF(raw_data[[#This Row],[Delivery_Days]] &lt;= 5, "On Time", "Late")</f>
        <v>On Time</v>
      </c>
      <c r="G1265" t="s">
        <v>3847</v>
      </c>
      <c r="H1265" t="s">
        <v>3848</v>
      </c>
      <c r="I1265" t="s">
        <v>26</v>
      </c>
      <c r="J1265" t="s">
        <v>63</v>
      </c>
      <c r="K1265" t="s">
        <v>28</v>
      </c>
      <c r="L1265" t="s">
        <v>29</v>
      </c>
      <c r="M1265" t="s">
        <v>137</v>
      </c>
      <c r="N1265" t="s">
        <v>31</v>
      </c>
      <c r="O1265" t="s">
        <v>71</v>
      </c>
      <c r="P1265">
        <v>6</v>
      </c>
      <c r="Q1265">
        <v>62.31</v>
      </c>
      <c r="R1265">
        <v>5</v>
      </c>
      <c r="S1265">
        <v>355.17</v>
      </c>
      <c r="T1265">
        <v>53.4</v>
      </c>
      <c r="U1265">
        <v>50.79</v>
      </c>
      <c r="V1265" s="10">
        <f>(raw_data[[#This Row],[Profit]] / (raw_data[[#This Row],[Unit_Price]]* raw_data[[#This Row],[Quantity_Sold]]))</f>
        <v>0.13585299309902102</v>
      </c>
      <c r="W1265">
        <v>6</v>
      </c>
      <c r="X1265" t="s">
        <v>33</v>
      </c>
      <c r="Y1265" t="s">
        <v>34</v>
      </c>
      <c r="Z1265">
        <v>39.86</v>
      </c>
      <c r="AA1265">
        <v>2</v>
      </c>
    </row>
    <row r="1266" spans="1:27" x14ac:dyDescent="0.3">
      <c r="A1266" t="s">
        <v>3849</v>
      </c>
      <c r="B1266" s="1">
        <v>45243</v>
      </c>
      <c r="C1266" s="1" t="str">
        <f>TEXT(raw_data[[#This Row],[Order_Date]], "mmm")</f>
        <v>Nov</v>
      </c>
      <c r="D1266" s="1">
        <v>45251</v>
      </c>
      <c r="E1266" s="6">
        <f>raw_data[[#This Row],[Ship_Date]]-raw_data[[#This Row],[Order_Date]]</f>
        <v>8</v>
      </c>
      <c r="F1266" s="6" t="str">
        <f>IF(raw_data[[#This Row],[Delivery_Days]] &lt;= 5, "On Time", "Late")</f>
        <v>Late</v>
      </c>
      <c r="G1266" t="s">
        <v>3850</v>
      </c>
      <c r="H1266" t="s">
        <v>3851</v>
      </c>
      <c r="I1266" t="s">
        <v>62</v>
      </c>
      <c r="J1266" t="s">
        <v>68</v>
      </c>
      <c r="K1266" t="s">
        <v>57</v>
      </c>
      <c r="L1266" t="s">
        <v>29</v>
      </c>
      <c r="M1266" t="s">
        <v>42</v>
      </c>
      <c r="N1266" t="s">
        <v>31</v>
      </c>
      <c r="O1266" t="s">
        <v>32</v>
      </c>
      <c r="P1266">
        <v>7</v>
      </c>
      <c r="Q1266">
        <v>1579.86</v>
      </c>
      <c r="R1266">
        <v>5</v>
      </c>
      <c r="S1266">
        <v>10506.07</v>
      </c>
      <c r="T1266">
        <v>1218.5</v>
      </c>
      <c r="U1266">
        <v>2403.04</v>
      </c>
      <c r="V1266" s="10">
        <f>(raw_data[[#This Row],[Profit]] / (raw_data[[#This Row],[Unit_Price]]* raw_data[[#This Row],[Quantity_Sold]]))</f>
        <v>0.21729230980683645</v>
      </c>
      <c r="W1266">
        <v>160</v>
      </c>
      <c r="X1266" t="s">
        <v>51</v>
      </c>
      <c r="Y1266" t="s">
        <v>79</v>
      </c>
      <c r="Z1266">
        <v>7.03</v>
      </c>
      <c r="AA1266">
        <v>3</v>
      </c>
    </row>
    <row r="1267" spans="1:27" x14ac:dyDescent="0.3">
      <c r="A1267" t="s">
        <v>3852</v>
      </c>
      <c r="B1267" s="1">
        <v>45521</v>
      </c>
      <c r="C1267" s="1" t="str">
        <f>TEXT(raw_data[[#This Row],[Order_Date]], "mmm")</f>
        <v>Aug</v>
      </c>
      <c r="D1267" s="1">
        <v>45526</v>
      </c>
      <c r="E1267" s="6">
        <f>raw_data[[#This Row],[Ship_Date]]-raw_data[[#This Row],[Order_Date]]</f>
        <v>5</v>
      </c>
      <c r="F1267" s="6" t="str">
        <f>IF(raw_data[[#This Row],[Delivery_Days]] &lt;= 5, "On Time", "Late")</f>
        <v>On Time</v>
      </c>
      <c r="G1267" t="s">
        <v>3853</v>
      </c>
      <c r="H1267" t="s">
        <v>3854</v>
      </c>
      <c r="I1267" t="s">
        <v>26</v>
      </c>
      <c r="J1267" t="s">
        <v>63</v>
      </c>
      <c r="K1267" t="s">
        <v>28</v>
      </c>
      <c r="L1267" t="s">
        <v>29</v>
      </c>
      <c r="M1267" t="s">
        <v>127</v>
      </c>
      <c r="N1267" t="s">
        <v>49</v>
      </c>
      <c r="O1267" t="s">
        <v>83</v>
      </c>
      <c r="P1267">
        <v>2</v>
      </c>
      <c r="Q1267">
        <v>1876.73</v>
      </c>
      <c r="R1267">
        <v>10</v>
      </c>
      <c r="S1267">
        <v>3378.11</v>
      </c>
      <c r="T1267">
        <v>1174.73</v>
      </c>
      <c r="U1267">
        <v>1263.5999999999999</v>
      </c>
      <c r="V1267" s="10">
        <f>(raw_data[[#This Row],[Profit]] / (raw_data[[#This Row],[Unit_Price]]* raw_data[[#This Row],[Quantity_Sold]]))</f>
        <v>0.33664938483425955</v>
      </c>
      <c r="W1267">
        <v>392</v>
      </c>
      <c r="X1267" t="s">
        <v>51</v>
      </c>
      <c r="Y1267" t="s">
        <v>79</v>
      </c>
      <c r="Z1267">
        <v>24.27</v>
      </c>
      <c r="AA1267">
        <v>1</v>
      </c>
    </row>
    <row r="1268" spans="1:27" x14ac:dyDescent="0.3">
      <c r="A1268" t="s">
        <v>3855</v>
      </c>
      <c r="B1268" s="1">
        <v>45439</v>
      </c>
      <c r="C1268" s="1" t="str">
        <f>TEXT(raw_data[[#This Row],[Order_Date]], "mmm")</f>
        <v>May</v>
      </c>
      <c r="D1268" s="1">
        <v>45447</v>
      </c>
      <c r="E1268" s="6">
        <f>raw_data[[#This Row],[Ship_Date]]-raw_data[[#This Row],[Order_Date]]</f>
        <v>8</v>
      </c>
      <c r="F1268" s="6" t="str">
        <f>IF(raw_data[[#This Row],[Delivery_Days]] &lt;= 5, "On Time", "Late")</f>
        <v>Late</v>
      </c>
      <c r="G1268" t="s">
        <v>3856</v>
      </c>
      <c r="H1268" t="s">
        <v>3857</v>
      </c>
      <c r="I1268" t="s">
        <v>62</v>
      </c>
      <c r="J1268" t="s">
        <v>27</v>
      </c>
      <c r="K1268" t="s">
        <v>28</v>
      </c>
      <c r="L1268" t="s">
        <v>75</v>
      </c>
      <c r="M1268" t="s">
        <v>64</v>
      </c>
      <c r="N1268" t="s">
        <v>49</v>
      </c>
      <c r="O1268" t="s">
        <v>32</v>
      </c>
      <c r="P1268">
        <v>10</v>
      </c>
      <c r="Q1268">
        <v>1970.29</v>
      </c>
      <c r="R1268">
        <v>10</v>
      </c>
      <c r="S1268">
        <v>17732.61</v>
      </c>
      <c r="T1268">
        <v>1448.67</v>
      </c>
      <c r="U1268">
        <v>4694.58</v>
      </c>
      <c r="V1268" s="10">
        <f>(raw_data[[#This Row],[Profit]] / (raw_data[[#This Row],[Unit_Price]]* raw_data[[#This Row],[Quantity_Sold]]))</f>
        <v>0.23826847824431935</v>
      </c>
      <c r="W1268">
        <v>244</v>
      </c>
      <c r="X1268" t="s">
        <v>33</v>
      </c>
      <c r="Y1268" t="s">
        <v>34</v>
      </c>
      <c r="Z1268">
        <v>5.82</v>
      </c>
      <c r="AA1268">
        <v>2</v>
      </c>
    </row>
    <row r="1269" spans="1:27" x14ac:dyDescent="0.3">
      <c r="A1269" t="s">
        <v>3858</v>
      </c>
      <c r="B1269" s="1">
        <v>45878</v>
      </c>
      <c r="C1269" s="1" t="str">
        <f>TEXT(raw_data[[#This Row],[Order_Date]], "mmm")</f>
        <v>Aug</v>
      </c>
      <c r="D1269" s="1">
        <v>45880</v>
      </c>
      <c r="E1269" s="6">
        <f>raw_data[[#This Row],[Ship_Date]]-raw_data[[#This Row],[Order_Date]]</f>
        <v>2</v>
      </c>
      <c r="F1269" s="6" t="str">
        <f>IF(raw_data[[#This Row],[Delivery_Days]] &lt;= 5, "On Time", "Late")</f>
        <v>On Time</v>
      </c>
      <c r="G1269" t="s">
        <v>3859</v>
      </c>
      <c r="H1269" t="s">
        <v>3860</v>
      </c>
      <c r="I1269" t="s">
        <v>38</v>
      </c>
      <c r="J1269" t="s">
        <v>68</v>
      </c>
      <c r="K1269" t="s">
        <v>57</v>
      </c>
      <c r="L1269" t="s">
        <v>41</v>
      </c>
      <c r="M1269" t="s">
        <v>58</v>
      </c>
      <c r="N1269" t="s">
        <v>31</v>
      </c>
      <c r="O1269" t="s">
        <v>32</v>
      </c>
      <c r="P1269">
        <v>8</v>
      </c>
      <c r="Q1269">
        <v>188.69</v>
      </c>
      <c r="R1269">
        <v>0</v>
      </c>
      <c r="S1269">
        <v>1509.52</v>
      </c>
      <c r="T1269">
        <v>120.91</v>
      </c>
      <c r="U1269">
        <v>542.24</v>
      </c>
      <c r="V1269" s="10">
        <f>(raw_data[[#This Row],[Profit]] / (raw_data[[#This Row],[Unit_Price]]* raw_data[[#This Row],[Quantity_Sold]]))</f>
        <v>0.35921352482908475</v>
      </c>
      <c r="W1269">
        <v>481</v>
      </c>
      <c r="X1269" t="s">
        <v>33</v>
      </c>
      <c r="Y1269" t="s">
        <v>52</v>
      </c>
      <c r="Z1269">
        <v>15.96</v>
      </c>
      <c r="AA1269">
        <v>4</v>
      </c>
    </row>
    <row r="1270" spans="1:27" x14ac:dyDescent="0.3">
      <c r="A1270" t="s">
        <v>3861</v>
      </c>
      <c r="B1270" s="1">
        <v>45225</v>
      </c>
      <c r="C1270" s="1" t="str">
        <f>TEXT(raw_data[[#This Row],[Order_Date]], "mmm")</f>
        <v>Oct</v>
      </c>
      <c r="D1270" s="1">
        <v>45234</v>
      </c>
      <c r="E1270" s="6">
        <f>raw_data[[#This Row],[Ship_Date]]-raw_data[[#This Row],[Order_Date]]</f>
        <v>9</v>
      </c>
      <c r="F1270" s="6" t="str">
        <f>IF(raw_data[[#This Row],[Delivery_Days]] &lt;= 5, "On Time", "Late")</f>
        <v>Late</v>
      </c>
      <c r="G1270" t="s">
        <v>3862</v>
      </c>
      <c r="H1270" t="s">
        <v>3863</v>
      </c>
      <c r="I1270" t="s">
        <v>47</v>
      </c>
      <c r="J1270" t="s">
        <v>68</v>
      </c>
      <c r="K1270" t="s">
        <v>57</v>
      </c>
      <c r="L1270" t="s">
        <v>75</v>
      </c>
      <c r="M1270" t="s">
        <v>42</v>
      </c>
      <c r="N1270" t="s">
        <v>49</v>
      </c>
      <c r="O1270" t="s">
        <v>32</v>
      </c>
      <c r="P1270">
        <v>8</v>
      </c>
      <c r="Q1270">
        <v>1154.73</v>
      </c>
      <c r="R1270">
        <v>15</v>
      </c>
      <c r="S1270">
        <v>7852.16</v>
      </c>
      <c r="T1270">
        <v>705.43</v>
      </c>
      <c r="U1270">
        <v>3055.24</v>
      </c>
      <c r="V1270" s="10">
        <f>(raw_data[[#This Row],[Profit]] / (raw_data[[#This Row],[Unit_Price]]* raw_data[[#This Row],[Quantity_Sold]]))</f>
        <v>0.33073099339239476</v>
      </c>
      <c r="W1270">
        <v>84</v>
      </c>
      <c r="X1270" t="s">
        <v>51</v>
      </c>
      <c r="Y1270" t="s">
        <v>79</v>
      </c>
      <c r="Z1270">
        <v>45.19</v>
      </c>
      <c r="AA1270">
        <v>2</v>
      </c>
    </row>
    <row r="1271" spans="1:27" x14ac:dyDescent="0.3">
      <c r="A1271" t="s">
        <v>3864</v>
      </c>
      <c r="B1271" s="1">
        <v>45223</v>
      </c>
      <c r="C1271" s="1" t="str">
        <f>TEXT(raw_data[[#This Row],[Order_Date]], "mmm")</f>
        <v>Oct</v>
      </c>
      <c r="D1271" s="1">
        <v>45229</v>
      </c>
      <c r="E1271" s="6">
        <f>raw_data[[#This Row],[Ship_Date]]-raw_data[[#This Row],[Order_Date]]</f>
        <v>6</v>
      </c>
      <c r="F1271" s="6" t="str">
        <f>IF(raw_data[[#This Row],[Delivery_Days]] &lt;= 5, "On Time", "Late")</f>
        <v>Late</v>
      </c>
      <c r="G1271" t="s">
        <v>3865</v>
      </c>
      <c r="H1271" t="s">
        <v>3866</v>
      </c>
      <c r="I1271" t="s">
        <v>47</v>
      </c>
      <c r="J1271" t="s">
        <v>27</v>
      </c>
      <c r="K1271" t="s">
        <v>28</v>
      </c>
      <c r="L1271" t="s">
        <v>41</v>
      </c>
      <c r="M1271" t="s">
        <v>127</v>
      </c>
      <c r="N1271" t="s">
        <v>31</v>
      </c>
      <c r="O1271" t="s">
        <v>43</v>
      </c>
      <c r="P1271">
        <v>7</v>
      </c>
      <c r="Q1271">
        <v>903.81</v>
      </c>
      <c r="R1271">
        <v>0</v>
      </c>
      <c r="S1271">
        <v>6326.67</v>
      </c>
      <c r="T1271">
        <v>667.12</v>
      </c>
      <c r="U1271">
        <v>1656.83</v>
      </c>
      <c r="V1271" s="10">
        <f>(raw_data[[#This Row],[Profit]] / (raw_data[[#This Row],[Unit_Price]]* raw_data[[#This Row],[Quantity_Sold]]))</f>
        <v>0.26188026244454032</v>
      </c>
      <c r="W1271">
        <v>121</v>
      </c>
      <c r="X1271" t="s">
        <v>33</v>
      </c>
      <c r="Y1271" t="s">
        <v>52</v>
      </c>
      <c r="Z1271">
        <v>35.82</v>
      </c>
      <c r="AA1271">
        <v>3</v>
      </c>
    </row>
    <row r="1272" spans="1:27" x14ac:dyDescent="0.3">
      <c r="A1272" t="s">
        <v>3867</v>
      </c>
      <c r="B1272" s="1">
        <v>45656</v>
      </c>
      <c r="C1272" s="1" t="str">
        <f>TEXT(raw_data[[#This Row],[Order_Date]], "mmm")</f>
        <v>Dec</v>
      </c>
      <c r="D1272" s="1">
        <v>45657</v>
      </c>
      <c r="E1272" s="6">
        <f>raw_data[[#This Row],[Ship_Date]]-raw_data[[#This Row],[Order_Date]]</f>
        <v>1</v>
      </c>
      <c r="F1272" s="6" t="str">
        <f>IF(raw_data[[#This Row],[Delivery_Days]] &lt;= 5, "On Time", "Late")</f>
        <v>On Time</v>
      </c>
      <c r="G1272" t="s">
        <v>3868</v>
      </c>
      <c r="H1272" t="s">
        <v>3869</v>
      </c>
      <c r="I1272" t="s">
        <v>62</v>
      </c>
      <c r="J1272" t="s">
        <v>56</v>
      </c>
      <c r="K1272" t="s">
        <v>57</v>
      </c>
      <c r="L1272" t="s">
        <v>29</v>
      </c>
      <c r="M1272" t="s">
        <v>64</v>
      </c>
      <c r="N1272" t="s">
        <v>49</v>
      </c>
      <c r="O1272" t="s">
        <v>71</v>
      </c>
      <c r="P1272">
        <v>7</v>
      </c>
      <c r="Q1272">
        <v>228.81</v>
      </c>
      <c r="R1272">
        <v>10</v>
      </c>
      <c r="S1272">
        <v>1441.5</v>
      </c>
      <c r="T1272">
        <v>158.47999999999999</v>
      </c>
      <c r="U1272">
        <v>443.08</v>
      </c>
      <c r="V1272" s="10">
        <f>(raw_data[[#This Row],[Profit]] / (raw_data[[#This Row],[Unit_Price]]* raw_data[[#This Row],[Quantity_Sold]]))</f>
        <v>0.27663626090268278</v>
      </c>
      <c r="W1272">
        <v>63</v>
      </c>
      <c r="X1272" t="s">
        <v>33</v>
      </c>
      <c r="Y1272" t="s">
        <v>34</v>
      </c>
      <c r="Z1272">
        <v>12.13</v>
      </c>
      <c r="AA1272">
        <v>5</v>
      </c>
    </row>
    <row r="1273" spans="1:27" x14ac:dyDescent="0.3">
      <c r="A1273" t="s">
        <v>3870</v>
      </c>
      <c r="B1273" s="1">
        <v>45840</v>
      </c>
      <c r="C1273" s="1" t="str">
        <f>TEXT(raw_data[[#This Row],[Order_Date]], "mmm")</f>
        <v>Jul</v>
      </c>
      <c r="D1273" s="1">
        <v>45845</v>
      </c>
      <c r="E1273" s="6">
        <f>raw_data[[#This Row],[Ship_Date]]-raw_data[[#This Row],[Order_Date]]</f>
        <v>5</v>
      </c>
      <c r="F1273" s="6" t="str">
        <f>IF(raw_data[[#This Row],[Delivery_Days]] &lt;= 5, "On Time", "Late")</f>
        <v>On Time</v>
      </c>
      <c r="G1273" t="s">
        <v>3871</v>
      </c>
      <c r="H1273" t="s">
        <v>3872</v>
      </c>
      <c r="I1273" t="s">
        <v>47</v>
      </c>
      <c r="J1273" t="s">
        <v>27</v>
      </c>
      <c r="K1273" t="s">
        <v>28</v>
      </c>
      <c r="L1273" t="s">
        <v>69</v>
      </c>
      <c r="M1273" t="s">
        <v>58</v>
      </c>
      <c r="N1273" t="s">
        <v>31</v>
      </c>
      <c r="O1273" t="s">
        <v>50</v>
      </c>
      <c r="P1273">
        <v>8</v>
      </c>
      <c r="Q1273">
        <v>1560.46</v>
      </c>
      <c r="R1273">
        <v>15</v>
      </c>
      <c r="S1273">
        <v>10611.13</v>
      </c>
      <c r="T1273">
        <v>1063.74</v>
      </c>
      <c r="U1273">
        <v>3377.7</v>
      </c>
      <c r="V1273" s="10">
        <f>(raw_data[[#This Row],[Profit]] / (raw_data[[#This Row],[Unit_Price]]* raw_data[[#This Row],[Quantity_Sold]]))</f>
        <v>0.27056925521961472</v>
      </c>
      <c r="W1273">
        <v>3</v>
      </c>
      <c r="X1273" t="s">
        <v>33</v>
      </c>
      <c r="Y1273" t="s">
        <v>34</v>
      </c>
      <c r="Z1273">
        <v>11.31</v>
      </c>
      <c r="AA1273">
        <v>5</v>
      </c>
    </row>
    <row r="1274" spans="1:27" x14ac:dyDescent="0.3">
      <c r="A1274" t="s">
        <v>3873</v>
      </c>
      <c r="B1274" s="1">
        <v>45226</v>
      </c>
      <c r="C1274" s="1" t="str">
        <f>TEXT(raw_data[[#This Row],[Order_Date]], "mmm")</f>
        <v>Oct</v>
      </c>
      <c r="D1274" s="1">
        <v>45236</v>
      </c>
      <c r="E1274" s="6">
        <f>raw_data[[#This Row],[Ship_Date]]-raw_data[[#This Row],[Order_Date]]</f>
        <v>10</v>
      </c>
      <c r="F1274" s="6" t="str">
        <f>IF(raw_data[[#This Row],[Delivery_Days]] &lt;= 5, "On Time", "Late")</f>
        <v>Late</v>
      </c>
      <c r="G1274" t="s">
        <v>3874</v>
      </c>
      <c r="H1274" t="s">
        <v>3875</v>
      </c>
      <c r="I1274" t="s">
        <v>47</v>
      </c>
      <c r="J1274" t="s">
        <v>98</v>
      </c>
      <c r="K1274" t="s">
        <v>40</v>
      </c>
      <c r="L1274" t="s">
        <v>75</v>
      </c>
      <c r="M1274" t="s">
        <v>30</v>
      </c>
      <c r="N1274" t="s">
        <v>31</v>
      </c>
      <c r="O1274" t="s">
        <v>43</v>
      </c>
      <c r="P1274">
        <v>7</v>
      </c>
      <c r="Q1274">
        <v>652.91</v>
      </c>
      <c r="R1274">
        <v>15</v>
      </c>
      <c r="S1274">
        <v>3884.81</v>
      </c>
      <c r="T1274">
        <v>470.27</v>
      </c>
      <c r="U1274">
        <v>1086.71</v>
      </c>
      <c r="V1274" s="10">
        <f>(raw_data[[#This Row],[Profit]] / (raw_data[[#This Row],[Unit_Price]]* raw_data[[#This Row],[Quantity_Sold]]))</f>
        <v>0.2377728717806217</v>
      </c>
      <c r="W1274">
        <v>453</v>
      </c>
      <c r="X1274" t="s">
        <v>33</v>
      </c>
      <c r="Y1274" t="s">
        <v>79</v>
      </c>
      <c r="Z1274">
        <v>41.73</v>
      </c>
      <c r="AA1274">
        <v>4</v>
      </c>
    </row>
    <row r="1275" spans="1:27" x14ac:dyDescent="0.3">
      <c r="A1275" t="s">
        <v>3876</v>
      </c>
      <c r="B1275" s="1">
        <v>45592</v>
      </c>
      <c r="C1275" s="1" t="str">
        <f>TEXT(raw_data[[#This Row],[Order_Date]], "mmm")</f>
        <v>Oct</v>
      </c>
      <c r="D1275" s="1">
        <v>45596</v>
      </c>
      <c r="E1275" s="6">
        <f>raw_data[[#This Row],[Ship_Date]]-raw_data[[#This Row],[Order_Date]]</f>
        <v>4</v>
      </c>
      <c r="F1275" s="6" t="str">
        <f>IF(raw_data[[#This Row],[Delivery_Days]] &lt;= 5, "On Time", "Late")</f>
        <v>On Time</v>
      </c>
      <c r="G1275" t="s">
        <v>3877</v>
      </c>
      <c r="H1275" t="s">
        <v>3878</v>
      </c>
      <c r="I1275" t="s">
        <v>62</v>
      </c>
      <c r="J1275" t="s">
        <v>94</v>
      </c>
      <c r="K1275" t="s">
        <v>28</v>
      </c>
      <c r="L1275" t="s">
        <v>75</v>
      </c>
      <c r="M1275" t="s">
        <v>58</v>
      </c>
      <c r="N1275" t="s">
        <v>31</v>
      </c>
      <c r="O1275" t="s">
        <v>71</v>
      </c>
      <c r="P1275">
        <v>6</v>
      </c>
      <c r="Q1275">
        <v>551.02</v>
      </c>
      <c r="R1275">
        <v>0</v>
      </c>
      <c r="S1275">
        <v>3306.12</v>
      </c>
      <c r="T1275">
        <v>334.42</v>
      </c>
      <c r="U1275">
        <v>1299.5999999999999</v>
      </c>
      <c r="V1275" s="10">
        <f>(raw_data[[#This Row],[Profit]] / (raw_data[[#This Row],[Unit_Price]]* raw_data[[#This Row],[Quantity_Sold]]))</f>
        <v>0.39308918006605931</v>
      </c>
      <c r="W1275">
        <v>240</v>
      </c>
      <c r="X1275" t="s">
        <v>33</v>
      </c>
      <c r="Y1275" t="s">
        <v>34</v>
      </c>
      <c r="Z1275">
        <v>31.5</v>
      </c>
      <c r="AA1275">
        <v>4</v>
      </c>
    </row>
    <row r="1276" spans="1:27" x14ac:dyDescent="0.3">
      <c r="A1276" t="s">
        <v>3879</v>
      </c>
      <c r="B1276" s="1">
        <v>45326</v>
      </c>
      <c r="C1276" s="1" t="str">
        <f>TEXT(raw_data[[#This Row],[Order_Date]], "mmm")</f>
        <v>Feb</v>
      </c>
      <c r="D1276" s="1">
        <v>45336</v>
      </c>
      <c r="E1276" s="6">
        <f>raw_data[[#This Row],[Ship_Date]]-raw_data[[#This Row],[Order_Date]]</f>
        <v>10</v>
      </c>
      <c r="F1276" s="6" t="str">
        <f>IF(raw_data[[#This Row],[Delivery_Days]] &lt;= 5, "On Time", "Late")</f>
        <v>Late</v>
      </c>
      <c r="G1276" t="s">
        <v>3880</v>
      </c>
      <c r="H1276" t="s">
        <v>3881</v>
      </c>
      <c r="I1276" t="s">
        <v>62</v>
      </c>
      <c r="J1276" t="s">
        <v>63</v>
      </c>
      <c r="K1276" t="s">
        <v>28</v>
      </c>
      <c r="L1276" t="s">
        <v>75</v>
      </c>
      <c r="M1276" t="s">
        <v>64</v>
      </c>
      <c r="N1276" t="s">
        <v>49</v>
      </c>
      <c r="O1276" t="s">
        <v>83</v>
      </c>
      <c r="P1276">
        <v>8</v>
      </c>
      <c r="Q1276">
        <v>413.62</v>
      </c>
      <c r="R1276">
        <v>15</v>
      </c>
      <c r="S1276">
        <v>2812.62</v>
      </c>
      <c r="T1276">
        <v>257.98</v>
      </c>
      <c r="U1276">
        <v>1058.3499999999999</v>
      </c>
      <c r="V1276" s="10">
        <f>(raw_data[[#This Row],[Profit]] / (raw_data[[#This Row],[Unit_Price]]* raw_data[[#This Row],[Quantity_Sold]]))</f>
        <v>0.31984369711329236</v>
      </c>
      <c r="W1276">
        <v>356</v>
      </c>
      <c r="X1276" t="s">
        <v>51</v>
      </c>
      <c r="Y1276" t="s">
        <v>34</v>
      </c>
      <c r="Z1276">
        <v>19.45</v>
      </c>
      <c r="AA1276">
        <v>1</v>
      </c>
    </row>
    <row r="1277" spans="1:27" x14ac:dyDescent="0.3">
      <c r="A1277" t="s">
        <v>3882</v>
      </c>
      <c r="B1277" s="1">
        <v>45931</v>
      </c>
      <c r="C1277" s="1" t="str">
        <f>TEXT(raw_data[[#This Row],[Order_Date]], "mmm")</f>
        <v>Oct</v>
      </c>
      <c r="D1277" s="1">
        <v>45934</v>
      </c>
      <c r="E1277" s="6">
        <f>raw_data[[#This Row],[Ship_Date]]-raw_data[[#This Row],[Order_Date]]</f>
        <v>3</v>
      </c>
      <c r="F1277" s="6" t="str">
        <f>IF(raw_data[[#This Row],[Delivery_Days]] &lt;= 5, "On Time", "Late")</f>
        <v>On Time</v>
      </c>
      <c r="G1277" t="s">
        <v>3883</v>
      </c>
      <c r="H1277" t="s">
        <v>3884</v>
      </c>
      <c r="I1277" t="s">
        <v>47</v>
      </c>
      <c r="J1277" t="s">
        <v>94</v>
      </c>
      <c r="K1277" t="s">
        <v>28</v>
      </c>
      <c r="L1277" t="s">
        <v>75</v>
      </c>
      <c r="M1277" t="s">
        <v>58</v>
      </c>
      <c r="N1277" t="s">
        <v>31</v>
      </c>
      <c r="O1277" t="s">
        <v>71</v>
      </c>
      <c r="P1277">
        <v>6</v>
      </c>
      <c r="Q1277">
        <v>399.53</v>
      </c>
      <c r="R1277">
        <v>0</v>
      </c>
      <c r="S1277">
        <v>2397.1799999999998</v>
      </c>
      <c r="T1277">
        <v>259.08</v>
      </c>
      <c r="U1277">
        <v>842.7</v>
      </c>
      <c r="V1277" s="10">
        <f>(raw_data[[#This Row],[Profit]] / (raw_data[[#This Row],[Unit_Price]]* raw_data[[#This Row],[Quantity_Sold]]))</f>
        <v>0.3515380572172303</v>
      </c>
      <c r="W1277">
        <v>218</v>
      </c>
      <c r="X1277" t="s">
        <v>51</v>
      </c>
      <c r="Y1277" t="s">
        <v>34</v>
      </c>
      <c r="Z1277">
        <v>49.44</v>
      </c>
      <c r="AA1277">
        <v>3</v>
      </c>
    </row>
    <row r="1278" spans="1:27" x14ac:dyDescent="0.3">
      <c r="A1278" t="s">
        <v>3885</v>
      </c>
      <c r="B1278" s="1">
        <v>45896</v>
      </c>
      <c r="C1278" s="1" t="str">
        <f>TEXT(raw_data[[#This Row],[Order_Date]], "mmm")</f>
        <v>Aug</v>
      </c>
      <c r="D1278" s="1">
        <v>45900</v>
      </c>
      <c r="E1278" s="6">
        <f>raw_data[[#This Row],[Ship_Date]]-raw_data[[#This Row],[Order_Date]]</f>
        <v>4</v>
      </c>
      <c r="F1278" s="6" t="str">
        <f>IF(raw_data[[#This Row],[Delivery_Days]] &lt;= 5, "On Time", "Late")</f>
        <v>On Time</v>
      </c>
      <c r="G1278" t="s">
        <v>3886</v>
      </c>
      <c r="H1278" t="s">
        <v>3887</v>
      </c>
      <c r="I1278" t="s">
        <v>62</v>
      </c>
      <c r="J1278" t="s">
        <v>63</v>
      </c>
      <c r="K1278" t="s">
        <v>28</v>
      </c>
      <c r="L1278" t="s">
        <v>69</v>
      </c>
      <c r="M1278" t="s">
        <v>64</v>
      </c>
      <c r="N1278" t="s">
        <v>31</v>
      </c>
      <c r="O1278" t="s">
        <v>43</v>
      </c>
      <c r="P1278">
        <v>5</v>
      </c>
      <c r="Q1278">
        <v>817.27</v>
      </c>
      <c r="R1278">
        <v>15</v>
      </c>
      <c r="S1278">
        <v>3473.4</v>
      </c>
      <c r="T1278">
        <v>651.55999999999995</v>
      </c>
      <c r="U1278">
        <v>704.27</v>
      </c>
      <c r="V1278" s="10">
        <f>(raw_data[[#This Row],[Profit]] / (raw_data[[#This Row],[Unit_Price]]* raw_data[[#This Row],[Quantity_Sold]]))</f>
        <v>0.17234696000097888</v>
      </c>
      <c r="W1278">
        <v>447</v>
      </c>
      <c r="X1278" t="s">
        <v>51</v>
      </c>
      <c r="Y1278" t="s">
        <v>52</v>
      </c>
      <c r="Z1278">
        <v>14.96</v>
      </c>
      <c r="AA1278">
        <v>3</v>
      </c>
    </row>
    <row r="1279" spans="1:27" x14ac:dyDescent="0.3">
      <c r="A1279" t="s">
        <v>3888</v>
      </c>
      <c r="B1279" s="1">
        <v>45456</v>
      </c>
      <c r="C1279" s="1" t="str">
        <f>TEXT(raw_data[[#This Row],[Order_Date]], "mmm")</f>
        <v>Jun</v>
      </c>
      <c r="D1279" s="1">
        <v>45466</v>
      </c>
      <c r="E1279" s="6">
        <f>raw_data[[#This Row],[Ship_Date]]-raw_data[[#This Row],[Order_Date]]</f>
        <v>10</v>
      </c>
      <c r="F1279" s="6" t="str">
        <f>IF(raw_data[[#This Row],[Delivery_Days]] &lt;= 5, "On Time", "Late")</f>
        <v>Late</v>
      </c>
      <c r="G1279" t="s">
        <v>3889</v>
      </c>
      <c r="H1279" t="s">
        <v>3890</v>
      </c>
      <c r="I1279" t="s">
        <v>38</v>
      </c>
      <c r="J1279" t="s">
        <v>27</v>
      </c>
      <c r="K1279" t="s">
        <v>28</v>
      </c>
      <c r="L1279" t="s">
        <v>69</v>
      </c>
      <c r="M1279" t="s">
        <v>64</v>
      </c>
      <c r="N1279" t="s">
        <v>31</v>
      </c>
      <c r="O1279" t="s">
        <v>43</v>
      </c>
      <c r="P1279">
        <v>10</v>
      </c>
      <c r="Q1279">
        <v>286.56</v>
      </c>
      <c r="R1279">
        <v>20</v>
      </c>
      <c r="S1279">
        <v>2292.48</v>
      </c>
      <c r="T1279">
        <v>222.58</v>
      </c>
      <c r="U1279">
        <v>511.84</v>
      </c>
      <c r="V1279" s="10">
        <f>(raw_data[[#This Row],[Profit]] / (raw_data[[#This Row],[Unit_Price]]* raw_data[[#This Row],[Quantity_Sold]]))</f>
        <v>0.17861529871580123</v>
      </c>
      <c r="W1279">
        <v>296</v>
      </c>
      <c r="X1279" t="s">
        <v>51</v>
      </c>
      <c r="Y1279" t="s">
        <v>79</v>
      </c>
      <c r="Z1279">
        <v>15.19</v>
      </c>
      <c r="AA1279">
        <v>3</v>
      </c>
    </row>
    <row r="1280" spans="1:27" x14ac:dyDescent="0.3">
      <c r="A1280" t="s">
        <v>3891</v>
      </c>
      <c r="B1280" s="1">
        <v>45831</v>
      </c>
      <c r="C1280" s="1" t="str">
        <f>TEXT(raw_data[[#This Row],[Order_Date]], "mmm")</f>
        <v>Jun</v>
      </c>
      <c r="D1280" s="1">
        <v>45832</v>
      </c>
      <c r="E1280" s="6">
        <f>raw_data[[#This Row],[Ship_Date]]-raw_data[[#This Row],[Order_Date]]</f>
        <v>1</v>
      </c>
      <c r="F1280" s="6" t="str">
        <f>IF(raw_data[[#This Row],[Delivery_Days]] &lt;= 5, "On Time", "Late")</f>
        <v>On Time</v>
      </c>
      <c r="G1280" t="s">
        <v>3892</v>
      </c>
      <c r="H1280" t="s">
        <v>3893</v>
      </c>
      <c r="I1280" t="s">
        <v>62</v>
      </c>
      <c r="J1280" t="s">
        <v>68</v>
      </c>
      <c r="K1280" t="s">
        <v>57</v>
      </c>
      <c r="L1280" t="s">
        <v>69</v>
      </c>
      <c r="M1280" t="s">
        <v>58</v>
      </c>
      <c r="N1280" t="s">
        <v>31</v>
      </c>
      <c r="O1280" t="s">
        <v>71</v>
      </c>
      <c r="P1280">
        <v>9</v>
      </c>
      <c r="Q1280">
        <v>1075.3599999999999</v>
      </c>
      <c r="R1280">
        <v>5</v>
      </c>
      <c r="S1280">
        <v>9194.33</v>
      </c>
      <c r="T1280">
        <v>692.35</v>
      </c>
      <c r="U1280">
        <v>3274.74</v>
      </c>
      <c r="V1280" s="10">
        <f>(raw_data[[#This Row],[Profit]] / (raw_data[[#This Row],[Unit_Price]]* raw_data[[#This Row],[Quantity_Sold]]))</f>
        <v>0.33836110697812821</v>
      </c>
      <c r="W1280">
        <v>309</v>
      </c>
      <c r="X1280" t="s">
        <v>51</v>
      </c>
      <c r="Y1280" t="s">
        <v>52</v>
      </c>
      <c r="Z1280">
        <v>47.08</v>
      </c>
      <c r="AA1280">
        <v>5</v>
      </c>
    </row>
    <row r="1281" spans="1:27" x14ac:dyDescent="0.3">
      <c r="A1281" t="s">
        <v>3894</v>
      </c>
      <c r="B1281" s="1">
        <v>45441</v>
      </c>
      <c r="C1281" s="1" t="str">
        <f>TEXT(raw_data[[#This Row],[Order_Date]], "mmm")</f>
        <v>May</v>
      </c>
      <c r="D1281" s="1">
        <v>45442</v>
      </c>
      <c r="E1281" s="6">
        <f>raw_data[[#This Row],[Ship_Date]]-raw_data[[#This Row],[Order_Date]]</f>
        <v>1</v>
      </c>
      <c r="F1281" s="6" t="str">
        <f>IF(raw_data[[#This Row],[Delivery_Days]] &lt;= 5, "On Time", "Late")</f>
        <v>On Time</v>
      </c>
      <c r="G1281" t="s">
        <v>3895</v>
      </c>
      <c r="H1281" t="s">
        <v>3896</v>
      </c>
      <c r="I1281" t="s">
        <v>38</v>
      </c>
      <c r="J1281" t="s">
        <v>63</v>
      </c>
      <c r="K1281" t="s">
        <v>28</v>
      </c>
      <c r="L1281" t="s">
        <v>29</v>
      </c>
      <c r="M1281" t="s">
        <v>137</v>
      </c>
      <c r="N1281" t="s">
        <v>49</v>
      </c>
      <c r="O1281" t="s">
        <v>50</v>
      </c>
      <c r="P1281">
        <v>1</v>
      </c>
      <c r="Q1281">
        <v>357.5</v>
      </c>
      <c r="R1281">
        <v>20</v>
      </c>
      <c r="S1281">
        <v>286</v>
      </c>
      <c r="T1281">
        <v>262.27999999999997</v>
      </c>
      <c r="U1281">
        <v>76.180000000000007</v>
      </c>
      <c r="V1281" s="10">
        <f>(raw_data[[#This Row],[Profit]] / (raw_data[[#This Row],[Unit_Price]]* raw_data[[#This Row],[Quantity_Sold]]))</f>
        <v>0.21309090909090911</v>
      </c>
      <c r="W1281">
        <v>389</v>
      </c>
      <c r="X1281" t="s">
        <v>33</v>
      </c>
      <c r="Y1281" t="s">
        <v>79</v>
      </c>
      <c r="Z1281">
        <v>19.71</v>
      </c>
      <c r="AA1281">
        <v>5</v>
      </c>
    </row>
    <row r="1282" spans="1:27" x14ac:dyDescent="0.3">
      <c r="A1282" t="s">
        <v>3897</v>
      </c>
      <c r="B1282" s="1">
        <v>45435</v>
      </c>
      <c r="C1282" s="1" t="str">
        <f>TEXT(raw_data[[#This Row],[Order_Date]], "mmm")</f>
        <v>May</v>
      </c>
      <c r="D1282" s="1">
        <v>45445</v>
      </c>
      <c r="E1282" s="6">
        <f>raw_data[[#This Row],[Ship_Date]]-raw_data[[#This Row],[Order_Date]]</f>
        <v>10</v>
      </c>
      <c r="F1282" s="6" t="str">
        <f>IF(raw_data[[#This Row],[Delivery_Days]] &lt;= 5, "On Time", "Late")</f>
        <v>Late</v>
      </c>
      <c r="G1282" t="s">
        <v>3898</v>
      </c>
      <c r="H1282" t="s">
        <v>3899</v>
      </c>
      <c r="I1282" t="s">
        <v>38</v>
      </c>
      <c r="J1282" t="s">
        <v>94</v>
      </c>
      <c r="K1282" t="s">
        <v>28</v>
      </c>
      <c r="L1282" t="s">
        <v>41</v>
      </c>
      <c r="M1282" t="s">
        <v>30</v>
      </c>
      <c r="N1282" t="s">
        <v>49</v>
      </c>
      <c r="O1282" t="s">
        <v>32</v>
      </c>
      <c r="P1282">
        <v>7</v>
      </c>
      <c r="Q1282">
        <v>1279.08</v>
      </c>
      <c r="R1282">
        <v>10</v>
      </c>
      <c r="S1282">
        <v>8058.2</v>
      </c>
      <c r="T1282">
        <v>896.64</v>
      </c>
      <c r="U1282">
        <v>2409.37</v>
      </c>
      <c r="V1282" s="10">
        <f>(raw_data[[#This Row],[Profit]] / (raw_data[[#This Row],[Unit_Price]]* raw_data[[#This Row],[Quantity_Sold]]))</f>
        <v>0.26909631476194945</v>
      </c>
      <c r="W1282">
        <v>125</v>
      </c>
      <c r="X1282" t="s">
        <v>33</v>
      </c>
      <c r="Y1282" t="s">
        <v>34</v>
      </c>
      <c r="Z1282">
        <v>18.579999999999998</v>
      </c>
      <c r="AA1282">
        <v>5</v>
      </c>
    </row>
    <row r="1283" spans="1:27" x14ac:dyDescent="0.3">
      <c r="A1283" t="s">
        <v>3900</v>
      </c>
      <c r="B1283" s="1">
        <v>45322</v>
      </c>
      <c r="C1283" s="1" t="str">
        <f>TEXT(raw_data[[#This Row],[Order_Date]], "mmm")</f>
        <v>Jan</v>
      </c>
      <c r="D1283" s="1">
        <v>45323</v>
      </c>
      <c r="E1283" s="6">
        <f>raw_data[[#This Row],[Ship_Date]]-raw_data[[#This Row],[Order_Date]]</f>
        <v>1</v>
      </c>
      <c r="F1283" s="6" t="str">
        <f>IF(raw_data[[#This Row],[Delivery_Days]] &lt;= 5, "On Time", "Late")</f>
        <v>On Time</v>
      </c>
      <c r="G1283" t="s">
        <v>3901</v>
      </c>
      <c r="H1283" t="s">
        <v>3902</v>
      </c>
      <c r="I1283" t="s">
        <v>26</v>
      </c>
      <c r="J1283" t="s">
        <v>68</v>
      </c>
      <c r="K1283" t="s">
        <v>57</v>
      </c>
      <c r="L1283" t="s">
        <v>69</v>
      </c>
      <c r="M1283" t="s">
        <v>48</v>
      </c>
      <c r="N1283" t="s">
        <v>49</v>
      </c>
      <c r="O1283" t="s">
        <v>43</v>
      </c>
      <c r="P1283">
        <v>3</v>
      </c>
      <c r="Q1283">
        <v>1861.36</v>
      </c>
      <c r="R1283">
        <v>20</v>
      </c>
      <c r="S1283">
        <v>4467.26</v>
      </c>
      <c r="T1283">
        <v>1241.5899999999999</v>
      </c>
      <c r="U1283">
        <v>1487.45</v>
      </c>
      <c r="V1283" s="10">
        <f>(raw_data[[#This Row],[Profit]] / (raw_data[[#This Row],[Unit_Price]]* raw_data[[#This Row],[Quantity_Sold]]))</f>
        <v>0.26637333276027564</v>
      </c>
      <c r="W1283">
        <v>54</v>
      </c>
      <c r="X1283" t="s">
        <v>33</v>
      </c>
      <c r="Y1283" t="s">
        <v>34</v>
      </c>
      <c r="Z1283">
        <v>14.18</v>
      </c>
      <c r="AA1283">
        <v>4</v>
      </c>
    </row>
    <row r="1284" spans="1:27" x14ac:dyDescent="0.3">
      <c r="A1284" t="s">
        <v>3903</v>
      </c>
      <c r="B1284" s="1">
        <v>45426</v>
      </c>
      <c r="C1284" s="1" t="str">
        <f>TEXT(raw_data[[#This Row],[Order_Date]], "mmm")</f>
        <v>May</v>
      </c>
      <c r="D1284" s="1">
        <v>45436</v>
      </c>
      <c r="E1284" s="6">
        <f>raw_data[[#This Row],[Ship_Date]]-raw_data[[#This Row],[Order_Date]]</f>
        <v>10</v>
      </c>
      <c r="F1284" s="6" t="str">
        <f>IF(raw_data[[#This Row],[Delivery_Days]] &lt;= 5, "On Time", "Late")</f>
        <v>Late</v>
      </c>
      <c r="G1284" t="s">
        <v>3904</v>
      </c>
      <c r="H1284" t="s">
        <v>3905</v>
      </c>
      <c r="I1284" t="s">
        <v>62</v>
      </c>
      <c r="J1284" t="s">
        <v>94</v>
      </c>
      <c r="K1284" t="s">
        <v>28</v>
      </c>
      <c r="L1284" t="s">
        <v>75</v>
      </c>
      <c r="M1284" t="s">
        <v>117</v>
      </c>
      <c r="N1284" t="s">
        <v>31</v>
      </c>
      <c r="O1284" t="s">
        <v>32</v>
      </c>
      <c r="P1284">
        <v>10</v>
      </c>
      <c r="Q1284">
        <v>1081.0899999999999</v>
      </c>
      <c r="R1284">
        <v>15</v>
      </c>
      <c r="S1284">
        <v>9189.26</v>
      </c>
      <c r="T1284">
        <v>710.38</v>
      </c>
      <c r="U1284">
        <v>3151.03</v>
      </c>
      <c r="V1284" s="10">
        <f>(raw_data[[#This Row],[Profit]] / (raw_data[[#This Row],[Unit_Price]]* raw_data[[#This Row],[Quantity_Sold]]))</f>
        <v>0.29146787039006933</v>
      </c>
      <c r="W1284">
        <v>284</v>
      </c>
      <c r="X1284" t="s">
        <v>51</v>
      </c>
      <c r="Y1284" t="s">
        <v>34</v>
      </c>
      <c r="Z1284">
        <v>46.52</v>
      </c>
      <c r="AA1284">
        <v>5</v>
      </c>
    </row>
    <row r="1285" spans="1:27" x14ac:dyDescent="0.3">
      <c r="A1285" t="s">
        <v>3906</v>
      </c>
      <c r="B1285" s="1">
        <v>45409</v>
      </c>
      <c r="C1285" s="1" t="str">
        <f>TEXT(raw_data[[#This Row],[Order_Date]], "mmm")</f>
        <v>Apr</v>
      </c>
      <c r="D1285" s="1">
        <v>45415</v>
      </c>
      <c r="E1285" s="6">
        <f>raw_data[[#This Row],[Ship_Date]]-raw_data[[#This Row],[Order_Date]]</f>
        <v>6</v>
      </c>
      <c r="F1285" s="6" t="str">
        <f>IF(raw_data[[#This Row],[Delivery_Days]] &lt;= 5, "On Time", "Late")</f>
        <v>Late</v>
      </c>
      <c r="G1285" t="s">
        <v>3907</v>
      </c>
      <c r="H1285" t="s">
        <v>3908</v>
      </c>
      <c r="I1285" t="s">
        <v>47</v>
      </c>
      <c r="J1285" t="s">
        <v>56</v>
      </c>
      <c r="K1285" t="s">
        <v>57</v>
      </c>
      <c r="L1285" t="s">
        <v>29</v>
      </c>
      <c r="M1285" t="s">
        <v>30</v>
      </c>
      <c r="N1285" t="s">
        <v>31</v>
      </c>
      <c r="O1285" t="s">
        <v>71</v>
      </c>
      <c r="P1285">
        <v>9</v>
      </c>
      <c r="Q1285">
        <v>1426.34</v>
      </c>
      <c r="R1285">
        <v>10</v>
      </c>
      <c r="S1285">
        <v>11553.35</v>
      </c>
      <c r="T1285">
        <v>936.74</v>
      </c>
      <c r="U1285">
        <v>3965.76</v>
      </c>
      <c r="V1285" s="10">
        <f>(raw_data[[#This Row],[Profit]] / (raw_data[[#This Row],[Unit_Price]]* raw_data[[#This Row],[Quantity_Sold]]))</f>
        <v>0.3089305495183477</v>
      </c>
      <c r="W1285">
        <v>43</v>
      </c>
      <c r="X1285" t="s">
        <v>33</v>
      </c>
      <c r="Y1285" t="s">
        <v>34</v>
      </c>
      <c r="Z1285">
        <v>47.05</v>
      </c>
      <c r="AA1285">
        <v>5</v>
      </c>
    </row>
    <row r="1286" spans="1:27" x14ac:dyDescent="0.3">
      <c r="A1286" t="s">
        <v>3909</v>
      </c>
      <c r="B1286" s="1">
        <v>45457</v>
      </c>
      <c r="C1286" s="1" t="str">
        <f>TEXT(raw_data[[#This Row],[Order_Date]], "mmm")</f>
        <v>Jun</v>
      </c>
      <c r="D1286" s="1">
        <v>45460</v>
      </c>
      <c r="E1286" s="6">
        <f>raw_data[[#This Row],[Ship_Date]]-raw_data[[#This Row],[Order_Date]]</f>
        <v>3</v>
      </c>
      <c r="F1286" s="6" t="str">
        <f>IF(raw_data[[#This Row],[Delivery_Days]] &lt;= 5, "On Time", "Late")</f>
        <v>On Time</v>
      </c>
      <c r="G1286" t="s">
        <v>3910</v>
      </c>
      <c r="H1286" t="s">
        <v>3911</v>
      </c>
      <c r="I1286" t="s">
        <v>38</v>
      </c>
      <c r="J1286" t="s">
        <v>94</v>
      </c>
      <c r="K1286" t="s">
        <v>28</v>
      </c>
      <c r="L1286" t="s">
        <v>29</v>
      </c>
      <c r="M1286" t="s">
        <v>137</v>
      </c>
      <c r="N1286" t="s">
        <v>49</v>
      </c>
      <c r="O1286" t="s">
        <v>71</v>
      </c>
      <c r="P1286">
        <v>3</v>
      </c>
      <c r="Q1286">
        <v>628.41999999999996</v>
      </c>
      <c r="R1286">
        <v>5</v>
      </c>
      <c r="S1286">
        <v>1791</v>
      </c>
      <c r="T1286">
        <v>533.29999999999995</v>
      </c>
      <c r="U1286">
        <v>271.08999999999997</v>
      </c>
      <c r="V1286" s="10">
        <f>(raw_data[[#This Row],[Profit]] / (raw_data[[#This Row],[Unit_Price]]* raw_data[[#This Row],[Quantity_Sold]]))</f>
        <v>0.14379448988468435</v>
      </c>
      <c r="W1286">
        <v>99</v>
      </c>
      <c r="X1286" t="s">
        <v>51</v>
      </c>
      <c r="Y1286" t="s">
        <v>79</v>
      </c>
      <c r="Z1286">
        <v>18.170000000000002</v>
      </c>
      <c r="AA1286">
        <v>3</v>
      </c>
    </row>
    <row r="1287" spans="1:27" x14ac:dyDescent="0.3">
      <c r="A1287" t="s">
        <v>3912</v>
      </c>
      <c r="B1287" s="1">
        <v>45539</v>
      </c>
      <c r="C1287" s="1" t="str">
        <f>TEXT(raw_data[[#This Row],[Order_Date]], "mmm")</f>
        <v>Sep</v>
      </c>
      <c r="D1287" s="1">
        <v>45546</v>
      </c>
      <c r="E1287" s="6">
        <f>raw_data[[#This Row],[Ship_Date]]-raw_data[[#This Row],[Order_Date]]</f>
        <v>7</v>
      </c>
      <c r="F1287" s="6" t="str">
        <f>IF(raw_data[[#This Row],[Delivery_Days]] &lt;= 5, "On Time", "Late")</f>
        <v>Late</v>
      </c>
      <c r="G1287" t="s">
        <v>3913</v>
      </c>
      <c r="H1287" t="s">
        <v>3914</v>
      </c>
      <c r="I1287" t="s">
        <v>47</v>
      </c>
      <c r="J1287" t="s">
        <v>68</v>
      </c>
      <c r="K1287" t="s">
        <v>57</v>
      </c>
      <c r="L1287" t="s">
        <v>41</v>
      </c>
      <c r="M1287" t="s">
        <v>70</v>
      </c>
      <c r="N1287" t="s">
        <v>49</v>
      </c>
      <c r="O1287" t="s">
        <v>32</v>
      </c>
      <c r="P1287">
        <v>4</v>
      </c>
      <c r="Q1287">
        <v>86.5</v>
      </c>
      <c r="R1287">
        <v>15</v>
      </c>
      <c r="S1287">
        <v>294.10000000000002</v>
      </c>
      <c r="T1287">
        <v>70.430000000000007</v>
      </c>
      <c r="U1287">
        <v>54.64</v>
      </c>
      <c r="V1287" s="10">
        <f>(raw_data[[#This Row],[Profit]] / (raw_data[[#This Row],[Unit_Price]]* raw_data[[#This Row],[Quantity_Sold]]))</f>
        <v>0.15791907514450867</v>
      </c>
      <c r="W1287">
        <v>282</v>
      </c>
      <c r="X1287" t="s">
        <v>51</v>
      </c>
      <c r="Y1287" t="s">
        <v>52</v>
      </c>
      <c r="Z1287">
        <v>36.85</v>
      </c>
      <c r="AA1287">
        <v>2</v>
      </c>
    </row>
    <row r="1288" spans="1:27" x14ac:dyDescent="0.3">
      <c r="A1288" t="s">
        <v>3915</v>
      </c>
      <c r="B1288" s="1">
        <v>45896</v>
      </c>
      <c r="C1288" s="1" t="str">
        <f>TEXT(raw_data[[#This Row],[Order_Date]], "mmm")</f>
        <v>Aug</v>
      </c>
      <c r="D1288" s="1">
        <v>45904</v>
      </c>
      <c r="E1288" s="6">
        <f>raw_data[[#This Row],[Ship_Date]]-raw_data[[#This Row],[Order_Date]]</f>
        <v>8</v>
      </c>
      <c r="F1288" s="6" t="str">
        <f>IF(raw_data[[#This Row],[Delivery_Days]] &lt;= 5, "On Time", "Late")</f>
        <v>Late</v>
      </c>
      <c r="G1288" t="s">
        <v>3916</v>
      </c>
      <c r="H1288" t="s">
        <v>3917</v>
      </c>
      <c r="I1288" t="s">
        <v>47</v>
      </c>
      <c r="J1288" t="s">
        <v>63</v>
      </c>
      <c r="K1288" t="s">
        <v>28</v>
      </c>
      <c r="L1288" t="s">
        <v>75</v>
      </c>
      <c r="M1288" t="s">
        <v>64</v>
      </c>
      <c r="N1288" t="s">
        <v>31</v>
      </c>
      <c r="O1288" t="s">
        <v>32</v>
      </c>
      <c r="P1288">
        <v>3</v>
      </c>
      <c r="Q1288">
        <v>1920.56</v>
      </c>
      <c r="R1288">
        <v>0</v>
      </c>
      <c r="S1288">
        <v>5761.68</v>
      </c>
      <c r="T1288">
        <v>1524.91</v>
      </c>
      <c r="U1288">
        <v>1186.95</v>
      </c>
      <c r="V1288" s="10">
        <f>(raw_data[[#This Row],[Profit]] / (raw_data[[#This Row],[Unit_Price]]* raw_data[[#This Row],[Quantity_Sold]]))</f>
        <v>0.20600762277669013</v>
      </c>
      <c r="W1288">
        <v>238</v>
      </c>
      <c r="X1288" t="s">
        <v>51</v>
      </c>
      <c r="Y1288" t="s">
        <v>34</v>
      </c>
      <c r="Z1288">
        <v>49.71</v>
      </c>
      <c r="AA1288">
        <v>3</v>
      </c>
    </row>
    <row r="1289" spans="1:27" x14ac:dyDescent="0.3">
      <c r="A1289" t="s">
        <v>3918</v>
      </c>
      <c r="B1289" s="1">
        <v>45491</v>
      </c>
      <c r="C1289" s="1" t="str">
        <f>TEXT(raw_data[[#This Row],[Order_Date]], "mmm")</f>
        <v>Jul</v>
      </c>
      <c r="D1289" s="1">
        <v>45494</v>
      </c>
      <c r="E1289" s="6">
        <f>raw_data[[#This Row],[Ship_Date]]-raw_data[[#This Row],[Order_Date]]</f>
        <v>3</v>
      </c>
      <c r="F1289" s="6" t="str">
        <f>IF(raw_data[[#This Row],[Delivery_Days]] &lt;= 5, "On Time", "Late")</f>
        <v>On Time</v>
      </c>
      <c r="G1289" t="s">
        <v>3919</v>
      </c>
      <c r="H1289" t="s">
        <v>3920</v>
      </c>
      <c r="I1289" t="s">
        <v>38</v>
      </c>
      <c r="J1289" t="s">
        <v>56</v>
      </c>
      <c r="K1289" t="s">
        <v>57</v>
      </c>
      <c r="L1289" t="s">
        <v>69</v>
      </c>
      <c r="M1289" t="s">
        <v>58</v>
      </c>
      <c r="N1289" t="s">
        <v>31</v>
      </c>
      <c r="O1289" t="s">
        <v>50</v>
      </c>
      <c r="P1289">
        <v>9</v>
      </c>
      <c r="Q1289">
        <v>352.57</v>
      </c>
      <c r="R1289">
        <v>10</v>
      </c>
      <c r="S1289">
        <v>2855.82</v>
      </c>
      <c r="T1289">
        <v>311.73</v>
      </c>
      <c r="U1289">
        <v>330.8</v>
      </c>
      <c r="V1289" s="10">
        <f>(raw_data[[#This Row],[Profit]] / (raw_data[[#This Row],[Unit_Price]]* raw_data[[#This Row],[Quantity_Sold]]))</f>
        <v>0.10425037738762673</v>
      </c>
      <c r="W1289">
        <v>200</v>
      </c>
      <c r="X1289" t="s">
        <v>51</v>
      </c>
      <c r="Y1289" t="s">
        <v>34</v>
      </c>
      <c r="Z1289">
        <v>25.18</v>
      </c>
      <c r="AA1289">
        <v>3</v>
      </c>
    </row>
    <row r="1290" spans="1:27" x14ac:dyDescent="0.3">
      <c r="A1290" t="s">
        <v>3921</v>
      </c>
      <c r="B1290" s="1">
        <v>45803</v>
      </c>
      <c r="C1290" s="1" t="str">
        <f>TEXT(raw_data[[#This Row],[Order_Date]], "mmm")</f>
        <v>May</v>
      </c>
      <c r="D1290" s="1">
        <v>45804</v>
      </c>
      <c r="E1290" s="6">
        <f>raw_data[[#This Row],[Ship_Date]]-raw_data[[#This Row],[Order_Date]]</f>
        <v>1</v>
      </c>
      <c r="F1290" s="6" t="str">
        <f>IF(raw_data[[#This Row],[Delivery_Days]] &lt;= 5, "On Time", "Late")</f>
        <v>On Time</v>
      </c>
      <c r="G1290" t="s">
        <v>3922</v>
      </c>
      <c r="H1290" t="s">
        <v>3923</v>
      </c>
      <c r="I1290" t="s">
        <v>38</v>
      </c>
      <c r="J1290" t="s">
        <v>90</v>
      </c>
      <c r="K1290" t="s">
        <v>40</v>
      </c>
      <c r="L1290" t="s">
        <v>41</v>
      </c>
      <c r="M1290" t="s">
        <v>137</v>
      </c>
      <c r="N1290" t="s">
        <v>49</v>
      </c>
      <c r="O1290" t="s">
        <v>71</v>
      </c>
      <c r="P1290">
        <v>3</v>
      </c>
      <c r="Q1290">
        <v>310.27999999999997</v>
      </c>
      <c r="R1290">
        <v>20</v>
      </c>
      <c r="S1290">
        <v>744.67</v>
      </c>
      <c r="T1290">
        <v>260</v>
      </c>
      <c r="U1290">
        <v>120.67</v>
      </c>
      <c r="V1290" s="10">
        <f>(raw_data[[#This Row],[Profit]] / (raw_data[[#This Row],[Unit_Price]]* raw_data[[#This Row],[Quantity_Sold]]))</f>
        <v>0.12963559795453569</v>
      </c>
      <c r="W1290">
        <v>169</v>
      </c>
      <c r="X1290" t="s">
        <v>51</v>
      </c>
      <c r="Y1290" t="s">
        <v>52</v>
      </c>
      <c r="Z1290">
        <v>49.62</v>
      </c>
      <c r="AA1290">
        <v>2</v>
      </c>
    </row>
    <row r="1291" spans="1:27" x14ac:dyDescent="0.3">
      <c r="A1291" t="s">
        <v>3924</v>
      </c>
      <c r="B1291" s="1">
        <v>45897</v>
      </c>
      <c r="C1291" s="1" t="str">
        <f>TEXT(raw_data[[#This Row],[Order_Date]], "mmm")</f>
        <v>Aug</v>
      </c>
      <c r="D1291" s="1">
        <v>45905</v>
      </c>
      <c r="E1291" s="6">
        <f>raw_data[[#This Row],[Ship_Date]]-raw_data[[#This Row],[Order_Date]]</f>
        <v>8</v>
      </c>
      <c r="F1291" s="6" t="str">
        <f>IF(raw_data[[#This Row],[Delivery_Days]] &lt;= 5, "On Time", "Late")</f>
        <v>Late</v>
      </c>
      <c r="G1291" t="s">
        <v>3925</v>
      </c>
      <c r="H1291" t="s">
        <v>3926</v>
      </c>
      <c r="I1291" t="s">
        <v>26</v>
      </c>
      <c r="J1291" t="s">
        <v>56</v>
      </c>
      <c r="K1291" t="s">
        <v>57</v>
      </c>
      <c r="L1291" t="s">
        <v>29</v>
      </c>
      <c r="M1291" t="s">
        <v>137</v>
      </c>
      <c r="N1291" t="s">
        <v>49</v>
      </c>
      <c r="O1291" t="s">
        <v>50</v>
      </c>
      <c r="P1291">
        <v>4</v>
      </c>
      <c r="Q1291">
        <v>92.83</v>
      </c>
      <c r="R1291">
        <v>10</v>
      </c>
      <c r="S1291">
        <v>334.19</v>
      </c>
      <c r="T1291">
        <v>67.069999999999993</v>
      </c>
      <c r="U1291">
        <v>92.74</v>
      </c>
      <c r="V1291" s="10">
        <f>(raw_data[[#This Row],[Profit]] / (raw_data[[#This Row],[Unit_Price]]* raw_data[[#This Row],[Quantity_Sold]]))</f>
        <v>0.24975762145858019</v>
      </c>
      <c r="W1291">
        <v>401</v>
      </c>
      <c r="X1291" t="s">
        <v>51</v>
      </c>
      <c r="Y1291" t="s">
        <v>79</v>
      </c>
      <c r="Z1291">
        <v>46.98</v>
      </c>
      <c r="AA1291">
        <v>1</v>
      </c>
    </row>
    <row r="1292" spans="1:27" x14ac:dyDescent="0.3">
      <c r="A1292" t="s">
        <v>3927</v>
      </c>
      <c r="B1292" s="1">
        <v>45573</v>
      </c>
      <c r="C1292" s="1" t="str">
        <f>TEXT(raw_data[[#This Row],[Order_Date]], "mmm")</f>
        <v>Oct</v>
      </c>
      <c r="D1292" s="1">
        <v>45579</v>
      </c>
      <c r="E1292" s="6">
        <f>raw_data[[#This Row],[Ship_Date]]-raw_data[[#This Row],[Order_Date]]</f>
        <v>6</v>
      </c>
      <c r="F1292" s="6" t="str">
        <f>IF(raw_data[[#This Row],[Delivery_Days]] &lt;= 5, "On Time", "Late")</f>
        <v>Late</v>
      </c>
      <c r="G1292" t="s">
        <v>3928</v>
      </c>
      <c r="H1292" t="s">
        <v>3929</v>
      </c>
      <c r="I1292" t="s">
        <v>38</v>
      </c>
      <c r="J1292" t="s">
        <v>98</v>
      </c>
      <c r="K1292" t="s">
        <v>40</v>
      </c>
      <c r="L1292" t="s">
        <v>75</v>
      </c>
      <c r="M1292" t="s">
        <v>127</v>
      </c>
      <c r="N1292" t="s">
        <v>49</v>
      </c>
      <c r="O1292" t="s">
        <v>71</v>
      </c>
      <c r="P1292">
        <v>10</v>
      </c>
      <c r="Q1292">
        <v>1563.02</v>
      </c>
      <c r="R1292">
        <v>20</v>
      </c>
      <c r="S1292">
        <v>12504.16</v>
      </c>
      <c r="T1292">
        <v>1100.7</v>
      </c>
      <c r="U1292">
        <v>3698.56</v>
      </c>
      <c r="V1292" s="10">
        <f>(raw_data[[#This Row],[Profit]] / (raw_data[[#This Row],[Unit_Price]]* raw_data[[#This Row],[Quantity_Sold]]))</f>
        <v>0.2366290898389016</v>
      </c>
      <c r="W1292">
        <v>142</v>
      </c>
      <c r="X1292" t="s">
        <v>51</v>
      </c>
      <c r="Y1292" t="s">
        <v>34</v>
      </c>
      <c r="Z1292">
        <v>7.52</v>
      </c>
      <c r="AA1292">
        <v>2</v>
      </c>
    </row>
    <row r="1293" spans="1:27" x14ac:dyDescent="0.3">
      <c r="A1293" t="s">
        <v>3930</v>
      </c>
      <c r="B1293" s="1">
        <v>45655</v>
      </c>
      <c r="C1293" s="1" t="str">
        <f>TEXT(raw_data[[#This Row],[Order_Date]], "mmm")</f>
        <v>Dec</v>
      </c>
      <c r="D1293" s="1">
        <v>45658</v>
      </c>
      <c r="E1293" s="6">
        <f>raw_data[[#This Row],[Ship_Date]]-raw_data[[#This Row],[Order_Date]]</f>
        <v>3</v>
      </c>
      <c r="F1293" s="6" t="str">
        <f>IF(raw_data[[#This Row],[Delivery_Days]] &lt;= 5, "On Time", "Late")</f>
        <v>On Time</v>
      </c>
      <c r="G1293" t="s">
        <v>3931</v>
      </c>
      <c r="H1293" t="s">
        <v>2342</v>
      </c>
      <c r="I1293" t="s">
        <v>26</v>
      </c>
      <c r="J1293" t="s">
        <v>56</v>
      </c>
      <c r="K1293" t="s">
        <v>57</v>
      </c>
      <c r="L1293" t="s">
        <v>69</v>
      </c>
      <c r="M1293" t="s">
        <v>150</v>
      </c>
      <c r="N1293" t="s">
        <v>49</v>
      </c>
      <c r="O1293" t="s">
        <v>83</v>
      </c>
      <c r="P1293">
        <v>1</v>
      </c>
      <c r="Q1293">
        <v>382.72</v>
      </c>
      <c r="R1293">
        <v>5</v>
      </c>
      <c r="S1293">
        <v>363.58</v>
      </c>
      <c r="T1293">
        <v>260.73</v>
      </c>
      <c r="U1293">
        <v>115.89</v>
      </c>
      <c r="V1293" s="10">
        <f>(raw_data[[#This Row],[Profit]] / (raw_data[[#This Row],[Unit_Price]]* raw_data[[#This Row],[Quantity_Sold]]))</f>
        <v>0.30280622909698995</v>
      </c>
      <c r="W1293">
        <v>151</v>
      </c>
      <c r="X1293" t="s">
        <v>51</v>
      </c>
      <c r="Y1293" t="s">
        <v>34</v>
      </c>
      <c r="Z1293">
        <v>47.59</v>
      </c>
      <c r="AA1293">
        <v>5</v>
      </c>
    </row>
    <row r="1294" spans="1:27" x14ac:dyDescent="0.3">
      <c r="A1294" t="s">
        <v>3932</v>
      </c>
      <c r="B1294" s="1">
        <v>45375</v>
      </c>
      <c r="C1294" s="1" t="str">
        <f>TEXT(raw_data[[#This Row],[Order_Date]], "mmm")</f>
        <v>Mar</v>
      </c>
      <c r="D1294" s="1">
        <v>45381</v>
      </c>
      <c r="E1294" s="6">
        <f>raw_data[[#This Row],[Ship_Date]]-raw_data[[#This Row],[Order_Date]]</f>
        <v>6</v>
      </c>
      <c r="F1294" s="6" t="str">
        <f>IF(raw_data[[#This Row],[Delivery_Days]] &lt;= 5, "On Time", "Late")</f>
        <v>Late</v>
      </c>
      <c r="G1294" t="s">
        <v>3933</v>
      </c>
      <c r="H1294" t="s">
        <v>3934</v>
      </c>
      <c r="I1294" t="s">
        <v>26</v>
      </c>
      <c r="J1294" t="s">
        <v>39</v>
      </c>
      <c r="K1294" t="s">
        <v>40</v>
      </c>
      <c r="L1294" t="s">
        <v>29</v>
      </c>
      <c r="M1294" t="s">
        <v>150</v>
      </c>
      <c r="N1294" t="s">
        <v>31</v>
      </c>
      <c r="O1294" t="s">
        <v>50</v>
      </c>
      <c r="P1294">
        <v>3</v>
      </c>
      <c r="Q1294">
        <v>1449.51</v>
      </c>
      <c r="R1294">
        <v>5</v>
      </c>
      <c r="S1294">
        <v>4131.1000000000004</v>
      </c>
      <c r="T1294">
        <v>996.98</v>
      </c>
      <c r="U1294">
        <v>1289.71</v>
      </c>
      <c r="V1294" s="10">
        <f>(raw_data[[#This Row],[Profit]] / (raw_data[[#This Row],[Unit_Price]]* raw_data[[#This Row],[Quantity_Sold]]))</f>
        <v>0.2965852828427078</v>
      </c>
      <c r="W1294">
        <v>469</v>
      </c>
      <c r="X1294" t="s">
        <v>51</v>
      </c>
      <c r="Y1294" t="s">
        <v>52</v>
      </c>
      <c r="Z1294">
        <v>44.74</v>
      </c>
      <c r="AA1294">
        <v>4</v>
      </c>
    </row>
    <row r="1295" spans="1:27" x14ac:dyDescent="0.3">
      <c r="A1295" t="s">
        <v>3935</v>
      </c>
      <c r="B1295" s="1">
        <v>45703</v>
      </c>
      <c r="C1295" s="1" t="str">
        <f>TEXT(raw_data[[#This Row],[Order_Date]], "mmm")</f>
        <v>Feb</v>
      </c>
      <c r="D1295" s="1">
        <v>45713</v>
      </c>
      <c r="E1295" s="6">
        <f>raw_data[[#This Row],[Ship_Date]]-raw_data[[#This Row],[Order_Date]]</f>
        <v>10</v>
      </c>
      <c r="F1295" s="6" t="str">
        <f>IF(raw_data[[#This Row],[Delivery_Days]] &lt;= 5, "On Time", "Late")</f>
        <v>Late</v>
      </c>
      <c r="G1295" t="s">
        <v>3936</v>
      </c>
      <c r="H1295" t="s">
        <v>3937</v>
      </c>
      <c r="I1295" t="s">
        <v>38</v>
      </c>
      <c r="J1295" t="s">
        <v>27</v>
      </c>
      <c r="K1295" t="s">
        <v>28</v>
      </c>
      <c r="L1295" t="s">
        <v>75</v>
      </c>
      <c r="M1295" t="s">
        <v>150</v>
      </c>
      <c r="N1295" t="s">
        <v>31</v>
      </c>
      <c r="O1295" t="s">
        <v>32</v>
      </c>
      <c r="P1295">
        <v>5</v>
      </c>
      <c r="Q1295">
        <v>676.17</v>
      </c>
      <c r="R1295">
        <v>15</v>
      </c>
      <c r="S1295">
        <v>2873.72</v>
      </c>
      <c r="T1295">
        <v>427.18</v>
      </c>
      <c r="U1295">
        <v>1058.21</v>
      </c>
      <c r="V1295" s="10">
        <f>(raw_data[[#This Row],[Profit]] / (raw_data[[#This Row],[Unit_Price]]* raw_data[[#This Row],[Quantity_Sold]]))</f>
        <v>0.31300116834523867</v>
      </c>
      <c r="W1295">
        <v>197</v>
      </c>
      <c r="X1295" t="s">
        <v>51</v>
      </c>
      <c r="Y1295" t="s">
        <v>52</v>
      </c>
      <c r="Z1295">
        <v>29.37</v>
      </c>
      <c r="AA1295">
        <v>5</v>
      </c>
    </row>
    <row r="1296" spans="1:27" x14ac:dyDescent="0.3">
      <c r="A1296" t="s">
        <v>3938</v>
      </c>
      <c r="B1296" s="1">
        <v>45684</v>
      </c>
      <c r="C1296" s="1" t="str">
        <f>TEXT(raw_data[[#This Row],[Order_Date]], "mmm")</f>
        <v>Jan</v>
      </c>
      <c r="D1296" s="1">
        <v>45686</v>
      </c>
      <c r="E1296" s="6">
        <f>raw_data[[#This Row],[Ship_Date]]-raw_data[[#This Row],[Order_Date]]</f>
        <v>2</v>
      </c>
      <c r="F1296" s="6" t="str">
        <f>IF(raw_data[[#This Row],[Delivery_Days]] &lt;= 5, "On Time", "Late")</f>
        <v>On Time</v>
      </c>
      <c r="G1296" t="s">
        <v>3939</v>
      </c>
      <c r="H1296" t="s">
        <v>3940</v>
      </c>
      <c r="I1296" t="s">
        <v>38</v>
      </c>
      <c r="J1296" t="s">
        <v>98</v>
      </c>
      <c r="K1296" t="s">
        <v>40</v>
      </c>
      <c r="L1296" t="s">
        <v>41</v>
      </c>
      <c r="M1296" t="s">
        <v>150</v>
      </c>
      <c r="N1296" t="s">
        <v>49</v>
      </c>
      <c r="O1296" t="s">
        <v>43</v>
      </c>
      <c r="P1296">
        <v>6</v>
      </c>
      <c r="Q1296">
        <v>1276.4000000000001</v>
      </c>
      <c r="R1296">
        <v>20</v>
      </c>
      <c r="S1296">
        <v>6126.72</v>
      </c>
      <c r="T1296">
        <v>1099.83</v>
      </c>
      <c r="U1296">
        <v>847.54</v>
      </c>
      <c r="V1296" s="10">
        <f>(raw_data[[#This Row],[Profit]] / (raw_data[[#This Row],[Unit_Price]]* raw_data[[#This Row],[Quantity_Sold]]))</f>
        <v>0.11066802465266895</v>
      </c>
      <c r="W1296">
        <v>306</v>
      </c>
      <c r="X1296" t="s">
        <v>33</v>
      </c>
      <c r="Y1296" t="s">
        <v>52</v>
      </c>
      <c r="Z1296">
        <v>40.19</v>
      </c>
      <c r="AA1296">
        <v>3</v>
      </c>
    </row>
    <row r="1297" spans="1:27" x14ac:dyDescent="0.3">
      <c r="A1297" t="s">
        <v>3941</v>
      </c>
      <c r="B1297" s="1">
        <v>45935</v>
      </c>
      <c r="C1297" s="1" t="str">
        <f>TEXT(raw_data[[#This Row],[Order_Date]], "mmm")</f>
        <v>Oct</v>
      </c>
      <c r="D1297" s="1">
        <v>45938</v>
      </c>
      <c r="E1297" s="6">
        <f>raw_data[[#This Row],[Ship_Date]]-raw_data[[#This Row],[Order_Date]]</f>
        <v>3</v>
      </c>
      <c r="F1297" s="6" t="str">
        <f>IF(raw_data[[#This Row],[Delivery_Days]] &lt;= 5, "On Time", "Late")</f>
        <v>On Time</v>
      </c>
      <c r="G1297" t="s">
        <v>3942</v>
      </c>
      <c r="H1297" t="s">
        <v>3943</v>
      </c>
      <c r="I1297" t="s">
        <v>38</v>
      </c>
      <c r="J1297" t="s">
        <v>68</v>
      </c>
      <c r="K1297" t="s">
        <v>57</v>
      </c>
      <c r="L1297" t="s">
        <v>75</v>
      </c>
      <c r="M1297" t="s">
        <v>42</v>
      </c>
      <c r="N1297" t="s">
        <v>31</v>
      </c>
      <c r="O1297" t="s">
        <v>71</v>
      </c>
      <c r="P1297">
        <v>5</v>
      </c>
      <c r="Q1297">
        <v>599.41</v>
      </c>
      <c r="R1297">
        <v>20</v>
      </c>
      <c r="S1297">
        <v>2397.64</v>
      </c>
      <c r="T1297">
        <v>489.97</v>
      </c>
      <c r="U1297">
        <v>437.76</v>
      </c>
      <c r="V1297" s="10">
        <f>(raw_data[[#This Row],[Profit]] / (raw_data[[#This Row],[Unit_Price]]* raw_data[[#This Row],[Quantity_Sold]]))</f>
        <v>0.14606362923541483</v>
      </c>
      <c r="W1297">
        <v>321</v>
      </c>
      <c r="X1297" t="s">
        <v>33</v>
      </c>
      <c r="Y1297" t="s">
        <v>79</v>
      </c>
      <c r="Z1297">
        <v>30.8</v>
      </c>
      <c r="AA1297">
        <v>1</v>
      </c>
    </row>
    <row r="1298" spans="1:27" x14ac:dyDescent="0.3">
      <c r="A1298" t="s">
        <v>3944</v>
      </c>
      <c r="B1298" s="1">
        <v>45745</v>
      </c>
      <c r="C1298" s="1" t="str">
        <f>TEXT(raw_data[[#This Row],[Order_Date]], "mmm")</f>
        <v>Mar</v>
      </c>
      <c r="D1298" s="1">
        <v>45754</v>
      </c>
      <c r="E1298" s="6">
        <f>raw_data[[#This Row],[Ship_Date]]-raw_data[[#This Row],[Order_Date]]</f>
        <v>9</v>
      </c>
      <c r="F1298" s="6" t="str">
        <f>IF(raw_data[[#This Row],[Delivery_Days]] &lt;= 5, "On Time", "Late")</f>
        <v>Late</v>
      </c>
      <c r="G1298" t="s">
        <v>3945</v>
      </c>
      <c r="H1298" t="s">
        <v>3946</v>
      </c>
      <c r="I1298" t="s">
        <v>26</v>
      </c>
      <c r="J1298" t="s">
        <v>90</v>
      </c>
      <c r="K1298" t="s">
        <v>40</v>
      </c>
      <c r="L1298" t="s">
        <v>29</v>
      </c>
      <c r="M1298" t="s">
        <v>127</v>
      </c>
      <c r="N1298" t="s">
        <v>49</v>
      </c>
      <c r="O1298" t="s">
        <v>43</v>
      </c>
      <c r="P1298">
        <v>1</v>
      </c>
      <c r="Q1298">
        <v>214.85</v>
      </c>
      <c r="R1298">
        <v>0</v>
      </c>
      <c r="S1298">
        <v>214.85</v>
      </c>
      <c r="T1298">
        <v>163.13</v>
      </c>
      <c r="U1298">
        <v>51.72</v>
      </c>
      <c r="V1298" s="10">
        <f>(raw_data[[#This Row],[Profit]] / (raw_data[[#This Row],[Unit_Price]]* raw_data[[#This Row],[Quantity_Sold]]))</f>
        <v>0.24072608796835002</v>
      </c>
      <c r="W1298">
        <v>352</v>
      </c>
      <c r="X1298" t="s">
        <v>51</v>
      </c>
      <c r="Y1298" t="s">
        <v>52</v>
      </c>
      <c r="Z1298">
        <v>32.64</v>
      </c>
      <c r="AA1298">
        <v>1</v>
      </c>
    </row>
    <row r="1299" spans="1:27" x14ac:dyDescent="0.3">
      <c r="A1299" t="s">
        <v>3947</v>
      </c>
      <c r="B1299" s="1">
        <v>45402</v>
      </c>
      <c r="C1299" s="1" t="str">
        <f>TEXT(raw_data[[#This Row],[Order_Date]], "mmm")</f>
        <v>Apr</v>
      </c>
      <c r="D1299" s="1">
        <v>45408</v>
      </c>
      <c r="E1299" s="6">
        <f>raw_data[[#This Row],[Ship_Date]]-raw_data[[#This Row],[Order_Date]]</f>
        <v>6</v>
      </c>
      <c r="F1299" s="6" t="str">
        <f>IF(raw_data[[#This Row],[Delivery_Days]] &lt;= 5, "On Time", "Late")</f>
        <v>Late</v>
      </c>
      <c r="G1299" t="s">
        <v>3948</v>
      </c>
      <c r="H1299" t="s">
        <v>3949</v>
      </c>
      <c r="I1299" t="s">
        <v>26</v>
      </c>
      <c r="J1299" t="s">
        <v>98</v>
      </c>
      <c r="K1299" t="s">
        <v>40</v>
      </c>
      <c r="L1299" t="s">
        <v>29</v>
      </c>
      <c r="M1299" t="s">
        <v>150</v>
      </c>
      <c r="N1299" t="s">
        <v>31</v>
      </c>
      <c r="O1299" t="s">
        <v>43</v>
      </c>
      <c r="P1299">
        <v>1</v>
      </c>
      <c r="Q1299">
        <v>618.13</v>
      </c>
      <c r="R1299">
        <v>5</v>
      </c>
      <c r="S1299">
        <v>587.22</v>
      </c>
      <c r="T1299">
        <v>481.82</v>
      </c>
      <c r="U1299">
        <v>129.49</v>
      </c>
      <c r="V1299" s="10">
        <f>(raw_data[[#This Row],[Profit]] / (raw_data[[#This Row],[Unit_Price]]* raw_data[[#This Row],[Quantity_Sold]]))</f>
        <v>0.20948667755973663</v>
      </c>
      <c r="W1299">
        <v>91</v>
      </c>
      <c r="X1299" t="s">
        <v>51</v>
      </c>
      <c r="Y1299" t="s">
        <v>52</v>
      </c>
      <c r="Z1299">
        <v>44.86</v>
      </c>
      <c r="AA1299">
        <v>1</v>
      </c>
    </row>
    <row r="1300" spans="1:27" x14ac:dyDescent="0.3">
      <c r="A1300" t="s">
        <v>3950</v>
      </c>
      <c r="B1300" s="1">
        <v>45598</v>
      </c>
      <c r="C1300" s="1" t="str">
        <f>TEXT(raw_data[[#This Row],[Order_Date]], "mmm")</f>
        <v>Nov</v>
      </c>
      <c r="D1300" s="1">
        <v>45602</v>
      </c>
      <c r="E1300" s="6">
        <f>raw_data[[#This Row],[Ship_Date]]-raw_data[[#This Row],[Order_Date]]</f>
        <v>4</v>
      </c>
      <c r="F1300" s="6" t="str">
        <f>IF(raw_data[[#This Row],[Delivery_Days]] &lt;= 5, "On Time", "Late")</f>
        <v>On Time</v>
      </c>
      <c r="G1300" t="s">
        <v>3951</v>
      </c>
      <c r="H1300" t="s">
        <v>3952</v>
      </c>
      <c r="I1300" t="s">
        <v>38</v>
      </c>
      <c r="J1300" t="s">
        <v>98</v>
      </c>
      <c r="K1300" t="s">
        <v>40</v>
      </c>
      <c r="L1300" t="s">
        <v>29</v>
      </c>
      <c r="M1300" t="s">
        <v>127</v>
      </c>
      <c r="N1300" t="s">
        <v>31</v>
      </c>
      <c r="O1300" t="s">
        <v>71</v>
      </c>
      <c r="P1300">
        <v>8</v>
      </c>
      <c r="Q1300">
        <v>392.23</v>
      </c>
      <c r="R1300">
        <v>15</v>
      </c>
      <c r="S1300">
        <v>2667.16</v>
      </c>
      <c r="T1300">
        <v>323.41000000000003</v>
      </c>
      <c r="U1300">
        <v>467.98</v>
      </c>
      <c r="V1300" s="10">
        <f>(raw_data[[#This Row],[Profit]] / (raw_data[[#This Row],[Unit_Price]]* raw_data[[#This Row],[Quantity_Sold]]))</f>
        <v>0.14914081023889045</v>
      </c>
      <c r="W1300">
        <v>83</v>
      </c>
      <c r="X1300" t="s">
        <v>33</v>
      </c>
      <c r="Y1300" t="s">
        <v>79</v>
      </c>
      <c r="Z1300">
        <v>43.57</v>
      </c>
      <c r="AA1300">
        <v>2</v>
      </c>
    </row>
    <row r="1301" spans="1:27" x14ac:dyDescent="0.3">
      <c r="A1301" t="s">
        <v>3953</v>
      </c>
      <c r="B1301" s="1">
        <v>45436</v>
      </c>
      <c r="C1301" s="1" t="str">
        <f>TEXT(raw_data[[#This Row],[Order_Date]], "mmm")</f>
        <v>May</v>
      </c>
      <c r="D1301" s="1">
        <v>45443</v>
      </c>
      <c r="E1301" s="6">
        <f>raw_data[[#This Row],[Ship_Date]]-raw_data[[#This Row],[Order_Date]]</f>
        <v>7</v>
      </c>
      <c r="F1301" s="6" t="str">
        <f>IF(raw_data[[#This Row],[Delivery_Days]] &lt;= 5, "On Time", "Late")</f>
        <v>Late</v>
      </c>
      <c r="G1301" t="s">
        <v>3954</v>
      </c>
      <c r="H1301" t="s">
        <v>3955</v>
      </c>
      <c r="I1301" t="s">
        <v>38</v>
      </c>
      <c r="J1301" t="s">
        <v>90</v>
      </c>
      <c r="K1301" t="s">
        <v>40</v>
      </c>
      <c r="L1301" t="s">
        <v>29</v>
      </c>
      <c r="M1301" t="s">
        <v>48</v>
      </c>
      <c r="N1301" t="s">
        <v>49</v>
      </c>
      <c r="O1301" t="s">
        <v>32</v>
      </c>
      <c r="P1301">
        <v>6</v>
      </c>
      <c r="Q1301">
        <v>393.49</v>
      </c>
      <c r="R1301">
        <v>10</v>
      </c>
      <c r="S1301">
        <v>2124.85</v>
      </c>
      <c r="T1301">
        <v>305.87</v>
      </c>
      <c r="U1301">
        <v>473.15</v>
      </c>
      <c r="V1301" s="10">
        <f>(raw_data[[#This Row],[Profit]] / (raw_data[[#This Row],[Unit_Price]]* raw_data[[#This Row],[Quantity_Sold]]))</f>
        <v>0.20040746482333308</v>
      </c>
      <c r="W1301">
        <v>354</v>
      </c>
      <c r="X1301" t="s">
        <v>33</v>
      </c>
      <c r="Y1301" t="s">
        <v>34</v>
      </c>
      <c r="Z1301">
        <v>48.93</v>
      </c>
      <c r="AA1301">
        <v>3</v>
      </c>
    </row>
    <row r="1302" spans="1:27" x14ac:dyDescent="0.3">
      <c r="A1302" t="s">
        <v>3956</v>
      </c>
      <c r="B1302" s="1">
        <v>45249</v>
      </c>
      <c r="C1302" s="1" t="str">
        <f>TEXT(raw_data[[#This Row],[Order_Date]], "mmm")</f>
        <v>Nov</v>
      </c>
      <c r="D1302" s="1">
        <v>45259</v>
      </c>
      <c r="E1302" s="6">
        <f>raw_data[[#This Row],[Ship_Date]]-raw_data[[#This Row],[Order_Date]]</f>
        <v>10</v>
      </c>
      <c r="F1302" s="6" t="str">
        <f>IF(raw_data[[#This Row],[Delivery_Days]] &lt;= 5, "On Time", "Late")</f>
        <v>Late</v>
      </c>
      <c r="G1302" t="s">
        <v>3957</v>
      </c>
      <c r="H1302" t="s">
        <v>3958</v>
      </c>
      <c r="I1302" t="s">
        <v>62</v>
      </c>
      <c r="J1302" t="s">
        <v>63</v>
      </c>
      <c r="K1302" t="s">
        <v>28</v>
      </c>
      <c r="L1302" t="s">
        <v>75</v>
      </c>
      <c r="M1302" t="s">
        <v>58</v>
      </c>
      <c r="N1302" t="s">
        <v>49</v>
      </c>
      <c r="O1302" t="s">
        <v>43</v>
      </c>
      <c r="P1302">
        <v>9</v>
      </c>
      <c r="Q1302">
        <v>644.23</v>
      </c>
      <c r="R1302">
        <v>15</v>
      </c>
      <c r="S1302">
        <v>4928.3599999999997</v>
      </c>
      <c r="T1302">
        <v>484.83</v>
      </c>
      <c r="U1302">
        <v>1219.4100000000001</v>
      </c>
      <c r="V1302" s="10">
        <f>(raw_data[[#This Row],[Profit]] / (raw_data[[#This Row],[Unit_Price]]* raw_data[[#This Row],[Quantity_Sold]]))</f>
        <v>0.21031308694099934</v>
      </c>
      <c r="W1302">
        <v>237</v>
      </c>
      <c r="X1302" t="s">
        <v>33</v>
      </c>
      <c r="Y1302" t="s">
        <v>34</v>
      </c>
      <c r="Z1302">
        <v>5.46</v>
      </c>
      <c r="AA1302">
        <v>3</v>
      </c>
    </row>
    <row r="1303" spans="1:27" x14ac:dyDescent="0.3">
      <c r="A1303" t="s">
        <v>3959</v>
      </c>
      <c r="B1303" s="1">
        <v>45604</v>
      </c>
      <c r="C1303" s="1" t="str">
        <f>TEXT(raw_data[[#This Row],[Order_Date]], "mmm")</f>
        <v>Nov</v>
      </c>
      <c r="D1303" s="1">
        <v>45612</v>
      </c>
      <c r="E1303" s="6">
        <f>raw_data[[#This Row],[Ship_Date]]-raw_data[[#This Row],[Order_Date]]</f>
        <v>8</v>
      </c>
      <c r="F1303" s="6" t="str">
        <f>IF(raw_data[[#This Row],[Delivery_Days]] &lt;= 5, "On Time", "Late")</f>
        <v>Late</v>
      </c>
      <c r="G1303" t="s">
        <v>3960</v>
      </c>
      <c r="H1303" t="s">
        <v>3961</v>
      </c>
      <c r="I1303" t="s">
        <v>47</v>
      </c>
      <c r="J1303" t="s">
        <v>68</v>
      </c>
      <c r="K1303" t="s">
        <v>57</v>
      </c>
      <c r="L1303" t="s">
        <v>69</v>
      </c>
      <c r="M1303" t="s">
        <v>70</v>
      </c>
      <c r="N1303" t="s">
        <v>31</v>
      </c>
      <c r="O1303" t="s">
        <v>83</v>
      </c>
      <c r="P1303">
        <v>6</v>
      </c>
      <c r="Q1303">
        <v>1243.55</v>
      </c>
      <c r="R1303">
        <v>5</v>
      </c>
      <c r="S1303">
        <v>7088.23</v>
      </c>
      <c r="T1303">
        <v>1040.1099999999999</v>
      </c>
      <c r="U1303">
        <v>1159.6099999999999</v>
      </c>
      <c r="V1303" s="10">
        <f>(raw_data[[#This Row],[Profit]] / (raw_data[[#This Row],[Unit_Price]]* raw_data[[#This Row],[Quantity_Sold]]))</f>
        <v>0.15541661640732848</v>
      </c>
      <c r="W1303">
        <v>359</v>
      </c>
      <c r="X1303" t="s">
        <v>33</v>
      </c>
      <c r="Y1303" t="s">
        <v>79</v>
      </c>
      <c r="Z1303">
        <v>24.22</v>
      </c>
      <c r="AA1303">
        <v>2</v>
      </c>
    </row>
    <row r="1304" spans="1:27" x14ac:dyDescent="0.3">
      <c r="A1304" t="s">
        <v>3962</v>
      </c>
      <c r="B1304" s="1">
        <v>45489</v>
      </c>
      <c r="C1304" s="1" t="str">
        <f>TEXT(raw_data[[#This Row],[Order_Date]], "mmm")</f>
        <v>Jul</v>
      </c>
      <c r="D1304" s="1">
        <v>45497</v>
      </c>
      <c r="E1304" s="6">
        <f>raw_data[[#This Row],[Ship_Date]]-raw_data[[#This Row],[Order_Date]]</f>
        <v>8</v>
      </c>
      <c r="F1304" s="6" t="str">
        <f>IF(raw_data[[#This Row],[Delivery_Days]] &lt;= 5, "On Time", "Late")</f>
        <v>Late</v>
      </c>
      <c r="G1304" t="s">
        <v>3963</v>
      </c>
      <c r="H1304" t="s">
        <v>3964</v>
      </c>
      <c r="I1304" t="s">
        <v>62</v>
      </c>
      <c r="J1304" t="s">
        <v>90</v>
      </c>
      <c r="K1304" t="s">
        <v>40</v>
      </c>
      <c r="L1304" t="s">
        <v>69</v>
      </c>
      <c r="M1304" t="s">
        <v>48</v>
      </c>
      <c r="N1304" t="s">
        <v>49</v>
      </c>
      <c r="O1304" t="s">
        <v>71</v>
      </c>
      <c r="P1304">
        <v>3</v>
      </c>
      <c r="Q1304">
        <v>504.68</v>
      </c>
      <c r="R1304">
        <v>15</v>
      </c>
      <c r="S1304">
        <v>1286.93</v>
      </c>
      <c r="T1304">
        <v>442.29</v>
      </c>
      <c r="U1304">
        <v>159.09</v>
      </c>
      <c r="V1304" s="10">
        <f>(raw_data[[#This Row],[Profit]] / (raw_data[[#This Row],[Unit_Price]]* raw_data[[#This Row],[Quantity_Sold]]))</f>
        <v>0.10507648410874218</v>
      </c>
      <c r="W1304">
        <v>466</v>
      </c>
      <c r="X1304" t="s">
        <v>51</v>
      </c>
      <c r="Y1304" t="s">
        <v>52</v>
      </c>
      <c r="Z1304">
        <v>11.91</v>
      </c>
      <c r="AA1304">
        <v>4</v>
      </c>
    </row>
    <row r="1305" spans="1:27" x14ac:dyDescent="0.3">
      <c r="A1305" t="s">
        <v>3965</v>
      </c>
      <c r="B1305" s="1">
        <v>45933</v>
      </c>
      <c r="C1305" s="1" t="str">
        <f>TEXT(raw_data[[#This Row],[Order_Date]], "mmm")</f>
        <v>Oct</v>
      </c>
      <c r="D1305" s="1">
        <v>45939</v>
      </c>
      <c r="E1305" s="6">
        <f>raw_data[[#This Row],[Ship_Date]]-raw_data[[#This Row],[Order_Date]]</f>
        <v>6</v>
      </c>
      <c r="F1305" s="6" t="str">
        <f>IF(raw_data[[#This Row],[Delivery_Days]] &lt;= 5, "On Time", "Late")</f>
        <v>Late</v>
      </c>
      <c r="G1305" t="s">
        <v>3966</v>
      </c>
      <c r="H1305" t="s">
        <v>3967</v>
      </c>
      <c r="I1305" t="s">
        <v>38</v>
      </c>
      <c r="J1305" t="s">
        <v>27</v>
      </c>
      <c r="K1305" t="s">
        <v>28</v>
      </c>
      <c r="L1305" t="s">
        <v>75</v>
      </c>
      <c r="M1305" t="s">
        <v>117</v>
      </c>
      <c r="N1305" t="s">
        <v>49</v>
      </c>
      <c r="O1305" t="s">
        <v>83</v>
      </c>
      <c r="P1305">
        <v>3</v>
      </c>
      <c r="Q1305">
        <v>1108.3399999999999</v>
      </c>
      <c r="R1305">
        <v>20</v>
      </c>
      <c r="S1305">
        <v>2660.02</v>
      </c>
      <c r="T1305">
        <v>709.5</v>
      </c>
      <c r="U1305">
        <v>957.22</v>
      </c>
      <c r="V1305" s="10">
        <f>(raw_data[[#This Row],[Profit]] / (raw_data[[#This Row],[Unit_Price]]* raw_data[[#This Row],[Quantity_Sold]]))</f>
        <v>0.28788398265273596</v>
      </c>
      <c r="W1305">
        <v>146</v>
      </c>
      <c r="X1305" t="s">
        <v>33</v>
      </c>
      <c r="Y1305" t="s">
        <v>34</v>
      </c>
      <c r="Z1305">
        <v>19.52</v>
      </c>
      <c r="AA1305">
        <v>4</v>
      </c>
    </row>
    <row r="1306" spans="1:27" x14ac:dyDescent="0.3">
      <c r="A1306" t="s">
        <v>3968</v>
      </c>
      <c r="B1306" s="1">
        <v>45936</v>
      </c>
      <c r="C1306" s="1" t="str">
        <f>TEXT(raw_data[[#This Row],[Order_Date]], "mmm")</f>
        <v>Oct</v>
      </c>
      <c r="D1306" s="1">
        <v>45943</v>
      </c>
      <c r="E1306" s="6">
        <f>raw_data[[#This Row],[Ship_Date]]-raw_data[[#This Row],[Order_Date]]</f>
        <v>7</v>
      </c>
      <c r="F1306" s="6" t="str">
        <f>IF(raw_data[[#This Row],[Delivery_Days]] &lt;= 5, "On Time", "Late")</f>
        <v>Late</v>
      </c>
      <c r="G1306" t="s">
        <v>3969</v>
      </c>
      <c r="H1306" t="s">
        <v>3970</v>
      </c>
      <c r="I1306" t="s">
        <v>38</v>
      </c>
      <c r="J1306" t="s">
        <v>56</v>
      </c>
      <c r="K1306" t="s">
        <v>57</v>
      </c>
      <c r="L1306" t="s">
        <v>29</v>
      </c>
      <c r="M1306" t="s">
        <v>127</v>
      </c>
      <c r="N1306" t="s">
        <v>31</v>
      </c>
      <c r="O1306" t="s">
        <v>71</v>
      </c>
      <c r="P1306">
        <v>6</v>
      </c>
      <c r="Q1306">
        <v>1203.25</v>
      </c>
      <c r="R1306">
        <v>20</v>
      </c>
      <c r="S1306">
        <v>5775.6</v>
      </c>
      <c r="T1306">
        <v>867.14</v>
      </c>
      <c r="U1306">
        <v>1613.33</v>
      </c>
      <c r="V1306" s="10">
        <f>(raw_data[[#This Row],[Profit]] / (raw_data[[#This Row],[Unit_Price]]* raw_data[[#This Row],[Quantity_Sold]]))</f>
        <v>0.22346838423713553</v>
      </c>
      <c r="W1306">
        <v>330</v>
      </c>
      <c r="X1306" t="s">
        <v>51</v>
      </c>
      <c r="Y1306" t="s">
        <v>34</v>
      </c>
      <c r="Z1306">
        <v>42.2</v>
      </c>
      <c r="AA1306">
        <v>3</v>
      </c>
    </row>
    <row r="1307" spans="1:27" x14ac:dyDescent="0.3">
      <c r="A1307" t="s">
        <v>3971</v>
      </c>
      <c r="B1307" s="1">
        <v>45860</v>
      </c>
      <c r="C1307" s="1" t="str">
        <f>TEXT(raw_data[[#This Row],[Order_Date]], "mmm")</f>
        <v>Jul</v>
      </c>
      <c r="D1307" s="1">
        <v>45861</v>
      </c>
      <c r="E1307" s="6">
        <f>raw_data[[#This Row],[Ship_Date]]-raw_data[[#This Row],[Order_Date]]</f>
        <v>1</v>
      </c>
      <c r="F1307" s="6" t="str">
        <f>IF(raw_data[[#This Row],[Delivery_Days]] &lt;= 5, "On Time", "Late")</f>
        <v>On Time</v>
      </c>
      <c r="G1307" t="s">
        <v>3972</v>
      </c>
      <c r="H1307" t="s">
        <v>3973</v>
      </c>
      <c r="I1307" t="s">
        <v>62</v>
      </c>
      <c r="J1307" t="s">
        <v>90</v>
      </c>
      <c r="K1307" t="s">
        <v>40</v>
      </c>
      <c r="L1307" t="s">
        <v>29</v>
      </c>
      <c r="M1307" t="s">
        <v>48</v>
      </c>
      <c r="N1307" t="s">
        <v>49</v>
      </c>
      <c r="O1307" t="s">
        <v>71</v>
      </c>
      <c r="P1307">
        <v>6</v>
      </c>
      <c r="Q1307">
        <v>785.12</v>
      </c>
      <c r="R1307">
        <v>10</v>
      </c>
      <c r="S1307">
        <v>4239.6499999999996</v>
      </c>
      <c r="T1307">
        <v>617.92999999999995</v>
      </c>
      <c r="U1307">
        <v>902.83</v>
      </c>
      <c r="V1307" s="10">
        <f>(raw_data[[#This Row],[Profit]] / (raw_data[[#This Row],[Unit_Price]]* raw_data[[#This Row],[Quantity_Sold]]))</f>
        <v>0.19165435432375519</v>
      </c>
      <c r="W1307">
        <v>104</v>
      </c>
      <c r="X1307" t="s">
        <v>33</v>
      </c>
      <c r="Y1307" t="s">
        <v>34</v>
      </c>
      <c r="Z1307">
        <v>34.46</v>
      </c>
      <c r="AA1307">
        <v>1</v>
      </c>
    </row>
    <row r="1308" spans="1:27" x14ac:dyDescent="0.3">
      <c r="A1308" t="s">
        <v>3974</v>
      </c>
      <c r="B1308" s="1">
        <v>45586</v>
      </c>
      <c r="C1308" s="1" t="str">
        <f>TEXT(raw_data[[#This Row],[Order_Date]], "mmm")</f>
        <v>Oct</v>
      </c>
      <c r="D1308" s="1">
        <v>45588</v>
      </c>
      <c r="E1308" s="6">
        <f>raw_data[[#This Row],[Ship_Date]]-raw_data[[#This Row],[Order_Date]]</f>
        <v>2</v>
      </c>
      <c r="F1308" s="6" t="str">
        <f>IF(raw_data[[#This Row],[Delivery_Days]] &lt;= 5, "On Time", "Late")</f>
        <v>On Time</v>
      </c>
      <c r="G1308" t="s">
        <v>3975</v>
      </c>
      <c r="H1308" t="s">
        <v>3976</v>
      </c>
      <c r="I1308" t="s">
        <v>38</v>
      </c>
      <c r="J1308" t="s">
        <v>39</v>
      </c>
      <c r="K1308" t="s">
        <v>40</v>
      </c>
      <c r="L1308" t="s">
        <v>69</v>
      </c>
      <c r="M1308" t="s">
        <v>64</v>
      </c>
      <c r="N1308" t="s">
        <v>49</v>
      </c>
      <c r="O1308" t="s">
        <v>32</v>
      </c>
      <c r="P1308">
        <v>4</v>
      </c>
      <c r="Q1308">
        <v>1092.1400000000001</v>
      </c>
      <c r="R1308">
        <v>5</v>
      </c>
      <c r="S1308">
        <v>4150.13</v>
      </c>
      <c r="T1308">
        <v>676.33</v>
      </c>
      <c r="U1308">
        <v>1580.08</v>
      </c>
      <c r="V1308" s="10">
        <f>(raw_data[[#This Row],[Profit]] / (raw_data[[#This Row],[Unit_Price]]* raw_data[[#This Row],[Quantity_Sold]]))</f>
        <v>0.36169355577123807</v>
      </c>
      <c r="W1308">
        <v>486</v>
      </c>
      <c r="X1308" t="s">
        <v>33</v>
      </c>
      <c r="Y1308" t="s">
        <v>34</v>
      </c>
      <c r="Z1308">
        <v>21.75</v>
      </c>
      <c r="AA1308">
        <v>3</v>
      </c>
    </row>
    <row r="1309" spans="1:27" x14ac:dyDescent="0.3">
      <c r="A1309" t="s">
        <v>3977</v>
      </c>
      <c r="B1309" s="1">
        <v>45781</v>
      </c>
      <c r="C1309" s="1" t="str">
        <f>TEXT(raw_data[[#This Row],[Order_Date]], "mmm")</f>
        <v>May</v>
      </c>
      <c r="D1309" s="1">
        <v>45789</v>
      </c>
      <c r="E1309" s="6">
        <f>raw_data[[#This Row],[Ship_Date]]-raw_data[[#This Row],[Order_Date]]</f>
        <v>8</v>
      </c>
      <c r="F1309" s="6" t="str">
        <f>IF(raw_data[[#This Row],[Delivery_Days]] &lt;= 5, "On Time", "Late")</f>
        <v>Late</v>
      </c>
      <c r="G1309" t="s">
        <v>3978</v>
      </c>
      <c r="H1309" t="s">
        <v>3979</v>
      </c>
      <c r="I1309" t="s">
        <v>47</v>
      </c>
      <c r="J1309" t="s">
        <v>27</v>
      </c>
      <c r="K1309" t="s">
        <v>28</v>
      </c>
      <c r="L1309" t="s">
        <v>69</v>
      </c>
      <c r="M1309" t="s">
        <v>42</v>
      </c>
      <c r="N1309" t="s">
        <v>31</v>
      </c>
      <c r="O1309" t="s">
        <v>32</v>
      </c>
      <c r="P1309">
        <v>7</v>
      </c>
      <c r="Q1309">
        <v>349.62</v>
      </c>
      <c r="R1309">
        <v>20</v>
      </c>
      <c r="S1309">
        <v>1957.87</v>
      </c>
      <c r="T1309">
        <v>253.53</v>
      </c>
      <c r="U1309">
        <v>538.1</v>
      </c>
      <c r="V1309" s="10">
        <f>(raw_data[[#This Row],[Profit]] / (raw_data[[#This Row],[Unit_Price]]* raw_data[[#This Row],[Quantity_Sold]]))</f>
        <v>0.21987137054924938</v>
      </c>
      <c r="W1309">
        <v>53</v>
      </c>
      <c r="X1309" t="s">
        <v>33</v>
      </c>
      <c r="Y1309" t="s">
        <v>52</v>
      </c>
      <c r="Z1309">
        <v>19.7</v>
      </c>
      <c r="AA1309">
        <v>5</v>
      </c>
    </row>
    <row r="1310" spans="1:27" x14ac:dyDescent="0.3">
      <c r="A1310" t="s">
        <v>3980</v>
      </c>
      <c r="B1310" s="1">
        <v>45272</v>
      </c>
      <c r="C1310" s="1" t="str">
        <f>TEXT(raw_data[[#This Row],[Order_Date]], "mmm")</f>
        <v>Dec</v>
      </c>
      <c r="D1310" s="1">
        <v>45279</v>
      </c>
      <c r="E1310" s="6">
        <f>raw_data[[#This Row],[Ship_Date]]-raw_data[[#This Row],[Order_Date]]</f>
        <v>7</v>
      </c>
      <c r="F1310" s="6" t="str">
        <f>IF(raw_data[[#This Row],[Delivery_Days]] &lt;= 5, "On Time", "Late")</f>
        <v>Late</v>
      </c>
      <c r="G1310" t="s">
        <v>3981</v>
      </c>
      <c r="H1310" t="s">
        <v>3982</v>
      </c>
      <c r="I1310" t="s">
        <v>38</v>
      </c>
      <c r="J1310" t="s">
        <v>39</v>
      </c>
      <c r="K1310" t="s">
        <v>40</v>
      </c>
      <c r="L1310" t="s">
        <v>75</v>
      </c>
      <c r="M1310" t="s">
        <v>30</v>
      </c>
      <c r="N1310" t="s">
        <v>31</v>
      </c>
      <c r="O1310" t="s">
        <v>50</v>
      </c>
      <c r="P1310">
        <v>3</v>
      </c>
      <c r="Q1310">
        <v>1978.2</v>
      </c>
      <c r="R1310">
        <v>0</v>
      </c>
      <c r="S1310">
        <v>5934.6</v>
      </c>
      <c r="T1310">
        <v>1212.19</v>
      </c>
      <c r="U1310">
        <v>2298.0300000000002</v>
      </c>
      <c r="V1310" s="10">
        <f>(raw_data[[#This Row],[Profit]] / (raw_data[[#This Row],[Unit_Price]]* raw_data[[#This Row],[Quantity_Sold]]))</f>
        <v>0.38722576079263976</v>
      </c>
      <c r="W1310">
        <v>326</v>
      </c>
      <c r="X1310" t="s">
        <v>51</v>
      </c>
      <c r="Y1310" t="s">
        <v>34</v>
      </c>
      <c r="Z1310">
        <v>42.44</v>
      </c>
      <c r="AA1310">
        <v>5</v>
      </c>
    </row>
    <row r="1311" spans="1:27" x14ac:dyDescent="0.3">
      <c r="A1311" t="s">
        <v>3983</v>
      </c>
      <c r="B1311" s="1">
        <v>45319</v>
      </c>
      <c r="C1311" s="1" t="str">
        <f>TEXT(raw_data[[#This Row],[Order_Date]], "mmm")</f>
        <v>Jan</v>
      </c>
      <c r="D1311" s="1">
        <v>45321</v>
      </c>
      <c r="E1311" s="6">
        <f>raw_data[[#This Row],[Ship_Date]]-raw_data[[#This Row],[Order_Date]]</f>
        <v>2</v>
      </c>
      <c r="F1311" s="6" t="str">
        <f>IF(raw_data[[#This Row],[Delivery_Days]] &lt;= 5, "On Time", "Late")</f>
        <v>On Time</v>
      </c>
      <c r="G1311" t="s">
        <v>3984</v>
      </c>
      <c r="H1311" t="s">
        <v>3985</v>
      </c>
      <c r="I1311" t="s">
        <v>47</v>
      </c>
      <c r="J1311" t="s">
        <v>94</v>
      </c>
      <c r="K1311" t="s">
        <v>28</v>
      </c>
      <c r="L1311" t="s">
        <v>75</v>
      </c>
      <c r="M1311" t="s">
        <v>48</v>
      </c>
      <c r="N1311" t="s">
        <v>49</v>
      </c>
      <c r="O1311" t="s">
        <v>71</v>
      </c>
      <c r="P1311">
        <v>7</v>
      </c>
      <c r="Q1311">
        <v>599.45000000000005</v>
      </c>
      <c r="R1311">
        <v>10</v>
      </c>
      <c r="S1311">
        <v>3776.54</v>
      </c>
      <c r="T1311">
        <v>499.05</v>
      </c>
      <c r="U1311">
        <v>632.52</v>
      </c>
      <c r="V1311" s="10">
        <f>(raw_data[[#This Row],[Profit]] / (raw_data[[#This Row],[Unit_Price]]* raw_data[[#This Row],[Quantity_Sold]]))</f>
        <v>0.15073817666194009</v>
      </c>
      <c r="W1311">
        <v>151</v>
      </c>
      <c r="X1311" t="s">
        <v>33</v>
      </c>
      <c r="Y1311" t="s">
        <v>34</v>
      </c>
      <c r="Z1311">
        <v>32.47</v>
      </c>
      <c r="AA1311">
        <v>4</v>
      </c>
    </row>
    <row r="1312" spans="1:27" x14ac:dyDescent="0.3">
      <c r="A1312" t="s">
        <v>3986</v>
      </c>
      <c r="B1312" s="1">
        <v>45341</v>
      </c>
      <c r="C1312" s="1" t="str">
        <f>TEXT(raw_data[[#This Row],[Order_Date]], "mmm")</f>
        <v>Feb</v>
      </c>
      <c r="D1312" s="1">
        <v>45342</v>
      </c>
      <c r="E1312" s="6">
        <f>raw_data[[#This Row],[Ship_Date]]-raw_data[[#This Row],[Order_Date]]</f>
        <v>1</v>
      </c>
      <c r="F1312" s="6" t="str">
        <f>IF(raw_data[[#This Row],[Delivery_Days]] &lt;= 5, "On Time", "Late")</f>
        <v>On Time</v>
      </c>
      <c r="G1312" t="s">
        <v>3987</v>
      </c>
      <c r="H1312" t="s">
        <v>3988</v>
      </c>
      <c r="I1312" t="s">
        <v>62</v>
      </c>
      <c r="J1312" t="s">
        <v>90</v>
      </c>
      <c r="K1312" t="s">
        <v>40</v>
      </c>
      <c r="L1312" t="s">
        <v>41</v>
      </c>
      <c r="M1312" t="s">
        <v>70</v>
      </c>
      <c r="N1312" t="s">
        <v>49</v>
      </c>
      <c r="O1312" t="s">
        <v>83</v>
      </c>
      <c r="P1312">
        <v>1</v>
      </c>
      <c r="Q1312">
        <v>426.95</v>
      </c>
      <c r="R1312">
        <v>10</v>
      </c>
      <c r="S1312">
        <v>384.25</v>
      </c>
      <c r="T1312">
        <v>344.57</v>
      </c>
      <c r="U1312">
        <v>74.14</v>
      </c>
      <c r="V1312" s="10">
        <f>(raw_data[[#This Row],[Profit]] / (raw_data[[#This Row],[Unit_Price]]* raw_data[[#This Row],[Quantity_Sold]]))</f>
        <v>0.17365031034078932</v>
      </c>
      <c r="W1312">
        <v>129</v>
      </c>
      <c r="X1312" t="s">
        <v>33</v>
      </c>
      <c r="Y1312" t="s">
        <v>34</v>
      </c>
      <c r="Z1312">
        <v>17.66</v>
      </c>
      <c r="AA1312">
        <v>4</v>
      </c>
    </row>
    <row r="1313" spans="1:27" x14ac:dyDescent="0.3">
      <c r="A1313" t="s">
        <v>3989</v>
      </c>
      <c r="B1313" s="1">
        <v>45241</v>
      </c>
      <c r="C1313" s="1" t="str">
        <f>TEXT(raw_data[[#This Row],[Order_Date]], "mmm")</f>
        <v>Nov</v>
      </c>
      <c r="D1313" s="1">
        <v>45248</v>
      </c>
      <c r="E1313" s="6">
        <f>raw_data[[#This Row],[Ship_Date]]-raw_data[[#This Row],[Order_Date]]</f>
        <v>7</v>
      </c>
      <c r="F1313" s="6" t="str">
        <f>IF(raw_data[[#This Row],[Delivery_Days]] &lt;= 5, "On Time", "Late")</f>
        <v>Late</v>
      </c>
      <c r="G1313" t="s">
        <v>3990</v>
      </c>
      <c r="H1313" t="s">
        <v>3991</v>
      </c>
      <c r="I1313" t="s">
        <v>62</v>
      </c>
      <c r="J1313" t="s">
        <v>27</v>
      </c>
      <c r="K1313" t="s">
        <v>28</v>
      </c>
      <c r="L1313" t="s">
        <v>29</v>
      </c>
      <c r="M1313" t="s">
        <v>150</v>
      </c>
      <c r="N1313" t="s">
        <v>49</v>
      </c>
      <c r="O1313" t="s">
        <v>71</v>
      </c>
      <c r="P1313">
        <v>8</v>
      </c>
      <c r="Q1313">
        <v>1732.27</v>
      </c>
      <c r="R1313">
        <v>5</v>
      </c>
      <c r="S1313">
        <v>13165.25</v>
      </c>
      <c r="T1313">
        <v>1468.3</v>
      </c>
      <c r="U1313">
        <v>2006.17</v>
      </c>
      <c r="V1313" s="10">
        <f>(raw_data[[#This Row],[Profit]] / (raw_data[[#This Row],[Unit_Price]]* raw_data[[#This Row],[Quantity_Sold]]))</f>
        <v>0.14476452862429068</v>
      </c>
      <c r="W1313">
        <v>263</v>
      </c>
      <c r="X1313" t="s">
        <v>33</v>
      </c>
      <c r="Y1313" t="s">
        <v>34</v>
      </c>
      <c r="Z1313">
        <v>38.090000000000003</v>
      </c>
      <c r="AA1313">
        <v>1</v>
      </c>
    </row>
    <row r="1314" spans="1:27" x14ac:dyDescent="0.3">
      <c r="A1314" t="s">
        <v>3992</v>
      </c>
      <c r="B1314" s="1">
        <v>45782</v>
      </c>
      <c r="C1314" s="1" t="str">
        <f>TEXT(raw_data[[#This Row],[Order_Date]], "mmm")</f>
        <v>May</v>
      </c>
      <c r="D1314" s="1">
        <v>45783</v>
      </c>
      <c r="E1314" s="6">
        <f>raw_data[[#This Row],[Ship_Date]]-raw_data[[#This Row],[Order_Date]]</f>
        <v>1</v>
      </c>
      <c r="F1314" s="6" t="str">
        <f>IF(raw_data[[#This Row],[Delivery_Days]] &lt;= 5, "On Time", "Late")</f>
        <v>On Time</v>
      </c>
      <c r="G1314" t="s">
        <v>3993</v>
      </c>
      <c r="H1314" t="s">
        <v>3994</v>
      </c>
      <c r="I1314" t="s">
        <v>26</v>
      </c>
      <c r="J1314" t="s">
        <v>39</v>
      </c>
      <c r="K1314" t="s">
        <v>40</v>
      </c>
      <c r="L1314" t="s">
        <v>41</v>
      </c>
      <c r="M1314" t="s">
        <v>48</v>
      </c>
      <c r="N1314" t="s">
        <v>31</v>
      </c>
      <c r="O1314" t="s">
        <v>71</v>
      </c>
      <c r="P1314">
        <v>1</v>
      </c>
      <c r="Q1314">
        <v>873.38</v>
      </c>
      <c r="R1314">
        <v>5</v>
      </c>
      <c r="S1314">
        <v>829.71</v>
      </c>
      <c r="T1314">
        <v>709.07</v>
      </c>
      <c r="U1314">
        <v>156.09</v>
      </c>
      <c r="V1314" s="10">
        <f>(raw_data[[#This Row],[Profit]] / (raw_data[[#This Row],[Unit_Price]]* raw_data[[#This Row],[Quantity_Sold]]))</f>
        <v>0.17871945773889944</v>
      </c>
      <c r="W1314">
        <v>382</v>
      </c>
      <c r="X1314" t="s">
        <v>33</v>
      </c>
      <c r="Y1314" t="s">
        <v>52</v>
      </c>
      <c r="Z1314">
        <v>20.149999999999999</v>
      </c>
      <c r="AA1314">
        <v>5</v>
      </c>
    </row>
    <row r="1315" spans="1:27" x14ac:dyDescent="0.3">
      <c r="A1315" t="s">
        <v>3995</v>
      </c>
      <c r="B1315" s="1">
        <v>45492</v>
      </c>
      <c r="C1315" s="1" t="str">
        <f>TEXT(raw_data[[#This Row],[Order_Date]], "mmm")</f>
        <v>Jul</v>
      </c>
      <c r="D1315" s="1">
        <v>45497</v>
      </c>
      <c r="E1315" s="6">
        <f>raw_data[[#This Row],[Ship_Date]]-raw_data[[#This Row],[Order_Date]]</f>
        <v>5</v>
      </c>
      <c r="F1315" s="6" t="str">
        <f>IF(raw_data[[#This Row],[Delivery_Days]] &lt;= 5, "On Time", "Late")</f>
        <v>On Time</v>
      </c>
      <c r="G1315" t="s">
        <v>3996</v>
      </c>
      <c r="H1315" t="s">
        <v>3833</v>
      </c>
      <c r="I1315" t="s">
        <v>38</v>
      </c>
      <c r="J1315" t="s">
        <v>68</v>
      </c>
      <c r="K1315" t="s">
        <v>57</v>
      </c>
      <c r="L1315" t="s">
        <v>41</v>
      </c>
      <c r="M1315" t="s">
        <v>70</v>
      </c>
      <c r="N1315" t="s">
        <v>49</v>
      </c>
      <c r="O1315" t="s">
        <v>83</v>
      </c>
      <c r="P1315">
        <v>1</v>
      </c>
      <c r="Q1315">
        <v>57.51</v>
      </c>
      <c r="R1315">
        <v>10</v>
      </c>
      <c r="S1315">
        <v>51.76</v>
      </c>
      <c r="T1315">
        <v>48.47</v>
      </c>
      <c r="U1315">
        <v>8.14</v>
      </c>
      <c r="V1315" s="10">
        <f>(raw_data[[#This Row],[Profit]] / (raw_data[[#This Row],[Unit_Price]]* raw_data[[#This Row],[Quantity_Sold]]))</f>
        <v>0.14154060163449836</v>
      </c>
      <c r="W1315">
        <v>363</v>
      </c>
      <c r="X1315" t="s">
        <v>33</v>
      </c>
      <c r="Y1315" t="s">
        <v>79</v>
      </c>
      <c r="Z1315">
        <v>29.89</v>
      </c>
      <c r="AA1315">
        <v>2</v>
      </c>
    </row>
    <row r="1316" spans="1:27" x14ac:dyDescent="0.3">
      <c r="A1316" t="s">
        <v>3997</v>
      </c>
      <c r="B1316" s="1">
        <v>45276</v>
      </c>
      <c r="C1316" s="1" t="str">
        <f>TEXT(raw_data[[#This Row],[Order_Date]], "mmm")</f>
        <v>Dec</v>
      </c>
      <c r="D1316" s="1">
        <v>45285</v>
      </c>
      <c r="E1316" s="6">
        <f>raw_data[[#This Row],[Ship_Date]]-raw_data[[#This Row],[Order_Date]]</f>
        <v>9</v>
      </c>
      <c r="F1316" s="6" t="str">
        <f>IF(raw_data[[#This Row],[Delivery_Days]] &lt;= 5, "On Time", "Late")</f>
        <v>Late</v>
      </c>
      <c r="G1316" t="s">
        <v>3998</v>
      </c>
      <c r="H1316" t="s">
        <v>3999</v>
      </c>
      <c r="I1316" t="s">
        <v>47</v>
      </c>
      <c r="J1316" t="s">
        <v>68</v>
      </c>
      <c r="K1316" t="s">
        <v>57</v>
      </c>
      <c r="L1316" t="s">
        <v>41</v>
      </c>
      <c r="M1316" t="s">
        <v>64</v>
      </c>
      <c r="N1316" t="s">
        <v>49</v>
      </c>
      <c r="O1316" t="s">
        <v>50</v>
      </c>
      <c r="P1316">
        <v>1</v>
      </c>
      <c r="Q1316">
        <v>1546.25</v>
      </c>
      <c r="R1316">
        <v>0</v>
      </c>
      <c r="S1316">
        <v>1546.25</v>
      </c>
      <c r="T1316">
        <v>1137</v>
      </c>
      <c r="U1316">
        <v>409.25</v>
      </c>
      <c r="V1316" s="10">
        <f>(raw_data[[#This Row],[Profit]] / (raw_data[[#This Row],[Unit_Price]]* raw_data[[#This Row],[Quantity_Sold]]))</f>
        <v>0.26467259498787388</v>
      </c>
      <c r="W1316">
        <v>387</v>
      </c>
      <c r="X1316" t="s">
        <v>51</v>
      </c>
      <c r="Y1316" t="s">
        <v>34</v>
      </c>
      <c r="Z1316">
        <v>43.6</v>
      </c>
      <c r="AA1316">
        <v>2</v>
      </c>
    </row>
    <row r="1317" spans="1:27" x14ac:dyDescent="0.3">
      <c r="A1317" t="s">
        <v>4000</v>
      </c>
      <c r="B1317" s="1">
        <v>45853</v>
      </c>
      <c r="C1317" s="1" t="str">
        <f>TEXT(raw_data[[#This Row],[Order_Date]], "mmm")</f>
        <v>Jul</v>
      </c>
      <c r="D1317" s="1">
        <v>45855</v>
      </c>
      <c r="E1317" s="6">
        <f>raw_data[[#This Row],[Ship_Date]]-raw_data[[#This Row],[Order_Date]]</f>
        <v>2</v>
      </c>
      <c r="F1317" s="6" t="str">
        <f>IF(raw_data[[#This Row],[Delivery_Days]] &lt;= 5, "On Time", "Late")</f>
        <v>On Time</v>
      </c>
      <c r="G1317" t="s">
        <v>4001</v>
      </c>
      <c r="H1317" t="s">
        <v>4002</v>
      </c>
      <c r="I1317" t="s">
        <v>62</v>
      </c>
      <c r="J1317" t="s">
        <v>56</v>
      </c>
      <c r="K1317" t="s">
        <v>57</v>
      </c>
      <c r="L1317" t="s">
        <v>75</v>
      </c>
      <c r="M1317" t="s">
        <v>137</v>
      </c>
      <c r="N1317" t="s">
        <v>49</v>
      </c>
      <c r="O1317" t="s">
        <v>83</v>
      </c>
      <c r="P1317">
        <v>8</v>
      </c>
      <c r="Q1317">
        <v>468.26</v>
      </c>
      <c r="R1317">
        <v>15</v>
      </c>
      <c r="S1317">
        <v>3184.17</v>
      </c>
      <c r="T1317">
        <v>407.4</v>
      </c>
      <c r="U1317">
        <v>413.85</v>
      </c>
      <c r="V1317" s="10">
        <f>(raw_data[[#This Row],[Profit]] / (raw_data[[#This Row],[Unit_Price]]* raw_data[[#This Row],[Quantity_Sold]]))</f>
        <v>0.11047548370563363</v>
      </c>
      <c r="W1317">
        <v>467</v>
      </c>
      <c r="X1317" t="s">
        <v>51</v>
      </c>
      <c r="Y1317" t="s">
        <v>34</v>
      </c>
      <c r="Z1317">
        <v>22.89</v>
      </c>
      <c r="AA1317">
        <v>1</v>
      </c>
    </row>
    <row r="1318" spans="1:27" x14ac:dyDescent="0.3">
      <c r="A1318" t="s">
        <v>4003</v>
      </c>
      <c r="B1318" s="1">
        <v>45274</v>
      </c>
      <c r="C1318" s="1" t="str">
        <f>TEXT(raw_data[[#This Row],[Order_Date]], "mmm")</f>
        <v>Dec</v>
      </c>
      <c r="D1318" s="1">
        <v>45278</v>
      </c>
      <c r="E1318" s="6">
        <f>raw_data[[#This Row],[Ship_Date]]-raw_data[[#This Row],[Order_Date]]</f>
        <v>4</v>
      </c>
      <c r="F1318" s="6" t="str">
        <f>IF(raw_data[[#This Row],[Delivery_Days]] &lt;= 5, "On Time", "Late")</f>
        <v>On Time</v>
      </c>
      <c r="G1318" t="s">
        <v>4004</v>
      </c>
      <c r="H1318" t="s">
        <v>4005</v>
      </c>
      <c r="I1318" t="s">
        <v>38</v>
      </c>
      <c r="J1318" t="s">
        <v>56</v>
      </c>
      <c r="K1318" t="s">
        <v>57</v>
      </c>
      <c r="L1318" t="s">
        <v>75</v>
      </c>
      <c r="M1318" t="s">
        <v>42</v>
      </c>
      <c r="N1318" t="s">
        <v>49</v>
      </c>
      <c r="O1318" t="s">
        <v>71</v>
      </c>
      <c r="P1318">
        <v>2</v>
      </c>
      <c r="Q1318">
        <v>644.16999999999996</v>
      </c>
      <c r="R1318">
        <v>0</v>
      </c>
      <c r="S1318">
        <v>1288.3399999999999</v>
      </c>
      <c r="T1318">
        <v>574.55999999999995</v>
      </c>
      <c r="U1318">
        <v>139.22</v>
      </c>
      <c r="V1318" s="10">
        <f>(raw_data[[#This Row],[Profit]] / (raw_data[[#This Row],[Unit_Price]]* raw_data[[#This Row],[Quantity_Sold]]))</f>
        <v>0.10806153655091048</v>
      </c>
      <c r="W1318">
        <v>460</v>
      </c>
      <c r="X1318" t="s">
        <v>33</v>
      </c>
      <c r="Y1318" t="s">
        <v>52</v>
      </c>
      <c r="Z1318">
        <v>32.39</v>
      </c>
      <c r="AA1318">
        <v>1</v>
      </c>
    </row>
    <row r="1319" spans="1:27" x14ac:dyDescent="0.3">
      <c r="A1319" t="s">
        <v>4006</v>
      </c>
      <c r="B1319" s="1">
        <v>45908</v>
      </c>
      <c r="C1319" s="1" t="str">
        <f>TEXT(raw_data[[#This Row],[Order_Date]], "mmm")</f>
        <v>Sep</v>
      </c>
      <c r="D1319" s="1">
        <v>45914</v>
      </c>
      <c r="E1319" s="6">
        <f>raw_data[[#This Row],[Ship_Date]]-raw_data[[#This Row],[Order_Date]]</f>
        <v>6</v>
      </c>
      <c r="F1319" s="6" t="str">
        <f>IF(raw_data[[#This Row],[Delivery_Days]] &lt;= 5, "On Time", "Late")</f>
        <v>Late</v>
      </c>
      <c r="G1319" t="s">
        <v>4007</v>
      </c>
      <c r="H1319" t="s">
        <v>4008</v>
      </c>
      <c r="I1319" t="s">
        <v>26</v>
      </c>
      <c r="J1319" t="s">
        <v>56</v>
      </c>
      <c r="K1319" t="s">
        <v>57</v>
      </c>
      <c r="L1319" t="s">
        <v>69</v>
      </c>
      <c r="M1319" t="s">
        <v>127</v>
      </c>
      <c r="N1319" t="s">
        <v>31</v>
      </c>
      <c r="O1319" t="s">
        <v>50</v>
      </c>
      <c r="P1319">
        <v>10</v>
      </c>
      <c r="Q1319">
        <v>949.12</v>
      </c>
      <c r="R1319">
        <v>0</v>
      </c>
      <c r="S1319">
        <v>9491.2000000000007</v>
      </c>
      <c r="T1319">
        <v>719.91</v>
      </c>
      <c r="U1319">
        <v>2292.1</v>
      </c>
      <c r="V1319" s="10">
        <f>(raw_data[[#This Row],[Profit]] / (raw_data[[#This Row],[Unit_Price]]* raw_data[[#This Row],[Quantity_Sold]]))</f>
        <v>0.24149738705327037</v>
      </c>
      <c r="W1319">
        <v>252</v>
      </c>
      <c r="X1319" t="s">
        <v>51</v>
      </c>
      <c r="Y1319" t="s">
        <v>34</v>
      </c>
      <c r="Z1319">
        <v>34.28</v>
      </c>
      <c r="AA1319">
        <v>4</v>
      </c>
    </row>
    <row r="1320" spans="1:27" x14ac:dyDescent="0.3">
      <c r="A1320" t="s">
        <v>4009</v>
      </c>
      <c r="B1320" s="1">
        <v>45475</v>
      </c>
      <c r="C1320" s="1" t="str">
        <f>TEXT(raw_data[[#This Row],[Order_Date]], "mmm")</f>
        <v>Jul</v>
      </c>
      <c r="D1320" s="1">
        <v>45480</v>
      </c>
      <c r="E1320" s="6">
        <f>raw_data[[#This Row],[Ship_Date]]-raw_data[[#This Row],[Order_Date]]</f>
        <v>5</v>
      </c>
      <c r="F1320" s="6" t="str">
        <f>IF(raw_data[[#This Row],[Delivery_Days]] &lt;= 5, "On Time", "Late")</f>
        <v>On Time</v>
      </c>
      <c r="G1320" t="s">
        <v>4010</v>
      </c>
      <c r="H1320" t="s">
        <v>4011</v>
      </c>
      <c r="I1320" t="s">
        <v>38</v>
      </c>
      <c r="J1320" t="s">
        <v>94</v>
      </c>
      <c r="K1320" t="s">
        <v>28</v>
      </c>
      <c r="L1320" t="s">
        <v>41</v>
      </c>
      <c r="M1320" t="s">
        <v>58</v>
      </c>
      <c r="N1320" t="s">
        <v>49</v>
      </c>
      <c r="O1320" t="s">
        <v>83</v>
      </c>
      <c r="P1320">
        <v>9</v>
      </c>
      <c r="Q1320">
        <v>1287.8699999999999</v>
      </c>
      <c r="R1320">
        <v>20</v>
      </c>
      <c r="S1320">
        <v>9272.66</v>
      </c>
      <c r="T1320">
        <v>811.53</v>
      </c>
      <c r="U1320">
        <v>3429.65</v>
      </c>
      <c r="V1320" s="10">
        <f>(raw_data[[#This Row],[Profit]] / (raw_data[[#This Row],[Unit_Price]]* raw_data[[#This Row],[Quantity_Sold]]))</f>
        <v>0.29589339158627992</v>
      </c>
      <c r="W1320">
        <v>65</v>
      </c>
      <c r="X1320" t="s">
        <v>51</v>
      </c>
      <c r="Y1320" t="s">
        <v>52</v>
      </c>
      <c r="Z1320">
        <v>25.01</v>
      </c>
      <c r="AA1320">
        <v>4</v>
      </c>
    </row>
    <row r="1321" spans="1:27" x14ac:dyDescent="0.3">
      <c r="A1321" t="s">
        <v>4012</v>
      </c>
      <c r="B1321" s="1">
        <v>45264</v>
      </c>
      <c r="C1321" s="1" t="str">
        <f>TEXT(raw_data[[#This Row],[Order_Date]], "mmm")</f>
        <v>Dec</v>
      </c>
      <c r="D1321" s="1">
        <v>45273</v>
      </c>
      <c r="E1321" s="6">
        <f>raw_data[[#This Row],[Ship_Date]]-raw_data[[#This Row],[Order_Date]]</f>
        <v>9</v>
      </c>
      <c r="F1321" s="6" t="str">
        <f>IF(raw_data[[#This Row],[Delivery_Days]] &lt;= 5, "On Time", "Late")</f>
        <v>Late</v>
      </c>
      <c r="G1321" t="s">
        <v>4013</v>
      </c>
      <c r="H1321" t="s">
        <v>4014</v>
      </c>
      <c r="I1321" t="s">
        <v>38</v>
      </c>
      <c r="J1321" t="s">
        <v>27</v>
      </c>
      <c r="K1321" t="s">
        <v>28</v>
      </c>
      <c r="L1321" t="s">
        <v>75</v>
      </c>
      <c r="M1321" t="s">
        <v>42</v>
      </c>
      <c r="N1321" t="s">
        <v>31</v>
      </c>
      <c r="O1321" t="s">
        <v>43</v>
      </c>
      <c r="P1321">
        <v>6</v>
      </c>
      <c r="Q1321">
        <v>1404.85</v>
      </c>
      <c r="R1321">
        <v>20</v>
      </c>
      <c r="S1321">
        <v>6743.28</v>
      </c>
      <c r="T1321">
        <v>1019.5</v>
      </c>
      <c r="U1321">
        <v>1849.68</v>
      </c>
      <c r="V1321" s="10">
        <f>(raw_data[[#This Row],[Profit]] / (raw_data[[#This Row],[Unit_Price]]* raw_data[[#This Row],[Quantity_Sold]]))</f>
        <v>0.21943979784318615</v>
      </c>
      <c r="W1321">
        <v>338</v>
      </c>
      <c r="X1321" t="s">
        <v>51</v>
      </c>
      <c r="Y1321" t="s">
        <v>34</v>
      </c>
      <c r="Z1321">
        <v>38.049999999999997</v>
      </c>
      <c r="AA1321">
        <v>1</v>
      </c>
    </row>
    <row r="1322" spans="1:27" x14ac:dyDescent="0.3">
      <c r="A1322" t="s">
        <v>4015</v>
      </c>
      <c r="B1322" s="1">
        <v>45270</v>
      </c>
      <c r="C1322" s="1" t="str">
        <f>TEXT(raw_data[[#This Row],[Order_Date]], "mmm")</f>
        <v>Dec</v>
      </c>
      <c r="D1322" s="1">
        <v>45273</v>
      </c>
      <c r="E1322" s="6">
        <f>raw_data[[#This Row],[Ship_Date]]-raw_data[[#This Row],[Order_Date]]</f>
        <v>3</v>
      </c>
      <c r="F1322" s="6" t="str">
        <f>IF(raw_data[[#This Row],[Delivery_Days]] &lt;= 5, "On Time", "Late")</f>
        <v>On Time</v>
      </c>
      <c r="G1322" t="s">
        <v>4016</v>
      </c>
      <c r="H1322" t="s">
        <v>4017</v>
      </c>
      <c r="I1322" t="s">
        <v>62</v>
      </c>
      <c r="J1322" t="s">
        <v>90</v>
      </c>
      <c r="K1322" t="s">
        <v>40</v>
      </c>
      <c r="L1322" t="s">
        <v>75</v>
      </c>
      <c r="M1322" t="s">
        <v>48</v>
      </c>
      <c r="N1322" t="s">
        <v>49</v>
      </c>
      <c r="O1322" t="s">
        <v>71</v>
      </c>
      <c r="P1322">
        <v>7</v>
      </c>
      <c r="Q1322">
        <v>768.85</v>
      </c>
      <c r="R1322">
        <v>20</v>
      </c>
      <c r="S1322">
        <v>4305.5600000000004</v>
      </c>
      <c r="T1322">
        <v>549.99</v>
      </c>
      <c r="U1322">
        <v>1225.6199999999999</v>
      </c>
      <c r="V1322" s="10">
        <f>(raw_data[[#This Row],[Profit]] / (raw_data[[#This Row],[Unit_Price]]* raw_data[[#This Row],[Quantity_Sold]]))</f>
        <v>0.22772786815187804</v>
      </c>
      <c r="W1322">
        <v>165</v>
      </c>
      <c r="X1322" t="s">
        <v>51</v>
      </c>
      <c r="Y1322" t="s">
        <v>34</v>
      </c>
      <c r="Z1322">
        <v>18.86</v>
      </c>
      <c r="AA1322">
        <v>5</v>
      </c>
    </row>
    <row r="1323" spans="1:27" x14ac:dyDescent="0.3">
      <c r="A1323" t="s">
        <v>4018</v>
      </c>
      <c r="B1323" s="1">
        <v>45248</v>
      </c>
      <c r="C1323" s="1" t="str">
        <f>TEXT(raw_data[[#This Row],[Order_Date]], "mmm")</f>
        <v>Nov</v>
      </c>
      <c r="D1323" s="1">
        <v>45249</v>
      </c>
      <c r="E1323" s="6">
        <f>raw_data[[#This Row],[Ship_Date]]-raw_data[[#This Row],[Order_Date]]</f>
        <v>1</v>
      </c>
      <c r="F1323" s="6" t="str">
        <f>IF(raw_data[[#This Row],[Delivery_Days]] &lt;= 5, "On Time", "Late")</f>
        <v>On Time</v>
      </c>
      <c r="G1323" t="s">
        <v>4019</v>
      </c>
      <c r="H1323" t="s">
        <v>4020</v>
      </c>
      <c r="I1323" t="s">
        <v>47</v>
      </c>
      <c r="J1323" t="s">
        <v>90</v>
      </c>
      <c r="K1323" t="s">
        <v>40</v>
      </c>
      <c r="L1323" t="s">
        <v>69</v>
      </c>
      <c r="M1323" t="s">
        <v>117</v>
      </c>
      <c r="N1323" t="s">
        <v>31</v>
      </c>
      <c r="O1323" t="s">
        <v>71</v>
      </c>
      <c r="P1323">
        <v>5</v>
      </c>
      <c r="Q1323">
        <v>485.86</v>
      </c>
      <c r="R1323">
        <v>15</v>
      </c>
      <c r="S1323">
        <v>2064.91</v>
      </c>
      <c r="T1323">
        <v>383.09</v>
      </c>
      <c r="U1323">
        <v>436.77</v>
      </c>
      <c r="V1323" s="10">
        <f>(raw_data[[#This Row],[Profit]] / (raw_data[[#This Row],[Unit_Price]]* raw_data[[#This Row],[Quantity_Sold]]))</f>
        <v>0.17979253282838675</v>
      </c>
      <c r="W1323">
        <v>296</v>
      </c>
      <c r="X1323" t="s">
        <v>33</v>
      </c>
      <c r="Y1323" t="s">
        <v>79</v>
      </c>
      <c r="Z1323">
        <v>17.07</v>
      </c>
      <c r="AA1323">
        <v>4</v>
      </c>
    </row>
    <row r="1324" spans="1:27" x14ac:dyDescent="0.3">
      <c r="A1324" t="s">
        <v>4021</v>
      </c>
      <c r="B1324" s="1">
        <v>45392</v>
      </c>
      <c r="C1324" s="1" t="str">
        <f>TEXT(raw_data[[#This Row],[Order_Date]], "mmm")</f>
        <v>Apr</v>
      </c>
      <c r="D1324" s="1">
        <v>45402</v>
      </c>
      <c r="E1324" s="6">
        <f>raw_data[[#This Row],[Ship_Date]]-raw_data[[#This Row],[Order_Date]]</f>
        <v>10</v>
      </c>
      <c r="F1324" s="6" t="str">
        <f>IF(raw_data[[#This Row],[Delivery_Days]] &lt;= 5, "On Time", "Late")</f>
        <v>Late</v>
      </c>
      <c r="G1324" t="s">
        <v>4022</v>
      </c>
      <c r="H1324" t="s">
        <v>4023</v>
      </c>
      <c r="I1324" t="s">
        <v>47</v>
      </c>
      <c r="J1324" t="s">
        <v>90</v>
      </c>
      <c r="K1324" t="s">
        <v>40</v>
      </c>
      <c r="L1324" t="s">
        <v>75</v>
      </c>
      <c r="M1324" t="s">
        <v>48</v>
      </c>
      <c r="N1324" t="s">
        <v>31</v>
      </c>
      <c r="O1324" t="s">
        <v>32</v>
      </c>
      <c r="P1324">
        <v>5</v>
      </c>
      <c r="Q1324">
        <v>1201.02</v>
      </c>
      <c r="R1324">
        <v>0</v>
      </c>
      <c r="S1324">
        <v>6005.1</v>
      </c>
      <c r="T1324">
        <v>996.06</v>
      </c>
      <c r="U1324">
        <v>1024.8</v>
      </c>
      <c r="V1324" s="10">
        <f>(raw_data[[#This Row],[Profit]] / (raw_data[[#This Row],[Unit_Price]]* raw_data[[#This Row],[Quantity_Sold]]))</f>
        <v>0.17065494329819653</v>
      </c>
      <c r="W1324">
        <v>287</v>
      </c>
      <c r="X1324" t="s">
        <v>33</v>
      </c>
      <c r="Y1324" t="s">
        <v>52</v>
      </c>
      <c r="Z1324">
        <v>40.18</v>
      </c>
      <c r="AA1324">
        <v>4</v>
      </c>
    </row>
    <row r="1325" spans="1:27" x14ac:dyDescent="0.3">
      <c r="A1325" t="s">
        <v>4024</v>
      </c>
      <c r="B1325" s="1">
        <v>45789</v>
      </c>
      <c r="C1325" s="1" t="str">
        <f>TEXT(raw_data[[#This Row],[Order_Date]], "mmm")</f>
        <v>May</v>
      </c>
      <c r="D1325" s="1">
        <v>45794</v>
      </c>
      <c r="E1325" s="6">
        <f>raw_data[[#This Row],[Ship_Date]]-raw_data[[#This Row],[Order_Date]]</f>
        <v>5</v>
      </c>
      <c r="F1325" s="6" t="str">
        <f>IF(raw_data[[#This Row],[Delivery_Days]] &lt;= 5, "On Time", "Late")</f>
        <v>On Time</v>
      </c>
      <c r="G1325" t="s">
        <v>4025</v>
      </c>
      <c r="H1325" t="s">
        <v>3261</v>
      </c>
      <c r="I1325" t="s">
        <v>26</v>
      </c>
      <c r="J1325" t="s">
        <v>63</v>
      </c>
      <c r="K1325" t="s">
        <v>28</v>
      </c>
      <c r="L1325" t="s">
        <v>75</v>
      </c>
      <c r="M1325" t="s">
        <v>30</v>
      </c>
      <c r="N1325" t="s">
        <v>49</v>
      </c>
      <c r="O1325" t="s">
        <v>83</v>
      </c>
      <c r="P1325">
        <v>10</v>
      </c>
      <c r="Q1325">
        <v>1140.3399999999999</v>
      </c>
      <c r="R1325">
        <v>20</v>
      </c>
      <c r="S1325">
        <v>9122.7199999999993</v>
      </c>
      <c r="T1325">
        <v>781.44</v>
      </c>
      <c r="U1325">
        <v>2871.2</v>
      </c>
      <c r="V1325" s="10">
        <f>(raw_data[[#This Row],[Profit]] / (raw_data[[#This Row],[Unit_Price]]* raw_data[[#This Row],[Quantity_Sold]]))</f>
        <v>0.2517845554834523</v>
      </c>
      <c r="W1325">
        <v>410</v>
      </c>
      <c r="X1325" t="s">
        <v>51</v>
      </c>
      <c r="Y1325" t="s">
        <v>34</v>
      </c>
      <c r="Z1325">
        <v>23.49</v>
      </c>
      <c r="AA1325">
        <v>2</v>
      </c>
    </row>
    <row r="1326" spans="1:27" x14ac:dyDescent="0.3">
      <c r="A1326" t="s">
        <v>4026</v>
      </c>
      <c r="B1326" s="1">
        <v>45305</v>
      </c>
      <c r="C1326" s="1" t="str">
        <f>TEXT(raw_data[[#This Row],[Order_Date]], "mmm")</f>
        <v>Jan</v>
      </c>
      <c r="D1326" s="1">
        <v>45315</v>
      </c>
      <c r="E1326" s="6">
        <f>raw_data[[#This Row],[Ship_Date]]-raw_data[[#This Row],[Order_Date]]</f>
        <v>10</v>
      </c>
      <c r="F1326" s="6" t="str">
        <f>IF(raw_data[[#This Row],[Delivery_Days]] &lt;= 5, "On Time", "Late")</f>
        <v>Late</v>
      </c>
      <c r="G1326" t="s">
        <v>4027</v>
      </c>
      <c r="H1326" t="s">
        <v>4028</v>
      </c>
      <c r="I1326" t="s">
        <v>26</v>
      </c>
      <c r="J1326" t="s">
        <v>63</v>
      </c>
      <c r="K1326" t="s">
        <v>28</v>
      </c>
      <c r="L1326" t="s">
        <v>75</v>
      </c>
      <c r="M1326" t="s">
        <v>42</v>
      </c>
      <c r="N1326" t="s">
        <v>31</v>
      </c>
      <c r="O1326" t="s">
        <v>43</v>
      </c>
      <c r="P1326">
        <v>6</v>
      </c>
      <c r="Q1326">
        <v>1890.26</v>
      </c>
      <c r="R1326">
        <v>5</v>
      </c>
      <c r="S1326">
        <v>10774.48</v>
      </c>
      <c r="T1326">
        <v>1360.23</v>
      </c>
      <c r="U1326">
        <v>3021.17</v>
      </c>
      <c r="V1326" s="10">
        <f>(raw_data[[#This Row],[Profit]] / (raw_data[[#This Row],[Unit_Price]]* raw_data[[#This Row],[Quantity_Sold]]))</f>
        <v>0.26638046265240412</v>
      </c>
      <c r="W1326">
        <v>397</v>
      </c>
      <c r="X1326" t="s">
        <v>33</v>
      </c>
      <c r="Y1326" t="s">
        <v>79</v>
      </c>
      <c r="Z1326">
        <v>18.05</v>
      </c>
      <c r="AA1326">
        <v>1</v>
      </c>
    </row>
    <row r="1327" spans="1:27" x14ac:dyDescent="0.3">
      <c r="A1327" t="s">
        <v>4029</v>
      </c>
      <c r="B1327" s="1">
        <v>45396</v>
      </c>
      <c r="C1327" s="1" t="str">
        <f>TEXT(raw_data[[#This Row],[Order_Date]], "mmm")</f>
        <v>Apr</v>
      </c>
      <c r="D1327" s="1">
        <v>45397</v>
      </c>
      <c r="E1327" s="6">
        <f>raw_data[[#This Row],[Ship_Date]]-raw_data[[#This Row],[Order_Date]]</f>
        <v>1</v>
      </c>
      <c r="F1327" s="6" t="str">
        <f>IF(raw_data[[#This Row],[Delivery_Days]] &lt;= 5, "On Time", "Late")</f>
        <v>On Time</v>
      </c>
      <c r="G1327" t="s">
        <v>4030</v>
      </c>
      <c r="H1327" t="s">
        <v>4031</v>
      </c>
      <c r="I1327" t="s">
        <v>38</v>
      </c>
      <c r="J1327" t="s">
        <v>90</v>
      </c>
      <c r="K1327" t="s">
        <v>40</v>
      </c>
      <c r="L1327" t="s">
        <v>75</v>
      </c>
      <c r="M1327" t="s">
        <v>58</v>
      </c>
      <c r="N1327" t="s">
        <v>31</v>
      </c>
      <c r="O1327" t="s">
        <v>71</v>
      </c>
      <c r="P1327">
        <v>3</v>
      </c>
      <c r="Q1327">
        <v>687</v>
      </c>
      <c r="R1327">
        <v>0</v>
      </c>
      <c r="S1327">
        <v>2061</v>
      </c>
      <c r="T1327">
        <v>584.44000000000005</v>
      </c>
      <c r="U1327">
        <v>307.68</v>
      </c>
      <c r="V1327" s="10">
        <f>(raw_data[[#This Row],[Profit]] / (raw_data[[#This Row],[Unit_Price]]* raw_data[[#This Row],[Quantity_Sold]]))</f>
        <v>0.14928675400291122</v>
      </c>
      <c r="W1327">
        <v>492</v>
      </c>
      <c r="X1327" t="s">
        <v>51</v>
      </c>
      <c r="Y1327" t="s">
        <v>34</v>
      </c>
      <c r="Z1327">
        <v>22.85</v>
      </c>
      <c r="AA1327">
        <v>3</v>
      </c>
    </row>
    <row r="1328" spans="1:27" x14ac:dyDescent="0.3">
      <c r="A1328" t="s">
        <v>4032</v>
      </c>
      <c r="B1328" s="1">
        <v>45838</v>
      </c>
      <c r="C1328" s="1" t="str">
        <f>TEXT(raw_data[[#This Row],[Order_Date]], "mmm")</f>
        <v>Jun</v>
      </c>
      <c r="D1328" s="1">
        <v>45840</v>
      </c>
      <c r="E1328" s="6">
        <f>raw_data[[#This Row],[Ship_Date]]-raw_data[[#This Row],[Order_Date]]</f>
        <v>2</v>
      </c>
      <c r="F1328" s="6" t="str">
        <f>IF(raw_data[[#This Row],[Delivery_Days]] &lt;= 5, "On Time", "Late")</f>
        <v>On Time</v>
      </c>
      <c r="G1328" t="s">
        <v>4033</v>
      </c>
      <c r="H1328" t="s">
        <v>4034</v>
      </c>
      <c r="I1328" t="s">
        <v>38</v>
      </c>
      <c r="J1328" t="s">
        <v>39</v>
      </c>
      <c r="K1328" t="s">
        <v>40</v>
      </c>
      <c r="L1328" t="s">
        <v>29</v>
      </c>
      <c r="M1328" t="s">
        <v>42</v>
      </c>
      <c r="N1328" t="s">
        <v>49</v>
      </c>
      <c r="O1328" t="s">
        <v>83</v>
      </c>
      <c r="P1328">
        <v>9</v>
      </c>
      <c r="Q1328">
        <v>399.33</v>
      </c>
      <c r="R1328">
        <v>10</v>
      </c>
      <c r="S1328">
        <v>3234.57</v>
      </c>
      <c r="T1328">
        <v>282.55</v>
      </c>
      <c r="U1328">
        <v>945.92</v>
      </c>
      <c r="V1328" s="10">
        <f>(raw_data[[#This Row],[Profit]] / (raw_data[[#This Row],[Unit_Price]]* raw_data[[#This Row],[Quantity_Sold]]))</f>
        <v>0.26319640954153761</v>
      </c>
      <c r="W1328">
        <v>449</v>
      </c>
      <c r="X1328" t="s">
        <v>33</v>
      </c>
      <c r="Y1328" t="s">
        <v>52</v>
      </c>
      <c r="Z1328">
        <v>41.2</v>
      </c>
      <c r="AA1328">
        <v>3</v>
      </c>
    </row>
    <row r="1329" spans="1:27" x14ac:dyDescent="0.3">
      <c r="A1329" t="s">
        <v>4035</v>
      </c>
      <c r="B1329" s="1">
        <v>45487</v>
      </c>
      <c r="C1329" s="1" t="str">
        <f>TEXT(raw_data[[#This Row],[Order_Date]], "mmm")</f>
        <v>Jul</v>
      </c>
      <c r="D1329" s="1">
        <v>45492</v>
      </c>
      <c r="E1329" s="6">
        <f>raw_data[[#This Row],[Ship_Date]]-raw_data[[#This Row],[Order_Date]]</f>
        <v>5</v>
      </c>
      <c r="F1329" s="6" t="str">
        <f>IF(raw_data[[#This Row],[Delivery_Days]] &lt;= 5, "On Time", "Late")</f>
        <v>On Time</v>
      </c>
      <c r="G1329" t="s">
        <v>4036</v>
      </c>
      <c r="H1329" t="s">
        <v>4037</v>
      </c>
      <c r="I1329" t="s">
        <v>26</v>
      </c>
      <c r="J1329" t="s">
        <v>98</v>
      </c>
      <c r="K1329" t="s">
        <v>40</v>
      </c>
      <c r="L1329" t="s">
        <v>69</v>
      </c>
      <c r="M1329" t="s">
        <v>42</v>
      </c>
      <c r="N1329" t="s">
        <v>31</v>
      </c>
      <c r="O1329" t="s">
        <v>50</v>
      </c>
      <c r="P1329">
        <v>10</v>
      </c>
      <c r="Q1329">
        <v>1124.58</v>
      </c>
      <c r="R1329">
        <v>20</v>
      </c>
      <c r="S1329">
        <v>8996.64</v>
      </c>
      <c r="T1329">
        <v>923.36</v>
      </c>
      <c r="U1329">
        <v>1609.76</v>
      </c>
      <c r="V1329" s="10">
        <f>(raw_data[[#This Row],[Profit]] / (raw_data[[#This Row],[Unit_Price]]* raw_data[[#This Row],[Quantity_Sold]]))</f>
        <v>0.14314321791246509</v>
      </c>
      <c r="W1329">
        <v>443</v>
      </c>
      <c r="X1329" t="s">
        <v>33</v>
      </c>
      <c r="Y1329" t="s">
        <v>34</v>
      </c>
      <c r="Z1329">
        <v>11.72</v>
      </c>
      <c r="AA1329">
        <v>4</v>
      </c>
    </row>
    <row r="1330" spans="1:27" x14ac:dyDescent="0.3">
      <c r="A1330" t="s">
        <v>4038</v>
      </c>
      <c r="B1330" s="1">
        <v>45275</v>
      </c>
      <c r="C1330" s="1" t="str">
        <f>TEXT(raw_data[[#This Row],[Order_Date]], "mmm")</f>
        <v>Dec</v>
      </c>
      <c r="D1330" s="1">
        <v>45282</v>
      </c>
      <c r="E1330" s="6">
        <f>raw_data[[#This Row],[Ship_Date]]-raw_data[[#This Row],[Order_Date]]</f>
        <v>7</v>
      </c>
      <c r="F1330" s="6" t="str">
        <f>IF(raw_data[[#This Row],[Delivery_Days]] &lt;= 5, "On Time", "Late")</f>
        <v>Late</v>
      </c>
      <c r="G1330" t="s">
        <v>4039</v>
      </c>
      <c r="H1330" t="s">
        <v>4040</v>
      </c>
      <c r="I1330" t="s">
        <v>26</v>
      </c>
      <c r="J1330" t="s">
        <v>94</v>
      </c>
      <c r="K1330" t="s">
        <v>28</v>
      </c>
      <c r="L1330" t="s">
        <v>29</v>
      </c>
      <c r="M1330" t="s">
        <v>58</v>
      </c>
      <c r="N1330" t="s">
        <v>31</v>
      </c>
      <c r="O1330" t="s">
        <v>71</v>
      </c>
      <c r="P1330">
        <v>1</v>
      </c>
      <c r="Q1330">
        <v>51.23</v>
      </c>
      <c r="R1330">
        <v>10</v>
      </c>
      <c r="S1330">
        <v>46.11</v>
      </c>
      <c r="T1330">
        <v>41.81</v>
      </c>
      <c r="U1330">
        <v>8.48</v>
      </c>
      <c r="V1330" s="10">
        <f>(raw_data[[#This Row],[Profit]] / (raw_data[[#This Row],[Unit_Price]]* raw_data[[#This Row],[Quantity_Sold]]))</f>
        <v>0.16552801093109509</v>
      </c>
      <c r="W1330">
        <v>8</v>
      </c>
      <c r="X1330" t="s">
        <v>51</v>
      </c>
      <c r="Y1330" t="s">
        <v>79</v>
      </c>
      <c r="Z1330">
        <v>18.18</v>
      </c>
      <c r="AA1330">
        <v>5</v>
      </c>
    </row>
    <row r="1331" spans="1:27" x14ac:dyDescent="0.3">
      <c r="A1331" t="s">
        <v>4041</v>
      </c>
      <c r="B1331" s="1">
        <v>45769</v>
      </c>
      <c r="C1331" s="1" t="str">
        <f>TEXT(raw_data[[#This Row],[Order_Date]], "mmm")</f>
        <v>Apr</v>
      </c>
      <c r="D1331" s="1">
        <v>45770</v>
      </c>
      <c r="E1331" s="6">
        <f>raw_data[[#This Row],[Ship_Date]]-raw_data[[#This Row],[Order_Date]]</f>
        <v>1</v>
      </c>
      <c r="F1331" s="6" t="str">
        <f>IF(raw_data[[#This Row],[Delivery_Days]] &lt;= 5, "On Time", "Late")</f>
        <v>On Time</v>
      </c>
      <c r="G1331" t="s">
        <v>4042</v>
      </c>
      <c r="H1331" t="s">
        <v>4043</v>
      </c>
      <c r="I1331" t="s">
        <v>47</v>
      </c>
      <c r="J1331" t="s">
        <v>63</v>
      </c>
      <c r="K1331" t="s">
        <v>28</v>
      </c>
      <c r="L1331" t="s">
        <v>41</v>
      </c>
      <c r="M1331" t="s">
        <v>150</v>
      </c>
      <c r="N1331" t="s">
        <v>49</v>
      </c>
      <c r="O1331" t="s">
        <v>32</v>
      </c>
      <c r="P1331">
        <v>5</v>
      </c>
      <c r="Q1331">
        <v>1958.56</v>
      </c>
      <c r="R1331">
        <v>15</v>
      </c>
      <c r="S1331">
        <v>8323.8799999999992</v>
      </c>
      <c r="T1331">
        <v>1438.85</v>
      </c>
      <c r="U1331">
        <v>2208.77</v>
      </c>
      <c r="V1331" s="10">
        <f>(raw_data[[#This Row],[Profit]] / (raw_data[[#This Row],[Unit_Price]]* raw_data[[#This Row],[Quantity_Sold]]))</f>
        <v>0.22555040437872725</v>
      </c>
      <c r="W1331">
        <v>271</v>
      </c>
      <c r="X1331" t="s">
        <v>51</v>
      </c>
      <c r="Y1331" t="s">
        <v>34</v>
      </c>
      <c r="Z1331">
        <v>23.65</v>
      </c>
      <c r="AA1331">
        <v>1</v>
      </c>
    </row>
    <row r="1332" spans="1:27" x14ac:dyDescent="0.3">
      <c r="A1332" t="s">
        <v>4044</v>
      </c>
      <c r="B1332" s="1">
        <v>45636</v>
      </c>
      <c r="C1332" s="1" t="str">
        <f>TEXT(raw_data[[#This Row],[Order_Date]], "mmm")</f>
        <v>Dec</v>
      </c>
      <c r="D1332" s="1">
        <v>45641</v>
      </c>
      <c r="E1332" s="6">
        <f>raw_data[[#This Row],[Ship_Date]]-raw_data[[#This Row],[Order_Date]]</f>
        <v>5</v>
      </c>
      <c r="F1332" s="6" t="str">
        <f>IF(raw_data[[#This Row],[Delivery_Days]] &lt;= 5, "On Time", "Late")</f>
        <v>On Time</v>
      </c>
      <c r="G1332" t="s">
        <v>4045</v>
      </c>
      <c r="H1332" t="s">
        <v>4046</v>
      </c>
      <c r="I1332" t="s">
        <v>62</v>
      </c>
      <c r="J1332" t="s">
        <v>39</v>
      </c>
      <c r="K1332" t="s">
        <v>40</v>
      </c>
      <c r="L1332" t="s">
        <v>29</v>
      </c>
      <c r="M1332" t="s">
        <v>137</v>
      </c>
      <c r="N1332" t="s">
        <v>31</v>
      </c>
      <c r="O1332" t="s">
        <v>71</v>
      </c>
      <c r="P1332">
        <v>2</v>
      </c>
      <c r="Q1332">
        <v>884.07</v>
      </c>
      <c r="R1332">
        <v>0</v>
      </c>
      <c r="S1332">
        <v>1768.14</v>
      </c>
      <c r="T1332">
        <v>591.69000000000005</v>
      </c>
      <c r="U1332">
        <v>584.76</v>
      </c>
      <c r="V1332" s="10">
        <f>(raw_data[[#This Row],[Profit]] / (raw_data[[#This Row],[Unit_Price]]* raw_data[[#This Row],[Quantity_Sold]]))</f>
        <v>0.3307204180664427</v>
      </c>
      <c r="W1332">
        <v>307</v>
      </c>
      <c r="X1332" t="s">
        <v>33</v>
      </c>
      <c r="Y1332" t="s">
        <v>79</v>
      </c>
      <c r="Z1332">
        <v>26.78</v>
      </c>
      <c r="AA1332">
        <v>3</v>
      </c>
    </row>
    <row r="1333" spans="1:27" x14ac:dyDescent="0.3">
      <c r="A1333" t="s">
        <v>4047</v>
      </c>
      <c r="B1333" s="1">
        <v>45322</v>
      </c>
      <c r="C1333" s="1" t="str">
        <f>TEXT(raw_data[[#This Row],[Order_Date]], "mmm")</f>
        <v>Jan</v>
      </c>
      <c r="D1333" s="1">
        <v>45325</v>
      </c>
      <c r="E1333" s="6">
        <f>raw_data[[#This Row],[Ship_Date]]-raw_data[[#This Row],[Order_Date]]</f>
        <v>3</v>
      </c>
      <c r="F1333" s="6" t="str">
        <f>IF(raw_data[[#This Row],[Delivery_Days]] &lt;= 5, "On Time", "Late")</f>
        <v>On Time</v>
      </c>
      <c r="G1333" t="s">
        <v>4048</v>
      </c>
      <c r="H1333" t="s">
        <v>4049</v>
      </c>
      <c r="I1333" t="s">
        <v>26</v>
      </c>
      <c r="J1333" t="s">
        <v>68</v>
      </c>
      <c r="K1333" t="s">
        <v>57</v>
      </c>
      <c r="L1333" t="s">
        <v>75</v>
      </c>
      <c r="M1333" t="s">
        <v>117</v>
      </c>
      <c r="N1333" t="s">
        <v>31</v>
      </c>
      <c r="O1333" t="s">
        <v>43</v>
      </c>
      <c r="P1333">
        <v>1</v>
      </c>
      <c r="Q1333">
        <v>371.43</v>
      </c>
      <c r="R1333">
        <v>15</v>
      </c>
      <c r="S1333">
        <v>315.72000000000003</v>
      </c>
      <c r="T1333">
        <v>238.65</v>
      </c>
      <c r="U1333">
        <v>112.86</v>
      </c>
      <c r="V1333" s="10">
        <f>(raw_data[[#This Row],[Profit]] / (raw_data[[#This Row],[Unit_Price]]* raw_data[[#This Row],[Quantity_Sold]]))</f>
        <v>0.30385267748970196</v>
      </c>
      <c r="W1333">
        <v>312</v>
      </c>
      <c r="X1333" t="s">
        <v>51</v>
      </c>
      <c r="Y1333" t="s">
        <v>79</v>
      </c>
      <c r="Z1333">
        <v>11.16</v>
      </c>
      <c r="AA1333">
        <v>4</v>
      </c>
    </row>
    <row r="1334" spans="1:27" x14ac:dyDescent="0.3">
      <c r="A1334" t="s">
        <v>4050</v>
      </c>
      <c r="B1334" s="1">
        <v>45243</v>
      </c>
      <c r="C1334" s="1" t="str">
        <f>TEXT(raw_data[[#This Row],[Order_Date]], "mmm")</f>
        <v>Nov</v>
      </c>
      <c r="D1334" s="1">
        <v>45248</v>
      </c>
      <c r="E1334" s="6">
        <f>raw_data[[#This Row],[Ship_Date]]-raw_data[[#This Row],[Order_Date]]</f>
        <v>5</v>
      </c>
      <c r="F1334" s="6" t="str">
        <f>IF(raw_data[[#This Row],[Delivery_Days]] &lt;= 5, "On Time", "Late")</f>
        <v>On Time</v>
      </c>
      <c r="G1334" t="s">
        <v>4051</v>
      </c>
      <c r="H1334" t="s">
        <v>4052</v>
      </c>
      <c r="I1334" t="s">
        <v>47</v>
      </c>
      <c r="J1334" t="s">
        <v>90</v>
      </c>
      <c r="K1334" t="s">
        <v>40</v>
      </c>
      <c r="L1334" t="s">
        <v>41</v>
      </c>
      <c r="M1334" t="s">
        <v>127</v>
      </c>
      <c r="N1334" t="s">
        <v>49</v>
      </c>
      <c r="O1334" t="s">
        <v>43</v>
      </c>
      <c r="P1334">
        <v>1</v>
      </c>
      <c r="Q1334">
        <v>293.52</v>
      </c>
      <c r="R1334">
        <v>10</v>
      </c>
      <c r="S1334">
        <v>264.17</v>
      </c>
      <c r="T1334">
        <v>196.89</v>
      </c>
      <c r="U1334">
        <v>86.97</v>
      </c>
      <c r="V1334" s="10">
        <f>(raw_data[[#This Row],[Profit]] / (raw_data[[#This Row],[Unit_Price]]* raw_data[[#This Row],[Quantity_Sold]]))</f>
        <v>0.2963000817661488</v>
      </c>
      <c r="W1334">
        <v>255</v>
      </c>
      <c r="X1334" t="s">
        <v>51</v>
      </c>
      <c r="Y1334" t="s">
        <v>79</v>
      </c>
      <c r="Z1334">
        <v>45.53</v>
      </c>
      <c r="AA1334">
        <v>3</v>
      </c>
    </row>
    <row r="1335" spans="1:27" x14ac:dyDescent="0.3">
      <c r="A1335" t="s">
        <v>4053</v>
      </c>
      <c r="B1335" s="1">
        <v>45431</v>
      </c>
      <c r="C1335" s="1" t="str">
        <f>TEXT(raw_data[[#This Row],[Order_Date]], "mmm")</f>
        <v>May</v>
      </c>
      <c r="D1335" s="1">
        <v>45433</v>
      </c>
      <c r="E1335" s="6">
        <f>raw_data[[#This Row],[Ship_Date]]-raw_data[[#This Row],[Order_Date]]</f>
        <v>2</v>
      </c>
      <c r="F1335" s="6" t="str">
        <f>IF(raw_data[[#This Row],[Delivery_Days]] &lt;= 5, "On Time", "Late")</f>
        <v>On Time</v>
      </c>
      <c r="G1335" t="s">
        <v>4054</v>
      </c>
      <c r="H1335" t="s">
        <v>4055</v>
      </c>
      <c r="I1335" t="s">
        <v>38</v>
      </c>
      <c r="J1335" t="s">
        <v>63</v>
      </c>
      <c r="K1335" t="s">
        <v>28</v>
      </c>
      <c r="L1335" t="s">
        <v>69</v>
      </c>
      <c r="M1335" t="s">
        <v>117</v>
      </c>
      <c r="N1335" t="s">
        <v>49</v>
      </c>
      <c r="O1335" t="s">
        <v>43</v>
      </c>
      <c r="P1335">
        <v>10</v>
      </c>
      <c r="Q1335">
        <v>1214.71</v>
      </c>
      <c r="R1335">
        <v>15</v>
      </c>
      <c r="S1335">
        <v>10325.030000000001</v>
      </c>
      <c r="T1335">
        <v>847.72</v>
      </c>
      <c r="U1335">
        <v>3119.41</v>
      </c>
      <c r="V1335" s="10">
        <f>(raw_data[[#This Row],[Profit]] / (raw_data[[#This Row],[Unit_Price]]* raw_data[[#This Row],[Quantity_Sold]]))</f>
        <v>0.25680285829539556</v>
      </c>
      <c r="W1335">
        <v>3</v>
      </c>
      <c r="X1335" t="s">
        <v>51</v>
      </c>
      <c r="Y1335" t="s">
        <v>34</v>
      </c>
      <c r="Z1335">
        <v>48.63</v>
      </c>
      <c r="AA1335">
        <v>3</v>
      </c>
    </row>
    <row r="1336" spans="1:27" x14ac:dyDescent="0.3">
      <c r="A1336" t="s">
        <v>4056</v>
      </c>
      <c r="B1336" s="1">
        <v>45513</v>
      </c>
      <c r="C1336" s="1" t="str">
        <f>TEXT(raw_data[[#This Row],[Order_Date]], "mmm")</f>
        <v>Aug</v>
      </c>
      <c r="D1336" s="1">
        <v>45517</v>
      </c>
      <c r="E1336" s="6">
        <f>raw_data[[#This Row],[Ship_Date]]-raw_data[[#This Row],[Order_Date]]</f>
        <v>4</v>
      </c>
      <c r="F1336" s="6" t="str">
        <f>IF(raw_data[[#This Row],[Delivery_Days]] &lt;= 5, "On Time", "Late")</f>
        <v>On Time</v>
      </c>
      <c r="G1336" t="s">
        <v>4057</v>
      </c>
      <c r="H1336" t="s">
        <v>4058</v>
      </c>
      <c r="I1336" t="s">
        <v>47</v>
      </c>
      <c r="J1336" t="s">
        <v>94</v>
      </c>
      <c r="K1336" t="s">
        <v>28</v>
      </c>
      <c r="L1336" t="s">
        <v>69</v>
      </c>
      <c r="M1336" t="s">
        <v>137</v>
      </c>
      <c r="N1336" t="s">
        <v>49</v>
      </c>
      <c r="O1336" t="s">
        <v>71</v>
      </c>
      <c r="P1336">
        <v>10</v>
      </c>
      <c r="Q1336">
        <v>248.17</v>
      </c>
      <c r="R1336">
        <v>0</v>
      </c>
      <c r="S1336">
        <v>2481.6999999999998</v>
      </c>
      <c r="T1336">
        <v>149.15</v>
      </c>
      <c r="U1336">
        <v>990.2</v>
      </c>
      <c r="V1336" s="10">
        <f>(raw_data[[#This Row],[Profit]] / (raw_data[[#This Row],[Unit_Price]]* raw_data[[#This Row],[Quantity_Sold]]))</f>
        <v>0.39900068501430475</v>
      </c>
      <c r="W1336">
        <v>484</v>
      </c>
      <c r="X1336" t="s">
        <v>33</v>
      </c>
      <c r="Y1336" t="s">
        <v>34</v>
      </c>
      <c r="Z1336">
        <v>46.82</v>
      </c>
      <c r="AA1336">
        <v>4</v>
      </c>
    </row>
    <row r="1337" spans="1:27" x14ac:dyDescent="0.3">
      <c r="A1337" t="s">
        <v>4059</v>
      </c>
      <c r="B1337" s="1">
        <v>45636</v>
      </c>
      <c r="C1337" s="1" t="str">
        <f>TEXT(raw_data[[#This Row],[Order_Date]], "mmm")</f>
        <v>Dec</v>
      </c>
      <c r="D1337" s="1">
        <v>45645</v>
      </c>
      <c r="E1337" s="6">
        <f>raw_data[[#This Row],[Ship_Date]]-raw_data[[#This Row],[Order_Date]]</f>
        <v>9</v>
      </c>
      <c r="F1337" s="6" t="str">
        <f>IF(raw_data[[#This Row],[Delivery_Days]] &lt;= 5, "On Time", "Late")</f>
        <v>Late</v>
      </c>
      <c r="G1337" t="s">
        <v>4060</v>
      </c>
      <c r="H1337" t="s">
        <v>4061</v>
      </c>
      <c r="I1337" t="s">
        <v>38</v>
      </c>
      <c r="J1337" t="s">
        <v>56</v>
      </c>
      <c r="K1337" t="s">
        <v>57</v>
      </c>
      <c r="L1337" t="s">
        <v>41</v>
      </c>
      <c r="M1337" t="s">
        <v>150</v>
      </c>
      <c r="N1337" t="s">
        <v>31</v>
      </c>
      <c r="O1337" t="s">
        <v>83</v>
      </c>
      <c r="P1337">
        <v>7</v>
      </c>
      <c r="Q1337">
        <v>1014.57</v>
      </c>
      <c r="R1337">
        <v>10</v>
      </c>
      <c r="S1337">
        <v>6391.79</v>
      </c>
      <c r="T1337">
        <v>771.91</v>
      </c>
      <c r="U1337">
        <v>1528.76</v>
      </c>
      <c r="V1337" s="10">
        <f>(raw_data[[#This Row],[Profit]] / (raw_data[[#This Row],[Unit_Price]]* raw_data[[#This Row],[Quantity_Sold]]))</f>
        <v>0.21525797698954799</v>
      </c>
      <c r="W1337">
        <v>164</v>
      </c>
      <c r="X1337" t="s">
        <v>51</v>
      </c>
      <c r="Y1337" t="s">
        <v>52</v>
      </c>
      <c r="Z1337">
        <v>19.61</v>
      </c>
      <c r="AA1337">
        <v>2</v>
      </c>
    </row>
    <row r="1338" spans="1:27" x14ac:dyDescent="0.3">
      <c r="A1338" t="s">
        <v>4062</v>
      </c>
      <c r="B1338" s="1">
        <v>45801</v>
      </c>
      <c r="C1338" s="1" t="str">
        <f>TEXT(raw_data[[#This Row],[Order_Date]], "mmm")</f>
        <v>May</v>
      </c>
      <c r="D1338" s="1">
        <v>45810</v>
      </c>
      <c r="E1338" s="6">
        <f>raw_data[[#This Row],[Ship_Date]]-raw_data[[#This Row],[Order_Date]]</f>
        <v>9</v>
      </c>
      <c r="F1338" s="6" t="str">
        <f>IF(raw_data[[#This Row],[Delivery_Days]] &lt;= 5, "On Time", "Late")</f>
        <v>Late</v>
      </c>
      <c r="G1338" t="s">
        <v>4063</v>
      </c>
      <c r="H1338" t="s">
        <v>4064</v>
      </c>
      <c r="I1338" t="s">
        <v>62</v>
      </c>
      <c r="J1338" t="s">
        <v>63</v>
      </c>
      <c r="K1338" t="s">
        <v>28</v>
      </c>
      <c r="L1338" t="s">
        <v>41</v>
      </c>
      <c r="M1338" t="s">
        <v>117</v>
      </c>
      <c r="N1338" t="s">
        <v>31</v>
      </c>
      <c r="O1338" t="s">
        <v>43</v>
      </c>
      <c r="P1338">
        <v>6</v>
      </c>
      <c r="Q1338">
        <v>322.89</v>
      </c>
      <c r="R1338">
        <v>0</v>
      </c>
      <c r="S1338">
        <v>1937.34</v>
      </c>
      <c r="T1338">
        <v>233.07</v>
      </c>
      <c r="U1338">
        <v>538.91999999999996</v>
      </c>
      <c r="V1338" s="10">
        <f>(raw_data[[#This Row],[Profit]] / (raw_data[[#This Row],[Unit_Price]]* raw_data[[#This Row],[Quantity_Sold]]))</f>
        <v>0.27817522995447364</v>
      </c>
      <c r="W1338">
        <v>314</v>
      </c>
      <c r="X1338" t="s">
        <v>33</v>
      </c>
      <c r="Y1338" t="s">
        <v>79</v>
      </c>
      <c r="Z1338">
        <v>8</v>
      </c>
      <c r="AA1338">
        <v>3</v>
      </c>
    </row>
    <row r="1339" spans="1:27" x14ac:dyDescent="0.3">
      <c r="A1339" t="s">
        <v>4065</v>
      </c>
      <c r="B1339" s="1">
        <v>45787</v>
      </c>
      <c r="C1339" s="1" t="str">
        <f>TEXT(raw_data[[#This Row],[Order_Date]], "mmm")</f>
        <v>May</v>
      </c>
      <c r="D1339" s="1">
        <v>45792</v>
      </c>
      <c r="E1339" s="6">
        <f>raw_data[[#This Row],[Ship_Date]]-raw_data[[#This Row],[Order_Date]]</f>
        <v>5</v>
      </c>
      <c r="F1339" s="6" t="str">
        <f>IF(raw_data[[#This Row],[Delivery_Days]] &lt;= 5, "On Time", "Late")</f>
        <v>On Time</v>
      </c>
      <c r="G1339" t="s">
        <v>4066</v>
      </c>
      <c r="H1339" t="s">
        <v>4067</v>
      </c>
      <c r="I1339" t="s">
        <v>62</v>
      </c>
      <c r="J1339" t="s">
        <v>39</v>
      </c>
      <c r="K1339" t="s">
        <v>40</v>
      </c>
      <c r="L1339" t="s">
        <v>29</v>
      </c>
      <c r="M1339" t="s">
        <v>117</v>
      </c>
      <c r="N1339" t="s">
        <v>31</v>
      </c>
      <c r="O1339" t="s">
        <v>71</v>
      </c>
      <c r="P1339">
        <v>2</v>
      </c>
      <c r="Q1339">
        <v>651.6</v>
      </c>
      <c r="R1339">
        <v>10</v>
      </c>
      <c r="S1339">
        <v>1172.8800000000001</v>
      </c>
      <c r="T1339">
        <v>478.58</v>
      </c>
      <c r="U1339">
        <v>311.44</v>
      </c>
      <c r="V1339" s="10">
        <f>(raw_data[[#This Row],[Profit]] / (raw_data[[#This Row],[Unit_Price]]* raw_data[[#This Row],[Quantity_Sold]]))</f>
        <v>0.23898096992019643</v>
      </c>
      <c r="W1339">
        <v>391</v>
      </c>
      <c r="X1339" t="s">
        <v>51</v>
      </c>
      <c r="Y1339" t="s">
        <v>52</v>
      </c>
      <c r="Z1339">
        <v>14.67</v>
      </c>
      <c r="AA1339">
        <v>2</v>
      </c>
    </row>
    <row r="1340" spans="1:27" x14ac:dyDescent="0.3">
      <c r="A1340" t="s">
        <v>4068</v>
      </c>
      <c r="B1340" s="1">
        <v>45631</v>
      </c>
      <c r="C1340" s="1" t="str">
        <f>TEXT(raw_data[[#This Row],[Order_Date]], "mmm")</f>
        <v>Dec</v>
      </c>
      <c r="D1340" s="1">
        <v>45639</v>
      </c>
      <c r="E1340" s="6">
        <f>raw_data[[#This Row],[Ship_Date]]-raw_data[[#This Row],[Order_Date]]</f>
        <v>8</v>
      </c>
      <c r="F1340" s="6" t="str">
        <f>IF(raw_data[[#This Row],[Delivery_Days]] &lt;= 5, "On Time", "Late")</f>
        <v>Late</v>
      </c>
      <c r="G1340" t="s">
        <v>4069</v>
      </c>
      <c r="H1340" t="s">
        <v>4070</v>
      </c>
      <c r="I1340" t="s">
        <v>26</v>
      </c>
      <c r="J1340" t="s">
        <v>63</v>
      </c>
      <c r="K1340" t="s">
        <v>28</v>
      </c>
      <c r="L1340" t="s">
        <v>75</v>
      </c>
      <c r="M1340" t="s">
        <v>42</v>
      </c>
      <c r="N1340" t="s">
        <v>31</v>
      </c>
      <c r="O1340" t="s">
        <v>83</v>
      </c>
      <c r="P1340">
        <v>5</v>
      </c>
      <c r="Q1340">
        <v>1477.01</v>
      </c>
      <c r="R1340">
        <v>0</v>
      </c>
      <c r="S1340">
        <v>7385.05</v>
      </c>
      <c r="T1340">
        <v>1255.43</v>
      </c>
      <c r="U1340">
        <v>1107.9000000000001</v>
      </c>
      <c r="V1340" s="10">
        <f>(raw_data[[#This Row],[Profit]] / (raw_data[[#This Row],[Unit_Price]]* raw_data[[#This Row],[Quantity_Sold]]))</f>
        <v>0.15001929573936534</v>
      </c>
      <c r="W1340">
        <v>153</v>
      </c>
      <c r="X1340" t="s">
        <v>51</v>
      </c>
      <c r="Y1340" t="s">
        <v>34</v>
      </c>
      <c r="Z1340">
        <v>16.7</v>
      </c>
      <c r="AA1340">
        <v>5</v>
      </c>
    </row>
    <row r="1341" spans="1:27" x14ac:dyDescent="0.3">
      <c r="A1341" t="s">
        <v>4071</v>
      </c>
      <c r="B1341" s="1">
        <v>45934</v>
      </c>
      <c r="C1341" s="1" t="str">
        <f>TEXT(raw_data[[#This Row],[Order_Date]], "mmm")</f>
        <v>Oct</v>
      </c>
      <c r="D1341" s="1">
        <v>45938</v>
      </c>
      <c r="E1341" s="6">
        <f>raw_data[[#This Row],[Ship_Date]]-raw_data[[#This Row],[Order_Date]]</f>
        <v>4</v>
      </c>
      <c r="F1341" s="6" t="str">
        <f>IF(raw_data[[#This Row],[Delivery_Days]] &lt;= 5, "On Time", "Late")</f>
        <v>On Time</v>
      </c>
      <c r="G1341" t="s">
        <v>4072</v>
      </c>
      <c r="H1341" t="s">
        <v>4073</v>
      </c>
      <c r="I1341" t="s">
        <v>26</v>
      </c>
      <c r="J1341" t="s">
        <v>56</v>
      </c>
      <c r="K1341" t="s">
        <v>57</v>
      </c>
      <c r="L1341" t="s">
        <v>29</v>
      </c>
      <c r="M1341" t="s">
        <v>117</v>
      </c>
      <c r="N1341" t="s">
        <v>49</v>
      </c>
      <c r="O1341" t="s">
        <v>50</v>
      </c>
      <c r="P1341">
        <v>9</v>
      </c>
      <c r="Q1341">
        <v>501.17</v>
      </c>
      <c r="R1341">
        <v>20</v>
      </c>
      <c r="S1341">
        <v>3608.42</v>
      </c>
      <c r="T1341">
        <v>305.26</v>
      </c>
      <c r="U1341">
        <v>1410.55</v>
      </c>
      <c r="V1341" s="10">
        <f>(raw_data[[#This Row],[Profit]] / (raw_data[[#This Row],[Unit_Price]]* raw_data[[#This Row],[Quantity_Sold]]))</f>
        <v>0.31272378190589578</v>
      </c>
      <c r="W1341">
        <v>42</v>
      </c>
      <c r="X1341" t="s">
        <v>33</v>
      </c>
      <c r="Y1341" t="s">
        <v>52</v>
      </c>
      <c r="Z1341">
        <v>14.05</v>
      </c>
      <c r="AA1341">
        <v>5</v>
      </c>
    </row>
    <row r="1342" spans="1:27" x14ac:dyDescent="0.3">
      <c r="A1342" t="s">
        <v>4074</v>
      </c>
      <c r="B1342" s="1">
        <v>45445</v>
      </c>
      <c r="C1342" s="1" t="str">
        <f>TEXT(raw_data[[#This Row],[Order_Date]], "mmm")</f>
        <v>Jun</v>
      </c>
      <c r="D1342" s="1">
        <v>45454</v>
      </c>
      <c r="E1342" s="6">
        <f>raw_data[[#This Row],[Ship_Date]]-raw_data[[#This Row],[Order_Date]]</f>
        <v>9</v>
      </c>
      <c r="F1342" s="6" t="str">
        <f>IF(raw_data[[#This Row],[Delivery_Days]] &lt;= 5, "On Time", "Late")</f>
        <v>Late</v>
      </c>
      <c r="G1342" t="s">
        <v>4075</v>
      </c>
      <c r="H1342" t="s">
        <v>4076</v>
      </c>
      <c r="I1342" t="s">
        <v>26</v>
      </c>
      <c r="J1342" t="s">
        <v>90</v>
      </c>
      <c r="K1342" t="s">
        <v>40</v>
      </c>
      <c r="L1342" t="s">
        <v>75</v>
      </c>
      <c r="M1342" t="s">
        <v>58</v>
      </c>
      <c r="N1342" t="s">
        <v>31</v>
      </c>
      <c r="O1342" t="s">
        <v>71</v>
      </c>
      <c r="P1342">
        <v>9</v>
      </c>
      <c r="Q1342">
        <v>1050.31</v>
      </c>
      <c r="R1342">
        <v>20</v>
      </c>
      <c r="S1342">
        <v>7562.23</v>
      </c>
      <c r="T1342">
        <v>910.5</v>
      </c>
      <c r="U1342">
        <v>1006.63</v>
      </c>
      <c r="V1342" s="10">
        <f>(raw_data[[#This Row],[Profit]] / (raw_data[[#This Row],[Unit_Price]]* raw_data[[#This Row],[Quantity_Sold]]))</f>
        <v>0.10649025314219401</v>
      </c>
      <c r="W1342">
        <v>245</v>
      </c>
      <c r="X1342" t="s">
        <v>51</v>
      </c>
      <c r="Y1342" t="s">
        <v>34</v>
      </c>
      <c r="Z1342">
        <v>5.43</v>
      </c>
      <c r="AA1342">
        <v>5</v>
      </c>
    </row>
    <row r="1343" spans="1:27" x14ac:dyDescent="0.3">
      <c r="A1343" t="s">
        <v>4077</v>
      </c>
      <c r="B1343" s="1">
        <v>45688</v>
      </c>
      <c r="C1343" s="1" t="str">
        <f>TEXT(raw_data[[#This Row],[Order_Date]], "mmm")</f>
        <v>Jan</v>
      </c>
      <c r="D1343" s="1">
        <v>45693</v>
      </c>
      <c r="E1343" s="6">
        <f>raw_data[[#This Row],[Ship_Date]]-raw_data[[#This Row],[Order_Date]]</f>
        <v>5</v>
      </c>
      <c r="F1343" s="6" t="str">
        <f>IF(raw_data[[#This Row],[Delivery_Days]] &lt;= 5, "On Time", "Late")</f>
        <v>On Time</v>
      </c>
      <c r="G1343" t="s">
        <v>4078</v>
      </c>
      <c r="H1343" t="s">
        <v>4079</v>
      </c>
      <c r="I1343" t="s">
        <v>47</v>
      </c>
      <c r="J1343" t="s">
        <v>68</v>
      </c>
      <c r="K1343" t="s">
        <v>57</v>
      </c>
      <c r="L1343" t="s">
        <v>41</v>
      </c>
      <c r="M1343" t="s">
        <v>117</v>
      </c>
      <c r="N1343" t="s">
        <v>31</v>
      </c>
      <c r="O1343" t="s">
        <v>71</v>
      </c>
      <c r="P1343">
        <v>6</v>
      </c>
      <c r="Q1343">
        <v>1384.33</v>
      </c>
      <c r="R1343">
        <v>5</v>
      </c>
      <c r="S1343">
        <v>7890.68</v>
      </c>
      <c r="T1343">
        <v>881.36</v>
      </c>
      <c r="U1343">
        <v>2866.93</v>
      </c>
      <c r="V1343" s="10">
        <f>(raw_data[[#This Row],[Profit]] / (raw_data[[#This Row],[Unit_Price]]* raw_data[[#This Row],[Quantity_Sold]]))</f>
        <v>0.34516456817858943</v>
      </c>
      <c r="W1343">
        <v>474</v>
      </c>
      <c r="X1343" t="s">
        <v>51</v>
      </c>
      <c r="Y1343" t="s">
        <v>52</v>
      </c>
      <c r="Z1343">
        <v>15.19</v>
      </c>
      <c r="AA1343">
        <v>5</v>
      </c>
    </row>
    <row r="1344" spans="1:27" x14ac:dyDescent="0.3">
      <c r="A1344" t="s">
        <v>4080</v>
      </c>
      <c r="B1344" s="1">
        <v>45222</v>
      </c>
      <c r="C1344" s="1" t="str">
        <f>TEXT(raw_data[[#This Row],[Order_Date]], "mmm")</f>
        <v>Oct</v>
      </c>
      <c r="D1344" s="1">
        <v>45230</v>
      </c>
      <c r="E1344" s="6">
        <f>raw_data[[#This Row],[Ship_Date]]-raw_data[[#This Row],[Order_Date]]</f>
        <v>8</v>
      </c>
      <c r="F1344" s="6" t="str">
        <f>IF(raw_data[[#This Row],[Delivery_Days]] &lt;= 5, "On Time", "Late")</f>
        <v>Late</v>
      </c>
      <c r="G1344" t="s">
        <v>4081</v>
      </c>
      <c r="H1344" t="s">
        <v>4082</v>
      </c>
      <c r="I1344" t="s">
        <v>38</v>
      </c>
      <c r="J1344" t="s">
        <v>39</v>
      </c>
      <c r="K1344" t="s">
        <v>40</v>
      </c>
      <c r="L1344" t="s">
        <v>29</v>
      </c>
      <c r="M1344" t="s">
        <v>42</v>
      </c>
      <c r="N1344" t="s">
        <v>31</v>
      </c>
      <c r="O1344" t="s">
        <v>43</v>
      </c>
      <c r="P1344">
        <v>2</v>
      </c>
      <c r="Q1344">
        <v>1150.82</v>
      </c>
      <c r="R1344">
        <v>10</v>
      </c>
      <c r="S1344">
        <v>2071.48</v>
      </c>
      <c r="T1344">
        <v>837.17</v>
      </c>
      <c r="U1344">
        <v>564.57000000000005</v>
      </c>
      <c r="V1344" s="10">
        <f>(raw_data[[#This Row],[Profit]] / (raw_data[[#This Row],[Unit_Price]]* raw_data[[#This Row],[Quantity_Sold]]))</f>
        <v>0.24529031473210411</v>
      </c>
      <c r="W1344">
        <v>445</v>
      </c>
      <c r="X1344" t="s">
        <v>51</v>
      </c>
      <c r="Y1344" t="s">
        <v>79</v>
      </c>
      <c r="Z1344">
        <v>8.94</v>
      </c>
      <c r="AA1344">
        <v>4</v>
      </c>
    </row>
    <row r="1345" spans="1:27" x14ac:dyDescent="0.3">
      <c r="A1345" t="s">
        <v>4083</v>
      </c>
      <c r="B1345" s="1">
        <v>45430</v>
      </c>
      <c r="C1345" s="1" t="str">
        <f>TEXT(raw_data[[#This Row],[Order_Date]], "mmm")</f>
        <v>May</v>
      </c>
      <c r="D1345" s="1">
        <v>45435</v>
      </c>
      <c r="E1345" s="6">
        <f>raw_data[[#This Row],[Ship_Date]]-raw_data[[#This Row],[Order_Date]]</f>
        <v>5</v>
      </c>
      <c r="F1345" s="6" t="str">
        <f>IF(raw_data[[#This Row],[Delivery_Days]] &lt;= 5, "On Time", "Late")</f>
        <v>On Time</v>
      </c>
      <c r="G1345" t="s">
        <v>4084</v>
      </c>
      <c r="H1345" t="s">
        <v>4085</v>
      </c>
      <c r="I1345" t="s">
        <v>38</v>
      </c>
      <c r="J1345" t="s">
        <v>98</v>
      </c>
      <c r="K1345" t="s">
        <v>40</v>
      </c>
      <c r="L1345" t="s">
        <v>75</v>
      </c>
      <c r="M1345" t="s">
        <v>127</v>
      </c>
      <c r="N1345" t="s">
        <v>49</v>
      </c>
      <c r="O1345" t="s">
        <v>50</v>
      </c>
      <c r="P1345">
        <v>7</v>
      </c>
      <c r="Q1345">
        <v>1205.3599999999999</v>
      </c>
      <c r="R1345">
        <v>20</v>
      </c>
      <c r="S1345">
        <v>6750.02</v>
      </c>
      <c r="T1345">
        <v>1060.29</v>
      </c>
      <c r="U1345">
        <v>812.39</v>
      </c>
      <c r="V1345" s="10">
        <f>(raw_data[[#This Row],[Profit]] / (raw_data[[#This Row],[Unit_Price]]* raw_data[[#This Row],[Quantity_Sold]]))</f>
        <v>9.6283031032815339E-2</v>
      </c>
      <c r="W1345">
        <v>69</v>
      </c>
      <c r="X1345" t="s">
        <v>51</v>
      </c>
      <c r="Y1345" t="s">
        <v>79</v>
      </c>
      <c r="Z1345">
        <v>33.31</v>
      </c>
      <c r="AA1345">
        <v>4</v>
      </c>
    </row>
    <row r="1346" spans="1:27" x14ac:dyDescent="0.3">
      <c r="A1346" t="s">
        <v>4086</v>
      </c>
      <c r="B1346" s="1">
        <v>45600</v>
      </c>
      <c r="C1346" s="1" t="str">
        <f>TEXT(raw_data[[#This Row],[Order_Date]], "mmm")</f>
        <v>Nov</v>
      </c>
      <c r="D1346" s="1">
        <v>45601</v>
      </c>
      <c r="E1346" s="6">
        <f>raw_data[[#This Row],[Ship_Date]]-raw_data[[#This Row],[Order_Date]]</f>
        <v>1</v>
      </c>
      <c r="F1346" s="6" t="str">
        <f>IF(raw_data[[#This Row],[Delivery_Days]] &lt;= 5, "On Time", "Late")</f>
        <v>On Time</v>
      </c>
      <c r="G1346" t="s">
        <v>4087</v>
      </c>
      <c r="H1346" t="s">
        <v>4088</v>
      </c>
      <c r="I1346" t="s">
        <v>26</v>
      </c>
      <c r="J1346" t="s">
        <v>63</v>
      </c>
      <c r="K1346" t="s">
        <v>28</v>
      </c>
      <c r="L1346" t="s">
        <v>69</v>
      </c>
      <c r="M1346" t="s">
        <v>58</v>
      </c>
      <c r="N1346" t="s">
        <v>49</v>
      </c>
      <c r="O1346" t="s">
        <v>83</v>
      </c>
      <c r="P1346">
        <v>10</v>
      </c>
      <c r="Q1346">
        <v>1238.7</v>
      </c>
      <c r="R1346">
        <v>20</v>
      </c>
      <c r="S1346">
        <v>9909.6</v>
      </c>
      <c r="T1346">
        <v>1036.9000000000001</v>
      </c>
      <c r="U1346">
        <v>1614.4</v>
      </c>
      <c r="V1346" s="10">
        <f>(raw_data[[#This Row],[Profit]] / (raw_data[[#This Row],[Unit_Price]]* raw_data[[#This Row],[Quantity_Sold]]))</f>
        <v>0.13033018487123599</v>
      </c>
      <c r="W1346">
        <v>304</v>
      </c>
      <c r="X1346" t="s">
        <v>51</v>
      </c>
      <c r="Y1346" t="s">
        <v>79</v>
      </c>
      <c r="Z1346">
        <v>15.25</v>
      </c>
      <c r="AA1346">
        <v>1</v>
      </c>
    </row>
    <row r="1347" spans="1:27" x14ac:dyDescent="0.3">
      <c r="A1347" t="s">
        <v>4089</v>
      </c>
      <c r="B1347" s="1">
        <v>45747</v>
      </c>
      <c r="C1347" s="1" t="str">
        <f>TEXT(raw_data[[#This Row],[Order_Date]], "mmm")</f>
        <v>Mar</v>
      </c>
      <c r="D1347" s="1">
        <v>45756</v>
      </c>
      <c r="E1347" s="6">
        <f>raw_data[[#This Row],[Ship_Date]]-raw_data[[#This Row],[Order_Date]]</f>
        <v>9</v>
      </c>
      <c r="F1347" s="6" t="str">
        <f>IF(raw_data[[#This Row],[Delivery_Days]] &lt;= 5, "On Time", "Late")</f>
        <v>Late</v>
      </c>
      <c r="G1347" t="s">
        <v>4090</v>
      </c>
      <c r="H1347" t="s">
        <v>4091</v>
      </c>
      <c r="I1347" t="s">
        <v>62</v>
      </c>
      <c r="J1347" t="s">
        <v>56</v>
      </c>
      <c r="K1347" t="s">
        <v>57</v>
      </c>
      <c r="L1347" t="s">
        <v>69</v>
      </c>
      <c r="M1347" t="s">
        <v>127</v>
      </c>
      <c r="N1347" t="s">
        <v>31</v>
      </c>
      <c r="O1347" t="s">
        <v>71</v>
      </c>
      <c r="P1347">
        <v>2</v>
      </c>
      <c r="Q1347">
        <v>235.64</v>
      </c>
      <c r="R1347">
        <v>20</v>
      </c>
      <c r="S1347">
        <v>377.02</v>
      </c>
      <c r="T1347">
        <v>183.41</v>
      </c>
      <c r="U1347">
        <v>83.57</v>
      </c>
      <c r="V1347" s="10">
        <f>(raw_data[[#This Row],[Profit]] / (raw_data[[#This Row],[Unit_Price]]* raw_data[[#This Row],[Quantity_Sold]]))</f>
        <v>0.17732558139534882</v>
      </c>
      <c r="W1347">
        <v>333</v>
      </c>
      <c r="X1347" t="s">
        <v>51</v>
      </c>
      <c r="Y1347" t="s">
        <v>79</v>
      </c>
      <c r="Z1347">
        <v>17.46</v>
      </c>
      <c r="AA1347">
        <v>5</v>
      </c>
    </row>
    <row r="1348" spans="1:27" x14ac:dyDescent="0.3">
      <c r="A1348" t="s">
        <v>4092</v>
      </c>
      <c r="B1348" s="1">
        <v>45415</v>
      </c>
      <c r="C1348" s="1" t="str">
        <f>TEXT(raw_data[[#This Row],[Order_Date]], "mmm")</f>
        <v>May</v>
      </c>
      <c r="D1348" s="1">
        <v>45421</v>
      </c>
      <c r="E1348" s="6">
        <f>raw_data[[#This Row],[Ship_Date]]-raw_data[[#This Row],[Order_Date]]</f>
        <v>6</v>
      </c>
      <c r="F1348" s="6" t="str">
        <f>IF(raw_data[[#This Row],[Delivery_Days]] &lt;= 5, "On Time", "Late")</f>
        <v>Late</v>
      </c>
      <c r="G1348" t="s">
        <v>4093</v>
      </c>
      <c r="H1348" t="s">
        <v>1245</v>
      </c>
      <c r="I1348" t="s">
        <v>47</v>
      </c>
      <c r="J1348" t="s">
        <v>63</v>
      </c>
      <c r="K1348" t="s">
        <v>28</v>
      </c>
      <c r="L1348" t="s">
        <v>75</v>
      </c>
      <c r="M1348" t="s">
        <v>64</v>
      </c>
      <c r="N1348" t="s">
        <v>31</v>
      </c>
      <c r="O1348" t="s">
        <v>83</v>
      </c>
      <c r="P1348">
        <v>3</v>
      </c>
      <c r="Q1348">
        <v>772.89</v>
      </c>
      <c r="R1348">
        <v>20</v>
      </c>
      <c r="S1348">
        <v>1854.94</v>
      </c>
      <c r="T1348">
        <v>674.93</v>
      </c>
      <c r="U1348">
        <v>235.1</v>
      </c>
      <c r="V1348" s="10">
        <f>(raw_data[[#This Row],[Profit]] / (raw_data[[#This Row],[Unit_Price]]* raw_data[[#This Row],[Quantity_Sold]]))</f>
        <v>0.10139433382068168</v>
      </c>
      <c r="W1348">
        <v>178</v>
      </c>
      <c r="X1348" t="s">
        <v>33</v>
      </c>
      <c r="Y1348" t="s">
        <v>52</v>
      </c>
      <c r="Z1348">
        <v>38.39</v>
      </c>
      <c r="AA1348">
        <v>5</v>
      </c>
    </row>
    <row r="1349" spans="1:27" x14ac:dyDescent="0.3">
      <c r="A1349" t="s">
        <v>4094</v>
      </c>
      <c r="B1349" s="1">
        <v>45609</v>
      </c>
      <c r="C1349" s="1" t="str">
        <f>TEXT(raw_data[[#This Row],[Order_Date]], "mmm")</f>
        <v>Nov</v>
      </c>
      <c r="D1349" s="1">
        <v>45619</v>
      </c>
      <c r="E1349" s="6">
        <f>raw_data[[#This Row],[Ship_Date]]-raw_data[[#This Row],[Order_Date]]</f>
        <v>10</v>
      </c>
      <c r="F1349" s="6" t="str">
        <f>IF(raw_data[[#This Row],[Delivery_Days]] &lt;= 5, "On Time", "Late")</f>
        <v>Late</v>
      </c>
      <c r="G1349" t="s">
        <v>4095</v>
      </c>
      <c r="H1349" t="s">
        <v>4096</v>
      </c>
      <c r="I1349" t="s">
        <v>26</v>
      </c>
      <c r="J1349" t="s">
        <v>39</v>
      </c>
      <c r="K1349" t="s">
        <v>40</v>
      </c>
      <c r="L1349" t="s">
        <v>41</v>
      </c>
      <c r="M1349" t="s">
        <v>127</v>
      </c>
      <c r="N1349" t="s">
        <v>49</v>
      </c>
      <c r="O1349" t="s">
        <v>43</v>
      </c>
      <c r="P1349">
        <v>10</v>
      </c>
      <c r="Q1349">
        <v>189.34</v>
      </c>
      <c r="R1349">
        <v>15</v>
      </c>
      <c r="S1349">
        <v>1609.39</v>
      </c>
      <c r="T1349">
        <v>155.13</v>
      </c>
      <c r="U1349">
        <v>290.79000000000002</v>
      </c>
      <c r="V1349" s="10">
        <f>(raw_data[[#This Row],[Profit]] / (raw_data[[#This Row],[Unit_Price]]* raw_data[[#This Row],[Quantity_Sold]]))</f>
        <v>0.15358085982887926</v>
      </c>
      <c r="W1349">
        <v>270</v>
      </c>
      <c r="X1349" t="s">
        <v>33</v>
      </c>
      <c r="Y1349" t="s">
        <v>52</v>
      </c>
      <c r="Z1349">
        <v>32.380000000000003</v>
      </c>
      <c r="AA1349">
        <v>4</v>
      </c>
    </row>
    <row r="1350" spans="1:27" x14ac:dyDescent="0.3">
      <c r="A1350" t="s">
        <v>4097</v>
      </c>
      <c r="B1350" s="1">
        <v>45714</v>
      </c>
      <c r="C1350" s="1" t="str">
        <f>TEXT(raw_data[[#This Row],[Order_Date]], "mmm")</f>
        <v>Feb</v>
      </c>
      <c r="D1350" s="1">
        <v>45719</v>
      </c>
      <c r="E1350" s="6">
        <f>raw_data[[#This Row],[Ship_Date]]-raw_data[[#This Row],[Order_Date]]</f>
        <v>5</v>
      </c>
      <c r="F1350" s="6" t="str">
        <f>IF(raw_data[[#This Row],[Delivery_Days]] &lt;= 5, "On Time", "Late")</f>
        <v>On Time</v>
      </c>
      <c r="G1350" t="s">
        <v>4098</v>
      </c>
      <c r="H1350" t="s">
        <v>4099</v>
      </c>
      <c r="I1350" t="s">
        <v>62</v>
      </c>
      <c r="J1350" t="s">
        <v>27</v>
      </c>
      <c r="K1350" t="s">
        <v>28</v>
      </c>
      <c r="L1350" t="s">
        <v>75</v>
      </c>
      <c r="M1350" t="s">
        <v>58</v>
      </c>
      <c r="N1350" t="s">
        <v>49</v>
      </c>
      <c r="O1350" t="s">
        <v>43</v>
      </c>
      <c r="P1350">
        <v>10</v>
      </c>
      <c r="Q1350">
        <v>1856.15</v>
      </c>
      <c r="R1350">
        <v>20</v>
      </c>
      <c r="S1350">
        <v>14849.2</v>
      </c>
      <c r="T1350">
        <v>1280.33</v>
      </c>
      <c r="U1350">
        <v>4606.5600000000004</v>
      </c>
      <c r="V1350" s="10">
        <f>(raw_data[[#This Row],[Profit]] / (raw_data[[#This Row],[Unit_Price]]* raw_data[[#This Row],[Quantity_Sold]]))</f>
        <v>0.2481782183551976</v>
      </c>
      <c r="W1350">
        <v>406</v>
      </c>
      <c r="X1350" t="s">
        <v>33</v>
      </c>
      <c r="Y1350" t="s">
        <v>79</v>
      </c>
      <c r="Z1350">
        <v>27.34</v>
      </c>
      <c r="AA1350">
        <v>2</v>
      </c>
    </row>
    <row r="1351" spans="1:27" x14ac:dyDescent="0.3">
      <c r="A1351" t="s">
        <v>4100</v>
      </c>
      <c r="B1351" s="1">
        <v>45507</v>
      </c>
      <c r="C1351" s="1" t="str">
        <f>TEXT(raw_data[[#This Row],[Order_Date]], "mmm")</f>
        <v>Aug</v>
      </c>
      <c r="D1351" s="1">
        <v>45516</v>
      </c>
      <c r="E1351" s="6">
        <f>raw_data[[#This Row],[Ship_Date]]-raw_data[[#This Row],[Order_Date]]</f>
        <v>9</v>
      </c>
      <c r="F1351" s="6" t="str">
        <f>IF(raw_data[[#This Row],[Delivery_Days]] &lt;= 5, "On Time", "Late")</f>
        <v>Late</v>
      </c>
      <c r="G1351" t="s">
        <v>4101</v>
      </c>
      <c r="H1351" t="s">
        <v>4102</v>
      </c>
      <c r="I1351" t="s">
        <v>62</v>
      </c>
      <c r="J1351" t="s">
        <v>68</v>
      </c>
      <c r="K1351" t="s">
        <v>57</v>
      </c>
      <c r="L1351" t="s">
        <v>29</v>
      </c>
      <c r="M1351" t="s">
        <v>70</v>
      </c>
      <c r="N1351" t="s">
        <v>31</v>
      </c>
      <c r="O1351" t="s">
        <v>83</v>
      </c>
      <c r="P1351">
        <v>4</v>
      </c>
      <c r="Q1351">
        <v>405.34</v>
      </c>
      <c r="R1351">
        <v>0</v>
      </c>
      <c r="S1351">
        <v>1621.36</v>
      </c>
      <c r="T1351">
        <v>268.73</v>
      </c>
      <c r="U1351">
        <v>546.44000000000005</v>
      </c>
      <c r="V1351" s="10">
        <f>(raw_data[[#This Row],[Profit]] / (raw_data[[#This Row],[Unit_Price]]* raw_data[[#This Row],[Quantity_Sold]]))</f>
        <v>0.33702570681403271</v>
      </c>
      <c r="W1351">
        <v>58</v>
      </c>
      <c r="X1351" t="s">
        <v>33</v>
      </c>
      <c r="Y1351" t="s">
        <v>52</v>
      </c>
      <c r="Z1351">
        <v>16.059999999999999</v>
      </c>
      <c r="AA1351">
        <v>4</v>
      </c>
    </row>
    <row r="1352" spans="1:27" x14ac:dyDescent="0.3">
      <c r="A1352" t="s">
        <v>4103</v>
      </c>
      <c r="B1352" s="1">
        <v>45235</v>
      </c>
      <c r="C1352" s="1" t="str">
        <f>TEXT(raw_data[[#This Row],[Order_Date]], "mmm")</f>
        <v>Nov</v>
      </c>
      <c r="D1352" s="1">
        <v>45245</v>
      </c>
      <c r="E1352" s="6">
        <f>raw_data[[#This Row],[Ship_Date]]-raw_data[[#This Row],[Order_Date]]</f>
        <v>10</v>
      </c>
      <c r="F1352" s="6" t="str">
        <f>IF(raw_data[[#This Row],[Delivery_Days]] &lt;= 5, "On Time", "Late")</f>
        <v>Late</v>
      </c>
      <c r="G1352" t="s">
        <v>4104</v>
      </c>
      <c r="H1352" t="s">
        <v>4105</v>
      </c>
      <c r="I1352" t="s">
        <v>38</v>
      </c>
      <c r="J1352" t="s">
        <v>27</v>
      </c>
      <c r="K1352" t="s">
        <v>28</v>
      </c>
      <c r="L1352" t="s">
        <v>69</v>
      </c>
      <c r="M1352" t="s">
        <v>117</v>
      </c>
      <c r="N1352" t="s">
        <v>49</v>
      </c>
      <c r="O1352" t="s">
        <v>50</v>
      </c>
      <c r="P1352">
        <v>1</v>
      </c>
      <c r="Q1352">
        <v>1174.05</v>
      </c>
      <c r="R1352">
        <v>20</v>
      </c>
      <c r="S1352">
        <v>939.24</v>
      </c>
      <c r="T1352">
        <v>935.73</v>
      </c>
      <c r="U1352">
        <v>190.66</v>
      </c>
      <c r="V1352" s="10">
        <f>(raw_data[[#This Row],[Profit]] / (raw_data[[#This Row],[Unit_Price]]* raw_data[[#This Row],[Quantity_Sold]]))</f>
        <v>0.16239512797581024</v>
      </c>
      <c r="W1352">
        <v>239</v>
      </c>
      <c r="X1352" t="s">
        <v>33</v>
      </c>
      <c r="Y1352" t="s">
        <v>79</v>
      </c>
      <c r="Z1352">
        <v>19.2</v>
      </c>
      <c r="AA1352">
        <v>5</v>
      </c>
    </row>
    <row r="1353" spans="1:27" x14ac:dyDescent="0.3">
      <c r="A1353" t="s">
        <v>4106</v>
      </c>
      <c r="B1353" s="1">
        <v>45946</v>
      </c>
      <c r="C1353" s="1" t="str">
        <f>TEXT(raw_data[[#This Row],[Order_Date]], "mmm")</f>
        <v>Oct</v>
      </c>
      <c r="D1353" s="1">
        <v>45952</v>
      </c>
      <c r="E1353" s="6">
        <f>raw_data[[#This Row],[Ship_Date]]-raw_data[[#This Row],[Order_Date]]</f>
        <v>6</v>
      </c>
      <c r="F1353" s="6" t="str">
        <f>IF(raw_data[[#This Row],[Delivery_Days]] &lt;= 5, "On Time", "Late")</f>
        <v>Late</v>
      </c>
      <c r="G1353" t="s">
        <v>4107</v>
      </c>
      <c r="H1353" t="s">
        <v>4108</v>
      </c>
      <c r="I1353" t="s">
        <v>26</v>
      </c>
      <c r="J1353" t="s">
        <v>68</v>
      </c>
      <c r="K1353" t="s">
        <v>57</v>
      </c>
      <c r="L1353" t="s">
        <v>75</v>
      </c>
      <c r="M1353" t="s">
        <v>64</v>
      </c>
      <c r="N1353" t="s">
        <v>31</v>
      </c>
      <c r="O1353" t="s">
        <v>32</v>
      </c>
      <c r="P1353">
        <v>6</v>
      </c>
      <c r="Q1353">
        <v>455.07</v>
      </c>
      <c r="R1353">
        <v>0</v>
      </c>
      <c r="S1353">
        <v>2730.42</v>
      </c>
      <c r="T1353">
        <v>358.78</v>
      </c>
      <c r="U1353">
        <v>577.74</v>
      </c>
      <c r="V1353" s="10">
        <f>(raw_data[[#This Row],[Profit]] / (raw_data[[#This Row],[Unit_Price]]* raw_data[[#This Row],[Quantity_Sold]]))</f>
        <v>0.21159382073087657</v>
      </c>
      <c r="W1353">
        <v>393</v>
      </c>
      <c r="X1353" t="s">
        <v>51</v>
      </c>
      <c r="Y1353" t="s">
        <v>34</v>
      </c>
      <c r="Z1353">
        <v>10.69</v>
      </c>
      <c r="AA1353">
        <v>4</v>
      </c>
    </row>
    <row r="1354" spans="1:27" x14ac:dyDescent="0.3">
      <c r="A1354" t="s">
        <v>4109</v>
      </c>
      <c r="B1354" s="1">
        <v>45276</v>
      </c>
      <c r="C1354" s="1" t="str">
        <f>TEXT(raw_data[[#This Row],[Order_Date]], "mmm")</f>
        <v>Dec</v>
      </c>
      <c r="D1354" s="1">
        <v>45285</v>
      </c>
      <c r="E1354" s="6">
        <f>raw_data[[#This Row],[Ship_Date]]-raw_data[[#This Row],[Order_Date]]</f>
        <v>9</v>
      </c>
      <c r="F1354" s="6" t="str">
        <f>IF(raw_data[[#This Row],[Delivery_Days]] &lt;= 5, "On Time", "Late")</f>
        <v>Late</v>
      </c>
      <c r="G1354" t="s">
        <v>4110</v>
      </c>
      <c r="H1354" t="s">
        <v>4111</v>
      </c>
      <c r="I1354" t="s">
        <v>38</v>
      </c>
      <c r="J1354" t="s">
        <v>39</v>
      </c>
      <c r="K1354" t="s">
        <v>40</v>
      </c>
      <c r="L1354" t="s">
        <v>29</v>
      </c>
      <c r="M1354" t="s">
        <v>70</v>
      </c>
      <c r="N1354" t="s">
        <v>31</v>
      </c>
      <c r="O1354" t="s">
        <v>43</v>
      </c>
      <c r="P1354">
        <v>10</v>
      </c>
      <c r="Q1354">
        <v>1172.56</v>
      </c>
      <c r="R1354">
        <v>0</v>
      </c>
      <c r="S1354">
        <v>11725.6</v>
      </c>
      <c r="T1354">
        <v>707.21</v>
      </c>
      <c r="U1354">
        <v>4653.5</v>
      </c>
      <c r="V1354" s="10">
        <f>(raw_data[[#This Row],[Profit]] / (raw_data[[#This Row],[Unit_Price]]* raw_data[[#This Row],[Quantity_Sold]]))</f>
        <v>0.39686668486047627</v>
      </c>
      <c r="W1354">
        <v>68</v>
      </c>
      <c r="X1354" t="s">
        <v>51</v>
      </c>
      <c r="Y1354" t="s">
        <v>79</v>
      </c>
      <c r="Z1354">
        <v>10.46</v>
      </c>
      <c r="AA1354">
        <v>4</v>
      </c>
    </row>
    <row r="1355" spans="1:27" x14ac:dyDescent="0.3">
      <c r="A1355" t="s">
        <v>4112</v>
      </c>
      <c r="B1355" s="1">
        <v>45310</v>
      </c>
      <c r="C1355" s="1" t="str">
        <f>TEXT(raw_data[[#This Row],[Order_Date]], "mmm")</f>
        <v>Jan</v>
      </c>
      <c r="D1355" s="1">
        <v>45312</v>
      </c>
      <c r="E1355" s="6">
        <f>raw_data[[#This Row],[Ship_Date]]-raw_data[[#This Row],[Order_Date]]</f>
        <v>2</v>
      </c>
      <c r="F1355" s="6" t="str">
        <f>IF(raw_data[[#This Row],[Delivery_Days]] &lt;= 5, "On Time", "Late")</f>
        <v>On Time</v>
      </c>
      <c r="G1355" t="s">
        <v>4113</v>
      </c>
      <c r="H1355" t="s">
        <v>4114</v>
      </c>
      <c r="I1355" t="s">
        <v>26</v>
      </c>
      <c r="J1355" t="s">
        <v>39</v>
      </c>
      <c r="K1355" t="s">
        <v>40</v>
      </c>
      <c r="L1355" t="s">
        <v>29</v>
      </c>
      <c r="M1355" t="s">
        <v>42</v>
      </c>
      <c r="N1355" t="s">
        <v>31</v>
      </c>
      <c r="O1355" t="s">
        <v>43</v>
      </c>
      <c r="P1355">
        <v>9</v>
      </c>
      <c r="Q1355">
        <v>689.78</v>
      </c>
      <c r="R1355">
        <v>0</v>
      </c>
      <c r="S1355">
        <v>6208.02</v>
      </c>
      <c r="T1355">
        <v>590.91999999999996</v>
      </c>
      <c r="U1355">
        <v>889.74</v>
      </c>
      <c r="V1355" s="10">
        <f>(raw_data[[#This Row],[Profit]] / (raw_data[[#This Row],[Unit_Price]]* raw_data[[#This Row],[Quantity_Sold]]))</f>
        <v>0.14332105888834124</v>
      </c>
      <c r="W1355">
        <v>31</v>
      </c>
      <c r="X1355" t="s">
        <v>33</v>
      </c>
      <c r="Y1355" t="s">
        <v>79</v>
      </c>
      <c r="Z1355">
        <v>14.55</v>
      </c>
      <c r="AA1355">
        <v>4</v>
      </c>
    </row>
    <row r="1356" spans="1:27" x14ac:dyDescent="0.3">
      <c r="A1356" t="s">
        <v>4115</v>
      </c>
      <c r="B1356" s="1">
        <v>45865</v>
      </c>
      <c r="C1356" s="1" t="str">
        <f>TEXT(raw_data[[#This Row],[Order_Date]], "mmm")</f>
        <v>Jul</v>
      </c>
      <c r="D1356" s="1">
        <v>45872</v>
      </c>
      <c r="E1356" s="6">
        <f>raw_data[[#This Row],[Ship_Date]]-raw_data[[#This Row],[Order_Date]]</f>
        <v>7</v>
      </c>
      <c r="F1356" s="6" t="str">
        <f>IF(raw_data[[#This Row],[Delivery_Days]] &lt;= 5, "On Time", "Late")</f>
        <v>Late</v>
      </c>
      <c r="G1356" t="s">
        <v>4116</v>
      </c>
      <c r="H1356" t="s">
        <v>4117</v>
      </c>
      <c r="I1356" t="s">
        <v>38</v>
      </c>
      <c r="J1356" t="s">
        <v>56</v>
      </c>
      <c r="K1356" t="s">
        <v>57</v>
      </c>
      <c r="L1356" t="s">
        <v>75</v>
      </c>
      <c r="M1356" t="s">
        <v>70</v>
      </c>
      <c r="N1356" t="s">
        <v>31</v>
      </c>
      <c r="O1356" t="s">
        <v>32</v>
      </c>
      <c r="P1356">
        <v>9</v>
      </c>
      <c r="Q1356">
        <v>1816.26</v>
      </c>
      <c r="R1356">
        <v>15</v>
      </c>
      <c r="S1356">
        <v>13894.39</v>
      </c>
      <c r="T1356">
        <v>1201.81</v>
      </c>
      <c r="U1356">
        <v>4700.54</v>
      </c>
      <c r="V1356" s="10">
        <f>(raw_data[[#This Row],[Profit]] / (raw_data[[#This Row],[Unit_Price]]* raw_data[[#This Row],[Quantity_Sold]]))</f>
        <v>0.28755917226730876</v>
      </c>
      <c r="W1356">
        <v>111</v>
      </c>
      <c r="X1356" t="s">
        <v>51</v>
      </c>
      <c r="Y1356" t="s">
        <v>52</v>
      </c>
      <c r="Z1356">
        <v>37.43</v>
      </c>
      <c r="AA1356">
        <v>4</v>
      </c>
    </row>
    <row r="1357" spans="1:27" x14ac:dyDescent="0.3">
      <c r="A1357" t="s">
        <v>4118</v>
      </c>
      <c r="B1357" s="1">
        <v>45305</v>
      </c>
      <c r="C1357" s="1" t="str">
        <f>TEXT(raw_data[[#This Row],[Order_Date]], "mmm")</f>
        <v>Jan</v>
      </c>
      <c r="D1357" s="1">
        <v>45311</v>
      </c>
      <c r="E1357" s="6">
        <f>raw_data[[#This Row],[Ship_Date]]-raw_data[[#This Row],[Order_Date]]</f>
        <v>6</v>
      </c>
      <c r="F1357" s="6" t="str">
        <f>IF(raw_data[[#This Row],[Delivery_Days]] &lt;= 5, "On Time", "Late")</f>
        <v>Late</v>
      </c>
      <c r="G1357" t="s">
        <v>4119</v>
      </c>
      <c r="H1357" t="s">
        <v>4120</v>
      </c>
      <c r="I1357" t="s">
        <v>62</v>
      </c>
      <c r="J1357" t="s">
        <v>56</v>
      </c>
      <c r="K1357" t="s">
        <v>57</v>
      </c>
      <c r="L1357" t="s">
        <v>41</v>
      </c>
      <c r="M1357" t="s">
        <v>117</v>
      </c>
      <c r="N1357" t="s">
        <v>31</v>
      </c>
      <c r="O1357" t="s">
        <v>32</v>
      </c>
      <c r="P1357">
        <v>10</v>
      </c>
      <c r="Q1357">
        <v>521.89</v>
      </c>
      <c r="R1357">
        <v>0</v>
      </c>
      <c r="S1357">
        <v>5218.8999999999996</v>
      </c>
      <c r="T1357">
        <v>423.41</v>
      </c>
      <c r="U1357">
        <v>984.8</v>
      </c>
      <c r="V1357" s="10">
        <f>(raw_data[[#This Row],[Profit]] / (raw_data[[#This Row],[Unit_Price]]* raw_data[[#This Row],[Quantity_Sold]]))</f>
        <v>0.18869876793960413</v>
      </c>
      <c r="W1357">
        <v>187</v>
      </c>
      <c r="X1357" t="s">
        <v>51</v>
      </c>
      <c r="Y1357" t="s">
        <v>79</v>
      </c>
      <c r="Z1357">
        <v>34.950000000000003</v>
      </c>
      <c r="AA1357">
        <v>1</v>
      </c>
    </row>
    <row r="1358" spans="1:27" x14ac:dyDescent="0.3">
      <c r="A1358" t="s">
        <v>4121</v>
      </c>
      <c r="B1358" s="1">
        <v>45497</v>
      </c>
      <c r="C1358" s="1" t="str">
        <f>TEXT(raw_data[[#This Row],[Order_Date]], "mmm")</f>
        <v>Jul</v>
      </c>
      <c r="D1358" s="1">
        <v>45503</v>
      </c>
      <c r="E1358" s="6">
        <f>raw_data[[#This Row],[Ship_Date]]-raw_data[[#This Row],[Order_Date]]</f>
        <v>6</v>
      </c>
      <c r="F1358" s="6" t="str">
        <f>IF(raw_data[[#This Row],[Delivery_Days]] &lt;= 5, "On Time", "Late")</f>
        <v>Late</v>
      </c>
      <c r="G1358" t="s">
        <v>4122</v>
      </c>
      <c r="H1358" t="s">
        <v>4123</v>
      </c>
      <c r="I1358" t="s">
        <v>26</v>
      </c>
      <c r="J1358" t="s">
        <v>94</v>
      </c>
      <c r="K1358" t="s">
        <v>28</v>
      </c>
      <c r="L1358" t="s">
        <v>75</v>
      </c>
      <c r="M1358" t="s">
        <v>48</v>
      </c>
      <c r="N1358" t="s">
        <v>49</v>
      </c>
      <c r="O1358" t="s">
        <v>50</v>
      </c>
      <c r="P1358">
        <v>8</v>
      </c>
      <c r="Q1358">
        <v>516.85</v>
      </c>
      <c r="R1358">
        <v>20</v>
      </c>
      <c r="S1358">
        <v>3307.84</v>
      </c>
      <c r="T1358">
        <v>338.94</v>
      </c>
      <c r="U1358">
        <v>1138.6199999999999</v>
      </c>
      <c r="V1358" s="10">
        <f>(raw_data[[#This Row],[Profit]] / (raw_data[[#This Row],[Unit_Price]]* raw_data[[#This Row],[Quantity_Sold]]))</f>
        <v>0.27537486698268354</v>
      </c>
      <c r="W1358">
        <v>148</v>
      </c>
      <c r="X1358" t="s">
        <v>33</v>
      </c>
      <c r="Y1358" t="s">
        <v>79</v>
      </c>
      <c r="Z1358">
        <v>48.04</v>
      </c>
      <c r="AA1358">
        <v>5</v>
      </c>
    </row>
    <row r="1359" spans="1:27" x14ac:dyDescent="0.3">
      <c r="A1359" t="s">
        <v>4124</v>
      </c>
      <c r="B1359" s="1">
        <v>45633</v>
      </c>
      <c r="C1359" s="1" t="str">
        <f>TEXT(raw_data[[#This Row],[Order_Date]], "mmm")</f>
        <v>Dec</v>
      </c>
      <c r="D1359" s="1">
        <v>45634</v>
      </c>
      <c r="E1359" s="6">
        <f>raw_data[[#This Row],[Ship_Date]]-raw_data[[#This Row],[Order_Date]]</f>
        <v>1</v>
      </c>
      <c r="F1359" s="6" t="str">
        <f>IF(raw_data[[#This Row],[Delivery_Days]] &lt;= 5, "On Time", "Late")</f>
        <v>On Time</v>
      </c>
      <c r="G1359" t="s">
        <v>4125</v>
      </c>
      <c r="H1359" t="s">
        <v>4126</v>
      </c>
      <c r="I1359" t="s">
        <v>38</v>
      </c>
      <c r="J1359" t="s">
        <v>39</v>
      </c>
      <c r="K1359" t="s">
        <v>40</v>
      </c>
      <c r="L1359" t="s">
        <v>41</v>
      </c>
      <c r="M1359" t="s">
        <v>42</v>
      </c>
      <c r="N1359" t="s">
        <v>31</v>
      </c>
      <c r="O1359" t="s">
        <v>50</v>
      </c>
      <c r="P1359">
        <v>8</v>
      </c>
      <c r="Q1359">
        <v>1826.48</v>
      </c>
      <c r="R1359">
        <v>15</v>
      </c>
      <c r="S1359">
        <v>12420.06</v>
      </c>
      <c r="T1359">
        <v>1195.46</v>
      </c>
      <c r="U1359">
        <v>4290.9399999999996</v>
      </c>
      <c r="V1359" s="10">
        <f>(raw_data[[#This Row],[Profit]] / (raw_data[[#This Row],[Unit_Price]]* raw_data[[#This Row],[Quantity_Sold]]))</f>
        <v>0.29366185230607506</v>
      </c>
      <c r="W1359">
        <v>209</v>
      </c>
      <c r="X1359" t="s">
        <v>33</v>
      </c>
      <c r="Y1359" t="s">
        <v>79</v>
      </c>
      <c r="Z1359">
        <v>46.14</v>
      </c>
      <c r="AA1359">
        <v>3</v>
      </c>
    </row>
    <row r="1360" spans="1:27" x14ac:dyDescent="0.3">
      <c r="A1360" t="s">
        <v>4127</v>
      </c>
      <c r="B1360" s="1">
        <v>45307</v>
      </c>
      <c r="C1360" s="1" t="str">
        <f>TEXT(raw_data[[#This Row],[Order_Date]], "mmm")</f>
        <v>Jan</v>
      </c>
      <c r="D1360" s="1">
        <v>45314</v>
      </c>
      <c r="E1360" s="6">
        <f>raw_data[[#This Row],[Ship_Date]]-raw_data[[#This Row],[Order_Date]]</f>
        <v>7</v>
      </c>
      <c r="F1360" s="6" t="str">
        <f>IF(raw_data[[#This Row],[Delivery_Days]] &lt;= 5, "On Time", "Late")</f>
        <v>Late</v>
      </c>
      <c r="G1360" t="s">
        <v>4128</v>
      </c>
      <c r="H1360" t="s">
        <v>4129</v>
      </c>
      <c r="I1360" t="s">
        <v>26</v>
      </c>
      <c r="J1360" t="s">
        <v>90</v>
      </c>
      <c r="K1360" t="s">
        <v>40</v>
      </c>
      <c r="L1360" t="s">
        <v>29</v>
      </c>
      <c r="M1360" t="s">
        <v>48</v>
      </c>
      <c r="N1360" t="s">
        <v>49</v>
      </c>
      <c r="O1360" t="s">
        <v>32</v>
      </c>
      <c r="P1360">
        <v>5</v>
      </c>
      <c r="Q1360">
        <v>1624.11</v>
      </c>
      <c r="R1360">
        <v>0</v>
      </c>
      <c r="S1360">
        <v>8120.55</v>
      </c>
      <c r="T1360">
        <v>1372.54</v>
      </c>
      <c r="U1360">
        <v>1257.8499999999999</v>
      </c>
      <c r="V1360" s="10">
        <f>(raw_data[[#This Row],[Profit]] / (raw_data[[#This Row],[Unit_Price]]* raw_data[[#This Row],[Quantity_Sold]]))</f>
        <v>0.15489714366637727</v>
      </c>
      <c r="W1360">
        <v>319</v>
      </c>
      <c r="X1360" t="s">
        <v>51</v>
      </c>
      <c r="Y1360" t="s">
        <v>79</v>
      </c>
      <c r="Z1360">
        <v>33.56</v>
      </c>
      <c r="AA1360">
        <v>2</v>
      </c>
    </row>
    <row r="1361" spans="1:27" x14ac:dyDescent="0.3">
      <c r="A1361" t="s">
        <v>4130</v>
      </c>
      <c r="B1361" s="1">
        <v>45896</v>
      </c>
      <c r="C1361" s="1" t="str">
        <f>TEXT(raw_data[[#This Row],[Order_Date]], "mmm")</f>
        <v>Aug</v>
      </c>
      <c r="D1361" s="1">
        <v>45897</v>
      </c>
      <c r="E1361" s="6">
        <f>raw_data[[#This Row],[Ship_Date]]-raw_data[[#This Row],[Order_Date]]</f>
        <v>1</v>
      </c>
      <c r="F1361" s="6" t="str">
        <f>IF(raw_data[[#This Row],[Delivery_Days]] &lt;= 5, "On Time", "Late")</f>
        <v>On Time</v>
      </c>
      <c r="G1361" t="s">
        <v>4131</v>
      </c>
      <c r="H1361" t="s">
        <v>4132</v>
      </c>
      <c r="I1361" t="s">
        <v>38</v>
      </c>
      <c r="J1361" t="s">
        <v>94</v>
      </c>
      <c r="K1361" t="s">
        <v>28</v>
      </c>
      <c r="L1361" t="s">
        <v>69</v>
      </c>
      <c r="M1361" t="s">
        <v>48</v>
      </c>
      <c r="N1361" t="s">
        <v>49</v>
      </c>
      <c r="O1361" t="s">
        <v>71</v>
      </c>
      <c r="P1361">
        <v>1</v>
      </c>
      <c r="Q1361">
        <v>1665.06</v>
      </c>
      <c r="R1361">
        <v>10</v>
      </c>
      <c r="S1361">
        <v>1498.55</v>
      </c>
      <c r="T1361">
        <v>1480.24</v>
      </c>
      <c r="U1361">
        <v>166.34</v>
      </c>
      <c r="V1361" s="10">
        <f>(raw_data[[#This Row],[Profit]] / (raw_data[[#This Row],[Unit_Price]]* raw_data[[#This Row],[Quantity_Sold]]))</f>
        <v>9.9900303892952819E-2</v>
      </c>
      <c r="W1361">
        <v>251</v>
      </c>
      <c r="X1361" t="s">
        <v>33</v>
      </c>
      <c r="Y1361" t="s">
        <v>34</v>
      </c>
      <c r="Z1361">
        <v>16.88</v>
      </c>
      <c r="AA1361">
        <v>4</v>
      </c>
    </row>
    <row r="1362" spans="1:27" x14ac:dyDescent="0.3">
      <c r="A1362" t="s">
        <v>4133</v>
      </c>
      <c r="B1362" s="1">
        <v>45891</v>
      </c>
      <c r="C1362" s="1" t="str">
        <f>TEXT(raw_data[[#This Row],[Order_Date]], "mmm")</f>
        <v>Aug</v>
      </c>
      <c r="D1362" s="1">
        <v>45896</v>
      </c>
      <c r="E1362" s="6">
        <f>raw_data[[#This Row],[Ship_Date]]-raw_data[[#This Row],[Order_Date]]</f>
        <v>5</v>
      </c>
      <c r="F1362" s="6" t="str">
        <f>IF(raw_data[[#This Row],[Delivery_Days]] &lt;= 5, "On Time", "Late")</f>
        <v>On Time</v>
      </c>
      <c r="G1362" t="s">
        <v>4134</v>
      </c>
      <c r="H1362" t="s">
        <v>4135</v>
      </c>
      <c r="I1362" t="s">
        <v>62</v>
      </c>
      <c r="J1362" t="s">
        <v>68</v>
      </c>
      <c r="K1362" t="s">
        <v>57</v>
      </c>
      <c r="L1362" t="s">
        <v>41</v>
      </c>
      <c r="M1362" t="s">
        <v>48</v>
      </c>
      <c r="N1362" t="s">
        <v>31</v>
      </c>
      <c r="O1362" t="s">
        <v>32</v>
      </c>
      <c r="P1362">
        <v>9</v>
      </c>
      <c r="Q1362">
        <v>311.93</v>
      </c>
      <c r="R1362">
        <v>0</v>
      </c>
      <c r="S1362">
        <v>2807.37</v>
      </c>
      <c r="T1362">
        <v>211.8</v>
      </c>
      <c r="U1362">
        <v>901.17</v>
      </c>
      <c r="V1362" s="10">
        <f>(raw_data[[#This Row],[Profit]] / (raw_data[[#This Row],[Unit_Price]]* raw_data[[#This Row],[Quantity_Sold]]))</f>
        <v>0.32100150674830891</v>
      </c>
      <c r="W1362">
        <v>270</v>
      </c>
      <c r="X1362" t="s">
        <v>33</v>
      </c>
      <c r="Y1362" t="s">
        <v>52</v>
      </c>
      <c r="Z1362">
        <v>19.260000000000002</v>
      </c>
      <c r="AA1362">
        <v>2</v>
      </c>
    </row>
    <row r="1363" spans="1:27" x14ac:dyDescent="0.3">
      <c r="A1363" t="s">
        <v>4136</v>
      </c>
      <c r="B1363" s="1">
        <v>45918</v>
      </c>
      <c r="C1363" s="1" t="str">
        <f>TEXT(raw_data[[#This Row],[Order_Date]], "mmm")</f>
        <v>Sep</v>
      </c>
      <c r="D1363" s="1">
        <v>45928</v>
      </c>
      <c r="E1363" s="6">
        <f>raw_data[[#This Row],[Ship_Date]]-raw_data[[#This Row],[Order_Date]]</f>
        <v>10</v>
      </c>
      <c r="F1363" s="6" t="str">
        <f>IF(raw_data[[#This Row],[Delivery_Days]] &lt;= 5, "On Time", "Late")</f>
        <v>Late</v>
      </c>
      <c r="G1363" t="s">
        <v>4137</v>
      </c>
      <c r="H1363" t="s">
        <v>4138</v>
      </c>
      <c r="I1363" t="s">
        <v>26</v>
      </c>
      <c r="J1363" t="s">
        <v>39</v>
      </c>
      <c r="K1363" t="s">
        <v>40</v>
      </c>
      <c r="L1363" t="s">
        <v>75</v>
      </c>
      <c r="M1363" t="s">
        <v>64</v>
      </c>
      <c r="N1363" t="s">
        <v>49</v>
      </c>
      <c r="O1363" t="s">
        <v>71</v>
      </c>
      <c r="P1363">
        <v>7</v>
      </c>
      <c r="Q1363">
        <v>1604.71</v>
      </c>
      <c r="R1363">
        <v>15</v>
      </c>
      <c r="S1363">
        <v>9548.02</v>
      </c>
      <c r="T1363">
        <v>1156.42</v>
      </c>
      <c r="U1363">
        <v>2667.33</v>
      </c>
      <c r="V1363" s="10">
        <f>(raw_data[[#This Row],[Profit]] / (raw_data[[#This Row],[Unit_Price]]* raw_data[[#This Row],[Quantity_Sold]]))</f>
        <v>0.2374554547906742</v>
      </c>
      <c r="W1363">
        <v>258</v>
      </c>
      <c r="X1363" t="s">
        <v>51</v>
      </c>
      <c r="Y1363" t="s">
        <v>52</v>
      </c>
      <c r="Z1363">
        <v>27.91</v>
      </c>
      <c r="AA1363">
        <v>3</v>
      </c>
    </row>
    <row r="1364" spans="1:27" x14ac:dyDescent="0.3">
      <c r="A1364" t="s">
        <v>4139</v>
      </c>
      <c r="B1364" s="1">
        <v>45477</v>
      </c>
      <c r="C1364" s="1" t="str">
        <f>TEXT(raw_data[[#This Row],[Order_Date]], "mmm")</f>
        <v>Jul</v>
      </c>
      <c r="D1364" s="1">
        <v>45485</v>
      </c>
      <c r="E1364" s="6">
        <f>raw_data[[#This Row],[Ship_Date]]-raw_data[[#This Row],[Order_Date]]</f>
        <v>8</v>
      </c>
      <c r="F1364" s="6" t="str">
        <f>IF(raw_data[[#This Row],[Delivery_Days]] &lt;= 5, "On Time", "Late")</f>
        <v>Late</v>
      </c>
      <c r="G1364" t="s">
        <v>4140</v>
      </c>
      <c r="H1364" t="s">
        <v>4141</v>
      </c>
      <c r="I1364" t="s">
        <v>38</v>
      </c>
      <c r="J1364" t="s">
        <v>94</v>
      </c>
      <c r="K1364" t="s">
        <v>28</v>
      </c>
      <c r="L1364" t="s">
        <v>69</v>
      </c>
      <c r="M1364" t="s">
        <v>70</v>
      </c>
      <c r="N1364" t="s">
        <v>31</v>
      </c>
      <c r="O1364" t="s">
        <v>32</v>
      </c>
      <c r="P1364">
        <v>4</v>
      </c>
      <c r="Q1364">
        <v>1718.57</v>
      </c>
      <c r="R1364">
        <v>10</v>
      </c>
      <c r="S1364">
        <v>6186.85</v>
      </c>
      <c r="T1364">
        <v>1308.33</v>
      </c>
      <c r="U1364">
        <v>1476.86</v>
      </c>
      <c r="V1364" s="10">
        <f>(raw_data[[#This Row],[Profit]] / (raw_data[[#This Row],[Unit_Price]]* raw_data[[#This Row],[Quantity_Sold]]))</f>
        <v>0.21483849945012423</v>
      </c>
      <c r="W1364">
        <v>232</v>
      </c>
      <c r="X1364" t="s">
        <v>51</v>
      </c>
      <c r="Y1364" t="s">
        <v>34</v>
      </c>
      <c r="Z1364">
        <v>5.96</v>
      </c>
      <c r="AA1364">
        <v>4</v>
      </c>
    </row>
    <row r="1365" spans="1:27" x14ac:dyDescent="0.3">
      <c r="A1365" t="s">
        <v>4142</v>
      </c>
      <c r="B1365" s="1">
        <v>45533</v>
      </c>
      <c r="C1365" s="1" t="str">
        <f>TEXT(raw_data[[#This Row],[Order_Date]], "mmm")</f>
        <v>Aug</v>
      </c>
      <c r="D1365" s="1">
        <v>45537</v>
      </c>
      <c r="E1365" s="6">
        <f>raw_data[[#This Row],[Ship_Date]]-raw_data[[#This Row],[Order_Date]]</f>
        <v>4</v>
      </c>
      <c r="F1365" s="6" t="str">
        <f>IF(raw_data[[#This Row],[Delivery_Days]] &lt;= 5, "On Time", "Late")</f>
        <v>On Time</v>
      </c>
      <c r="G1365" t="s">
        <v>4143</v>
      </c>
      <c r="H1365" t="s">
        <v>4144</v>
      </c>
      <c r="I1365" t="s">
        <v>26</v>
      </c>
      <c r="J1365" t="s">
        <v>27</v>
      </c>
      <c r="K1365" t="s">
        <v>28</v>
      </c>
      <c r="L1365" t="s">
        <v>29</v>
      </c>
      <c r="M1365" t="s">
        <v>48</v>
      </c>
      <c r="N1365" t="s">
        <v>31</v>
      </c>
      <c r="O1365" t="s">
        <v>71</v>
      </c>
      <c r="P1365">
        <v>5</v>
      </c>
      <c r="Q1365">
        <v>1686.33</v>
      </c>
      <c r="R1365">
        <v>0</v>
      </c>
      <c r="S1365">
        <v>8431.65</v>
      </c>
      <c r="T1365">
        <v>1114.54</v>
      </c>
      <c r="U1365">
        <v>2858.95</v>
      </c>
      <c r="V1365" s="10">
        <f>(raw_data[[#This Row],[Profit]] / (raw_data[[#This Row],[Unit_Price]]* raw_data[[#This Row],[Quantity_Sold]]))</f>
        <v>0.3390736095544763</v>
      </c>
      <c r="W1365">
        <v>280</v>
      </c>
      <c r="X1365" t="s">
        <v>51</v>
      </c>
      <c r="Y1365" t="s">
        <v>79</v>
      </c>
      <c r="Z1365">
        <v>34.340000000000003</v>
      </c>
      <c r="AA1365">
        <v>3</v>
      </c>
    </row>
    <row r="1366" spans="1:27" x14ac:dyDescent="0.3">
      <c r="A1366" t="s">
        <v>4145</v>
      </c>
      <c r="B1366" s="1">
        <v>45673</v>
      </c>
      <c r="C1366" s="1" t="str">
        <f>TEXT(raw_data[[#This Row],[Order_Date]], "mmm")</f>
        <v>Jan</v>
      </c>
      <c r="D1366" s="1">
        <v>45678</v>
      </c>
      <c r="E1366" s="6">
        <f>raw_data[[#This Row],[Ship_Date]]-raw_data[[#This Row],[Order_Date]]</f>
        <v>5</v>
      </c>
      <c r="F1366" s="6" t="str">
        <f>IF(raw_data[[#This Row],[Delivery_Days]] &lt;= 5, "On Time", "Late")</f>
        <v>On Time</v>
      </c>
      <c r="G1366" t="s">
        <v>4146</v>
      </c>
      <c r="H1366" t="s">
        <v>4147</v>
      </c>
      <c r="I1366" t="s">
        <v>26</v>
      </c>
      <c r="J1366" t="s">
        <v>56</v>
      </c>
      <c r="K1366" t="s">
        <v>57</v>
      </c>
      <c r="L1366" t="s">
        <v>41</v>
      </c>
      <c r="M1366" t="s">
        <v>137</v>
      </c>
      <c r="N1366" t="s">
        <v>49</v>
      </c>
      <c r="O1366" t="s">
        <v>32</v>
      </c>
      <c r="P1366">
        <v>8</v>
      </c>
      <c r="Q1366">
        <v>839.17</v>
      </c>
      <c r="R1366">
        <v>15</v>
      </c>
      <c r="S1366">
        <v>5706.36</v>
      </c>
      <c r="T1366">
        <v>507.01</v>
      </c>
      <c r="U1366">
        <v>2258.69</v>
      </c>
      <c r="V1366" s="10">
        <f>(raw_data[[#This Row],[Profit]] / (raw_data[[#This Row],[Unit_Price]]* raw_data[[#This Row],[Quantity_Sold]]))</f>
        <v>0.33644702503664337</v>
      </c>
      <c r="W1366">
        <v>309</v>
      </c>
      <c r="X1366" t="s">
        <v>33</v>
      </c>
      <c r="Y1366" t="s">
        <v>52</v>
      </c>
      <c r="Z1366">
        <v>46.09</v>
      </c>
      <c r="AA1366">
        <v>3</v>
      </c>
    </row>
    <row r="1367" spans="1:27" x14ac:dyDescent="0.3">
      <c r="A1367" t="s">
        <v>4148</v>
      </c>
      <c r="B1367" s="1">
        <v>45510</v>
      </c>
      <c r="C1367" s="1" t="str">
        <f>TEXT(raw_data[[#This Row],[Order_Date]], "mmm")</f>
        <v>Aug</v>
      </c>
      <c r="D1367" s="1">
        <v>45515</v>
      </c>
      <c r="E1367" s="6">
        <f>raw_data[[#This Row],[Ship_Date]]-raw_data[[#This Row],[Order_Date]]</f>
        <v>5</v>
      </c>
      <c r="F1367" s="6" t="str">
        <f>IF(raw_data[[#This Row],[Delivery_Days]] &lt;= 5, "On Time", "Late")</f>
        <v>On Time</v>
      </c>
      <c r="G1367" t="s">
        <v>4149</v>
      </c>
      <c r="H1367" t="s">
        <v>4150</v>
      </c>
      <c r="I1367" t="s">
        <v>38</v>
      </c>
      <c r="J1367" t="s">
        <v>56</v>
      </c>
      <c r="K1367" t="s">
        <v>57</v>
      </c>
      <c r="L1367" t="s">
        <v>75</v>
      </c>
      <c r="M1367" t="s">
        <v>58</v>
      </c>
      <c r="N1367" t="s">
        <v>49</v>
      </c>
      <c r="O1367" t="s">
        <v>43</v>
      </c>
      <c r="P1367">
        <v>3</v>
      </c>
      <c r="Q1367">
        <v>413.26</v>
      </c>
      <c r="R1367">
        <v>15</v>
      </c>
      <c r="S1367">
        <v>1053.81</v>
      </c>
      <c r="T1367">
        <v>264.47000000000003</v>
      </c>
      <c r="U1367">
        <v>379.41</v>
      </c>
      <c r="V1367" s="10">
        <f>(raw_data[[#This Row],[Profit]] / (raw_data[[#This Row],[Unit_Price]]* raw_data[[#This Row],[Quantity_Sold]]))</f>
        <v>0.3060301021148914</v>
      </c>
      <c r="W1367">
        <v>34</v>
      </c>
      <c r="X1367" t="s">
        <v>33</v>
      </c>
      <c r="Y1367" t="s">
        <v>34</v>
      </c>
      <c r="Z1367">
        <v>45.25</v>
      </c>
      <c r="AA1367">
        <v>5</v>
      </c>
    </row>
    <row r="1368" spans="1:27" x14ac:dyDescent="0.3">
      <c r="A1368" t="s">
        <v>4151</v>
      </c>
      <c r="B1368" s="1">
        <v>45253</v>
      </c>
      <c r="C1368" s="1" t="str">
        <f>TEXT(raw_data[[#This Row],[Order_Date]], "mmm")</f>
        <v>Nov</v>
      </c>
      <c r="D1368" s="1">
        <v>45255</v>
      </c>
      <c r="E1368" s="6">
        <f>raw_data[[#This Row],[Ship_Date]]-raw_data[[#This Row],[Order_Date]]</f>
        <v>2</v>
      </c>
      <c r="F1368" s="6" t="str">
        <f>IF(raw_data[[#This Row],[Delivery_Days]] &lt;= 5, "On Time", "Late")</f>
        <v>On Time</v>
      </c>
      <c r="G1368" t="s">
        <v>4152</v>
      </c>
      <c r="H1368" t="s">
        <v>4153</v>
      </c>
      <c r="I1368" t="s">
        <v>26</v>
      </c>
      <c r="J1368" t="s">
        <v>39</v>
      </c>
      <c r="K1368" t="s">
        <v>40</v>
      </c>
      <c r="L1368" t="s">
        <v>69</v>
      </c>
      <c r="M1368" t="s">
        <v>150</v>
      </c>
      <c r="N1368" t="s">
        <v>49</v>
      </c>
      <c r="O1368" t="s">
        <v>50</v>
      </c>
      <c r="P1368">
        <v>1</v>
      </c>
      <c r="Q1368">
        <v>950.56</v>
      </c>
      <c r="R1368">
        <v>10</v>
      </c>
      <c r="S1368">
        <v>855.5</v>
      </c>
      <c r="T1368">
        <v>786.48</v>
      </c>
      <c r="U1368">
        <v>147.66999999999999</v>
      </c>
      <c r="V1368" s="10">
        <f>(raw_data[[#This Row],[Profit]] / (raw_data[[#This Row],[Unit_Price]]* raw_data[[#This Row],[Quantity_Sold]]))</f>
        <v>0.15535053021376871</v>
      </c>
      <c r="W1368">
        <v>353</v>
      </c>
      <c r="X1368" t="s">
        <v>51</v>
      </c>
      <c r="Y1368" t="s">
        <v>34</v>
      </c>
      <c r="Z1368">
        <v>30.43</v>
      </c>
      <c r="AA1368">
        <v>2</v>
      </c>
    </row>
    <row r="1369" spans="1:27" x14ac:dyDescent="0.3">
      <c r="A1369" t="s">
        <v>4154</v>
      </c>
      <c r="B1369" s="1">
        <v>45354</v>
      </c>
      <c r="C1369" s="1" t="str">
        <f>TEXT(raw_data[[#This Row],[Order_Date]], "mmm")</f>
        <v>Mar</v>
      </c>
      <c r="D1369" s="1">
        <v>45364</v>
      </c>
      <c r="E1369" s="6">
        <f>raw_data[[#This Row],[Ship_Date]]-raw_data[[#This Row],[Order_Date]]</f>
        <v>10</v>
      </c>
      <c r="F1369" s="6" t="str">
        <f>IF(raw_data[[#This Row],[Delivery_Days]] &lt;= 5, "On Time", "Late")</f>
        <v>Late</v>
      </c>
      <c r="G1369" t="s">
        <v>4155</v>
      </c>
      <c r="H1369" t="s">
        <v>4156</v>
      </c>
      <c r="I1369" t="s">
        <v>62</v>
      </c>
      <c r="J1369" t="s">
        <v>63</v>
      </c>
      <c r="K1369" t="s">
        <v>28</v>
      </c>
      <c r="L1369" t="s">
        <v>69</v>
      </c>
      <c r="M1369" t="s">
        <v>137</v>
      </c>
      <c r="N1369" t="s">
        <v>49</v>
      </c>
      <c r="O1369" t="s">
        <v>71</v>
      </c>
      <c r="P1369">
        <v>2</v>
      </c>
      <c r="Q1369">
        <v>1688.37</v>
      </c>
      <c r="R1369">
        <v>0</v>
      </c>
      <c r="S1369">
        <v>3376.74</v>
      </c>
      <c r="T1369">
        <v>1327.76</v>
      </c>
      <c r="U1369">
        <v>721.22</v>
      </c>
      <c r="V1369" s="10">
        <f>(raw_data[[#This Row],[Profit]] / (raw_data[[#This Row],[Unit_Price]]* raw_data[[#This Row],[Quantity_Sold]]))</f>
        <v>0.21358470003612953</v>
      </c>
      <c r="W1369">
        <v>73</v>
      </c>
      <c r="X1369" t="s">
        <v>51</v>
      </c>
      <c r="Y1369" t="s">
        <v>52</v>
      </c>
      <c r="Z1369">
        <v>47.85</v>
      </c>
      <c r="AA1369">
        <v>1</v>
      </c>
    </row>
    <row r="1370" spans="1:27" x14ac:dyDescent="0.3">
      <c r="A1370" t="s">
        <v>4157</v>
      </c>
      <c r="B1370" s="1">
        <v>45899</v>
      </c>
      <c r="C1370" s="1" t="str">
        <f>TEXT(raw_data[[#This Row],[Order_Date]], "mmm")</f>
        <v>Aug</v>
      </c>
      <c r="D1370" s="1">
        <v>45902</v>
      </c>
      <c r="E1370" s="6">
        <f>raw_data[[#This Row],[Ship_Date]]-raw_data[[#This Row],[Order_Date]]</f>
        <v>3</v>
      </c>
      <c r="F1370" s="6" t="str">
        <f>IF(raw_data[[#This Row],[Delivery_Days]] &lt;= 5, "On Time", "Late")</f>
        <v>On Time</v>
      </c>
      <c r="G1370" t="s">
        <v>4158</v>
      </c>
      <c r="H1370" t="s">
        <v>4159</v>
      </c>
      <c r="I1370" t="s">
        <v>62</v>
      </c>
      <c r="J1370" t="s">
        <v>98</v>
      </c>
      <c r="K1370" t="s">
        <v>40</v>
      </c>
      <c r="L1370" t="s">
        <v>41</v>
      </c>
      <c r="M1370" t="s">
        <v>48</v>
      </c>
      <c r="N1370" t="s">
        <v>49</v>
      </c>
      <c r="O1370" t="s">
        <v>50</v>
      </c>
      <c r="P1370">
        <v>10</v>
      </c>
      <c r="Q1370">
        <v>1966.78</v>
      </c>
      <c r="R1370">
        <v>15</v>
      </c>
      <c r="S1370">
        <v>16717.63</v>
      </c>
      <c r="T1370">
        <v>1300.8399999999999</v>
      </c>
      <c r="U1370">
        <v>5660.49</v>
      </c>
      <c r="V1370" s="10">
        <f>(raw_data[[#This Row],[Profit]] / (raw_data[[#This Row],[Unit_Price]]* raw_data[[#This Row],[Quantity_Sold]]))</f>
        <v>0.28780494005430196</v>
      </c>
      <c r="W1370">
        <v>431</v>
      </c>
      <c r="X1370" t="s">
        <v>51</v>
      </c>
      <c r="Y1370" t="s">
        <v>34</v>
      </c>
      <c r="Z1370">
        <v>13.35</v>
      </c>
      <c r="AA1370">
        <v>1</v>
      </c>
    </row>
    <row r="1371" spans="1:27" x14ac:dyDescent="0.3">
      <c r="A1371" t="s">
        <v>4160</v>
      </c>
      <c r="B1371" s="1">
        <v>45440</v>
      </c>
      <c r="C1371" s="1" t="str">
        <f>TEXT(raw_data[[#This Row],[Order_Date]], "mmm")</f>
        <v>May</v>
      </c>
      <c r="D1371" s="1">
        <v>45441</v>
      </c>
      <c r="E1371" s="6">
        <f>raw_data[[#This Row],[Ship_Date]]-raw_data[[#This Row],[Order_Date]]</f>
        <v>1</v>
      </c>
      <c r="F1371" s="6" t="str">
        <f>IF(raw_data[[#This Row],[Delivery_Days]] &lt;= 5, "On Time", "Late")</f>
        <v>On Time</v>
      </c>
      <c r="G1371" t="s">
        <v>4161</v>
      </c>
      <c r="H1371" t="s">
        <v>4162</v>
      </c>
      <c r="I1371" t="s">
        <v>26</v>
      </c>
      <c r="J1371" t="s">
        <v>63</v>
      </c>
      <c r="K1371" t="s">
        <v>28</v>
      </c>
      <c r="L1371" t="s">
        <v>41</v>
      </c>
      <c r="M1371" t="s">
        <v>127</v>
      </c>
      <c r="N1371" t="s">
        <v>49</v>
      </c>
      <c r="O1371" t="s">
        <v>43</v>
      </c>
      <c r="P1371">
        <v>2</v>
      </c>
      <c r="Q1371">
        <v>867.47</v>
      </c>
      <c r="R1371">
        <v>20</v>
      </c>
      <c r="S1371">
        <v>1387.95</v>
      </c>
      <c r="T1371">
        <v>736.08</v>
      </c>
      <c r="U1371">
        <v>210.22</v>
      </c>
      <c r="V1371" s="10">
        <f>(raw_data[[#This Row],[Profit]] / (raw_data[[#This Row],[Unit_Price]]* raw_data[[#This Row],[Quantity_Sold]]))</f>
        <v>0.12116845539327008</v>
      </c>
      <c r="W1371">
        <v>195</v>
      </c>
      <c r="X1371" t="s">
        <v>51</v>
      </c>
      <c r="Y1371" t="s">
        <v>34</v>
      </c>
      <c r="Z1371">
        <v>35.94</v>
      </c>
      <c r="AA1371">
        <v>2</v>
      </c>
    </row>
    <row r="1372" spans="1:27" x14ac:dyDescent="0.3">
      <c r="A1372" t="s">
        <v>4163</v>
      </c>
      <c r="B1372" s="1">
        <v>45644</v>
      </c>
      <c r="C1372" s="1" t="str">
        <f>TEXT(raw_data[[#This Row],[Order_Date]], "mmm")</f>
        <v>Dec</v>
      </c>
      <c r="D1372" s="1">
        <v>45647</v>
      </c>
      <c r="E1372" s="6">
        <f>raw_data[[#This Row],[Ship_Date]]-raw_data[[#This Row],[Order_Date]]</f>
        <v>3</v>
      </c>
      <c r="F1372" s="6" t="str">
        <f>IF(raw_data[[#This Row],[Delivery_Days]] &lt;= 5, "On Time", "Late")</f>
        <v>On Time</v>
      </c>
      <c r="G1372" t="s">
        <v>4164</v>
      </c>
      <c r="H1372" t="s">
        <v>4165</v>
      </c>
      <c r="I1372" t="s">
        <v>26</v>
      </c>
      <c r="J1372" t="s">
        <v>39</v>
      </c>
      <c r="K1372" t="s">
        <v>40</v>
      </c>
      <c r="L1372" t="s">
        <v>75</v>
      </c>
      <c r="M1372" t="s">
        <v>58</v>
      </c>
      <c r="N1372" t="s">
        <v>49</v>
      </c>
      <c r="O1372" t="s">
        <v>32</v>
      </c>
      <c r="P1372">
        <v>7</v>
      </c>
      <c r="Q1372">
        <v>341.15</v>
      </c>
      <c r="R1372">
        <v>15</v>
      </c>
      <c r="S1372">
        <v>2029.84</v>
      </c>
      <c r="T1372">
        <v>275.76</v>
      </c>
      <c r="U1372">
        <v>389.07</v>
      </c>
      <c r="V1372" s="10">
        <f>(raw_data[[#This Row],[Profit]] / (raw_data[[#This Row],[Unit_Price]]* raw_data[[#This Row],[Quantity_Sold]]))</f>
        <v>0.16292372437763031</v>
      </c>
      <c r="W1372">
        <v>16</v>
      </c>
      <c r="X1372" t="s">
        <v>51</v>
      </c>
      <c r="Y1372" t="s">
        <v>34</v>
      </c>
      <c r="Z1372">
        <v>22.59</v>
      </c>
      <c r="AA1372">
        <v>4</v>
      </c>
    </row>
    <row r="1373" spans="1:27" x14ac:dyDescent="0.3">
      <c r="A1373" t="s">
        <v>4166</v>
      </c>
      <c r="B1373" s="1">
        <v>45221</v>
      </c>
      <c r="C1373" s="1" t="str">
        <f>TEXT(raw_data[[#This Row],[Order_Date]], "mmm")</f>
        <v>Oct</v>
      </c>
      <c r="D1373" s="1">
        <v>45222</v>
      </c>
      <c r="E1373" s="6">
        <f>raw_data[[#This Row],[Ship_Date]]-raw_data[[#This Row],[Order_Date]]</f>
        <v>1</v>
      </c>
      <c r="F1373" s="6" t="str">
        <f>IF(raw_data[[#This Row],[Delivery_Days]] &lt;= 5, "On Time", "Late")</f>
        <v>On Time</v>
      </c>
      <c r="G1373" t="s">
        <v>4167</v>
      </c>
      <c r="H1373" t="s">
        <v>4168</v>
      </c>
      <c r="I1373" t="s">
        <v>62</v>
      </c>
      <c r="J1373" t="s">
        <v>90</v>
      </c>
      <c r="K1373" t="s">
        <v>40</v>
      </c>
      <c r="L1373" t="s">
        <v>29</v>
      </c>
      <c r="M1373" t="s">
        <v>64</v>
      </c>
      <c r="N1373" t="s">
        <v>31</v>
      </c>
      <c r="O1373" t="s">
        <v>50</v>
      </c>
      <c r="P1373">
        <v>7</v>
      </c>
      <c r="Q1373">
        <v>752.76</v>
      </c>
      <c r="R1373">
        <v>20</v>
      </c>
      <c r="S1373">
        <v>4215.46</v>
      </c>
      <c r="T1373">
        <v>583.4</v>
      </c>
      <c r="U1373">
        <v>948.42</v>
      </c>
      <c r="V1373" s="10">
        <f>(raw_data[[#This Row],[Profit]] / (raw_data[[#This Row],[Unit_Price]]* raw_data[[#This Row],[Quantity_Sold]]))</f>
        <v>0.17998906879825102</v>
      </c>
      <c r="W1373">
        <v>309</v>
      </c>
      <c r="X1373" t="s">
        <v>51</v>
      </c>
      <c r="Y1373" t="s">
        <v>34</v>
      </c>
      <c r="Z1373">
        <v>7.7</v>
      </c>
      <c r="AA1373">
        <v>4</v>
      </c>
    </row>
    <row r="1374" spans="1:27" x14ac:dyDescent="0.3">
      <c r="A1374" t="s">
        <v>4169</v>
      </c>
      <c r="B1374" s="1">
        <v>45314</v>
      </c>
      <c r="C1374" s="1" t="str">
        <f>TEXT(raw_data[[#This Row],[Order_Date]], "mmm")</f>
        <v>Jan</v>
      </c>
      <c r="D1374" s="1">
        <v>45322</v>
      </c>
      <c r="E1374" s="6">
        <f>raw_data[[#This Row],[Ship_Date]]-raw_data[[#This Row],[Order_Date]]</f>
        <v>8</v>
      </c>
      <c r="F1374" s="6" t="str">
        <f>IF(raw_data[[#This Row],[Delivery_Days]] &lt;= 5, "On Time", "Late")</f>
        <v>Late</v>
      </c>
      <c r="G1374" t="s">
        <v>4170</v>
      </c>
      <c r="H1374" t="s">
        <v>4171</v>
      </c>
      <c r="I1374" t="s">
        <v>38</v>
      </c>
      <c r="J1374" t="s">
        <v>56</v>
      </c>
      <c r="K1374" t="s">
        <v>57</v>
      </c>
      <c r="L1374" t="s">
        <v>41</v>
      </c>
      <c r="M1374" t="s">
        <v>117</v>
      </c>
      <c r="N1374" t="s">
        <v>31</v>
      </c>
      <c r="O1374" t="s">
        <v>32</v>
      </c>
      <c r="P1374">
        <v>10</v>
      </c>
      <c r="Q1374">
        <v>1912.86</v>
      </c>
      <c r="R1374">
        <v>0</v>
      </c>
      <c r="S1374">
        <v>19128.599999999999</v>
      </c>
      <c r="T1374">
        <v>1162.6300000000001</v>
      </c>
      <c r="U1374">
        <v>7502.3</v>
      </c>
      <c r="V1374" s="10">
        <f>(raw_data[[#This Row],[Profit]] / (raw_data[[#This Row],[Unit_Price]]* raw_data[[#This Row],[Quantity_Sold]]))</f>
        <v>0.39220329767991391</v>
      </c>
      <c r="W1374">
        <v>97</v>
      </c>
      <c r="X1374" t="s">
        <v>33</v>
      </c>
      <c r="Y1374" t="s">
        <v>52</v>
      </c>
      <c r="Z1374">
        <v>25.32</v>
      </c>
      <c r="AA1374">
        <v>2</v>
      </c>
    </row>
    <row r="1375" spans="1:27" x14ac:dyDescent="0.3">
      <c r="A1375" t="s">
        <v>4172</v>
      </c>
      <c r="B1375" s="1">
        <v>45420</v>
      </c>
      <c r="C1375" s="1" t="str">
        <f>TEXT(raw_data[[#This Row],[Order_Date]], "mmm")</f>
        <v>May</v>
      </c>
      <c r="D1375" s="1">
        <v>45429</v>
      </c>
      <c r="E1375" s="6">
        <f>raw_data[[#This Row],[Ship_Date]]-raw_data[[#This Row],[Order_Date]]</f>
        <v>9</v>
      </c>
      <c r="F1375" s="6" t="str">
        <f>IF(raw_data[[#This Row],[Delivery_Days]] &lt;= 5, "On Time", "Late")</f>
        <v>Late</v>
      </c>
      <c r="G1375" t="s">
        <v>4173</v>
      </c>
      <c r="H1375" t="s">
        <v>4174</v>
      </c>
      <c r="I1375" t="s">
        <v>47</v>
      </c>
      <c r="J1375" t="s">
        <v>27</v>
      </c>
      <c r="K1375" t="s">
        <v>28</v>
      </c>
      <c r="L1375" t="s">
        <v>29</v>
      </c>
      <c r="M1375" t="s">
        <v>137</v>
      </c>
      <c r="N1375" t="s">
        <v>49</v>
      </c>
      <c r="O1375" t="s">
        <v>50</v>
      </c>
      <c r="P1375">
        <v>7</v>
      </c>
      <c r="Q1375">
        <v>1104.04</v>
      </c>
      <c r="R1375">
        <v>20</v>
      </c>
      <c r="S1375">
        <v>6182.62</v>
      </c>
      <c r="T1375">
        <v>676.09</v>
      </c>
      <c r="U1375">
        <v>2396.52</v>
      </c>
      <c r="V1375" s="10">
        <f>(raw_data[[#This Row],[Profit]] / (raw_data[[#This Row],[Unit_Price]]* raw_data[[#This Row],[Quantity_Sold]]))</f>
        <v>0.31009746023694795</v>
      </c>
      <c r="W1375">
        <v>253</v>
      </c>
      <c r="X1375" t="s">
        <v>33</v>
      </c>
      <c r="Y1375" t="s">
        <v>34</v>
      </c>
      <c r="Z1375">
        <v>10.4</v>
      </c>
      <c r="AA1375">
        <v>3</v>
      </c>
    </row>
    <row r="1376" spans="1:27" x14ac:dyDescent="0.3">
      <c r="A1376" t="s">
        <v>4175</v>
      </c>
      <c r="B1376" s="1">
        <v>45388</v>
      </c>
      <c r="C1376" s="1" t="str">
        <f>TEXT(raw_data[[#This Row],[Order_Date]], "mmm")</f>
        <v>Apr</v>
      </c>
      <c r="D1376" s="1">
        <v>45397</v>
      </c>
      <c r="E1376" s="6">
        <f>raw_data[[#This Row],[Ship_Date]]-raw_data[[#This Row],[Order_Date]]</f>
        <v>9</v>
      </c>
      <c r="F1376" s="6" t="str">
        <f>IF(raw_data[[#This Row],[Delivery_Days]] &lt;= 5, "On Time", "Late")</f>
        <v>Late</v>
      </c>
      <c r="G1376" t="s">
        <v>4176</v>
      </c>
      <c r="H1376" t="s">
        <v>4177</v>
      </c>
      <c r="I1376" t="s">
        <v>26</v>
      </c>
      <c r="J1376" t="s">
        <v>94</v>
      </c>
      <c r="K1376" t="s">
        <v>28</v>
      </c>
      <c r="L1376" t="s">
        <v>69</v>
      </c>
      <c r="M1376" t="s">
        <v>48</v>
      </c>
      <c r="N1376" t="s">
        <v>31</v>
      </c>
      <c r="O1376" t="s">
        <v>32</v>
      </c>
      <c r="P1376">
        <v>8</v>
      </c>
      <c r="Q1376">
        <v>1595.08</v>
      </c>
      <c r="R1376">
        <v>0</v>
      </c>
      <c r="S1376">
        <v>12760.64</v>
      </c>
      <c r="T1376">
        <v>1229.56</v>
      </c>
      <c r="U1376">
        <v>2924.16</v>
      </c>
      <c r="V1376" s="10">
        <f>(raw_data[[#This Row],[Profit]] / (raw_data[[#This Row],[Unit_Price]]* raw_data[[#This Row],[Quantity_Sold]]))</f>
        <v>0.22915465055044262</v>
      </c>
      <c r="W1376">
        <v>232</v>
      </c>
      <c r="X1376" t="s">
        <v>51</v>
      </c>
      <c r="Y1376" t="s">
        <v>79</v>
      </c>
      <c r="Z1376">
        <v>16.02</v>
      </c>
      <c r="AA1376">
        <v>1</v>
      </c>
    </row>
    <row r="1377" spans="1:27" x14ac:dyDescent="0.3">
      <c r="A1377" t="s">
        <v>4178</v>
      </c>
      <c r="B1377" s="1">
        <v>45764</v>
      </c>
      <c r="C1377" s="1" t="str">
        <f>TEXT(raw_data[[#This Row],[Order_Date]], "mmm")</f>
        <v>Apr</v>
      </c>
      <c r="D1377" s="1">
        <v>45766</v>
      </c>
      <c r="E1377" s="6">
        <f>raw_data[[#This Row],[Ship_Date]]-raw_data[[#This Row],[Order_Date]]</f>
        <v>2</v>
      </c>
      <c r="F1377" s="6" t="str">
        <f>IF(raw_data[[#This Row],[Delivery_Days]] &lt;= 5, "On Time", "Late")</f>
        <v>On Time</v>
      </c>
      <c r="G1377" t="s">
        <v>4179</v>
      </c>
      <c r="H1377" t="s">
        <v>4180</v>
      </c>
      <c r="I1377" t="s">
        <v>47</v>
      </c>
      <c r="J1377" t="s">
        <v>90</v>
      </c>
      <c r="K1377" t="s">
        <v>40</v>
      </c>
      <c r="L1377" t="s">
        <v>41</v>
      </c>
      <c r="M1377" t="s">
        <v>30</v>
      </c>
      <c r="N1377" t="s">
        <v>49</v>
      </c>
      <c r="O1377" t="s">
        <v>71</v>
      </c>
      <c r="P1377">
        <v>3</v>
      </c>
      <c r="Q1377">
        <v>621.61</v>
      </c>
      <c r="R1377">
        <v>5</v>
      </c>
      <c r="S1377">
        <v>1771.59</v>
      </c>
      <c r="T1377">
        <v>440.2</v>
      </c>
      <c r="U1377">
        <v>517.02</v>
      </c>
      <c r="V1377" s="10">
        <f>(raw_data[[#This Row],[Profit]] / (raw_data[[#This Row],[Unit_Price]]* raw_data[[#This Row],[Quantity_Sold]]))</f>
        <v>0.27724779202393784</v>
      </c>
      <c r="W1377">
        <v>175</v>
      </c>
      <c r="X1377" t="s">
        <v>33</v>
      </c>
      <c r="Y1377" t="s">
        <v>34</v>
      </c>
      <c r="Z1377">
        <v>46.01</v>
      </c>
      <c r="AA1377">
        <v>3</v>
      </c>
    </row>
    <row r="1378" spans="1:27" x14ac:dyDescent="0.3">
      <c r="A1378" t="s">
        <v>4181</v>
      </c>
      <c r="B1378" s="1">
        <v>45649</v>
      </c>
      <c r="C1378" s="1" t="str">
        <f>TEXT(raw_data[[#This Row],[Order_Date]], "mmm")</f>
        <v>Dec</v>
      </c>
      <c r="D1378" s="1">
        <v>45657</v>
      </c>
      <c r="E1378" s="6">
        <f>raw_data[[#This Row],[Ship_Date]]-raw_data[[#This Row],[Order_Date]]</f>
        <v>8</v>
      </c>
      <c r="F1378" s="6" t="str">
        <f>IF(raw_data[[#This Row],[Delivery_Days]] &lt;= 5, "On Time", "Late")</f>
        <v>Late</v>
      </c>
      <c r="G1378" t="s">
        <v>4182</v>
      </c>
      <c r="H1378" t="s">
        <v>4183</v>
      </c>
      <c r="I1378" t="s">
        <v>38</v>
      </c>
      <c r="J1378" t="s">
        <v>27</v>
      </c>
      <c r="K1378" t="s">
        <v>28</v>
      </c>
      <c r="L1378" t="s">
        <v>41</v>
      </c>
      <c r="M1378" t="s">
        <v>58</v>
      </c>
      <c r="N1378" t="s">
        <v>31</v>
      </c>
      <c r="O1378" t="s">
        <v>83</v>
      </c>
      <c r="P1378">
        <v>5</v>
      </c>
      <c r="Q1378">
        <v>1187.52</v>
      </c>
      <c r="R1378">
        <v>15</v>
      </c>
      <c r="S1378">
        <v>5046.96</v>
      </c>
      <c r="T1378">
        <v>996.75</v>
      </c>
      <c r="U1378">
        <v>810.77</v>
      </c>
      <c r="V1378" s="10">
        <f>(raw_data[[#This Row],[Profit]] / (raw_data[[#This Row],[Unit_Price]]* raw_data[[#This Row],[Quantity_Sold]]))</f>
        <v>0.13654843707895445</v>
      </c>
      <c r="W1378">
        <v>11</v>
      </c>
      <c r="X1378" t="s">
        <v>33</v>
      </c>
      <c r="Y1378" t="s">
        <v>52</v>
      </c>
      <c r="Z1378">
        <v>13.22</v>
      </c>
      <c r="AA1378">
        <v>3</v>
      </c>
    </row>
    <row r="1379" spans="1:27" x14ac:dyDescent="0.3">
      <c r="A1379" t="s">
        <v>4184</v>
      </c>
      <c r="B1379" s="1">
        <v>45387</v>
      </c>
      <c r="C1379" s="1" t="str">
        <f>TEXT(raw_data[[#This Row],[Order_Date]], "mmm")</f>
        <v>Apr</v>
      </c>
      <c r="D1379" s="1">
        <v>45395</v>
      </c>
      <c r="E1379" s="6">
        <f>raw_data[[#This Row],[Ship_Date]]-raw_data[[#This Row],[Order_Date]]</f>
        <v>8</v>
      </c>
      <c r="F1379" s="6" t="str">
        <f>IF(raw_data[[#This Row],[Delivery_Days]] &lt;= 5, "On Time", "Late")</f>
        <v>Late</v>
      </c>
      <c r="G1379" t="s">
        <v>4185</v>
      </c>
      <c r="H1379" t="s">
        <v>4186</v>
      </c>
      <c r="I1379" t="s">
        <v>62</v>
      </c>
      <c r="J1379" t="s">
        <v>94</v>
      </c>
      <c r="K1379" t="s">
        <v>28</v>
      </c>
      <c r="L1379" t="s">
        <v>29</v>
      </c>
      <c r="M1379" t="s">
        <v>137</v>
      </c>
      <c r="N1379" t="s">
        <v>49</v>
      </c>
      <c r="O1379" t="s">
        <v>71</v>
      </c>
      <c r="P1379">
        <v>8</v>
      </c>
      <c r="Q1379">
        <v>1849.75</v>
      </c>
      <c r="R1379">
        <v>15</v>
      </c>
      <c r="S1379">
        <v>12578.3</v>
      </c>
      <c r="T1379">
        <v>1153.6400000000001</v>
      </c>
      <c r="U1379">
        <v>4733.55</v>
      </c>
      <c r="V1379" s="10">
        <f>(raw_data[[#This Row],[Profit]] / (raw_data[[#This Row],[Unit_Price]]* raw_data[[#This Row],[Quantity_Sold]]))</f>
        <v>0.3198776861738073</v>
      </c>
      <c r="W1379">
        <v>138</v>
      </c>
      <c r="X1379" t="s">
        <v>51</v>
      </c>
      <c r="Y1379" t="s">
        <v>52</v>
      </c>
      <c r="Z1379">
        <v>21.16</v>
      </c>
      <c r="AA1379">
        <v>5</v>
      </c>
    </row>
    <row r="1380" spans="1:27" x14ac:dyDescent="0.3">
      <c r="A1380" t="s">
        <v>4187</v>
      </c>
      <c r="B1380" s="1">
        <v>45896</v>
      </c>
      <c r="C1380" s="1" t="str">
        <f>TEXT(raw_data[[#This Row],[Order_Date]], "mmm")</f>
        <v>Aug</v>
      </c>
      <c r="D1380" s="1">
        <v>45898</v>
      </c>
      <c r="E1380" s="6">
        <f>raw_data[[#This Row],[Ship_Date]]-raw_data[[#This Row],[Order_Date]]</f>
        <v>2</v>
      </c>
      <c r="F1380" s="6" t="str">
        <f>IF(raw_data[[#This Row],[Delivery_Days]] &lt;= 5, "On Time", "Late")</f>
        <v>On Time</v>
      </c>
      <c r="G1380" t="s">
        <v>4188</v>
      </c>
      <c r="H1380" t="s">
        <v>4189</v>
      </c>
      <c r="I1380" t="s">
        <v>62</v>
      </c>
      <c r="J1380" t="s">
        <v>94</v>
      </c>
      <c r="K1380" t="s">
        <v>28</v>
      </c>
      <c r="L1380" t="s">
        <v>29</v>
      </c>
      <c r="M1380" t="s">
        <v>48</v>
      </c>
      <c r="N1380" t="s">
        <v>49</v>
      </c>
      <c r="O1380" t="s">
        <v>71</v>
      </c>
      <c r="P1380">
        <v>2</v>
      </c>
      <c r="Q1380">
        <v>122.26</v>
      </c>
      <c r="R1380">
        <v>0</v>
      </c>
      <c r="S1380">
        <v>244.52</v>
      </c>
      <c r="T1380">
        <v>94.44</v>
      </c>
      <c r="U1380">
        <v>55.64</v>
      </c>
      <c r="V1380" s="10">
        <f>(raw_data[[#This Row],[Profit]] / (raw_data[[#This Row],[Unit_Price]]* raw_data[[#This Row],[Quantity_Sold]]))</f>
        <v>0.22754784884672011</v>
      </c>
      <c r="W1380">
        <v>412</v>
      </c>
      <c r="X1380" t="s">
        <v>51</v>
      </c>
      <c r="Y1380" t="s">
        <v>52</v>
      </c>
      <c r="Z1380">
        <v>44.64</v>
      </c>
      <c r="AA1380">
        <v>3</v>
      </c>
    </row>
    <row r="1381" spans="1:27" x14ac:dyDescent="0.3">
      <c r="A1381" t="s">
        <v>4190</v>
      </c>
      <c r="B1381" s="1">
        <v>45767</v>
      </c>
      <c r="C1381" s="1" t="str">
        <f>TEXT(raw_data[[#This Row],[Order_Date]], "mmm")</f>
        <v>Apr</v>
      </c>
      <c r="D1381" s="1">
        <v>45775</v>
      </c>
      <c r="E1381" s="6">
        <f>raw_data[[#This Row],[Ship_Date]]-raw_data[[#This Row],[Order_Date]]</f>
        <v>8</v>
      </c>
      <c r="F1381" s="6" t="str">
        <f>IF(raw_data[[#This Row],[Delivery_Days]] &lt;= 5, "On Time", "Late")</f>
        <v>Late</v>
      </c>
      <c r="G1381" t="s">
        <v>4191</v>
      </c>
      <c r="H1381" t="s">
        <v>4192</v>
      </c>
      <c r="I1381" t="s">
        <v>47</v>
      </c>
      <c r="J1381" t="s">
        <v>68</v>
      </c>
      <c r="K1381" t="s">
        <v>57</v>
      </c>
      <c r="L1381" t="s">
        <v>69</v>
      </c>
      <c r="M1381" t="s">
        <v>150</v>
      </c>
      <c r="N1381" t="s">
        <v>49</v>
      </c>
      <c r="O1381" t="s">
        <v>32</v>
      </c>
      <c r="P1381">
        <v>9</v>
      </c>
      <c r="Q1381">
        <v>1134.21</v>
      </c>
      <c r="R1381">
        <v>15</v>
      </c>
      <c r="S1381">
        <v>8676.7099999999991</v>
      </c>
      <c r="T1381">
        <v>723.71</v>
      </c>
      <c r="U1381">
        <v>3140.32</v>
      </c>
      <c r="V1381" s="10">
        <f>(raw_data[[#This Row],[Profit]] / (raw_data[[#This Row],[Unit_Price]]* raw_data[[#This Row],[Quantity_Sold]]))</f>
        <v>0.30763654388908973</v>
      </c>
      <c r="W1381">
        <v>256</v>
      </c>
      <c r="X1381" t="s">
        <v>51</v>
      </c>
      <c r="Y1381" t="s">
        <v>79</v>
      </c>
      <c r="Z1381">
        <v>25.53</v>
      </c>
      <c r="AA1381">
        <v>1</v>
      </c>
    </row>
    <row r="1382" spans="1:27" x14ac:dyDescent="0.3">
      <c r="A1382" t="s">
        <v>4193</v>
      </c>
      <c r="B1382" s="1">
        <v>45726</v>
      </c>
      <c r="C1382" s="1" t="str">
        <f>TEXT(raw_data[[#This Row],[Order_Date]], "mmm")</f>
        <v>Mar</v>
      </c>
      <c r="D1382" s="1">
        <v>45734</v>
      </c>
      <c r="E1382" s="6">
        <f>raw_data[[#This Row],[Ship_Date]]-raw_data[[#This Row],[Order_Date]]</f>
        <v>8</v>
      </c>
      <c r="F1382" s="6" t="str">
        <f>IF(raw_data[[#This Row],[Delivery_Days]] &lt;= 5, "On Time", "Late")</f>
        <v>Late</v>
      </c>
      <c r="G1382" t="s">
        <v>4194</v>
      </c>
      <c r="H1382" t="s">
        <v>4195</v>
      </c>
      <c r="I1382" t="s">
        <v>62</v>
      </c>
      <c r="J1382" t="s">
        <v>56</v>
      </c>
      <c r="K1382" t="s">
        <v>57</v>
      </c>
      <c r="L1382" t="s">
        <v>75</v>
      </c>
      <c r="M1382" t="s">
        <v>42</v>
      </c>
      <c r="N1382" t="s">
        <v>49</v>
      </c>
      <c r="O1382" t="s">
        <v>32</v>
      </c>
      <c r="P1382">
        <v>10</v>
      </c>
      <c r="Q1382">
        <v>1954.02</v>
      </c>
      <c r="R1382">
        <v>0</v>
      </c>
      <c r="S1382">
        <v>19540.2</v>
      </c>
      <c r="T1382">
        <v>1507.66</v>
      </c>
      <c r="U1382">
        <v>4463.6000000000004</v>
      </c>
      <c r="V1382" s="10">
        <f>(raw_data[[#This Row],[Profit]] / (raw_data[[#This Row],[Unit_Price]]* raw_data[[#This Row],[Quantity_Sold]]))</f>
        <v>0.22843164348369005</v>
      </c>
      <c r="W1382">
        <v>223</v>
      </c>
      <c r="X1382" t="s">
        <v>51</v>
      </c>
      <c r="Y1382" t="s">
        <v>34</v>
      </c>
      <c r="Z1382">
        <v>7.27</v>
      </c>
      <c r="AA1382">
        <v>5</v>
      </c>
    </row>
    <row r="1383" spans="1:27" x14ac:dyDescent="0.3">
      <c r="A1383" t="s">
        <v>4196</v>
      </c>
      <c r="B1383" s="1">
        <v>45680</v>
      </c>
      <c r="C1383" s="1" t="str">
        <f>TEXT(raw_data[[#This Row],[Order_Date]], "mmm")</f>
        <v>Jan</v>
      </c>
      <c r="D1383" s="1">
        <v>45684</v>
      </c>
      <c r="E1383" s="6">
        <f>raw_data[[#This Row],[Ship_Date]]-raw_data[[#This Row],[Order_Date]]</f>
        <v>4</v>
      </c>
      <c r="F1383" s="6" t="str">
        <f>IF(raw_data[[#This Row],[Delivery_Days]] &lt;= 5, "On Time", "Late")</f>
        <v>On Time</v>
      </c>
      <c r="G1383" t="s">
        <v>4197</v>
      </c>
      <c r="H1383" t="s">
        <v>4198</v>
      </c>
      <c r="I1383" t="s">
        <v>62</v>
      </c>
      <c r="J1383" t="s">
        <v>56</v>
      </c>
      <c r="K1383" t="s">
        <v>57</v>
      </c>
      <c r="L1383" t="s">
        <v>75</v>
      </c>
      <c r="M1383" t="s">
        <v>64</v>
      </c>
      <c r="N1383" t="s">
        <v>31</v>
      </c>
      <c r="O1383" t="s">
        <v>83</v>
      </c>
      <c r="P1383">
        <v>3</v>
      </c>
      <c r="Q1383">
        <v>1925.8</v>
      </c>
      <c r="R1383">
        <v>5</v>
      </c>
      <c r="S1383">
        <v>5488.53</v>
      </c>
      <c r="T1383">
        <v>1609.25</v>
      </c>
      <c r="U1383">
        <v>902.17</v>
      </c>
      <c r="V1383" s="10">
        <f>(raw_data[[#This Row],[Profit]] / (raw_data[[#This Row],[Unit_Price]]* raw_data[[#This Row],[Quantity_Sold]]))</f>
        <v>0.15615501782808877</v>
      </c>
      <c r="W1383">
        <v>223</v>
      </c>
      <c r="X1383" t="s">
        <v>51</v>
      </c>
      <c r="Y1383" t="s">
        <v>79</v>
      </c>
      <c r="Z1383">
        <v>47.5</v>
      </c>
      <c r="AA1383">
        <v>1</v>
      </c>
    </row>
    <row r="1384" spans="1:27" x14ac:dyDescent="0.3">
      <c r="A1384" t="s">
        <v>4199</v>
      </c>
      <c r="B1384" s="1">
        <v>45563</v>
      </c>
      <c r="C1384" s="1" t="str">
        <f>TEXT(raw_data[[#This Row],[Order_Date]], "mmm")</f>
        <v>Sep</v>
      </c>
      <c r="D1384" s="1">
        <v>45570</v>
      </c>
      <c r="E1384" s="6">
        <f>raw_data[[#This Row],[Ship_Date]]-raw_data[[#This Row],[Order_Date]]</f>
        <v>7</v>
      </c>
      <c r="F1384" s="6" t="str">
        <f>IF(raw_data[[#This Row],[Delivery_Days]] &lt;= 5, "On Time", "Late")</f>
        <v>Late</v>
      </c>
      <c r="G1384" t="s">
        <v>4200</v>
      </c>
      <c r="H1384" t="s">
        <v>4201</v>
      </c>
      <c r="I1384" t="s">
        <v>38</v>
      </c>
      <c r="J1384" t="s">
        <v>90</v>
      </c>
      <c r="K1384" t="s">
        <v>40</v>
      </c>
      <c r="L1384" t="s">
        <v>29</v>
      </c>
      <c r="M1384" t="s">
        <v>137</v>
      </c>
      <c r="N1384" t="s">
        <v>49</v>
      </c>
      <c r="O1384" t="s">
        <v>32</v>
      </c>
      <c r="P1384">
        <v>9</v>
      </c>
      <c r="Q1384">
        <v>1169.46</v>
      </c>
      <c r="R1384">
        <v>15</v>
      </c>
      <c r="S1384">
        <v>8946.3700000000008</v>
      </c>
      <c r="T1384">
        <v>813.44</v>
      </c>
      <c r="U1384">
        <v>2723.55</v>
      </c>
      <c r="V1384" s="10">
        <f>(raw_data[[#This Row],[Profit]] / (raw_data[[#This Row],[Unit_Price]]* raw_data[[#This Row],[Quantity_Sold]]))</f>
        <v>0.25876615417942189</v>
      </c>
      <c r="W1384">
        <v>86</v>
      </c>
      <c r="X1384" t="s">
        <v>33</v>
      </c>
      <c r="Y1384" t="s">
        <v>34</v>
      </c>
      <c r="Z1384">
        <v>13.97</v>
      </c>
      <c r="AA1384">
        <v>4</v>
      </c>
    </row>
    <row r="1385" spans="1:27" x14ac:dyDescent="0.3">
      <c r="A1385" t="s">
        <v>4202</v>
      </c>
      <c r="B1385" s="1">
        <v>45763</v>
      </c>
      <c r="C1385" s="1" t="str">
        <f>TEXT(raw_data[[#This Row],[Order_Date]], "mmm")</f>
        <v>Apr</v>
      </c>
      <c r="D1385" s="1">
        <v>45764</v>
      </c>
      <c r="E1385" s="6">
        <f>raw_data[[#This Row],[Ship_Date]]-raw_data[[#This Row],[Order_Date]]</f>
        <v>1</v>
      </c>
      <c r="F1385" s="6" t="str">
        <f>IF(raw_data[[#This Row],[Delivery_Days]] &lt;= 5, "On Time", "Late")</f>
        <v>On Time</v>
      </c>
      <c r="G1385" t="s">
        <v>4203</v>
      </c>
      <c r="H1385" t="s">
        <v>4204</v>
      </c>
      <c r="I1385" t="s">
        <v>26</v>
      </c>
      <c r="J1385" t="s">
        <v>90</v>
      </c>
      <c r="K1385" t="s">
        <v>40</v>
      </c>
      <c r="L1385" t="s">
        <v>29</v>
      </c>
      <c r="M1385" t="s">
        <v>117</v>
      </c>
      <c r="N1385" t="s">
        <v>49</v>
      </c>
      <c r="O1385" t="s">
        <v>32</v>
      </c>
      <c r="P1385">
        <v>1</v>
      </c>
      <c r="Q1385">
        <v>1810.19</v>
      </c>
      <c r="R1385">
        <v>5</v>
      </c>
      <c r="S1385">
        <v>1719.68</v>
      </c>
      <c r="T1385">
        <v>1499.58</v>
      </c>
      <c r="U1385">
        <v>295.08</v>
      </c>
      <c r="V1385" s="10">
        <f>(raw_data[[#This Row],[Profit]] / (raw_data[[#This Row],[Unit_Price]]* raw_data[[#This Row],[Quantity_Sold]]))</f>
        <v>0.16301051270861069</v>
      </c>
      <c r="W1385">
        <v>280</v>
      </c>
      <c r="X1385" t="s">
        <v>51</v>
      </c>
      <c r="Y1385" t="s">
        <v>34</v>
      </c>
      <c r="Z1385">
        <v>40.700000000000003</v>
      </c>
      <c r="AA1385">
        <v>4</v>
      </c>
    </row>
    <row r="1386" spans="1:27" x14ac:dyDescent="0.3">
      <c r="A1386" t="s">
        <v>4205</v>
      </c>
      <c r="B1386" s="1">
        <v>45424</v>
      </c>
      <c r="C1386" s="1" t="str">
        <f>TEXT(raw_data[[#This Row],[Order_Date]], "mmm")</f>
        <v>May</v>
      </c>
      <c r="D1386" s="1">
        <v>45434</v>
      </c>
      <c r="E1386" s="6">
        <f>raw_data[[#This Row],[Ship_Date]]-raw_data[[#This Row],[Order_Date]]</f>
        <v>10</v>
      </c>
      <c r="F1386" s="6" t="str">
        <f>IF(raw_data[[#This Row],[Delivery_Days]] &lt;= 5, "On Time", "Late")</f>
        <v>Late</v>
      </c>
      <c r="G1386" t="s">
        <v>4206</v>
      </c>
      <c r="H1386" t="s">
        <v>4207</v>
      </c>
      <c r="I1386" t="s">
        <v>26</v>
      </c>
      <c r="J1386" t="s">
        <v>98</v>
      </c>
      <c r="K1386" t="s">
        <v>40</v>
      </c>
      <c r="L1386" t="s">
        <v>41</v>
      </c>
      <c r="M1386" t="s">
        <v>64</v>
      </c>
      <c r="N1386" t="s">
        <v>49</v>
      </c>
      <c r="O1386" t="s">
        <v>43</v>
      </c>
      <c r="P1386">
        <v>1</v>
      </c>
      <c r="Q1386">
        <v>266.89999999999998</v>
      </c>
      <c r="R1386">
        <v>0</v>
      </c>
      <c r="S1386">
        <v>266.89999999999998</v>
      </c>
      <c r="T1386">
        <v>201.47</v>
      </c>
      <c r="U1386">
        <v>65.430000000000007</v>
      </c>
      <c r="V1386" s="10">
        <f>(raw_data[[#This Row],[Profit]] / (raw_data[[#This Row],[Unit_Price]]* raw_data[[#This Row],[Quantity_Sold]]))</f>
        <v>0.2451479955039341</v>
      </c>
      <c r="W1386">
        <v>60</v>
      </c>
      <c r="X1386" t="s">
        <v>51</v>
      </c>
      <c r="Y1386" t="s">
        <v>34</v>
      </c>
      <c r="Z1386">
        <v>6.04</v>
      </c>
      <c r="AA1386">
        <v>1</v>
      </c>
    </row>
    <row r="1387" spans="1:27" x14ac:dyDescent="0.3">
      <c r="A1387" t="s">
        <v>4208</v>
      </c>
      <c r="B1387" s="1">
        <v>45519</v>
      </c>
      <c r="C1387" s="1" t="str">
        <f>TEXT(raw_data[[#This Row],[Order_Date]], "mmm")</f>
        <v>Aug</v>
      </c>
      <c r="D1387" s="1">
        <v>45529</v>
      </c>
      <c r="E1387" s="6">
        <f>raw_data[[#This Row],[Ship_Date]]-raw_data[[#This Row],[Order_Date]]</f>
        <v>10</v>
      </c>
      <c r="F1387" s="6" t="str">
        <f>IF(raw_data[[#This Row],[Delivery_Days]] &lt;= 5, "On Time", "Late")</f>
        <v>Late</v>
      </c>
      <c r="G1387" t="s">
        <v>4209</v>
      </c>
      <c r="H1387" t="s">
        <v>4210</v>
      </c>
      <c r="I1387" t="s">
        <v>47</v>
      </c>
      <c r="J1387" t="s">
        <v>68</v>
      </c>
      <c r="K1387" t="s">
        <v>57</v>
      </c>
      <c r="L1387" t="s">
        <v>41</v>
      </c>
      <c r="M1387" t="s">
        <v>137</v>
      </c>
      <c r="N1387" t="s">
        <v>49</v>
      </c>
      <c r="O1387" t="s">
        <v>50</v>
      </c>
      <c r="P1387">
        <v>8</v>
      </c>
      <c r="Q1387">
        <v>320.77999999999997</v>
      </c>
      <c r="R1387">
        <v>5</v>
      </c>
      <c r="S1387">
        <v>2437.9299999999998</v>
      </c>
      <c r="T1387">
        <v>282.33</v>
      </c>
      <c r="U1387">
        <v>292.22000000000003</v>
      </c>
      <c r="V1387" s="10">
        <f>(raw_data[[#This Row],[Profit]] / (raw_data[[#This Row],[Unit_Price]]* raw_data[[#This Row],[Quantity_Sold]]))</f>
        <v>0.11387087723673547</v>
      </c>
      <c r="W1387">
        <v>4</v>
      </c>
      <c r="X1387" t="s">
        <v>51</v>
      </c>
      <c r="Y1387" t="s">
        <v>79</v>
      </c>
      <c r="Z1387">
        <v>29.45</v>
      </c>
      <c r="AA1387">
        <v>1</v>
      </c>
    </row>
    <row r="1388" spans="1:27" x14ac:dyDescent="0.3">
      <c r="A1388" t="s">
        <v>4211</v>
      </c>
      <c r="B1388" s="1">
        <v>45563</v>
      </c>
      <c r="C1388" s="1" t="str">
        <f>TEXT(raw_data[[#This Row],[Order_Date]], "mmm")</f>
        <v>Sep</v>
      </c>
      <c r="D1388" s="1">
        <v>45573</v>
      </c>
      <c r="E1388" s="6">
        <f>raw_data[[#This Row],[Ship_Date]]-raw_data[[#This Row],[Order_Date]]</f>
        <v>10</v>
      </c>
      <c r="F1388" s="6" t="str">
        <f>IF(raw_data[[#This Row],[Delivery_Days]] &lt;= 5, "On Time", "Late")</f>
        <v>Late</v>
      </c>
      <c r="G1388" t="s">
        <v>4212</v>
      </c>
      <c r="H1388" t="s">
        <v>4213</v>
      </c>
      <c r="I1388" t="s">
        <v>62</v>
      </c>
      <c r="J1388" t="s">
        <v>68</v>
      </c>
      <c r="K1388" t="s">
        <v>57</v>
      </c>
      <c r="L1388" t="s">
        <v>75</v>
      </c>
      <c r="M1388" t="s">
        <v>30</v>
      </c>
      <c r="N1388" t="s">
        <v>49</v>
      </c>
      <c r="O1388" t="s">
        <v>71</v>
      </c>
      <c r="P1388">
        <v>1</v>
      </c>
      <c r="Q1388">
        <v>807.59</v>
      </c>
      <c r="R1388">
        <v>0</v>
      </c>
      <c r="S1388">
        <v>807.59</v>
      </c>
      <c r="T1388">
        <v>490.14</v>
      </c>
      <c r="U1388">
        <v>317.45</v>
      </c>
      <c r="V1388" s="10">
        <f>(raw_data[[#This Row],[Profit]] / (raw_data[[#This Row],[Unit_Price]]* raw_data[[#This Row],[Quantity_Sold]]))</f>
        <v>0.39308312386235589</v>
      </c>
      <c r="W1388">
        <v>222</v>
      </c>
      <c r="X1388" t="s">
        <v>33</v>
      </c>
      <c r="Y1388" t="s">
        <v>34</v>
      </c>
      <c r="Z1388">
        <v>37.54</v>
      </c>
      <c r="AA1388">
        <v>2</v>
      </c>
    </row>
    <row r="1389" spans="1:27" x14ac:dyDescent="0.3">
      <c r="A1389" t="s">
        <v>4214</v>
      </c>
      <c r="B1389" s="1">
        <v>45472</v>
      </c>
      <c r="C1389" s="1" t="str">
        <f>TEXT(raw_data[[#This Row],[Order_Date]], "mmm")</f>
        <v>Jun</v>
      </c>
      <c r="D1389" s="1">
        <v>45482</v>
      </c>
      <c r="E1389" s="6">
        <f>raw_data[[#This Row],[Ship_Date]]-raw_data[[#This Row],[Order_Date]]</f>
        <v>10</v>
      </c>
      <c r="F1389" s="6" t="str">
        <f>IF(raw_data[[#This Row],[Delivery_Days]] &lt;= 5, "On Time", "Late")</f>
        <v>Late</v>
      </c>
      <c r="G1389" t="s">
        <v>4215</v>
      </c>
      <c r="H1389" t="s">
        <v>4216</v>
      </c>
      <c r="I1389" t="s">
        <v>62</v>
      </c>
      <c r="J1389" t="s">
        <v>98</v>
      </c>
      <c r="K1389" t="s">
        <v>40</v>
      </c>
      <c r="L1389" t="s">
        <v>29</v>
      </c>
      <c r="M1389" t="s">
        <v>70</v>
      </c>
      <c r="N1389" t="s">
        <v>31</v>
      </c>
      <c r="O1389" t="s">
        <v>43</v>
      </c>
      <c r="P1389">
        <v>2</v>
      </c>
      <c r="Q1389">
        <v>1070.6099999999999</v>
      </c>
      <c r="R1389">
        <v>10</v>
      </c>
      <c r="S1389">
        <v>1927.1</v>
      </c>
      <c r="T1389">
        <v>672.06</v>
      </c>
      <c r="U1389">
        <v>717.39</v>
      </c>
      <c r="V1389" s="10">
        <f>(raw_data[[#This Row],[Profit]] / (raw_data[[#This Row],[Unit_Price]]* raw_data[[#This Row],[Quantity_Sold]]))</f>
        <v>0.33503796900832239</v>
      </c>
      <c r="W1389">
        <v>256</v>
      </c>
      <c r="X1389" t="s">
        <v>33</v>
      </c>
      <c r="Y1389" t="s">
        <v>52</v>
      </c>
      <c r="Z1389">
        <v>48.33</v>
      </c>
      <c r="AA1389">
        <v>3</v>
      </c>
    </row>
    <row r="1390" spans="1:27" x14ac:dyDescent="0.3">
      <c r="A1390" t="s">
        <v>4217</v>
      </c>
      <c r="B1390" s="1">
        <v>45489</v>
      </c>
      <c r="C1390" s="1" t="str">
        <f>TEXT(raw_data[[#This Row],[Order_Date]], "mmm")</f>
        <v>Jul</v>
      </c>
      <c r="D1390" s="1">
        <v>45495</v>
      </c>
      <c r="E1390" s="6">
        <f>raw_data[[#This Row],[Ship_Date]]-raw_data[[#This Row],[Order_Date]]</f>
        <v>6</v>
      </c>
      <c r="F1390" s="6" t="str">
        <f>IF(raw_data[[#This Row],[Delivery_Days]] &lt;= 5, "On Time", "Late")</f>
        <v>Late</v>
      </c>
      <c r="G1390" t="s">
        <v>4218</v>
      </c>
      <c r="H1390" t="s">
        <v>4219</v>
      </c>
      <c r="I1390" t="s">
        <v>38</v>
      </c>
      <c r="J1390" t="s">
        <v>90</v>
      </c>
      <c r="K1390" t="s">
        <v>40</v>
      </c>
      <c r="L1390" t="s">
        <v>29</v>
      </c>
      <c r="M1390" t="s">
        <v>137</v>
      </c>
      <c r="N1390" t="s">
        <v>31</v>
      </c>
      <c r="O1390" t="s">
        <v>50</v>
      </c>
      <c r="P1390">
        <v>1</v>
      </c>
      <c r="Q1390">
        <v>1290.05</v>
      </c>
      <c r="R1390">
        <v>0</v>
      </c>
      <c r="S1390">
        <v>1290.05</v>
      </c>
      <c r="T1390">
        <v>914.52</v>
      </c>
      <c r="U1390">
        <v>375.53</v>
      </c>
      <c r="V1390" s="10">
        <f>(raw_data[[#This Row],[Profit]] / (raw_data[[#This Row],[Unit_Price]]* raw_data[[#This Row],[Quantity_Sold]]))</f>
        <v>0.29109724429285688</v>
      </c>
      <c r="W1390">
        <v>210</v>
      </c>
      <c r="X1390" t="s">
        <v>33</v>
      </c>
      <c r="Y1390" t="s">
        <v>79</v>
      </c>
      <c r="Z1390">
        <v>19.47</v>
      </c>
      <c r="AA1390">
        <v>5</v>
      </c>
    </row>
    <row r="1391" spans="1:27" x14ac:dyDescent="0.3">
      <c r="A1391" t="s">
        <v>4220</v>
      </c>
      <c r="B1391" s="1">
        <v>45632</v>
      </c>
      <c r="C1391" s="1" t="str">
        <f>TEXT(raw_data[[#This Row],[Order_Date]], "mmm")</f>
        <v>Dec</v>
      </c>
      <c r="D1391" s="1">
        <v>45635</v>
      </c>
      <c r="E1391" s="6">
        <f>raw_data[[#This Row],[Ship_Date]]-raw_data[[#This Row],[Order_Date]]</f>
        <v>3</v>
      </c>
      <c r="F1391" s="6" t="str">
        <f>IF(raw_data[[#This Row],[Delivery_Days]] &lt;= 5, "On Time", "Late")</f>
        <v>On Time</v>
      </c>
      <c r="G1391" t="s">
        <v>4221</v>
      </c>
      <c r="H1391" t="s">
        <v>4222</v>
      </c>
      <c r="I1391" t="s">
        <v>26</v>
      </c>
      <c r="J1391" t="s">
        <v>63</v>
      </c>
      <c r="K1391" t="s">
        <v>28</v>
      </c>
      <c r="L1391" t="s">
        <v>69</v>
      </c>
      <c r="M1391" t="s">
        <v>64</v>
      </c>
      <c r="N1391" t="s">
        <v>49</v>
      </c>
      <c r="O1391" t="s">
        <v>32</v>
      </c>
      <c r="P1391">
        <v>5</v>
      </c>
      <c r="Q1391">
        <v>1786.61</v>
      </c>
      <c r="R1391">
        <v>15</v>
      </c>
      <c r="S1391">
        <v>7593.09</v>
      </c>
      <c r="T1391">
        <v>1303.48</v>
      </c>
      <c r="U1391">
        <v>2053.3000000000002</v>
      </c>
      <c r="V1391" s="10">
        <f>(raw_data[[#This Row],[Profit]] / (raw_data[[#This Row],[Unit_Price]]* raw_data[[#This Row],[Quantity_Sold]]))</f>
        <v>0.22985430508057161</v>
      </c>
      <c r="W1391">
        <v>281</v>
      </c>
      <c r="X1391" t="s">
        <v>33</v>
      </c>
      <c r="Y1391" t="s">
        <v>79</v>
      </c>
      <c r="Z1391">
        <v>44.66</v>
      </c>
      <c r="AA1391">
        <v>1</v>
      </c>
    </row>
    <row r="1392" spans="1:27" x14ac:dyDescent="0.3">
      <c r="A1392" t="s">
        <v>4223</v>
      </c>
      <c r="B1392" s="1">
        <v>45409</v>
      </c>
      <c r="C1392" s="1" t="str">
        <f>TEXT(raw_data[[#This Row],[Order_Date]], "mmm")</f>
        <v>Apr</v>
      </c>
      <c r="D1392" s="1">
        <v>45419</v>
      </c>
      <c r="E1392" s="6">
        <f>raw_data[[#This Row],[Ship_Date]]-raw_data[[#This Row],[Order_Date]]</f>
        <v>10</v>
      </c>
      <c r="F1392" s="6" t="str">
        <f>IF(raw_data[[#This Row],[Delivery_Days]] &lt;= 5, "On Time", "Late")</f>
        <v>Late</v>
      </c>
      <c r="G1392" t="s">
        <v>4224</v>
      </c>
      <c r="H1392" t="s">
        <v>4225</v>
      </c>
      <c r="I1392" t="s">
        <v>62</v>
      </c>
      <c r="J1392" t="s">
        <v>90</v>
      </c>
      <c r="K1392" t="s">
        <v>40</v>
      </c>
      <c r="L1392" t="s">
        <v>29</v>
      </c>
      <c r="M1392" t="s">
        <v>42</v>
      </c>
      <c r="N1392" t="s">
        <v>49</v>
      </c>
      <c r="O1392" t="s">
        <v>71</v>
      </c>
      <c r="P1392">
        <v>3</v>
      </c>
      <c r="Q1392">
        <v>346.8</v>
      </c>
      <c r="R1392">
        <v>5</v>
      </c>
      <c r="S1392">
        <v>988.38</v>
      </c>
      <c r="T1392">
        <v>261.49</v>
      </c>
      <c r="U1392">
        <v>243.13</v>
      </c>
      <c r="V1392" s="10">
        <f>(raw_data[[#This Row],[Profit]] / (raw_data[[#This Row],[Unit_Price]]* raw_data[[#This Row],[Quantity_Sold]]))</f>
        <v>0.23368896578239137</v>
      </c>
      <c r="W1392">
        <v>492</v>
      </c>
      <c r="X1392" t="s">
        <v>51</v>
      </c>
      <c r="Y1392" t="s">
        <v>34</v>
      </c>
      <c r="Z1392">
        <v>6.52</v>
      </c>
      <c r="AA1392">
        <v>3</v>
      </c>
    </row>
    <row r="1393" spans="1:27" x14ac:dyDescent="0.3">
      <c r="A1393" t="s">
        <v>4226</v>
      </c>
      <c r="B1393" s="1">
        <v>45337</v>
      </c>
      <c r="C1393" s="1" t="str">
        <f>TEXT(raw_data[[#This Row],[Order_Date]], "mmm")</f>
        <v>Feb</v>
      </c>
      <c r="D1393" s="1">
        <v>45343</v>
      </c>
      <c r="E1393" s="6">
        <f>raw_data[[#This Row],[Ship_Date]]-raw_data[[#This Row],[Order_Date]]</f>
        <v>6</v>
      </c>
      <c r="F1393" s="6" t="str">
        <f>IF(raw_data[[#This Row],[Delivery_Days]] &lt;= 5, "On Time", "Late")</f>
        <v>Late</v>
      </c>
      <c r="G1393" t="s">
        <v>4227</v>
      </c>
      <c r="H1393" t="s">
        <v>4228</v>
      </c>
      <c r="I1393" t="s">
        <v>38</v>
      </c>
      <c r="J1393" t="s">
        <v>27</v>
      </c>
      <c r="K1393" t="s">
        <v>28</v>
      </c>
      <c r="L1393" t="s">
        <v>75</v>
      </c>
      <c r="M1393" t="s">
        <v>30</v>
      </c>
      <c r="N1393" t="s">
        <v>31</v>
      </c>
      <c r="O1393" t="s">
        <v>43</v>
      </c>
      <c r="P1393">
        <v>3</v>
      </c>
      <c r="Q1393">
        <v>1393.21</v>
      </c>
      <c r="R1393">
        <v>15</v>
      </c>
      <c r="S1393">
        <v>3552.69</v>
      </c>
      <c r="T1393">
        <v>930.97</v>
      </c>
      <c r="U1393">
        <v>1178.71</v>
      </c>
      <c r="V1393" s="10">
        <f>(raw_data[[#This Row],[Profit]] / (raw_data[[#This Row],[Unit_Price]]* raw_data[[#This Row],[Quantity_Sold]]))</f>
        <v>0.28201300115081956</v>
      </c>
      <c r="W1393">
        <v>81</v>
      </c>
      <c r="X1393" t="s">
        <v>33</v>
      </c>
      <c r="Y1393" t="s">
        <v>79</v>
      </c>
      <c r="Z1393">
        <v>49.81</v>
      </c>
      <c r="AA1393">
        <v>1</v>
      </c>
    </row>
    <row r="1394" spans="1:27" x14ac:dyDescent="0.3">
      <c r="A1394" t="s">
        <v>4229</v>
      </c>
      <c r="B1394" s="1">
        <v>45509</v>
      </c>
      <c r="C1394" s="1" t="str">
        <f>TEXT(raw_data[[#This Row],[Order_Date]], "mmm")</f>
        <v>Aug</v>
      </c>
      <c r="D1394" s="1">
        <v>45518</v>
      </c>
      <c r="E1394" s="6">
        <f>raw_data[[#This Row],[Ship_Date]]-raw_data[[#This Row],[Order_Date]]</f>
        <v>9</v>
      </c>
      <c r="F1394" s="6" t="str">
        <f>IF(raw_data[[#This Row],[Delivery_Days]] &lt;= 5, "On Time", "Late")</f>
        <v>Late</v>
      </c>
      <c r="G1394" t="s">
        <v>4230</v>
      </c>
      <c r="H1394" t="s">
        <v>4231</v>
      </c>
      <c r="I1394" t="s">
        <v>62</v>
      </c>
      <c r="J1394" t="s">
        <v>39</v>
      </c>
      <c r="K1394" t="s">
        <v>40</v>
      </c>
      <c r="L1394" t="s">
        <v>69</v>
      </c>
      <c r="M1394" t="s">
        <v>70</v>
      </c>
      <c r="N1394" t="s">
        <v>49</v>
      </c>
      <c r="O1394" t="s">
        <v>83</v>
      </c>
      <c r="P1394">
        <v>2</v>
      </c>
      <c r="Q1394">
        <v>360.97</v>
      </c>
      <c r="R1394">
        <v>20</v>
      </c>
      <c r="S1394">
        <v>577.54999999999995</v>
      </c>
      <c r="T1394">
        <v>319.5</v>
      </c>
      <c r="U1394">
        <v>66.349999999999994</v>
      </c>
      <c r="V1394" s="10">
        <f>(raw_data[[#This Row],[Profit]] / (raw_data[[#This Row],[Unit_Price]]* raw_data[[#This Row],[Quantity_Sold]]))</f>
        <v>9.1905144471839756E-2</v>
      </c>
      <c r="W1394">
        <v>59</v>
      </c>
      <c r="X1394" t="s">
        <v>51</v>
      </c>
      <c r="Y1394" t="s">
        <v>34</v>
      </c>
      <c r="Z1394">
        <v>33.28</v>
      </c>
      <c r="AA1394">
        <v>3</v>
      </c>
    </row>
    <row r="1395" spans="1:27" x14ac:dyDescent="0.3">
      <c r="A1395" t="s">
        <v>4232</v>
      </c>
      <c r="B1395" s="1">
        <v>45808</v>
      </c>
      <c r="C1395" s="1" t="str">
        <f>TEXT(raw_data[[#This Row],[Order_Date]], "mmm")</f>
        <v>May</v>
      </c>
      <c r="D1395" s="1">
        <v>45809</v>
      </c>
      <c r="E1395" s="6">
        <f>raw_data[[#This Row],[Ship_Date]]-raw_data[[#This Row],[Order_Date]]</f>
        <v>1</v>
      </c>
      <c r="F1395" s="6" t="str">
        <f>IF(raw_data[[#This Row],[Delivery_Days]] &lt;= 5, "On Time", "Late")</f>
        <v>On Time</v>
      </c>
      <c r="G1395" t="s">
        <v>4233</v>
      </c>
      <c r="H1395" t="s">
        <v>4234</v>
      </c>
      <c r="I1395" t="s">
        <v>47</v>
      </c>
      <c r="J1395" t="s">
        <v>94</v>
      </c>
      <c r="K1395" t="s">
        <v>28</v>
      </c>
      <c r="L1395" t="s">
        <v>29</v>
      </c>
      <c r="M1395" t="s">
        <v>30</v>
      </c>
      <c r="N1395" t="s">
        <v>49</v>
      </c>
      <c r="O1395" t="s">
        <v>71</v>
      </c>
      <c r="P1395">
        <v>7</v>
      </c>
      <c r="Q1395">
        <v>1347.84</v>
      </c>
      <c r="R1395">
        <v>0</v>
      </c>
      <c r="S1395">
        <v>9434.8799999999992</v>
      </c>
      <c r="T1395">
        <v>1165.9000000000001</v>
      </c>
      <c r="U1395">
        <v>1273.58</v>
      </c>
      <c r="V1395" s="10">
        <f>(raw_data[[#This Row],[Profit]] / (raw_data[[#This Row],[Unit_Price]]* raw_data[[#This Row],[Quantity_Sold]]))</f>
        <v>0.13498634852801519</v>
      </c>
      <c r="W1395">
        <v>28</v>
      </c>
      <c r="X1395" t="s">
        <v>51</v>
      </c>
      <c r="Y1395" t="s">
        <v>79</v>
      </c>
      <c r="Z1395">
        <v>23.38</v>
      </c>
      <c r="AA1395">
        <v>1</v>
      </c>
    </row>
    <row r="1396" spans="1:27" x14ac:dyDescent="0.3">
      <c r="A1396" t="s">
        <v>4235</v>
      </c>
      <c r="B1396" s="1">
        <v>45519</v>
      </c>
      <c r="C1396" s="1" t="str">
        <f>TEXT(raw_data[[#This Row],[Order_Date]], "mmm")</f>
        <v>Aug</v>
      </c>
      <c r="D1396" s="1">
        <v>45521</v>
      </c>
      <c r="E1396" s="6">
        <f>raw_data[[#This Row],[Ship_Date]]-raw_data[[#This Row],[Order_Date]]</f>
        <v>2</v>
      </c>
      <c r="F1396" s="6" t="str">
        <f>IF(raw_data[[#This Row],[Delivery_Days]] &lt;= 5, "On Time", "Late")</f>
        <v>On Time</v>
      </c>
      <c r="G1396" t="s">
        <v>4236</v>
      </c>
      <c r="H1396" t="s">
        <v>4237</v>
      </c>
      <c r="I1396" t="s">
        <v>38</v>
      </c>
      <c r="J1396" t="s">
        <v>27</v>
      </c>
      <c r="K1396" t="s">
        <v>28</v>
      </c>
      <c r="L1396" t="s">
        <v>41</v>
      </c>
      <c r="M1396" t="s">
        <v>42</v>
      </c>
      <c r="N1396" t="s">
        <v>49</v>
      </c>
      <c r="O1396" t="s">
        <v>71</v>
      </c>
      <c r="P1396">
        <v>3</v>
      </c>
      <c r="Q1396">
        <v>522.49</v>
      </c>
      <c r="R1396">
        <v>15</v>
      </c>
      <c r="S1396">
        <v>1332.35</v>
      </c>
      <c r="T1396">
        <v>327.08</v>
      </c>
      <c r="U1396">
        <v>498.3</v>
      </c>
      <c r="V1396" s="10">
        <f>(raw_data[[#This Row],[Profit]] / (raw_data[[#This Row],[Unit_Price]]* raw_data[[#This Row],[Quantity_Sold]]))</f>
        <v>0.31790082106834583</v>
      </c>
      <c r="W1396">
        <v>290</v>
      </c>
      <c r="X1396" t="s">
        <v>51</v>
      </c>
      <c r="Y1396" t="s">
        <v>34</v>
      </c>
      <c r="Z1396">
        <v>20.79</v>
      </c>
      <c r="AA1396">
        <v>2</v>
      </c>
    </row>
    <row r="1397" spans="1:27" x14ac:dyDescent="0.3">
      <c r="A1397" t="s">
        <v>4238</v>
      </c>
      <c r="B1397" s="1">
        <v>45373</v>
      </c>
      <c r="C1397" s="1" t="str">
        <f>TEXT(raw_data[[#This Row],[Order_Date]], "mmm")</f>
        <v>Mar</v>
      </c>
      <c r="D1397" s="1">
        <v>45380</v>
      </c>
      <c r="E1397" s="6">
        <f>raw_data[[#This Row],[Ship_Date]]-raw_data[[#This Row],[Order_Date]]</f>
        <v>7</v>
      </c>
      <c r="F1397" s="6" t="str">
        <f>IF(raw_data[[#This Row],[Delivery_Days]] &lt;= 5, "On Time", "Late")</f>
        <v>Late</v>
      </c>
      <c r="G1397" t="s">
        <v>4239</v>
      </c>
      <c r="H1397" t="s">
        <v>4240</v>
      </c>
      <c r="I1397" t="s">
        <v>62</v>
      </c>
      <c r="J1397" t="s">
        <v>39</v>
      </c>
      <c r="K1397" t="s">
        <v>40</v>
      </c>
      <c r="L1397" t="s">
        <v>69</v>
      </c>
      <c r="M1397" t="s">
        <v>42</v>
      </c>
      <c r="N1397" t="s">
        <v>49</v>
      </c>
      <c r="O1397" t="s">
        <v>43</v>
      </c>
      <c r="P1397">
        <v>1</v>
      </c>
      <c r="Q1397">
        <v>1444.89</v>
      </c>
      <c r="R1397">
        <v>15</v>
      </c>
      <c r="S1397">
        <v>1228.1600000000001</v>
      </c>
      <c r="T1397">
        <v>1185.72</v>
      </c>
      <c r="U1397">
        <v>220.29</v>
      </c>
      <c r="V1397" s="10">
        <f>(raw_data[[#This Row],[Profit]] / (raw_data[[#This Row],[Unit_Price]]* raw_data[[#This Row],[Quantity_Sold]]))</f>
        <v>0.1524614330502668</v>
      </c>
      <c r="W1397">
        <v>159</v>
      </c>
      <c r="X1397" t="s">
        <v>51</v>
      </c>
      <c r="Y1397" t="s">
        <v>52</v>
      </c>
      <c r="Z1397">
        <v>7.07</v>
      </c>
      <c r="AA1397">
        <v>3</v>
      </c>
    </row>
    <row r="1398" spans="1:27" x14ac:dyDescent="0.3">
      <c r="A1398" t="s">
        <v>4241</v>
      </c>
      <c r="B1398" s="1">
        <v>45432</v>
      </c>
      <c r="C1398" s="1" t="str">
        <f>TEXT(raw_data[[#This Row],[Order_Date]], "mmm")</f>
        <v>May</v>
      </c>
      <c r="D1398" s="1">
        <v>45433</v>
      </c>
      <c r="E1398" s="6">
        <f>raw_data[[#This Row],[Ship_Date]]-raw_data[[#This Row],[Order_Date]]</f>
        <v>1</v>
      </c>
      <c r="F1398" s="6" t="str">
        <f>IF(raw_data[[#This Row],[Delivery_Days]] &lt;= 5, "On Time", "Late")</f>
        <v>On Time</v>
      </c>
      <c r="G1398" t="s">
        <v>4242</v>
      </c>
      <c r="H1398" t="s">
        <v>4243</v>
      </c>
      <c r="I1398" t="s">
        <v>26</v>
      </c>
      <c r="J1398" t="s">
        <v>90</v>
      </c>
      <c r="K1398" t="s">
        <v>40</v>
      </c>
      <c r="L1398" t="s">
        <v>41</v>
      </c>
      <c r="M1398" t="s">
        <v>150</v>
      </c>
      <c r="N1398" t="s">
        <v>49</v>
      </c>
      <c r="O1398" t="s">
        <v>43</v>
      </c>
      <c r="P1398">
        <v>4</v>
      </c>
      <c r="Q1398">
        <v>866.98</v>
      </c>
      <c r="R1398">
        <v>10</v>
      </c>
      <c r="S1398">
        <v>3121.13</v>
      </c>
      <c r="T1398">
        <v>619.76</v>
      </c>
      <c r="U1398">
        <v>889.99</v>
      </c>
      <c r="V1398" s="10">
        <f>(raw_data[[#This Row],[Profit]] / (raw_data[[#This Row],[Unit_Price]]* raw_data[[#This Row],[Quantity_Sold]]))</f>
        <v>0.25663510115573601</v>
      </c>
      <c r="W1398">
        <v>121</v>
      </c>
      <c r="X1398" t="s">
        <v>33</v>
      </c>
      <c r="Y1398" t="s">
        <v>79</v>
      </c>
      <c r="Z1398">
        <v>27.46</v>
      </c>
      <c r="AA1398">
        <v>2</v>
      </c>
    </row>
    <row r="1399" spans="1:27" x14ac:dyDescent="0.3">
      <c r="A1399" t="s">
        <v>4244</v>
      </c>
      <c r="B1399" s="1">
        <v>45505</v>
      </c>
      <c r="C1399" s="1" t="str">
        <f>TEXT(raw_data[[#This Row],[Order_Date]], "mmm")</f>
        <v>Aug</v>
      </c>
      <c r="D1399" s="1">
        <v>45507</v>
      </c>
      <c r="E1399" s="6">
        <f>raw_data[[#This Row],[Ship_Date]]-raw_data[[#This Row],[Order_Date]]</f>
        <v>2</v>
      </c>
      <c r="F1399" s="6" t="str">
        <f>IF(raw_data[[#This Row],[Delivery_Days]] &lt;= 5, "On Time", "Late")</f>
        <v>On Time</v>
      </c>
      <c r="G1399" t="s">
        <v>4245</v>
      </c>
      <c r="H1399" t="s">
        <v>4246</v>
      </c>
      <c r="I1399" t="s">
        <v>47</v>
      </c>
      <c r="J1399" t="s">
        <v>63</v>
      </c>
      <c r="K1399" t="s">
        <v>28</v>
      </c>
      <c r="L1399" t="s">
        <v>75</v>
      </c>
      <c r="M1399" t="s">
        <v>127</v>
      </c>
      <c r="N1399" t="s">
        <v>31</v>
      </c>
      <c r="O1399" t="s">
        <v>83</v>
      </c>
      <c r="P1399">
        <v>6</v>
      </c>
      <c r="Q1399">
        <v>555.97</v>
      </c>
      <c r="R1399">
        <v>20</v>
      </c>
      <c r="S1399">
        <v>2668.66</v>
      </c>
      <c r="T1399">
        <v>493.89</v>
      </c>
      <c r="U1399">
        <v>297.98</v>
      </c>
      <c r="V1399" s="10">
        <f>(raw_data[[#This Row],[Profit]] / (raw_data[[#This Row],[Unit_Price]]* raw_data[[#This Row],[Quantity_Sold]]))</f>
        <v>8.9327361788106074E-2</v>
      </c>
      <c r="W1399">
        <v>86</v>
      </c>
      <c r="X1399" t="s">
        <v>33</v>
      </c>
      <c r="Y1399" t="s">
        <v>79</v>
      </c>
      <c r="Z1399">
        <v>39.06</v>
      </c>
      <c r="AA1399">
        <v>2</v>
      </c>
    </row>
    <row r="1400" spans="1:27" x14ac:dyDescent="0.3">
      <c r="A1400" t="s">
        <v>4247</v>
      </c>
      <c r="B1400" s="1">
        <v>45586</v>
      </c>
      <c r="C1400" s="1" t="str">
        <f>TEXT(raw_data[[#This Row],[Order_Date]], "mmm")</f>
        <v>Oct</v>
      </c>
      <c r="D1400" s="1">
        <v>45593</v>
      </c>
      <c r="E1400" s="6">
        <f>raw_data[[#This Row],[Ship_Date]]-raw_data[[#This Row],[Order_Date]]</f>
        <v>7</v>
      </c>
      <c r="F1400" s="6" t="str">
        <f>IF(raw_data[[#This Row],[Delivery_Days]] &lt;= 5, "On Time", "Late")</f>
        <v>Late</v>
      </c>
      <c r="G1400" t="s">
        <v>4248</v>
      </c>
      <c r="H1400" t="s">
        <v>4249</v>
      </c>
      <c r="I1400" t="s">
        <v>47</v>
      </c>
      <c r="J1400" t="s">
        <v>98</v>
      </c>
      <c r="K1400" t="s">
        <v>40</v>
      </c>
      <c r="L1400" t="s">
        <v>41</v>
      </c>
      <c r="M1400" t="s">
        <v>48</v>
      </c>
      <c r="N1400" t="s">
        <v>31</v>
      </c>
      <c r="O1400" t="s">
        <v>50</v>
      </c>
      <c r="P1400">
        <v>1</v>
      </c>
      <c r="Q1400">
        <v>933.47</v>
      </c>
      <c r="R1400">
        <v>20</v>
      </c>
      <c r="S1400">
        <v>746.78</v>
      </c>
      <c r="T1400">
        <v>669.85</v>
      </c>
      <c r="U1400">
        <v>210.9</v>
      </c>
      <c r="V1400" s="10">
        <f>(raw_data[[#This Row],[Profit]] / (raw_data[[#This Row],[Unit_Price]]* raw_data[[#This Row],[Quantity_Sold]]))</f>
        <v>0.22593120293099939</v>
      </c>
      <c r="W1400">
        <v>487</v>
      </c>
      <c r="X1400" t="s">
        <v>33</v>
      </c>
      <c r="Y1400" t="s">
        <v>34</v>
      </c>
      <c r="Z1400">
        <v>17.420000000000002</v>
      </c>
      <c r="AA1400">
        <v>1</v>
      </c>
    </row>
    <row r="1401" spans="1:27" x14ac:dyDescent="0.3">
      <c r="A1401" t="s">
        <v>4250</v>
      </c>
      <c r="B1401" s="1">
        <v>45887</v>
      </c>
      <c r="C1401" s="1" t="str">
        <f>TEXT(raw_data[[#This Row],[Order_Date]], "mmm")</f>
        <v>Aug</v>
      </c>
      <c r="D1401" s="1">
        <v>45895</v>
      </c>
      <c r="E1401" s="6">
        <f>raw_data[[#This Row],[Ship_Date]]-raw_data[[#This Row],[Order_Date]]</f>
        <v>8</v>
      </c>
      <c r="F1401" s="6" t="str">
        <f>IF(raw_data[[#This Row],[Delivery_Days]] &lt;= 5, "On Time", "Late")</f>
        <v>Late</v>
      </c>
      <c r="G1401" t="s">
        <v>4251</v>
      </c>
      <c r="H1401" t="s">
        <v>4252</v>
      </c>
      <c r="I1401" t="s">
        <v>26</v>
      </c>
      <c r="J1401" t="s">
        <v>98</v>
      </c>
      <c r="K1401" t="s">
        <v>40</v>
      </c>
      <c r="L1401" t="s">
        <v>75</v>
      </c>
      <c r="M1401" t="s">
        <v>42</v>
      </c>
      <c r="N1401" t="s">
        <v>49</v>
      </c>
      <c r="O1401" t="s">
        <v>83</v>
      </c>
      <c r="P1401">
        <v>5</v>
      </c>
      <c r="Q1401">
        <v>911.9</v>
      </c>
      <c r="R1401">
        <v>20</v>
      </c>
      <c r="S1401">
        <v>3647.6</v>
      </c>
      <c r="T1401">
        <v>627.41999999999996</v>
      </c>
      <c r="U1401">
        <v>1137.92</v>
      </c>
      <c r="V1401" s="10">
        <f>(raw_data[[#This Row],[Profit]] / (raw_data[[#This Row],[Unit_Price]]* raw_data[[#This Row],[Quantity_Sold]]))</f>
        <v>0.24957122491501263</v>
      </c>
      <c r="W1401">
        <v>30</v>
      </c>
      <c r="X1401" t="s">
        <v>33</v>
      </c>
      <c r="Y1401" t="s">
        <v>79</v>
      </c>
      <c r="Z1401">
        <v>5.68</v>
      </c>
      <c r="AA1401">
        <v>4</v>
      </c>
    </row>
    <row r="1402" spans="1:27" x14ac:dyDescent="0.3">
      <c r="A1402" t="s">
        <v>4253</v>
      </c>
      <c r="B1402" s="1">
        <v>45806</v>
      </c>
      <c r="C1402" s="1" t="str">
        <f>TEXT(raw_data[[#This Row],[Order_Date]], "mmm")</f>
        <v>May</v>
      </c>
      <c r="D1402" s="1">
        <v>45812</v>
      </c>
      <c r="E1402" s="6">
        <f>raw_data[[#This Row],[Ship_Date]]-raw_data[[#This Row],[Order_Date]]</f>
        <v>6</v>
      </c>
      <c r="F1402" s="6" t="str">
        <f>IF(raw_data[[#This Row],[Delivery_Days]] &lt;= 5, "On Time", "Late")</f>
        <v>Late</v>
      </c>
      <c r="G1402" t="s">
        <v>4254</v>
      </c>
      <c r="H1402" t="s">
        <v>4255</v>
      </c>
      <c r="I1402" t="s">
        <v>62</v>
      </c>
      <c r="J1402" t="s">
        <v>27</v>
      </c>
      <c r="K1402" t="s">
        <v>28</v>
      </c>
      <c r="L1402" t="s">
        <v>69</v>
      </c>
      <c r="M1402" t="s">
        <v>42</v>
      </c>
      <c r="N1402" t="s">
        <v>49</v>
      </c>
      <c r="O1402" t="s">
        <v>43</v>
      </c>
      <c r="P1402">
        <v>5</v>
      </c>
      <c r="Q1402">
        <v>1152.97</v>
      </c>
      <c r="R1402">
        <v>5</v>
      </c>
      <c r="S1402">
        <v>5476.61</v>
      </c>
      <c r="T1402">
        <v>735.21</v>
      </c>
      <c r="U1402">
        <v>1984.36</v>
      </c>
      <c r="V1402" s="10">
        <f>(raw_data[[#This Row],[Profit]] / (raw_data[[#This Row],[Unit_Price]]* raw_data[[#This Row],[Quantity_Sold]]))</f>
        <v>0.34421710885799278</v>
      </c>
      <c r="W1402">
        <v>27</v>
      </c>
      <c r="X1402" t="s">
        <v>51</v>
      </c>
      <c r="Y1402" t="s">
        <v>52</v>
      </c>
      <c r="Z1402">
        <v>23.87</v>
      </c>
      <c r="AA1402">
        <v>4</v>
      </c>
    </row>
    <row r="1403" spans="1:27" x14ac:dyDescent="0.3">
      <c r="A1403" t="s">
        <v>4256</v>
      </c>
      <c r="B1403" s="1">
        <v>45655</v>
      </c>
      <c r="C1403" s="1" t="str">
        <f>TEXT(raw_data[[#This Row],[Order_Date]], "mmm")</f>
        <v>Dec</v>
      </c>
      <c r="D1403" s="1">
        <v>45661</v>
      </c>
      <c r="E1403" s="6">
        <f>raw_data[[#This Row],[Ship_Date]]-raw_data[[#This Row],[Order_Date]]</f>
        <v>6</v>
      </c>
      <c r="F1403" s="6" t="str">
        <f>IF(raw_data[[#This Row],[Delivery_Days]] &lt;= 5, "On Time", "Late")</f>
        <v>Late</v>
      </c>
      <c r="G1403" t="s">
        <v>4257</v>
      </c>
      <c r="H1403" t="s">
        <v>4258</v>
      </c>
      <c r="I1403" t="s">
        <v>38</v>
      </c>
      <c r="J1403" t="s">
        <v>90</v>
      </c>
      <c r="K1403" t="s">
        <v>40</v>
      </c>
      <c r="L1403" t="s">
        <v>29</v>
      </c>
      <c r="M1403" t="s">
        <v>127</v>
      </c>
      <c r="N1403" t="s">
        <v>31</v>
      </c>
      <c r="O1403" t="s">
        <v>43</v>
      </c>
      <c r="P1403">
        <v>7</v>
      </c>
      <c r="Q1403">
        <v>219.42</v>
      </c>
      <c r="R1403">
        <v>10</v>
      </c>
      <c r="S1403">
        <v>1382.35</v>
      </c>
      <c r="T1403">
        <v>171.45</v>
      </c>
      <c r="U1403">
        <v>302.20999999999998</v>
      </c>
      <c r="V1403" s="10">
        <f>(raw_data[[#This Row],[Profit]] / (raw_data[[#This Row],[Unit_Price]]* raw_data[[#This Row],[Quantity_Sold]]))</f>
        <v>0.19675898798130137</v>
      </c>
      <c r="W1403">
        <v>294</v>
      </c>
      <c r="X1403" t="s">
        <v>33</v>
      </c>
      <c r="Y1403" t="s">
        <v>34</v>
      </c>
      <c r="Z1403">
        <v>48.65</v>
      </c>
      <c r="AA1403">
        <v>3</v>
      </c>
    </row>
    <row r="1404" spans="1:27" x14ac:dyDescent="0.3">
      <c r="A1404" t="s">
        <v>4259</v>
      </c>
      <c r="B1404" s="1">
        <v>45722</v>
      </c>
      <c r="C1404" s="1" t="str">
        <f>TEXT(raw_data[[#This Row],[Order_Date]], "mmm")</f>
        <v>Mar</v>
      </c>
      <c r="D1404" s="1">
        <v>45731</v>
      </c>
      <c r="E1404" s="6">
        <f>raw_data[[#This Row],[Ship_Date]]-raw_data[[#This Row],[Order_Date]]</f>
        <v>9</v>
      </c>
      <c r="F1404" s="6" t="str">
        <f>IF(raw_data[[#This Row],[Delivery_Days]] &lt;= 5, "On Time", "Late")</f>
        <v>Late</v>
      </c>
      <c r="G1404" t="s">
        <v>4260</v>
      </c>
      <c r="H1404" t="s">
        <v>4261</v>
      </c>
      <c r="I1404" t="s">
        <v>26</v>
      </c>
      <c r="J1404" t="s">
        <v>63</v>
      </c>
      <c r="K1404" t="s">
        <v>28</v>
      </c>
      <c r="L1404" t="s">
        <v>29</v>
      </c>
      <c r="M1404" t="s">
        <v>70</v>
      </c>
      <c r="N1404" t="s">
        <v>49</v>
      </c>
      <c r="O1404" t="s">
        <v>50</v>
      </c>
      <c r="P1404">
        <v>10</v>
      </c>
      <c r="Q1404">
        <v>247.1</v>
      </c>
      <c r="R1404">
        <v>15</v>
      </c>
      <c r="S1404">
        <v>2100.35</v>
      </c>
      <c r="T1404">
        <v>205.64</v>
      </c>
      <c r="U1404">
        <v>352.41</v>
      </c>
      <c r="V1404" s="10">
        <f>(raw_data[[#This Row],[Profit]] / (raw_data[[#This Row],[Unit_Price]]* raw_data[[#This Row],[Quantity_Sold]]))</f>
        <v>0.14261837312828815</v>
      </c>
      <c r="W1404">
        <v>127</v>
      </c>
      <c r="X1404" t="s">
        <v>33</v>
      </c>
      <c r="Y1404" t="s">
        <v>52</v>
      </c>
      <c r="Z1404">
        <v>24.31</v>
      </c>
      <c r="AA1404">
        <v>3</v>
      </c>
    </row>
    <row r="1405" spans="1:27" x14ac:dyDescent="0.3">
      <c r="A1405" t="s">
        <v>4262</v>
      </c>
      <c r="B1405" s="1">
        <v>45546</v>
      </c>
      <c r="C1405" s="1" t="str">
        <f>TEXT(raw_data[[#This Row],[Order_Date]], "mmm")</f>
        <v>Sep</v>
      </c>
      <c r="D1405" s="1">
        <v>45548</v>
      </c>
      <c r="E1405" s="6">
        <f>raw_data[[#This Row],[Ship_Date]]-raw_data[[#This Row],[Order_Date]]</f>
        <v>2</v>
      </c>
      <c r="F1405" s="6" t="str">
        <f>IF(raw_data[[#This Row],[Delivery_Days]] &lt;= 5, "On Time", "Late")</f>
        <v>On Time</v>
      </c>
      <c r="G1405" t="s">
        <v>4263</v>
      </c>
      <c r="H1405" t="s">
        <v>4264</v>
      </c>
      <c r="I1405" t="s">
        <v>62</v>
      </c>
      <c r="J1405" t="s">
        <v>56</v>
      </c>
      <c r="K1405" t="s">
        <v>57</v>
      </c>
      <c r="L1405" t="s">
        <v>69</v>
      </c>
      <c r="M1405" t="s">
        <v>64</v>
      </c>
      <c r="N1405" t="s">
        <v>31</v>
      </c>
      <c r="O1405" t="s">
        <v>83</v>
      </c>
      <c r="P1405">
        <v>9</v>
      </c>
      <c r="Q1405">
        <v>1588.46</v>
      </c>
      <c r="R1405">
        <v>20</v>
      </c>
      <c r="S1405">
        <v>11436.91</v>
      </c>
      <c r="T1405">
        <v>1337.3</v>
      </c>
      <c r="U1405">
        <v>1808.35</v>
      </c>
      <c r="V1405" s="10">
        <f>(raw_data[[#This Row],[Profit]] / (raw_data[[#This Row],[Unit_Price]]* raw_data[[#This Row],[Quantity_Sold]]))</f>
        <v>0.12649218600265527</v>
      </c>
      <c r="W1405">
        <v>11</v>
      </c>
      <c r="X1405" t="s">
        <v>51</v>
      </c>
      <c r="Y1405" t="s">
        <v>79</v>
      </c>
      <c r="Z1405">
        <v>16.690000000000001</v>
      </c>
      <c r="AA1405">
        <v>1</v>
      </c>
    </row>
    <row r="1406" spans="1:27" x14ac:dyDescent="0.3">
      <c r="A1406" t="s">
        <v>4265</v>
      </c>
      <c r="B1406" s="1">
        <v>45304</v>
      </c>
      <c r="C1406" s="1" t="str">
        <f>TEXT(raw_data[[#This Row],[Order_Date]], "mmm")</f>
        <v>Jan</v>
      </c>
      <c r="D1406" s="1">
        <v>45310</v>
      </c>
      <c r="E1406" s="6">
        <f>raw_data[[#This Row],[Ship_Date]]-raw_data[[#This Row],[Order_Date]]</f>
        <v>6</v>
      </c>
      <c r="F1406" s="6" t="str">
        <f>IF(raw_data[[#This Row],[Delivery_Days]] &lt;= 5, "On Time", "Late")</f>
        <v>Late</v>
      </c>
      <c r="G1406" t="s">
        <v>4266</v>
      </c>
      <c r="H1406" t="s">
        <v>4267</v>
      </c>
      <c r="I1406" t="s">
        <v>62</v>
      </c>
      <c r="J1406" t="s">
        <v>94</v>
      </c>
      <c r="K1406" t="s">
        <v>28</v>
      </c>
      <c r="L1406" t="s">
        <v>29</v>
      </c>
      <c r="M1406" t="s">
        <v>70</v>
      </c>
      <c r="N1406" t="s">
        <v>49</v>
      </c>
      <c r="O1406" t="s">
        <v>43</v>
      </c>
      <c r="P1406">
        <v>3</v>
      </c>
      <c r="Q1406">
        <v>1986.28</v>
      </c>
      <c r="R1406">
        <v>0</v>
      </c>
      <c r="S1406">
        <v>5958.84</v>
      </c>
      <c r="T1406">
        <v>1287.7</v>
      </c>
      <c r="U1406">
        <v>2095.7399999999998</v>
      </c>
      <c r="V1406" s="10">
        <f>(raw_data[[#This Row],[Profit]] / (raw_data[[#This Row],[Unit_Price]]* raw_data[[#This Row],[Quantity_Sold]]))</f>
        <v>0.35170268038745789</v>
      </c>
      <c r="W1406">
        <v>42</v>
      </c>
      <c r="X1406" t="s">
        <v>33</v>
      </c>
      <c r="Y1406" t="s">
        <v>34</v>
      </c>
      <c r="Z1406">
        <v>43.84</v>
      </c>
      <c r="AA1406">
        <v>1</v>
      </c>
    </row>
    <row r="1407" spans="1:27" x14ac:dyDescent="0.3">
      <c r="A1407" t="s">
        <v>4268</v>
      </c>
      <c r="B1407" s="1">
        <v>45446</v>
      </c>
      <c r="C1407" s="1" t="str">
        <f>TEXT(raw_data[[#This Row],[Order_Date]], "mmm")</f>
        <v>Jun</v>
      </c>
      <c r="D1407" s="1">
        <v>45450</v>
      </c>
      <c r="E1407" s="6">
        <f>raw_data[[#This Row],[Ship_Date]]-raw_data[[#This Row],[Order_Date]]</f>
        <v>4</v>
      </c>
      <c r="F1407" s="6" t="str">
        <f>IF(raw_data[[#This Row],[Delivery_Days]] &lt;= 5, "On Time", "Late")</f>
        <v>On Time</v>
      </c>
      <c r="G1407" t="s">
        <v>4269</v>
      </c>
      <c r="H1407" t="s">
        <v>4270</v>
      </c>
      <c r="I1407" t="s">
        <v>47</v>
      </c>
      <c r="J1407" t="s">
        <v>68</v>
      </c>
      <c r="K1407" t="s">
        <v>57</v>
      </c>
      <c r="L1407" t="s">
        <v>29</v>
      </c>
      <c r="M1407" t="s">
        <v>30</v>
      </c>
      <c r="N1407" t="s">
        <v>49</v>
      </c>
      <c r="O1407" t="s">
        <v>32</v>
      </c>
      <c r="P1407">
        <v>9</v>
      </c>
      <c r="Q1407">
        <v>1242.04</v>
      </c>
      <c r="R1407">
        <v>15</v>
      </c>
      <c r="S1407">
        <v>9501.61</v>
      </c>
      <c r="T1407">
        <v>746.79</v>
      </c>
      <c r="U1407">
        <v>3788.66</v>
      </c>
      <c r="V1407" s="10">
        <f>(raw_data[[#This Row],[Profit]] / (raw_data[[#This Row],[Unit_Price]]* raw_data[[#This Row],[Quantity_Sold]]))</f>
        <v>0.33892807173860923</v>
      </c>
      <c r="W1407">
        <v>365</v>
      </c>
      <c r="X1407" t="s">
        <v>51</v>
      </c>
      <c r="Y1407" t="s">
        <v>34</v>
      </c>
      <c r="Z1407">
        <v>49.44</v>
      </c>
      <c r="AA1407">
        <v>2</v>
      </c>
    </row>
    <row r="1408" spans="1:27" x14ac:dyDescent="0.3">
      <c r="A1408" t="s">
        <v>4271</v>
      </c>
      <c r="B1408" s="1">
        <v>45653</v>
      </c>
      <c r="C1408" s="1" t="str">
        <f>TEXT(raw_data[[#This Row],[Order_Date]], "mmm")</f>
        <v>Dec</v>
      </c>
      <c r="D1408" s="1">
        <v>45663</v>
      </c>
      <c r="E1408" s="6">
        <f>raw_data[[#This Row],[Ship_Date]]-raw_data[[#This Row],[Order_Date]]</f>
        <v>10</v>
      </c>
      <c r="F1408" s="6" t="str">
        <f>IF(raw_data[[#This Row],[Delivery_Days]] &lt;= 5, "On Time", "Late")</f>
        <v>Late</v>
      </c>
      <c r="G1408" t="s">
        <v>4272</v>
      </c>
      <c r="H1408" t="s">
        <v>4273</v>
      </c>
      <c r="I1408" t="s">
        <v>26</v>
      </c>
      <c r="J1408" t="s">
        <v>90</v>
      </c>
      <c r="K1408" t="s">
        <v>40</v>
      </c>
      <c r="L1408" t="s">
        <v>29</v>
      </c>
      <c r="M1408" t="s">
        <v>137</v>
      </c>
      <c r="N1408" t="s">
        <v>49</v>
      </c>
      <c r="O1408" t="s">
        <v>32</v>
      </c>
      <c r="P1408">
        <v>8</v>
      </c>
      <c r="Q1408">
        <v>254.82</v>
      </c>
      <c r="R1408">
        <v>20</v>
      </c>
      <c r="S1408">
        <v>1630.85</v>
      </c>
      <c r="T1408">
        <v>216.19</v>
      </c>
      <c r="U1408">
        <v>247.23</v>
      </c>
      <c r="V1408" s="10">
        <f>(raw_data[[#This Row],[Profit]] / (raw_data[[#This Row],[Unit_Price]]* raw_data[[#This Row],[Quantity_Sold]]))</f>
        <v>0.12127678361196138</v>
      </c>
      <c r="W1408">
        <v>413</v>
      </c>
      <c r="X1408" t="s">
        <v>51</v>
      </c>
      <c r="Y1408" t="s">
        <v>34</v>
      </c>
      <c r="Z1408">
        <v>47.23</v>
      </c>
      <c r="AA1408">
        <v>2</v>
      </c>
    </row>
    <row r="1409" spans="1:27" x14ac:dyDescent="0.3">
      <c r="A1409" t="s">
        <v>4274</v>
      </c>
      <c r="B1409" s="1">
        <v>45411</v>
      </c>
      <c r="C1409" s="1" t="str">
        <f>TEXT(raw_data[[#This Row],[Order_Date]], "mmm")</f>
        <v>Apr</v>
      </c>
      <c r="D1409" s="1">
        <v>45419</v>
      </c>
      <c r="E1409" s="6">
        <f>raw_data[[#This Row],[Ship_Date]]-raw_data[[#This Row],[Order_Date]]</f>
        <v>8</v>
      </c>
      <c r="F1409" s="6" t="str">
        <f>IF(raw_data[[#This Row],[Delivery_Days]] &lt;= 5, "On Time", "Late")</f>
        <v>Late</v>
      </c>
      <c r="G1409" t="s">
        <v>4275</v>
      </c>
      <c r="H1409" t="s">
        <v>4276</v>
      </c>
      <c r="I1409" t="s">
        <v>47</v>
      </c>
      <c r="J1409" t="s">
        <v>63</v>
      </c>
      <c r="K1409" t="s">
        <v>28</v>
      </c>
      <c r="L1409" t="s">
        <v>75</v>
      </c>
      <c r="M1409" t="s">
        <v>70</v>
      </c>
      <c r="N1409" t="s">
        <v>49</v>
      </c>
      <c r="O1409" t="s">
        <v>32</v>
      </c>
      <c r="P1409">
        <v>8</v>
      </c>
      <c r="Q1409">
        <v>519.37</v>
      </c>
      <c r="R1409">
        <v>0</v>
      </c>
      <c r="S1409">
        <v>4154.96</v>
      </c>
      <c r="T1409">
        <v>403.5</v>
      </c>
      <c r="U1409">
        <v>926.96</v>
      </c>
      <c r="V1409" s="10">
        <f>(raw_data[[#This Row],[Profit]] / (raw_data[[#This Row],[Unit_Price]]* raw_data[[#This Row],[Quantity_Sold]]))</f>
        <v>0.22309721393226409</v>
      </c>
      <c r="W1409">
        <v>452</v>
      </c>
      <c r="X1409" t="s">
        <v>51</v>
      </c>
      <c r="Y1409" t="s">
        <v>34</v>
      </c>
      <c r="Z1409">
        <v>39.229999999999997</v>
      </c>
      <c r="AA1409">
        <v>3</v>
      </c>
    </row>
    <row r="1410" spans="1:27" x14ac:dyDescent="0.3">
      <c r="A1410" t="s">
        <v>4277</v>
      </c>
      <c r="B1410" s="1">
        <v>45584</v>
      </c>
      <c r="C1410" s="1" t="str">
        <f>TEXT(raw_data[[#This Row],[Order_Date]], "mmm")</f>
        <v>Oct</v>
      </c>
      <c r="D1410" s="1">
        <v>45590</v>
      </c>
      <c r="E1410" s="6">
        <f>raw_data[[#This Row],[Ship_Date]]-raw_data[[#This Row],[Order_Date]]</f>
        <v>6</v>
      </c>
      <c r="F1410" s="6" t="str">
        <f>IF(raw_data[[#This Row],[Delivery_Days]] &lt;= 5, "On Time", "Late")</f>
        <v>Late</v>
      </c>
      <c r="G1410" t="s">
        <v>4278</v>
      </c>
      <c r="H1410" t="s">
        <v>4279</v>
      </c>
      <c r="I1410" t="s">
        <v>62</v>
      </c>
      <c r="J1410" t="s">
        <v>39</v>
      </c>
      <c r="K1410" t="s">
        <v>40</v>
      </c>
      <c r="L1410" t="s">
        <v>69</v>
      </c>
      <c r="M1410" t="s">
        <v>70</v>
      </c>
      <c r="N1410" t="s">
        <v>49</v>
      </c>
      <c r="O1410" t="s">
        <v>32</v>
      </c>
      <c r="P1410">
        <v>5</v>
      </c>
      <c r="Q1410">
        <v>1184.58</v>
      </c>
      <c r="R1410">
        <v>15</v>
      </c>
      <c r="S1410">
        <v>5034.46</v>
      </c>
      <c r="T1410">
        <v>1002.68</v>
      </c>
      <c r="U1410">
        <v>773.07</v>
      </c>
      <c r="V1410" s="10">
        <f>(raw_data[[#This Row],[Profit]] / (raw_data[[#This Row],[Unit_Price]]* raw_data[[#This Row],[Quantity_Sold]]))</f>
        <v>0.13052221040368739</v>
      </c>
      <c r="W1410">
        <v>39</v>
      </c>
      <c r="X1410" t="s">
        <v>33</v>
      </c>
      <c r="Y1410" t="s">
        <v>79</v>
      </c>
      <c r="Z1410">
        <v>20.329999999999998</v>
      </c>
      <c r="AA1410">
        <v>3</v>
      </c>
    </row>
    <row r="1411" spans="1:27" x14ac:dyDescent="0.3">
      <c r="A1411" t="s">
        <v>4280</v>
      </c>
      <c r="B1411" s="1">
        <v>45755</v>
      </c>
      <c r="C1411" s="1" t="str">
        <f>TEXT(raw_data[[#This Row],[Order_Date]], "mmm")</f>
        <v>Apr</v>
      </c>
      <c r="D1411" s="1">
        <v>45763</v>
      </c>
      <c r="E1411" s="6">
        <f>raw_data[[#This Row],[Ship_Date]]-raw_data[[#This Row],[Order_Date]]</f>
        <v>8</v>
      </c>
      <c r="F1411" s="6" t="str">
        <f>IF(raw_data[[#This Row],[Delivery_Days]] &lt;= 5, "On Time", "Late")</f>
        <v>Late</v>
      </c>
      <c r="G1411" t="s">
        <v>4281</v>
      </c>
      <c r="H1411" t="s">
        <v>4282</v>
      </c>
      <c r="I1411" t="s">
        <v>26</v>
      </c>
      <c r="J1411" t="s">
        <v>90</v>
      </c>
      <c r="K1411" t="s">
        <v>40</v>
      </c>
      <c r="L1411" t="s">
        <v>29</v>
      </c>
      <c r="M1411" t="s">
        <v>58</v>
      </c>
      <c r="N1411" t="s">
        <v>31</v>
      </c>
      <c r="O1411" t="s">
        <v>71</v>
      </c>
      <c r="P1411">
        <v>3</v>
      </c>
      <c r="Q1411">
        <v>971.47</v>
      </c>
      <c r="R1411">
        <v>20</v>
      </c>
      <c r="S1411">
        <v>2331.5300000000002</v>
      </c>
      <c r="T1411">
        <v>736.9</v>
      </c>
      <c r="U1411">
        <v>562.97</v>
      </c>
      <c r="V1411" s="10">
        <f>(raw_data[[#This Row],[Profit]] / (raw_data[[#This Row],[Unit_Price]]* raw_data[[#This Row],[Quantity_Sold]]))</f>
        <v>0.1931677423560858</v>
      </c>
      <c r="W1411">
        <v>399</v>
      </c>
      <c r="X1411" t="s">
        <v>51</v>
      </c>
      <c r="Y1411" t="s">
        <v>52</v>
      </c>
      <c r="Z1411">
        <v>39.22</v>
      </c>
      <c r="AA1411">
        <v>2</v>
      </c>
    </row>
    <row r="1412" spans="1:27" x14ac:dyDescent="0.3">
      <c r="A1412" t="s">
        <v>4283</v>
      </c>
      <c r="B1412" s="1">
        <v>45902</v>
      </c>
      <c r="C1412" s="1" t="str">
        <f>TEXT(raw_data[[#This Row],[Order_Date]], "mmm")</f>
        <v>Sep</v>
      </c>
      <c r="D1412" s="1">
        <v>45904</v>
      </c>
      <c r="E1412" s="6">
        <f>raw_data[[#This Row],[Ship_Date]]-raw_data[[#This Row],[Order_Date]]</f>
        <v>2</v>
      </c>
      <c r="F1412" s="6" t="str">
        <f>IF(raw_data[[#This Row],[Delivery_Days]] &lt;= 5, "On Time", "Late")</f>
        <v>On Time</v>
      </c>
      <c r="G1412" t="s">
        <v>4284</v>
      </c>
      <c r="H1412" t="s">
        <v>4285</v>
      </c>
      <c r="I1412" t="s">
        <v>47</v>
      </c>
      <c r="J1412" t="s">
        <v>98</v>
      </c>
      <c r="K1412" t="s">
        <v>40</v>
      </c>
      <c r="L1412" t="s">
        <v>29</v>
      </c>
      <c r="M1412" t="s">
        <v>48</v>
      </c>
      <c r="N1412" t="s">
        <v>49</v>
      </c>
      <c r="O1412" t="s">
        <v>71</v>
      </c>
      <c r="P1412">
        <v>1</v>
      </c>
      <c r="Q1412">
        <v>256.27999999999997</v>
      </c>
      <c r="R1412">
        <v>20</v>
      </c>
      <c r="S1412">
        <v>205.02</v>
      </c>
      <c r="T1412">
        <v>206.84</v>
      </c>
      <c r="U1412">
        <v>39.549999999999997</v>
      </c>
      <c r="V1412" s="10">
        <f>(raw_data[[#This Row],[Profit]] / (raw_data[[#This Row],[Unit_Price]]* raw_data[[#This Row],[Quantity_Sold]]))</f>
        <v>0.15432339628531294</v>
      </c>
      <c r="W1412">
        <v>457</v>
      </c>
      <c r="X1412" t="s">
        <v>33</v>
      </c>
      <c r="Y1412" t="s">
        <v>52</v>
      </c>
      <c r="Z1412">
        <v>31.81</v>
      </c>
      <c r="AA1412">
        <v>5</v>
      </c>
    </row>
    <row r="1413" spans="1:27" x14ac:dyDescent="0.3">
      <c r="A1413" t="s">
        <v>4286</v>
      </c>
      <c r="B1413" s="1">
        <v>45453</v>
      </c>
      <c r="C1413" s="1" t="str">
        <f>TEXT(raw_data[[#This Row],[Order_Date]], "mmm")</f>
        <v>Jun</v>
      </c>
      <c r="D1413" s="1">
        <v>45459</v>
      </c>
      <c r="E1413" s="6">
        <f>raw_data[[#This Row],[Ship_Date]]-raw_data[[#This Row],[Order_Date]]</f>
        <v>6</v>
      </c>
      <c r="F1413" s="6" t="str">
        <f>IF(raw_data[[#This Row],[Delivery_Days]] &lt;= 5, "On Time", "Late")</f>
        <v>Late</v>
      </c>
      <c r="G1413" t="s">
        <v>4287</v>
      </c>
      <c r="H1413" t="s">
        <v>4288</v>
      </c>
      <c r="I1413" t="s">
        <v>38</v>
      </c>
      <c r="J1413" t="s">
        <v>68</v>
      </c>
      <c r="K1413" t="s">
        <v>57</v>
      </c>
      <c r="L1413" t="s">
        <v>69</v>
      </c>
      <c r="M1413" t="s">
        <v>150</v>
      </c>
      <c r="N1413" t="s">
        <v>49</v>
      </c>
      <c r="O1413" t="s">
        <v>50</v>
      </c>
      <c r="P1413">
        <v>2</v>
      </c>
      <c r="Q1413">
        <v>1006.3</v>
      </c>
      <c r="R1413">
        <v>20</v>
      </c>
      <c r="S1413">
        <v>1610.08</v>
      </c>
      <c r="T1413">
        <v>663.54</v>
      </c>
      <c r="U1413">
        <v>548.41999999999996</v>
      </c>
      <c r="V1413" s="10">
        <f>(raw_data[[#This Row],[Profit]] / (raw_data[[#This Row],[Unit_Price]]* raw_data[[#This Row],[Quantity_Sold]]))</f>
        <v>0.27249329225876973</v>
      </c>
      <c r="W1413">
        <v>449</v>
      </c>
      <c r="X1413" t="s">
        <v>51</v>
      </c>
      <c r="Y1413" t="s">
        <v>52</v>
      </c>
      <c r="Z1413">
        <v>43.85</v>
      </c>
      <c r="AA1413">
        <v>1</v>
      </c>
    </row>
    <row r="1414" spans="1:27" x14ac:dyDescent="0.3">
      <c r="A1414" t="s">
        <v>4289</v>
      </c>
      <c r="B1414" s="1">
        <v>45295</v>
      </c>
      <c r="C1414" s="1" t="str">
        <f>TEXT(raw_data[[#This Row],[Order_Date]], "mmm")</f>
        <v>Jan</v>
      </c>
      <c r="D1414" s="1">
        <v>45303</v>
      </c>
      <c r="E1414" s="6">
        <f>raw_data[[#This Row],[Ship_Date]]-raw_data[[#This Row],[Order_Date]]</f>
        <v>8</v>
      </c>
      <c r="F1414" s="6" t="str">
        <f>IF(raw_data[[#This Row],[Delivery_Days]] &lt;= 5, "On Time", "Late")</f>
        <v>Late</v>
      </c>
      <c r="G1414" t="s">
        <v>4290</v>
      </c>
      <c r="H1414" t="s">
        <v>4291</v>
      </c>
      <c r="I1414" t="s">
        <v>26</v>
      </c>
      <c r="J1414" t="s">
        <v>90</v>
      </c>
      <c r="K1414" t="s">
        <v>40</v>
      </c>
      <c r="L1414" t="s">
        <v>69</v>
      </c>
      <c r="M1414" t="s">
        <v>42</v>
      </c>
      <c r="N1414" t="s">
        <v>49</v>
      </c>
      <c r="O1414" t="s">
        <v>71</v>
      </c>
      <c r="P1414">
        <v>9</v>
      </c>
      <c r="Q1414">
        <v>79.099999999999994</v>
      </c>
      <c r="R1414">
        <v>10</v>
      </c>
      <c r="S1414">
        <v>640.71</v>
      </c>
      <c r="T1414">
        <v>66.069999999999993</v>
      </c>
      <c r="U1414">
        <v>105.54</v>
      </c>
      <c r="V1414" s="10">
        <f>(raw_data[[#This Row],[Profit]] / (raw_data[[#This Row],[Unit_Price]]* raw_data[[#This Row],[Quantity_Sold]]))</f>
        <v>0.1482511588706279</v>
      </c>
      <c r="W1414">
        <v>333</v>
      </c>
      <c r="X1414" t="s">
        <v>51</v>
      </c>
      <c r="Y1414" t="s">
        <v>52</v>
      </c>
      <c r="Z1414">
        <v>44.07</v>
      </c>
      <c r="AA1414">
        <v>2</v>
      </c>
    </row>
    <row r="1415" spans="1:27" x14ac:dyDescent="0.3">
      <c r="A1415" t="s">
        <v>4292</v>
      </c>
      <c r="B1415" s="1">
        <v>45472</v>
      </c>
      <c r="C1415" s="1" t="str">
        <f>TEXT(raw_data[[#This Row],[Order_Date]], "mmm")</f>
        <v>Jun</v>
      </c>
      <c r="D1415" s="1">
        <v>45473</v>
      </c>
      <c r="E1415" s="6">
        <f>raw_data[[#This Row],[Ship_Date]]-raw_data[[#This Row],[Order_Date]]</f>
        <v>1</v>
      </c>
      <c r="F1415" s="6" t="str">
        <f>IF(raw_data[[#This Row],[Delivery_Days]] &lt;= 5, "On Time", "Late")</f>
        <v>On Time</v>
      </c>
      <c r="G1415" t="s">
        <v>4293</v>
      </c>
      <c r="H1415" t="s">
        <v>4294</v>
      </c>
      <c r="I1415" t="s">
        <v>47</v>
      </c>
      <c r="J1415" t="s">
        <v>90</v>
      </c>
      <c r="K1415" t="s">
        <v>40</v>
      </c>
      <c r="L1415" t="s">
        <v>41</v>
      </c>
      <c r="M1415" t="s">
        <v>48</v>
      </c>
      <c r="N1415" t="s">
        <v>31</v>
      </c>
      <c r="O1415" t="s">
        <v>83</v>
      </c>
      <c r="P1415">
        <v>3</v>
      </c>
      <c r="Q1415">
        <v>1929.82</v>
      </c>
      <c r="R1415">
        <v>0</v>
      </c>
      <c r="S1415">
        <v>5789.46</v>
      </c>
      <c r="T1415">
        <v>1384.09</v>
      </c>
      <c r="U1415">
        <v>1637.19</v>
      </c>
      <c r="V1415" s="10">
        <f>(raw_data[[#This Row],[Profit]] / (raw_data[[#This Row],[Unit_Price]]* raw_data[[#This Row],[Quantity_Sold]]))</f>
        <v>0.28278803204443936</v>
      </c>
      <c r="W1415">
        <v>180</v>
      </c>
      <c r="X1415" t="s">
        <v>51</v>
      </c>
      <c r="Y1415" t="s">
        <v>79</v>
      </c>
      <c r="Z1415">
        <v>22.93</v>
      </c>
      <c r="AA1415">
        <v>4</v>
      </c>
    </row>
    <row r="1416" spans="1:27" x14ac:dyDescent="0.3">
      <c r="A1416" t="s">
        <v>4295</v>
      </c>
      <c r="B1416" s="1">
        <v>45378</v>
      </c>
      <c r="C1416" s="1" t="str">
        <f>TEXT(raw_data[[#This Row],[Order_Date]], "mmm")</f>
        <v>Mar</v>
      </c>
      <c r="D1416" s="1">
        <v>45380</v>
      </c>
      <c r="E1416" s="6">
        <f>raw_data[[#This Row],[Ship_Date]]-raw_data[[#This Row],[Order_Date]]</f>
        <v>2</v>
      </c>
      <c r="F1416" s="6" t="str">
        <f>IF(raw_data[[#This Row],[Delivery_Days]] &lt;= 5, "On Time", "Late")</f>
        <v>On Time</v>
      </c>
      <c r="G1416" t="s">
        <v>4296</v>
      </c>
      <c r="H1416" t="s">
        <v>4297</v>
      </c>
      <c r="I1416" t="s">
        <v>38</v>
      </c>
      <c r="J1416" t="s">
        <v>39</v>
      </c>
      <c r="K1416" t="s">
        <v>40</v>
      </c>
      <c r="L1416" t="s">
        <v>75</v>
      </c>
      <c r="M1416" t="s">
        <v>150</v>
      </c>
      <c r="N1416" t="s">
        <v>31</v>
      </c>
      <c r="O1416" t="s">
        <v>71</v>
      </c>
      <c r="P1416">
        <v>6</v>
      </c>
      <c r="Q1416">
        <v>1380.37</v>
      </c>
      <c r="R1416">
        <v>0</v>
      </c>
      <c r="S1416">
        <v>8282.2199999999993</v>
      </c>
      <c r="T1416">
        <v>1009.16</v>
      </c>
      <c r="U1416">
        <v>2227.2600000000002</v>
      </c>
      <c r="V1416" s="10">
        <f>(raw_data[[#This Row],[Profit]] / (raw_data[[#This Row],[Unit_Price]]* raw_data[[#This Row],[Quantity_Sold]]))</f>
        <v>0.26892065170932433</v>
      </c>
      <c r="W1416">
        <v>45</v>
      </c>
      <c r="X1416" t="s">
        <v>51</v>
      </c>
      <c r="Y1416" t="s">
        <v>34</v>
      </c>
      <c r="Z1416">
        <v>38.11</v>
      </c>
      <c r="AA1416">
        <v>4</v>
      </c>
    </row>
    <row r="1417" spans="1:27" x14ac:dyDescent="0.3">
      <c r="A1417" t="s">
        <v>4298</v>
      </c>
      <c r="B1417" s="1">
        <v>45895</v>
      </c>
      <c r="C1417" s="1" t="str">
        <f>TEXT(raw_data[[#This Row],[Order_Date]], "mmm")</f>
        <v>Aug</v>
      </c>
      <c r="D1417" s="1">
        <v>45901</v>
      </c>
      <c r="E1417" s="6">
        <f>raw_data[[#This Row],[Ship_Date]]-raw_data[[#This Row],[Order_Date]]</f>
        <v>6</v>
      </c>
      <c r="F1417" s="6" t="str">
        <f>IF(raw_data[[#This Row],[Delivery_Days]] &lt;= 5, "On Time", "Late")</f>
        <v>Late</v>
      </c>
      <c r="G1417" t="s">
        <v>4299</v>
      </c>
      <c r="H1417" t="s">
        <v>4300</v>
      </c>
      <c r="I1417" t="s">
        <v>26</v>
      </c>
      <c r="J1417" t="s">
        <v>63</v>
      </c>
      <c r="K1417" t="s">
        <v>28</v>
      </c>
      <c r="L1417" t="s">
        <v>41</v>
      </c>
      <c r="M1417" t="s">
        <v>48</v>
      </c>
      <c r="N1417" t="s">
        <v>31</v>
      </c>
      <c r="O1417" t="s">
        <v>71</v>
      </c>
      <c r="P1417">
        <v>8</v>
      </c>
      <c r="Q1417">
        <v>191.76</v>
      </c>
      <c r="R1417">
        <v>0</v>
      </c>
      <c r="S1417">
        <v>1534.08</v>
      </c>
      <c r="T1417">
        <v>127.57</v>
      </c>
      <c r="U1417">
        <v>513.52</v>
      </c>
      <c r="V1417" s="10">
        <f>(raw_data[[#This Row],[Profit]] / (raw_data[[#This Row],[Unit_Price]]* raw_data[[#This Row],[Quantity_Sold]]))</f>
        <v>0.33474134334584899</v>
      </c>
      <c r="W1417">
        <v>144</v>
      </c>
      <c r="X1417" t="s">
        <v>33</v>
      </c>
      <c r="Y1417" t="s">
        <v>52</v>
      </c>
      <c r="Z1417">
        <v>38.659999999999997</v>
      </c>
      <c r="AA1417">
        <v>1</v>
      </c>
    </row>
    <row r="1418" spans="1:27" x14ac:dyDescent="0.3">
      <c r="A1418" t="s">
        <v>4301</v>
      </c>
      <c r="B1418" s="1">
        <v>45451</v>
      </c>
      <c r="C1418" s="1" t="str">
        <f>TEXT(raw_data[[#This Row],[Order_Date]], "mmm")</f>
        <v>Jun</v>
      </c>
      <c r="D1418" s="1">
        <v>45452</v>
      </c>
      <c r="E1418" s="6">
        <f>raw_data[[#This Row],[Ship_Date]]-raw_data[[#This Row],[Order_Date]]</f>
        <v>1</v>
      </c>
      <c r="F1418" s="6" t="str">
        <f>IF(raw_data[[#This Row],[Delivery_Days]] &lt;= 5, "On Time", "Late")</f>
        <v>On Time</v>
      </c>
      <c r="G1418" t="s">
        <v>4302</v>
      </c>
      <c r="H1418" t="s">
        <v>4303</v>
      </c>
      <c r="I1418" t="s">
        <v>26</v>
      </c>
      <c r="J1418" t="s">
        <v>56</v>
      </c>
      <c r="K1418" t="s">
        <v>57</v>
      </c>
      <c r="L1418" t="s">
        <v>41</v>
      </c>
      <c r="M1418" t="s">
        <v>30</v>
      </c>
      <c r="N1418" t="s">
        <v>31</v>
      </c>
      <c r="O1418" t="s">
        <v>32</v>
      </c>
      <c r="P1418">
        <v>5</v>
      </c>
      <c r="Q1418">
        <v>1106.57</v>
      </c>
      <c r="R1418">
        <v>20</v>
      </c>
      <c r="S1418">
        <v>4426.28</v>
      </c>
      <c r="T1418">
        <v>685.84</v>
      </c>
      <c r="U1418">
        <v>1682.92</v>
      </c>
      <c r="V1418" s="10">
        <f>(raw_data[[#This Row],[Profit]] / (raw_data[[#This Row],[Unit_Price]]* raw_data[[#This Row],[Quantity_Sold]]))</f>
        <v>0.30416873763069668</v>
      </c>
      <c r="W1418">
        <v>378</v>
      </c>
      <c r="X1418" t="s">
        <v>51</v>
      </c>
      <c r="Y1418" t="s">
        <v>52</v>
      </c>
      <c r="Z1418">
        <v>41.42</v>
      </c>
      <c r="AA1418">
        <v>1</v>
      </c>
    </row>
    <row r="1419" spans="1:27" x14ac:dyDescent="0.3">
      <c r="A1419" t="s">
        <v>4304</v>
      </c>
      <c r="B1419" s="1">
        <v>45621</v>
      </c>
      <c r="C1419" s="1" t="str">
        <f>TEXT(raw_data[[#This Row],[Order_Date]], "mmm")</f>
        <v>Nov</v>
      </c>
      <c r="D1419" s="1">
        <v>45628</v>
      </c>
      <c r="E1419" s="6">
        <f>raw_data[[#This Row],[Ship_Date]]-raw_data[[#This Row],[Order_Date]]</f>
        <v>7</v>
      </c>
      <c r="F1419" s="6" t="str">
        <f>IF(raw_data[[#This Row],[Delivery_Days]] &lt;= 5, "On Time", "Late")</f>
        <v>Late</v>
      </c>
      <c r="G1419" t="s">
        <v>4305</v>
      </c>
      <c r="H1419" t="s">
        <v>4306</v>
      </c>
      <c r="I1419" t="s">
        <v>47</v>
      </c>
      <c r="J1419" t="s">
        <v>39</v>
      </c>
      <c r="K1419" t="s">
        <v>40</v>
      </c>
      <c r="L1419" t="s">
        <v>69</v>
      </c>
      <c r="M1419" t="s">
        <v>137</v>
      </c>
      <c r="N1419" t="s">
        <v>31</v>
      </c>
      <c r="O1419" t="s">
        <v>83</v>
      </c>
      <c r="P1419">
        <v>2</v>
      </c>
      <c r="Q1419">
        <v>141.36000000000001</v>
      </c>
      <c r="R1419">
        <v>10</v>
      </c>
      <c r="S1419">
        <v>254.45</v>
      </c>
      <c r="T1419">
        <v>123.47</v>
      </c>
      <c r="U1419">
        <v>32.200000000000003</v>
      </c>
      <c r="V1419" s="10">
        <f>(raw_data[[#This Row],[Profit]] / (raw_data[[#This Row],[Unit_Price]]* raw_data[[#This Row],[Quantity_Sold]]))</f>
        <v>0.11389360498019241</v>
      </c>
      <c r="W1419">
        <v>198</v>
      </c>
      <c r="X1419" t="s">
        <v>51</v>
      </c>
      <c r="Y1419" t="s">
        <v>79</v>
      </c>
      <c r="Z1419">
        <v>37.08</v>
      </c>
      <c r="AA1419">
        <v>2</v>
      </c>
    </row>
    <row r="1420" spans="1:27" x14ac:dyDescent="0.3">
      <c r="A1420" t="s">
        <v>4307</v>
      </c>
      <c r="B1420" s="1">
        <v>45326</v>
      </c>
      <c r="C1420" s="1" t="str">
        <f>TEXT(raw_data[[#This Row],[Order_Date]], "mmm")</f>
        <v>Feb</v>
      </c>
      <c r="D1420" s="1">
        <v>45327</v>
      </c>
      <c r="E1420" s="6">
        <f>raw_data[[#This Row],[Ship_Date]]-raw_data[[#This Row],[Order_Date]]</f>
        <v>1</v>
      </c>
      <c r="F1420" s="6" t="str">
        <f>IF(raw_data[[#This Row],[Delivery_Days]] &lt;= 5, "On Time", "Late")</f>
        <v>On Time</v>
      </c>
      <c r="G1420" t="s">
        <v>4308</v>
      </c>
      <c r="H1420" t="s">
        <v>4309</v>
      </c>
      <c r="I1420" t="s">
        <v>26</v>
      </c>
      <c r="J1420" t="s">
        <v>56</v>
      </c>
      <c r="K1420" t="s">
        <v>57</v>
      </c>
      <c r="L1420" t="s">
        <v>69</v>
      </c>
      <c r="M1420" t="s">
        <v>137</v>
      </c>
      <c r="N1420" t="s">
        <v>31</v>
      </c>
      <c r="O1420" t="s">
        <v>50</v>
      </c>
      <c r="P1420">
        <v>2</v>
      </c>
      <c r="Q1420">
        <v>654.22</v>
      </c>
      <c r="R1420">
        <v>0</v>
      </c>
      <c r="S1420">
        <v>1308.44</v>
      </c>
      <c r="T1420">
        <v>393.15</v>
      </c>
      <c r="U1420">
        <v>522.14</v>
      </c>
      <c r="V1420" s="10">
        <f>(raw_data[[#This Row],[Profit]] / (raw_data[[#This Row],[Unit_Price]]* raw_data[[#This Row],[Quantity_Sold]]))</f>
        <v>0.39905536363914279</v>
      </c>
      <c r="W1420">
        <v>215</v>
      </c>
      <c r="X1420" t="s">
        <v>51</v>
      </c>
      <c r="Y1420" t="s">
        <v>34</v>
      </c>
      <c r="Z1420">
        <v>27.08</v>
      </c>
      <c r="AA1420">
        <v>5</v>
      </c>
    </row>
    <row r="1421" spans="1:27" x14ac:dyDescent="0.3">
      <c r="A1421" t="s">
        <v>4310</v>
      </c>
      <c r="B1421" s="1">
        <v>45486</v>
      </c>
      <c r="C1421" s="1" t="str">
        <f>TEXT(raw_data[[#This Row],[Order_Date]], "mmm")</f>
        <v>Jul</v>
      </c>
      <c r="D1421" s="1">
        <v>45488</v>
      </c>
      <c r="E1421" s="6">
        <f>raw_data[[#This Row],[Ship_Date]]-raw_data[[#This Row],[Order_Date]]</f>
        <v>2</v>
      </c>
      <c r="F1421" s="6" t="str">
        <f>IF(raw_data[[#This Row],[Delivery_Days]] &lt;= 5, "On Time", "Late")</f>
        <v>On Time</v>
      </c>
      <c r="G1421" t="s">
        <v>4311</v>
      </c>
      <c r="H1421" t="s">
        <v>4312</v>
      </c>
      <c r="I1421" t="s">
        <v>38</v>
      </c>
      <c r="J1421" t="s">
        <v>68</v>
      </c>
      <c r="K1421" t="s">
        <v>57</v>
      </c>
      <c r="L1421" t="s">
        <v>29</v>
      </c>
      <c r="M1421" t="s">
        <v>117</v>
      </c>
      <c r="N1421" t="s">
        <v>49</v>
      </c>
      <c r="O1421" t="s">
        <v>50</v>
      </c>
      <c r="P1421">
        <v>9</v>
      </c>
      <c r="Q1421">
        <v>971.29</v>
      </c>
      <c r="R1421">
        <v>10</v>
      </c>
      <c r="S1421">
        <v>7867.45</v>
      </c>
      <c r="T1421">
        <v>676.3</v>
      </c>
      <c r="U1421">
        <v>2389.42</v>
      </c>
      <c r="V1421" s="10">
        <f>(raw_data[[#This Row],[Profit]] / (raw_data[[#This Row],[Unit_Price]]* raw_data[[#This Row],[Quantity_Sold]]))</f>
        <v>0.27333866415911939</v>
      </c>
      <c r="W1421">
        <v>464</v>
      </c>
      <c r="X1421" t="s">
        <v>51</v>
      </c>
      <c r="Y1421" t="s">
        <v>79</v>
      </c>
      <c r="Z1421">
        <v>41.32</v>
      </c>
      <c r="AA1421">
        <v>2</v>
      </c>
    </row>
    <row r="1422" spans="1:27" x14ac:dyDescent="0.3">
      <c r="A1422" t="s">
        <v>4313</v>
      </c>
      <c r="B1422" s="1">
        <v>45896</v>
      </c>
      <c r="C1422" s="1" t="str">
        <f>TEXT(raw_data[[#This Row],[Order_Date]], "mmm")</f>
        <v>Aug</v>
      </c>
      <c r="D1422" s="1">
        <v>45899</v>
      </c>
      <c r="E1422" s="6">
        <f>raw_data[[#This Row],[Ship_Date]]-raw_data[[#This Row],[Order_Date]]</f>
        <v>3</v>
      </c>
      <c r="F1422" s="6" t="str">
        <f>IF(raw_data[[#This Row],[Delivery_Days]] &lt;= 5, "On Time", "Late")</f>
        <v>On Time</v>
      </c>
      <c r="G1422" t="s">
        <v>4314</v>
      </c>
      <c r="H1422" t="s">
        <v>4315</v>
      </c>
      <c r="I1422" t="s">
        <v>47</v>
      </c>
      <c r="J1422" t="s">
        <v>56</v>
      </c>
      <c r="K1422" t="s">
        <v>57</v>
      </c>
      <c r="L1422" t="s">
        <v>69</v>
      </c>
      <c r="M1422" t="s">
        <v>64</v>
      </c>
      <c r="N1422" t="s">
        <v>49</v>
      </c>
      <c r="O1422" t="s">
        <v>83</v>
      </c>
      <c r="P1422">
        <v>2</v>
      </c>
      <c r="Q1422">
        <v>1020.61</v>
      </c>
      <c r="R1422">
        <v>10</v>
      </c>
      <c r="S1422">
        <v>1837.1</v>
      </c>
      <c r="T1422">
        <v>723.29</v>
      </c>
      <c r="U1422">
        <v>535.17999999999995</v>
      </c>
      <c r="V1422" s="10">
        <f>(raw_data[[#This Row],[Profit]] / (raw_data[[#This Row],[Unit_Price]]* raw_data[[#This Row],[Quantity_Sold]]))</f>
        <v>0.26218633954203857</v>
      </c>
      <c r="W1422">
        <v>236</v>
      </c>
      <c r="X1422" t="s">
        <v>33</v>
      </c>
      <c r="Y1422" t="s">
        <v>34</v>
      </c>
      <c r="Z1422">
        <v>38.049999999999997</v>
      </c>
      <c r="AA1422">
        <v>1</v>
      </c>
    </row>
    <row r="1423" spans="1:27" x14ac:dyDescent="0.3">
      <c r="A1423" t="s">
        <v>4316</v>
      </c>
      <c r="B1423" s="1">
        <v>45624</v>
      </c>
      <c r="C1423" s="1" t="str">
        <f>TEXT(raw_data[[#This Row],[Order_Date]], "mmm")</f>
        <v>Nov</v>
      </c>
      <c r="D1423" s="1">
        <v>45632</v>
      </c>
      <c r="E1423" s="6">
        <f>raw_data[[#This Row],[Ship_Date]]-raw_data[[#This Row],[Order_Date]]</f>
        <v>8</v>
      </c>
      <c r="F1423" s="6" t="str">
        <f>IF(raw_data[[#This Row],[Delivery_Days]] &lt;= 5, "On Time", "Late")</f>
        <v>Late</v>
      </c>
      <c r="G1423" t="s">
        <v>4317</v>
      </c>
      <c r="H1423" t="s">
        <v>4318</v>
      </c>
      <c r="I1423" t="s">
        <v>47</v>
      </c>
      <c r="J1423" t="s">
        <v>90</v>
      </c>
      <c r="K1423" t="s">
        <v>40</v>
      </c>
      <c r="L1423" t="s">
        <v>69</v>
      </c>
      <c r="M1423" t="s">
        <v>30</v>
      </c>
      <c r="N1423" t="s">
        <v>49</v>
      </c>
      <c r="O1423" t="s">
        <v>32</v>
      </c>
      <c r="P1423">
        <v>6</v>
      </c>
      <c r="Q1423">
        <v>898.51</v>
      </c>
      <c r="R1423">
        <v>10</v>
      </c>
      <c r="S1423">
        <v>4851.95</v>
      </c>
      <c r="T1423">
        <v>653.09</v>
      </c>
      <c r="U1423">
        <v>1325.27</v>
      </c>
      <c r="V1423" s="10">
        <f>(raw_data[[#This Row],[Profit]] / (raw_data[[#This Row],[Unit_Price]]* raw_data[[#This Row],[Quantity_Sold]]))</f>
        <v>0.24582735120736926</v>
      </c>
      <c r="W1423">
        <v>183</v>
      </c>
      <c r="X1423" t="s">
        <v>33</v>
      </c>
      <c r="Y1423" t="s">
        <v>79</v>
      </c>
      <c r="Z1423">
        <v>9.58</v>
      </c>
      <c r="AA1423">
        <v>4</v>
      </c>
    </row>
    <row r="1424" spans="1:27" x14ac:dyDescent="0.3">
      <c r="A1424" t="s">
        <v>4319</v>
      </c>
      <c r="B1424" s="1">
        <v>45428</v>
      </c>
      <c r="C1424" s="1" t="str">
        <f>TEXT(raw_data[[#This Row],[Order_Date]], "mmm")</f>
        <v>May</v>
      </c>
      <c r="D1424" s="1">
        <v>45436</v>
      </c>
      <c r="E1424" s="6">
        <f>raw_data[[#This Row],[Ship_Date]]-raw_data[[#This Row],[Order_Date]]</f>
        <v>8</v>
      </c>
      <c r="F1424" s="6" t="str">
        <f>IF(raw_data[[#This Row],[Delivery_Days]] &lt;= 5, "On Time", "Late")</f>
        <v>Late</v>
      </c>
      <c r="G1424" t="s">
        <v>4320</v>
      </c>
      <c r="H1424" t="s">
        <v>4321</v>
      </c>
      <c r="I1424" t="s">
        <v>38</v>
      </c>
      <c r="J1424" t="s">
        <v>56</v>
      </c>
      <c r="K1424" t="s">
        <v>57</v>
      </c>
      <c r="L1424" t="s">
        <v>29</v>
      </c>
      <c r="M1424" t="s">
        <v>42</v>
      </c>
      <c r="N1424" t="s">
        <v>31</v>
      </c>
      <c r="O1424" t="s">
        <v>32</v>
      </c>
      <c r="P1424">
        <v>6</v>
      </c>
      <c r="Q1424">
        <v>954.5</v>
      </c>
      <c r="R1424">
        <v>15</v>
      </c>
      <c r="S1424">
        <v>4867.95</v>
      </c>
      <c r="T1424">
        <v>803.36</v>
      </c>
      <c r="U1424">
        <v>770.81</v>
      </c>
      <c r="V1424" s="10">
        <f>(raw_data[[#This Row],[Profit]] / (raw_data[[#This Row],[Unit_Price]]* raw_data[[#This Row],[Quantity_Sold]]))</f>
        <v>0.13459228217216693</v>
      </c>
      <c r="W1424">
        <v>110</v>
      </c>
      <c r="X1424" t="s">
        <v>33</v>
      </c>
      <c r="Y1424" t="s">
        <v>79</v>
      </c>
      <c r="Z1424">
        <v>19.309999999999999</v>
      </c>
      <c r="AA1424">
        <v>2</v>
      </c>
    </row>
    <row r="1425" spans="1:27" x14ac:dyDescent="0.3">
      <c r="A1425" t="s">
        <v>4322</v>
      </c>
      <c r="B1425" s="1">
        <v>45660</v>
      </c>
      <c r="C1425" s="1" t="str">
        <f>TEXT(raw_data[[#This Row],[Order_Date]], "mmm")</f>
        <v>Jan</v>
      </c>
      <c r="D1425" s="1">
        <v>45666</v>
      </c>
      <c r="E1425" s="6">
        <f>raw_data[[#This Row],[Ship_Date]]-raw_data[[#This Row],[Order_Date]]</f>
        <v>6</v>
      </c>
      <c r="F1425" s="6" t="str">
        <f>IF(raw_data[[#This Row],[Delivery_Days]] &lt;= 5, "On Time", "Late")</f>
        <v>Late</v>
      </c>
      <c r="G1425" t="s">
        <v>4323</v>
      </c>
      <c r="H1425" t="s">
        <v>4324</v>
      </c>
      <c r="I1425" t="s">
        <v>47</v>
      </c>
      <c r="J1425" t="s">
        <v>39</v>
      </c>
      <c r="K1425" t="s">
        <v>40</v>
      </c>
      <c r="L1425" t="s">
        <v>41</v>
      </c>
      <c r="M1425" t="s">
        <v>150</v>
      </c>
      <c r="N1425" t="s">
        <v>49</v>
      </c>
      <c r="O1425" t="s">
        <v>50</v>
      </c>
      <c r="P1425">
        <v>2</v>
      </c>
      <c r="Q1425">
        <v>628.19000000000005</v>
      </c>
      <c r="R1425">
        <v>10</v>
      </c>
      <c r="S1425">
        <v>1130.74</v>
      </c>
      <c r="T1425">
        <v>471.76</v>
      </c>
      <c r="U1425">
        <v>281.57</v>
      </c>
      <c r="V1425" s="10">
        <f>(raw_data[[#This Row],[Profit]] / (raw_data[[#This Row],[Unit_Price]]* raw_data[[#This Row],[Quantity_Sold]]))</f>
        <v>0.22411213167990574</v>
      </c>
      <c r="W1425">
        <v>25</v>
      </c>
      <c r="X1425" t="s">
        <v>33</v>
      </c>
      <c r="Y1425" t="s">
        <v>52</v>
      </c>
      <c r="Z1425">
        <v>12.77</v>
      </c>
      <c r="AA1425">
        <v>3</v>
      </c>
    </row>
    <row r="1426" spans="1:27" x14ac:dyDescent="0.3">
      <c r="A1426" t="s">
        <v>4325</v>
      </c>
      <c r="B1426" s="1">
        <v>45895</v>
      </c>
      <c r="C1426" s="1" t="str">
        <f>TEXT(raw_data[[#This Row],[Order_Date]], "mmm")</f>
        <v>Aug</v>
      </c>
      <c r="D1426" s="1">
        <v>45900</v>
      </c>
      <c r="E1426" s="6">
        <f>raw_data[[#This Row],[Ship_Date]]-raw_data[[#This Row],[Order_Date]]</f>
        <v>5</v>
      </c>
      <c r="F1426" s="6" t="str">
        <f>IF(raw_data[[#This Row],[Delivery_Days]] &lt;= 5, "On Time", "Late")</f>
        <v>On Time</v>
      </c>
      <c r="G1426" t="s">
        <v>4326</v>
      </c>
      <c r="H1426" t="s">
        <v>4327</v>
      </c>
      <c r="I1426" t="s">
        <v>26</v>
      </c>
      <c r="J1426" t="s">
        <v>68</v>
      </c>
      <c r="K1426" t="s">
        <v>57</v>
      </c>
      <c r="L1426" t="s">
        <v>75</v>
      </c>
      <c r="M1426" t="s">
        <v>127</v>
      </c>
      <c r="N1426" t="s">
        <v>31</v>
      </c>
      <c r="O1426" t="s">
        <v>50</v>
      </c>
      <c r="P1426">
        <v>3</v>
      </c>
      <c r="Q1426">
        <v>1792.33</v>
      </c>
      <c r="R1426">
        <v>20</v>
      </c>
      <c r="S1426">
        <v>4301.59</v>
      </c>
      <c r="T1426">
        <v>1352.96</v>
      </c>
      <c r="U1426">
        <v>1054.49</v>
      </c>
      <c r="V1426" s="10">
        <f>(raw_data[[#This Row],[Profit]] / (raw_data[[#This Row],[Unit_Price]]* raw_data[[#This Row],[Quantity_Sold]]))</f>
        <v>0.19611157915488034</v>
      </c>
      <c r="W1426">
        <v>219</v>
      </c>
      <c r="X1426" t="s">
        <v>51</v>
      </c>
      <c r="Y1426" t="s">
        <v>34</v>
      </c>
      <c r="Z1426">
        <v>5.46</v>
      </c>
      <c r="AA1426">
        <v>4</v>
      </c>
    </row>
    <row r="1427" spans="1:27" x14ac:dyDescent="0.3">
      <c r="A1427" t="s">
        <v>4328</v>
      </c>
      <c r="B1427" s="1">
        <v>45353</v>
      </c>
      <c r="C1427" s="1" t="str">
        <f>TEXT(raw_data[[#This Row],[Order_Date]], "mmm")</f>
        <v>Mar</v>
      </c>
      <c r="D1427" s="1">
        <v>45362</v>
      </c>
      <c r="E1427" s="6">
        <f>raw_data[[#This Row],[Ship_Date]]-raw_data[[#This Row],[Order_Date]]</f>
        <v>9</v>
      </c>
      <c r="F1427" s="6" t="str">
        <f>IF(raw_data[[#This Row],[Delivery_Days]] &lt;= 5, "On Time", "Late")</f>
        <v>Late</v>
      </c>
      <c r="G1427" t="s">
        <v>4329</v>
      </c>
      <c r="H1427" t="s">
        <v>324</v>
      </c>
      <c r="I1427" t="s">
        <v>47</v>
      </c>
      <c r="J1427" t="s">
        <v>56</v>
      </c>
      <c r="K1427" t="s">
        <v>57</v>
      </c>
      <c r="L1427" t="s">
        <v>41</v>
      </c>
      <c r="M1427" t="s">
        <v>150</v>
      </c>
      <c r="N1427" t="s">
        <v>31</v>
      </c>
      <c r="O1427" t="s">
        <v>50</v>
      </c>
      <c r="P1427">
        <v>4</v>
      </c>
      <c r="Q1427">
        <v>1893.91</v>
      </c>
      <c r="R1427">
        <v>10</v>
      </c>
      <c r="S1427">
        <v>6818.08</v>
      </c>
      <c r="T1427">
        <v>1254.67</v>
      </c>
      <c r="U1427">
        <v>2301.2600000000002</v>
      </c>
      <c r="V1427" s="10">
        <f>(raw_data[[#This Row],[Profit]] / (raw_data[[#This Row],[Unit_Price]]* raw_data[[#This Row],[Quantity_Sold]]))</f>
        <v>0.30377103452645587</v>
      </c>
      <c r="W1427">
        <v>354</v>
      </c>
      <c r="X1427" t="s">
        <v>33</v>
      </c>
      <c r="Y1427" t="s">
        <v>79</v>
      </c>
      <c r="Z1427">
        <v>32.17</v>
      </c>
      <c r="AA1427">
        <v>2</v>
      </c>
    </row>
    <row r="1428" spans="1:27" x14ac:dyDescent="0.3">
      <c r="A1428" t="s">
        <v>4330</v>
      </c>
      <c r="B1428" s="1">
        <v>45291</v>
      </c>
      <c r="C1428" s="1" t="str">
        <f>TEXT(raw_data[[#This Row],[Order_Date]], "mmm")</f>
        <v>Dec</v>
      </c>
      <c r="D1428" s="1">
        <v>45300</v>
      </c>
      <c r="E1428" s="6">
        <f>raw_data[[#This Row],[Ship_Date]]-raw_data[[#This Row],[Order_Date]]</f>
        <v>9</v>
      </c>
      <c r="F1428" s="6" t="str">
        <f>IF(raw_data[[#This Row],[Delivery_Days]] &lt;= 5, "On Time", "Late")</f>
        <v>Late</v>
      </c>
      <c r="G1428" t="s">
        <v>4331</v>
      </c>
      <c r="H1428" t="s">
        <v>4332</v>
      </c>
      <c r="I1428" t="s">
        <v>47</v>
      </c>
      <c r="J1428" t="s">
        <v>68</v>
      </c>
      <c r="K1428" t="s">
        <v>57</v>
      </c>
      <c r="L1428" t="s">
        <v>75</v>
      </c>
      <c r="M1428" t="s">
        <v>64</v>
      </c>
      <c r="N1428" t="s">
        <v>49</v>
      </c>
      <c r="O1428" t="s">
        <v>71</v>
      </c>
      <c r="P1428">
        <v>1</v>
      </c>
      <c r="Q1428">
        <v>151.63</v>
      </c>
      <c r="R1428">
        <v>10</v>
      </c>
      <c r="S1428">
        <v>136.47</v>
      </c>
      <c r="T1428">
        <v>114.5</v>
      </c>
      <c r="U1428">
        <v>33.42</v>
      </c>
      <c r="V1428" s="10">
        <f>(raw_data[[#This Row],[Profit]] / (raw_data[[#This Row],[Unit_Price]]* raw_data[[#This Row],[Quantity_Sold]]))</f>
        <v>0.22040493306073997</v>
      </c>
      <c r="W1428">
        <v>29</v>
      </c>
      <c r="X1428" t="s">
        <v>51</v>
      </c>
      <c r="Y1428" t="s">
        <v>79</v>
      </c>
      <c r="Z1428">
        <v>39.979999999999997</v>
      </c>
      <c r="AA1428">
        <v>3</v>
      </c>
    </row>
    <row r="1429" spans="1:27" x14ac:dyDescent="0.3">
      <c r="A1429" t="s">
        <v>4333</v>
      </c>
      <c r="B1429" s="1">
        <v>45914</v>
      </c>
      <c r="C1429" s="1" t="str">
        <f>TEXT(raw_data[[#This Row],[Order_Date]], "mmm")</f>
        <v>Sep</v>
      </c>
      <c r="D1429" s="1">
        <v>45924</v>
      </c>
      <c r="E1429" s="6">
        <f>raw_data[[#This Row],[Ship_Date]]-raw_data[[#This Row],[Order_Date]]</f>
        <v>10</v>
      </c>
      <c r="F1429" s="6" t="str">
        <f>IF(raw_data[[#This Row],[Delivery_Days]] &lt;= 5, "On Time", "Late")</f>
        <v>Late</v>
      </c>
      <c r="G1429" t="s">
        <v>4334</v>
      </c>
      <c r="H1429" t="s">
        <v>4335</v>
      </c>
      <c r="I1429" t="s">
        <v>47</v>
      </c>
      <c r="J1429" t="s">
        <v>39</v>
      </c>
      <c r="K1429" t="s">
        <v>40</v>
      </c>
      <c r="L1429" t="s">
        <v>69</v>
      </c>
      <c r="M1429" t="s">
        <v>58</v>
      </c>
      <c r="N1429" t="s">
        <v>49</v>
      </c>
      <c r="O1429" t="s">
        <v>43</v>
      </c>
      <c r="P1429">
        <v>10</v>
      </c>
      <c r="Q1429">
        <v>1390.24</v>
      </c>
      <c r="R1429">
        <v>5</v>
      </c>
      <c r="S1429">
        <v>13207.28</v>
      </c>
      <c r="T1429">
        <v>1031.95</v>
      </c>
      <c r="U1429">
        <v>3403.75</v>
      </c>
      <c r="V1429" s="10">
        <f>(raw_data[[#This Row],[Profit]] / (raw_data[[#This Row],[Unit_Price]]* raw_data[[#This Row],[Quantity_Sold]]))</f>
        <v>0.24483182759811256</v>
      </c>
      <c r="W1429">
        <v>305</v>
      </c>
      <c r="X1429" t="s">
        <v>51</v>
      </c>
      <c r="Y1429" t="s">
        <v>79</v>
      </c>
      <c r="Z1429">
        <v>47.82</v>
      </c>
      <c r="AA1429">
        <v>1</v>
      </c>
    </row>
    <row r="1430" spans="1:27" x14ac:dyDescent="0.3">
      <c r="A1430" t="s">
        <v>4336</v>
      </c>
      <c r="B1430" s="1">
        <v>45529</v>
      </c>
      <c r="C1430" s="1" t="str">
        <f>TEXT(raw_data[[#This Row],[Order_Date]], "mmm")</f>
        <v>Aug</v>
      </c>
      <c r="D1430" s="1">
        <v>45537</v>
      </c>
      <c r="E1430" s="6">
        <f>raw_data[[#This Row],[Ship_Date]]-raw_data[[#This Row],[Order_Date]]</f>
        <v>8</v>
      </c>
      <c r="F1430" s="6" t="str">
        <f>IF(raw_data[[#This Row],[Delivery_Days]] &lt;= 5, "On Time", "Late")</f>
        <v>Late</v>
      </c>
      <c r="G1430" t="s">
        <v>4337</v>
      </c>
      <c r="H1430" t="s">
        <v>4338</v>
      </c>
      <c r="I1430" t="s">
        <v>47</v>
      </c>
      <c r="J1430" t="s">
        <v>94</v>
      </c>
      <c r="K1430" t="s">
        <v>28</v>
      </c>
      <c r="L1430" t="s">
        <v>41</v>
      </c>
      <c r="M1430" t="s">
        <v>117</v>
      </c>
      <c r="N1430" t="s">
        <v>31</v>
      </c>
      <c r="O1430" t="s">
        <v>43</v>
      </c>
      <c r="P1430">
        <v>1</v>
      </c>
      <c r="Q1430">
        <v>852.41</v>
      </c>
      <c r="R1430">
        <v>15</v>
      </c>
      <c r="S1430">
        <v>724.55</v>
      </c>
      <c r="T1430">
        <v>639.36</v>
      </c>
      <c r="U1430">
        <v>181.09</v>
      </c>
      <c r="V1430" s="10">
        <f>(raw_data[[#This Row],[Profit]] / (raw_data[[#This Row],[Unit_Price]]* raw_data[[#This Row],[Quantity_Sold]]))</f>
        <v>0.21244471557114536</v>
      </c>
      <c r="W1430">
        <v>130</v>
      </c>
      <c r="X1430" t="s">
        <v>33</v>
      </c>
      <c r="Y1430" t="s">
        <v>79</v>
      </c>
      <c r="Z1430">
        <v>43.27</v>
      </c>
      <c r="AA1430">
        <v>5</v>
      </c>
    </row>
    <row r="1431" spans="1:27" x14ac:dyDescent="0.3">
      <c r="A1431" t="s">
        <v>4339</v>
      </c>
      <c r="B1431" s="1">
        <v>45350</v>
      </c>
      <c r="C1431" s="1" t="str">
        <f>TEXT(raw_data[[#This Row],[Order_Date]], "mmm")</f>
        <v>Feb</v>
      </c>
      <c r="D1431" s="1">
        <v>45357</v>
      </c>
      <c r="E1431" s="6">
        <f>raw_data[[#This Row],[Ship_Date]]-raw_data[[#This Row],[Order_Date]]</f>
        <v>7</v>
      </c>
      <c r="F1431" s="6" t="str">
        <f>IF(raw_data[[#This Row],[Delivery_Days]] &lt;= 5, "On Time", "Late")</f>
        <v>Late</v>
      </c>
      <c r="G1431" t="s">
        <v>4340</v>
      </c>
      <c r="H1431" t="s">
        <v>4341</v>
      </c>
      <c r="I1431" t="s">
        <v>38</v>
      </c>
      <c r="J1431" t="s">
        <v>39</v>
      </c>
      <c r="K1431" t="s">
        <v>40</v>
      </c>
      <c r="L1431" t="s">
        <v>41</v>
      </c>
      <c r="M1431" t="s">
        <v>42</v>
      </c>
      <c r="N1431" t="s">
        <v>31</v>
      </c>
      <c r="O1431" t="s">
        <v>71</v>
      </c>
      <c r="P1431">
        <v>3</v>
      </c>
      <c r="Q1431">
        <v>556.36</v>
      </c>
      <c r="R1431">
        <v>15</v>
      </c>
      <c r="S1431">
        <v>1418.72</v>
      </c>
      <c r="T1431">
        <v>368.88</v>
      </c>
      <c r="U1431">
        <v>478.07</v>
      </c>
      <c r="V1431" s="10">
        <f>(raw_data[[#This Row],[Profit]] / (raw_data[[#This Row],[Unit_Price]]* raw_data[[#This Row],[Quantity_Sold]]))</f>
        <v>0.28642725333716779</v>
      </c>
      <c r="W1431">
        <v>92</v>
      </c>
      <c r="X1431" t="s">
        <v>33</v>
      </c>
      <c r="Y1431" t="s">
        <v>52</v>
      </c>
      <c r="Z1431">
        <v>12.92</v>
      </c>
      <c r="AA1431">
        <v>2</v>
      </c>
    </row>
    <row r="1432" spans="1:27" x14ac:dyDescent="0.3">
      <c r="A1432" t="s">
        <v>4342</v>
      </c>
      <c r="B1432" s="1">
        <v>45218</v>
      </c>
      <c r="C1432" s="1" t="str">
        <f>TEXT(raw_data[[#This Row],[Order_Date]], "mmm")</f>
        <v>Oct</v>
      </c>
      <c r="D1432" s="1">
        <v>45226</v>
      </c>
      <c r="E1432" s="6">
        <f>raw_data[[#This Row],[Ship_Date]]-raw_data[[#This Row],[Order_Date]]</f>
        <v>8</v>
      </c>
      <c r="F1432" s="6" t="str">
        <f>IF(raw_data[[#This Row],[Delivery_Days]] &lt;= 5, "On Time", "Late")</f>
        <v>Late</v>
      </c>
      <c r="G1432" t="s">
        <v>4343</v>
      </c>
      <c r="H1432" t="s">
        <v>4344</v>
      </c>
      <c r="I1432" t="s">
        <v>47</v>
      </c>
      <c r="J1432" t="s">
        <v>98</v>
      </c>
      <c r="K1432" t="s">
        <v>40</v>
      </c>
      <c r="L1432" t="s">
        <v>29</v>
      </c>
      <c r="M1432" t="s">
        <v>70</v>
      </c>
      <c r="N1432" t="s">
        <v>49</v>
      </c>
      <c r="O1432" t="s">
        <v>50</v>
      </c>
      <c r="P1432">
        <v>8</v>
      </c>
      <c r="Q1432">
        <v>1535.07</v>
      </c>
      <c r="R1432">
        <v>10</v>
      </c>
      <c r="S1432">
        <v>11052.5</v>
      </c>
      <c r="T1432">
        <v>1220.96</v>
      </c>
      <c r="U1432">
        <v>2261.59</v>
      </c>
      <c r="V1432" s="10">
        <f>(raw_data[[#This Row],[Profit]] / (raw_data[[#This Row],[Unit_Price]]* raw_data[[#This Row],[Quantity_Sold]]))</f>
        <v>0.18416016859166034</v>
      </c>
      <c r="W1432">
        <v>54</v>
      </c>
      <c r="X1432" t="s">
        <v>51</v>
      </c>
      <c r="Y1432" t="s">
        <v>34</v>
      </c>
      <c r="Z1432">
        <v>7.57</v>
      </c>
      <c r="AA1432">
        <v>3</v>
      </c>
    </row>
    <row r="1433" spans="1:27" x14ac:dyDescent="0.3">
      <c r="A1433" t="s">
        <v>4345</v>
      </c>
      <c r="B1433" s="1">
        <v>45284</v>
      </c>
      <c r="C1433" s="1" t="str">
        <f>TEXT(raw_data[[#This Row],[Order_Date]], "mmm")</f>
        <v>Dec</v>
      </c>
      <c r="D1433" s="1">
        <v>45288</v>
      </c>
      <c r="E1433" s="6">
        <f>raw_data[[#This Row],[Ship_Date]]-raw_data[[#This Row],[Order_Date]]</f>
        <v>4</v>
      </c>
      <c r="F1433" s="6" t="str">
        <f>IF(raw_data[[#This Row],[Delivery_Days]] &lt;= 5, "On Time", "Late")</f>
        <v>On Time</v>
      </c>
      <c r="G1433" t="s">
        <v>4346</v>
      </c>
      <c r="H1433" t="s">
        <v>4347</v>
      </c>
      <c r="I1433" t="s">
        <v>26</v>
      </c>
      <c r="J1433" t="s">
        <v>90</v>
      </c>
      <c r="K1433" t="s">
        <v>40</v>
      </c>
      <c r="L1433" t="s">
        <v>69</v>
      </c>
      <c r="M1433" t="s">
        <v>70</v>
      </c>
      <c r="N1433" t="s">
        <v>31</v>
      </c>
      <c r="O1433" t="s">
        <v>71</v>
      </c>
      <c r="P1433">
        <v>9</v>
      </c>
      <c r="Q1433">
        <v>613.45000000000005</v>
      </c>
      <c r="R1433">
        <v>15</v>
      </c>
      <c r="S1433">
        <v>4692.8900000000003</v>
      </c>
      <c r="T1433">
        <v>474.28</v>
      </c>
      <c r="U1433">
        <v>1064.6500000000001</v>
      </c>
      <c r="V1433" s="10">
        <f>(raw_data[[#This Row],[Profit]] / (raw_data[[#This Row],[Unit_Price]]* raw_data[[#This Row],[Quantity_Sold]]))</f>
        <v>0.19283469629871131</v>
      </c>
      <c r="W1433">
        <v>481</v>
      </c>
      <c r="X1433" t="s">
        <v>33</v>
      </c>
      <c r="Y1433" t="s">
        <v>79</v>
      </c>
      <c r="Z1433">
        <v>47.99</v>
      </c>
      <c r="AA1433">
        <v>1</v>
      </c>
    </row>
    <row r="1434" spans="1:27" x14ac:dyDescent="0.3">
      <c r="A1434" t="s">
        <v>4348</v>
      </c>
      <c r="B1434" s="1">
        <v>45828</v>
      </c>
      <c r="C1434" s="1" t="str">
        <f>TEXT(raw_data[[#This Row],[Order_Date]], "mmm")</f>
        <v>Jun</v>
      </c>
      <c r="D1434" s="1">
        <v>45838</v>
      </c>
      <c r="E1434" s="6">
        <f>raw_data[[#This Row],[Ship_Date]]-raw_data[[#This Row],[Order_Date]]</f>
        <v>10</v>
      </c>
      <c r="F1434" s="6" t="str">
        <f>IF(raw_data[[#This Row],[Delivery_Days]] &lt;= 5, "On Time", "Late")</f>
        <v>Late</v>
      </c>
      <c r="G1434" t="s">
        <v>4349</v>
      </c>
      <c r="H1434" t="s">
        <v>4350</v>
      </c>
      <c r="I1434" t="s">
        <v>26</v>
      </c>
      <c r="J1434" t="s">
        <v>56</v>
      </c>
      <c r="K1434" t="s">
        <v>57</v>
      </c>
      <c r="L1434" t="s">
        <v>41</v>
      </c>
      <c r="M1434" t="s">
        <v>127</v>
      </c>
      <c r="N1434" t="s">
        <v>49</v>
      </c>
      <c r="O1434" t="s">
        <v>43</v>
      </c>
      <c r="P1434">
        <v>3</v>
      </c>
      <c r="Q1434">
        <v>107.7</v>
      </c>
      <c r="R1434">
        <v>15</v>
      </c>
      <c r="S1434">
        <v>274.63</v>
      </c>
      <c r="T1434">
        <v>96.77</v>
      </c>
      <c r="U1434">
        <v>27.87</v>
      </c>
      <c r="V1434" s="10">
        <f>(raw_data[[#This Row],[Profit]] / (raw_data[[#This Row],[Unit_Price]]* raw_data[[#This Row],[Quantity_Sold]]))</f>
        <v>8.6258124419684307E-2</v>
      </c>
      <c r="W1434">
        <v>94</v>
      </c>
      <c r="X1434" t="s">
        <v>51</v>
      </c>
      <c r="Y1434" t="s">
        <v>79</v>
      </c>
      <c r="Z1434">
        <v>27.3</v>
      </c>
      <c r="AA1434">
        <v>1</v>
      </c>
    </row>
    <row r="1435" spans="1:27" x14ac:dyDescent="0.3">
      <c r="A1435" t="s">
        <v>4351</v>
      </c>
      <c r="B1435" s="1">
        <v>45916</v>
      </c>
      <c r="C1435" s="1" t="str">
        <f>TEXT(raw_data[[#This Row],[Order_Date]], "mmm")</f>
        <v>Sep</v>
      </c>
      <c r="D1435" s="1">
        <v>45917</v>
      </c>
      <c r="E1435" s="6">
        <f>raw_data[[#This Row],[Ship_Date]]-raw_data[[#This Row],[Order_Date]]</f>
        <v>1</v>
      </c>
      <c r="F1435" s="6" t="str">
        <f>IF(raw_data[[#This Row],[Delivery_Days]] &lt;= 5, "On Time", "Late")</f>
        <v>On Time</v>
      </c>
      <c r="G1435" t="s">
        <v>4352</v>
      </c>
      <c r="H1435" t="s">
        <v>4353</v>
      </c>
      <c r="I1435" t="s">
        <v>38</v>
      </c>
      <c r="J1435" t="s">
        <v>39</v>
      </c>
      <c r="K1435" t="s">
        <v>40</v>
      </c>
      <c r="L1435" t="s">
        <v>75</v>
      </c>
      <c r="M1435" t="s">
        <v>42</v>
      </c>
      <c r="N1435" t="s">
        <v>49</v>
      </c>
      <c r="O1435" t="s">
        <v>50</v>
      </c>
      <c r="P1435">
        <v>2</v>
      </c>
      <c r="Q1435">
        <v>99.28</v>
      </c>
      <c r="R1435">
        <v>15</v>
      </c>
      <c r="S1435">
        <v>168.78</v>
      </c>
      <c r="T1435">
        <v>73.400000000000006</v>
      </c>
      <c r="U1435">
        <v>44</v>
      </c>
      <c r="V1435" s="10">
        <f>(raw_data[[#This Row],[Profit]] / (raw_data[[#This Row],[Unit_Price]]* raw_data[[#This Row],[Quantity_Sold]]))</f>
        <v>0.22159548751007252</v>
      </c>
      <c r="W1435">
        <v>473</v>
      </c>
      <c r="X1435" t="s">
        <v>33</v>
      </c>
      <c r="Y1435" t="s">
        <v>79</v>
      </c>
      <c r="Z1435">
        <v>44.92</v>
      </c>
      <c r="AA1435">
        <v>1</v>
      </c>
    </row>
    <row r="1436" spans="1:27" x14ac:dyDescent="0.3">
      <c r="A1436" t="s">
        <v>4354</v>
      </c>
      <c r="B1436" s="1">
        <v>45654</v>
      </c>
      <c r="C1436" s="1" t="str">
        <f>TEXT(raw_data[[#This Row],[Order_Date]], "mmm")</f>
        <v>Dec</v>
      </c>
      <c r="D1436" s="1">
        <v>45662</v>
      </c>
      <c r="E1436" s="6">
        <f>raw_data[[#This Row],[Ship_Date]]-raw_data[[#This Row],[Order_Date]]</f>
        <v>8</v>
      </c>
      <c r="F1436" s="6" t="str">
        <f>IF(raw_data[[#This Row],[Delivery_Days]] &lt;= 5, "On Time", "Late")</f>
        <v>Late</v>
      </c>
      <c r="G1436" t="s">
        <v>4355</v>
      </c>
      <c r="H1436" t="s">
        <v>4356</v>
      </c>
      <c r="I1436" t="s">
        <v>38</v>
      </c>
      <c r="J1436" t="s">
        <v>94</v>
      </c>
      <c r="K1436" t="s">
        <v>28</v>
      </c>
      <c r="L1436" t="s">
        <v>29</v>
      </c>
      <c r="M1436" t="s">
        <v>58</v>
      </c>
      <c r="N1436" t="s">
        <v>31</v>
      </c>
      <c r="O1436" t="s">
        <v>43</v>
      </c>
      <c r="P1436">
        <v>4</v>
      </c>
      <c r="Q1436">
        <v>617.85</v>
      </c>
      <c r="R1436">
        <v>5</v>
      </c>
      <c r="S1436">
        <v>2347.83</v>
      </c>
      <c r="T1436">
        <v>404.95</v>
      </c>
      <c r="U1436">
        <v>809.02</v>
      </c>
      <c r="V1436" s="10">
        <f>(raw_data[[#This Row],[Profit]] / (raw_data[[#This Row],[Unit_Price]]* raw_data[[#This Row],[Quantity_Sold]]))</f>
        <v>0.32735291737476729</v>
      </c>
      <c r="W1436">
        <v>192</v>
      </c>
      <c r="X1436" t="s">
        <v>33</v>
      </c>
      <c r="Y1436" t="s">
        <v>34</v>
      </c>
      <c r="Z1436">
        <v>43.84</v>
      </c>
      <c r="AA1436">
        <v>4</v>
      </c>
    </row>
    <row r="1437" spans="1:27" x14ac:dyDescent="0.3">
      <c r="A1437" t="s">
        <v>4357</v>
      </c>
      <c r="B1437" s="1">
        <v>45421</v>
      </c>
      <c r="C1437" s="1" t="str">
        <f>TEXT(raw_data[[#This Row],[Order_Date]], "mmm")</f>
        <v>May</v>
      </c>
      <c r="D1437" s="1">
        <v>45425</v>
      </c>
      <c r="E1437" s="6">
        <f>raw_data[[#This Row],[Ship_Date]]-raw_data[[#This Row],[Order_Date]]</f>
        <v>4</v>
      </c>
      <c r="F1437" s="6" t="str">
        <f>IF(raw_data[[#This Row],[Delivery_Days]] &lt;= 5, "On Time", "Late")</f>
        <v>On Time</v>
      </c>
      <c r="G1437" t="s">
        <v>4358</v>
      </c>
      <c r="H1437" t="s">
        <v>4359</v>
      </c>
      <c r="I1437" t="s">
        <v>26</v>
      </c>
      <c r="J1437" t="s">
        <v>90</v>
      </c>
      <c r="K1437" t="s">
        <v>40</v>
      </c>
      <c r="L1437" t="s">
        <v>69</v>
      </c>
      <c r="M1437" t="s">
        <v>150</v>
      </c>
      <c r="N1437" t="s">
        <v>31</v>
      </c>
      <c r="O1437" t="s">
        <v>43</v>
      </c>
      <c r="P1437">
        <v>4</v>
      </c>
      <c r="Q1437">
        <v>894.8</v>
      </c>
      <c r="R1437">
        <v>20</v>
      </c>
      <c r="S1437">
        <v>2863.36</v>
      </c>
      <c r="T1437">
        <v>538.30999999999995</v>
      </c>
      <c r="U1437">
        <v>1140.77</v>
      </c>
      <c r="V1437" s="10">
        <f>(raw_data[[#This Row],[Profit]] / (raw_data[[#This Row],[Unit_Price]]* raw_data[[#This Row],[Quantity_Sold]]))</f>
        <v>0.31872206079570853</v>
      </c>
      <c r="W1437">
        <v>133</v>
      </c>
      <c r="X1437" t="s">
        <v>33</v>
      </c>
      <c r="Y1437" t="s">
        <v>34</v>
      </c>
      <c r="Z1437">
        <v>44.64</v>
      </c>
      <c r="AA1437">
        <v>5</v>
      </c>
    </row>
    <row r="1438" spans="1:27" x14ac:dyDescent="0.3">
      <c r="A1438" t="s">
        <v>4360</v>
      </c>
      <c r="B1438" s="1">
        <v>45348</v>
      </c>
      <c r="C1438" s="1" t="str">
        <f>TEXT(raw_data[[#This Row],[Order_Date]], "mmm")</f>
        <v>Feb</v>
      </c>
      <c r="D1438" s="1">
        <v>45351</v>
      </c>
      <c r="E1438" s="6">
        <f>raw_data[[#This Row],[Ship_Date]]-raw_data[[#This Row],[Order_Date]]</f>
        <v>3</v>
      </c>
      <c r="F1438" s="6" t="str">
        <f>IF(raw_data[[#This Row],[Delivery_Days]] &lt;= 5, "On Time", "Late")</f>
        <v>On Time</v>
      </c>
      <c r="G1438" t="s">
        <v>4361</v>
      </c>
      <c r="H1438" t="s">
        <v>4362</v>
      </c>
      <c r="I1438" t="s">
        <v>47</v>
      </c>
      <c r="J1438" t="s">
        <v>94</v>
      </c>
      <c r="K1438" t="s">
        <v>28</v>
      </c>
      <c r="L1438" t="s">
        <v>29</v>
      </c>
      <c r="M1438" t="s">
        <v>64</v>
      </c>
      <c r="N1438" t="s">
        <v>49</v>
      </c>
      <c r="O1438" t="s">
        <v>83</v>
      </c>
      <c r="P1438">
        <v>10</v>
      </c>
      <c r="Q1438">
        <v>477.02</v>
      </c>
      <c r="R1438">
        <v>5</v>
      </c>
      <c r="S1438">
        <v>4531.6899999999996</v>
      </c>
      <c r="T1438">
        <v>304.42</v>
      </c>
      <c r="U1438">
        <v>1639.7</v>
      </c>
      <c r="V1438" s="10">
        <f>(raw_data[[#This Row],[Profit]] / (raw_data[[#This Row],[Unit_Price]]* raw_data[[#This Row],[Quantity_Sold]]))</f>
        <v>0.34373820804159155</v>
      </c>
      <c r="W1438">
        <v>440</v>
      </c>
      <c r="X1438" t="s">
        <v>33</v>
      </c>
      <c r="Y1438" t="s">
        <v>34</v>
      </c>
      <c r="Z1438">
        <v>45.27</v>
      </c>
      <c r="AA1438">
        <v>1</v>
      </c>
    </row>
    <row r="1439" spans="1:27" x14ac:dyDescent="0.3">
      <c r="A1439" t="s">
        <v>4363</v>
      </c>
      <c r="B1439" s="1">
        <v>45845</v>
      </c>
      <c r="C1439" s="1" t="str">
        <f>TEXT(raw_data[[#This Row],[Order_Date]], "mmm")</f>
        <v>Jul</v>
      </c>
      <c r="D1439" s="1">
        <v>45846</v>
      </c>
      <c r="E1439" s="6">
        <f>raw_data[[#This Row],[Ship_Date]]-raw_data[[#This Row],[Order_Date]]</f>
        <v>1</v>
      </c>
      <c r="F1439" s="6" t="str">
        <f>IF(raw_data[[#This Row],[Delivery_Days]] &lt;= 5, "On Time", "Late")</f>
        <v>On Time</v>
      </c>
      <c r="G1439" t="s">
        <v>4364</v>
      </c>
      <c r="H1439" t="s">
        <v>4365</v>
      </c>
      <c r="I1439" t="s">
        <v>38</v>
      </c>
      <c r="J1439" t="s">
        <v>68</v>
      </c>
      <c r="K1439" t="s">
        <v>57</v>
      </c>
      <c r="L1439" t="s">
        <v>41</v>
      </c>
      <c r="M1439" t="s">
        <v>117</v>
      </c>
      <c r="N1439" t="s">
        <v>31</v>
      </c>
      <c r="O1439" t="s">
        <v>50</v>
      </c>
      <c r="P1439">
        <v>5</v>
      </c>
      <c r="Q1439">
        <v>1321.82</v>
      </c>
      <c r="R1439">
        <v>20</v>
      </c>
      <c r="S1439">
        <v>5287.28</v>
      </c>
      <c r="T1439">
        <v>1117.1099999999999</v>
      </c>
      <c r="U1439">
        <v>818.84</v>
      </c>
      <c r="V1439" s="10">
        <f>(raw_data[[#This Row],[Profit]] / (raw_data[[#This Row],[Unit_Price]]* raw_data[[#This Row],[Quantity_Sold]]))</f>
        <v>0.123895840583438</v>
      </c>
      <c r="W1439">
        <v>231</v>
      </c>
      <c r="X1439" t="s">
        <v>51</v>
      </c>
      <c r="Y1439" t="s">
        <v>52</v>
      </c>
      <c r="Z1439">
        <v>19.899999999999999</v>
      </c>
      <c r="AA1439">
        <v>2</v>
      </c>
    </row>
    <row r="1440" spans="1:27" x14ac:dyDescent="0.3">
      <c r="A1440" t="s">
        <v>4366</v>
      </c>
      <c r="B1440" s="1">
        <v>45614</v>
      </c>
      <c r="C1440" s="1" t="str">
        <f>TEXT(raw_data[[#This Row],[Order_Date]], "mmm")</f>
        <v>Nov</v>
      </c>
      <c r="D1440" s="1">
        <v>45619</v>
      </c>
      <c r="E1440" s="6">
        <f>raw_data[[#This Row],[Ship_Date]]-raw_data[[#This Row],[Order_Date]]</f>
        <v>5</v>
      </c>
      <c r="F1440" s="6" t="str">
        <f>IF(raw_data[[#This Row],[Delivery_Days]] &lt;= 5, "On Time", "Late")</f>
        <v>On Time</v>
      </c>
      <c r="G1440" t="s">
        <v>4367</v>
      </c>
      <c r="H1440" t="s">
        <v>4368</v>
      </c>
      <c r="I1440" t="s">
        <v>62</v>
      </c>
      <c r="J1440" t="s">
        <v>98</v>
      </c>
      <c r="K1440" t="s">
        <v>40</v>
      </c>
      <c r="L1440" t="s">
        <v>41</v>
      </c>
      <c r="M1440" t="s">
        <v>42</v>
      </c>
      <c r="N1440" t="s">
        <v>49</v>
      </c>
      <c r="O1440" t="s">
        <v>50</v>
      </c>
      <c r="P1440">
        <v>6</v>
      </c>
      <c r="Q1440">
        <v>1306.82</v>
      </c>
      <c r="R1440">
        <v>5</v>
      </c>
      <c r="S1440">
        <v>7448.87</v>
      </c>
      <c r="T1440">
        <v>1014.66</v>
      </c>
      <c r="U1440">
        <v>1665.31</v>
      </c>
      <c r="V1440" s="10">
        <f>(raw_data[[#This Row],[Profit]] / (raw_data[[#This Row],[Unit_Price]]* raw_data[[#This Row],[Quantity_Sold]]))</f>
        <v>0.21238706682379108</v>
      </c>
      <c r="W1440">
        <v>370</v>
      </c>
      <c r="X1440" t="s">
        <v>33</v>
      </c>
      <c r="Y1440" t="s">
        <v>52</v>
      </c>
      <c r="Z1440">
        <v>43.66</v>
      </c>
      <c r="AA1440">
        <v>4</v>
      </c>
    </row>
    <row r="1441" spans="1:27" x14ac:dyDescent="0.3">
      <c r="A1441" t="s">
        <v>4369</v>
      </c>
      <c r="B1441" s="1">
        <v>45324</v>
      </c>
      <c r="C1441" s="1" t="str">
        <f>TEXT(raw_data[[#This Row],[Order_Date]], "mmm")</f>
        <v>Feb</v>
      </c>
      <c r="D1441" s="1">
        <v>45325</v>
      </c>
      <c r="E1441" s="6">
        <f>raw_data[[#This Row],[Ship_Date]]-raw_data[[#This Row],[Order_Date]]</f>
        <v>1</v>
      </c>
      <c r="F1441" s="6" t="str">
        <f>IF(raw_data[[#This Row],[Delivery_Days]] &lt;= 5, "On Time", "Late")</f>
        <v>On Time</v>
      </c>
      <c r="G1441" t="s">
        <v>4370</v>
      </c>
      <c r="H1441" t="s">
        <v>4371</v>
      </c>
      <c r="I1441" t="s">
        <v>38</v>
      </c>
      <c r="J1441" t="s">
        <v>63</v>
      </c>
      <c r="K1441" t="s">
        <v>28</v>
      </c>
      <c r="L1441" t="s">
        <v>29</v>
      </c>
      <c r="M1441" t="s">
        <v>48</v>
      </c>
      <c r="N1441" t="s">
        <v>49</v>
      </c>
      <c r="O1441" t="s">
        <v>83</v>
      </c>
      <c r="P1441">
        <v>6</v>
      </c>
      <c r="Q1441">
        <v>1508.96</v>
      </c>
      <c r="R1441">
        <v>15</v>
      </c>
      <c r="S1441">
        <v>7695.7</v>
      </c>
      <c r="T1441">
        <v>1288.57</v>
      </c>
      <c r="U1441">
        <v>1123.99</v>
      </c>
      <c r="V1441" s="10">
        <f>(raw_data[[#This Row],[Profit]] / (raw_data[[#This Row],[Unit_Price]]* raw_data[[#This Row],[Quantity_Sold]]))</f>
        <v>0.12414621107694483</v>
      </c>
      <c r="W1441">
        <v>5</v>
      </c>
      <c r="X1441" t="s">
        <v>33</v>
      </c>
      <c r="Y1441" t="s">
        <v>52</v>
      </c>
      <c r="Z1441">
        <v>48.19</v>
      </c>
      <c r="AA1441">
        <v>2</v>
      </c>
    </row>
    <row r="1442" spans="1:27" x14ac:dyDescent="0.3">
      <c r="A1442" t="s">
        <v>4372</v>
      </c>
      <c r="B1442" s="1">
        <v>45494</v>
      </c>
      <c r="C1442" s="1" t="str">
        <f>TEXT(raw_data[[#This Row],[Order_Date]], "mmm")</f>
        <v>Jul</v>
      </c>
      <c r="D1442" s="1">
        <v>45498</v>
      </c>
      <c r="E1442" s="6">
        <f>raw_data[[#This Row],[Ship_Date]]-raw_data[[#This Row],[Order_Date]]</f>
        <v>4</v>
      </c>
      <c r="F1442" s="6" t="str">
        <f>IF(raw_data[[#This Row],[Delivery_Days]] &lt;= 5, "On Time", "Late")</f>
        <v>On Time</v>
      </c>
      <c r="G1442" t="s">
        <v>4373</v>
      </c>
      <c r="H1442" t="s">
        <v>4374</v>
      </c>
      <c r="I1442" t="s">
        <v>26</v>
      </c>
      <c r="J1442" t="s">
        <v>39</v>
      </c>
      <c r="K1442" t="s">
        <v>40</v>
      </c>
      <c r="L1442" t="s">
        <v>41</v>
      </c>
      <c r="M1442" t="s">
        <v>127</v>
      </c>
      <c r="N1442" t="s">
        <v>31</v>
      </c>
      <c r="O1442" t="s">
        <v>43</v>
      </c>
      <c r="P1442">
        <v>6</v>
      </c>
      <c r="Q1442">
        <v>1554.71</v>
      </c>
      <c r="R1442">
        <v>10</v>
      </c>
      <c r="S1442">
        <v>8395.43</v>
      </c>
      <c r="T1442">
        <v>1344.26</v>
      </c>
      <c r="U1442">
        <v>1136.43</v>
      </c>
      <c r="V1442" s="10">
        <f>(raw_data[[#This Row],[Profit]] / (raw_data[[#This Row],[Unit_Price]]* raw_data[[#This Row],[Quantity_Sold]]))</f>
        <v>0.12182657859021941</v>
      </c>
      <c r="W1442">
        <v>277</v>
      </c>
      <c r="X1442" t="s">
        <v>33</v>
      </c>
      <c r="Y1442" t="s">
        <v>52</v>
      </c>
      <c r="Z1442">
        <v>15.13</v>
      </c>
      <c r="AA1442">
        <v>2</v>
      </c>
    </row>
    <row r="1443" spans="1:27" x14ac:dyDescent="0.3">
      <c r="A1443" t="s">
        <v>4375</v>
      </c>
      <c r="B1443" s="1">
        <v>45453</v>
      </c>
      <c r="C1443" s="1" t="str">
        <f>TEXT(raw_data[[#This Row],[Order_Date]], "mmm")</f>
        <v>Jun</v>
      </c>
      <c r="D1443" s="1">
        <v>45455</v>
      </c>
      <c r="E1443" s="6">
        <f>raw_data[[#This Row],[Ship_Date]]-raw_data[[#This Row],[Order_Date]]</f>
        <v>2</v>
      </c>
      <c r="F1443" s="6" t="str">
        <f>IF(raw_data[[#This Row],[Delivery_Days]] &lt;= 5, "On Time", "Late")</f>
        <v>On Time</v>
      </c>
      <c r="G1443" t="s">
        <v>4376</v>
      </c>
      <c r="H1443" t="s">
        <v>4377</v>
      </c>
      <c r="I1443" t="s">
        <v>26</v>
      </c>
      <c r="J1443" t="s">
        <v>94</v>
      </c>
      <c r="K1443" t="s">
        <v>28</v>
      </c>
      <c r="L1443" t="s">
        <v>41</v>
      </c>
      <c r="M1443" t="s">
        <v>137</v>
      </c>
      <c r="N1443" t="s">
        <v>49</v>
      </c>
      <c r="O1443" t="s">
        <v>43</v>
      </c>
      <c r="P1443">
        <v>1</v>
      </c>
      <c r="Q1443">
        <v>452.27</v>
      </c>
      <c r="R1443">
        <v>5</v>
      </c>
      <c r="S1443">
        <v>429.66</v>
      </c>
      <c r="T1443">
        <v>304.56</v>
      </c>
      <c r="U1443">
        <v>140.32</v>
      </c>
      <c r="V1443" s="10">
        <f>(raw_data[[#This Row],[Profit]] / (raw_data[[#This Row],[Unit_Price]]* raw_data[[#This Row],[Quantity_Sold]]))</f>
        <v>0.31025714727928005</v>
      </c>
      <c r="W1443">
        <v>463</v>
      </c>
      <c r="X1443" t="s">
        <v>51</v>
      </c>
      <c r="Y1443" t="s">
        <v>79</v>
      </c>
      <c r="Z1443">
        <v>43.41</v>
      </c>
      <c r="AA1443">
        <v>1</v>
      </c>
    </row>
    <row r="1444" spans="1:27" x14ac:dyDescent="0.3">
      <c r="A1444" t="s">
        <v>4378</v>
      </c>
      <c r="B1444" s="1">
        <v>45783</v>
      </c>
      <c r="C1444" s="1" t="str">
        <f>TEXT(raw_data[[#This Row],[Order_Date]], "mmm")</f>
        <v>May</v>
      </c>
      <c r="D1444" s="1">
        <v>45793</v>
      </c>
      <c r="E1444" s="6">
        <f>raw_data[[#This Row],[Ship_Date]]-raw_data[[#This Row],[Order_Date]]</f>
        <v>10</v>
      </c>
      <c r="F1444" s="6" t="str">
        <f>IF(raw_data[[#This Row],[Delivery_Days]] &lt;= 5, "On Time", "Late")</f>
        <v>Late</v>
      </c>
      <c r="G1444" t="s">
        <v>4379</v>
      </c>
      <c r="H1444" t="s">
        <v>4380</v>
      </c>
      <c r="I1444" t="s">
        <v>62</v>
      </c>
      <c r="J1444" t="s">
        <v>27</v>
      </c>
      <c r="K1444" t="s">
        <v>28</v>
      </c>
      <c r="L1444" t="s">
        <v>41</v>
      </c>
      <c r="M1444" t="s">
        <v>117</v>
      </c>
      <c r="N1444" t="s">
        <v>49</v>
      </c>
      <c r="O1444" t="s">
        <v>83</v>
      </c>
      <c r="P1444">
        <v>1</v>
      </c>
      <c r="Q1444">
        <v>603.17999999999995</v>
      </c>
      <c r="R1444">
        <v>5</v>
      </c>
      <c r="S1444">
        <v>573.02</v>
      </c>
      <c r="T1444">
        <v>516.67999999999995</v>
      </c>
      <c r="U1444">
        <v>82.17</v>
      </c>
      <c r="V1444" s="10">
        <f>(raw_data[[#This Row],[Profit]] / (raw_data[[#This Row],[Unit_Price]]* raw_data[[#This Row],[Quantity_Sold]]))</f>
        <v>0.13622799164428531</v>
      </c>
      <c r="W1444">
        <v>99</v>
      </c>
      <c r="X1444" t="s">
        <v>33</v>
      </c>
      <c r="Y1444" t="s">
        <v>34</v>
      </c>
      <c r="Z1444">
        <v>44.38</v>
      </c>
      <c r="AA1444">
        <v>3</v>
      </c>
    </row>
    <row r="1445" spans="1:27" x14ac:dyDescent="0.3">
      <c r="A1445" t="s">
        <v>4381</v>
      </c>
      <c r="B1445" s="1">
        <v>45937</v>
      </c>
      <c r="C1445" s="1" t="str">
        <f>TEXT(raw_data[[#This Row],[Order_Date]], "mmm")</f>
        <v>Oct</v>
      </c>
      <c r="D1445" s="1">
        <v>45938</v>
      </c>
      <c r="E1445" s="6">
        <f>raw_data[[#This Row],[Ship_Date]]-raw_data[[#This Row],[Order_Date]]</f>
        <v>1</v>
      </c>
      <c r="F1445" s="6" t="str">
        <f>IF(raw_data[[#This Row],[Delivery_Days]] &lt;= 5, "On Time", "Late")</f>
        <v>On Time</v>
      </c>
      <c r="G1445" t="s">
        <v>4382</v>
      </c>
      <c r="H1445" t="s">
        <v>4383</v>
      </c>
      <c r="I1445" t="s">
        <v>62</v>
      </c>
      <c r="J1445" t="s">
        <v>56</v>
      </c>
      <c r="K1445" t="s">
        <v>57</v>
      </c>
      <c r="L1445" t="s">
        <v>75</v>
      </c>
      <c r="M1445" t="s">
        <v>127</v>
      </c>
      <c r="N1445" t="s">
        <v>49</v>
      </c>
      <c r="O1445" t="s">
        <v>32</v>
      </c>
      <c r="P1445">
        <v>3</v>
      </c>
      <c r="Q1445">
        <v>1204.5899999999999</v>
      </c>
      <c r="R1445">
        <v>0</v>
      </c>
      <c r="S1445">
        <v>3613.77</v>
      </c>
      <c r="T1445">
        <v>1016.14</v>
      </c>
      <c r="U1445">
        <v>565.35</v>
      </c>
      <c r="V1445" s="10">
        <f>(raw_data[[#This Row],[Profit]] / (raw_data[[#This Row],[Unit_Price]]* raw_data[[#This Row],[Quantity_Sold]]))</f>
        <v>0.15644327115450074</v>
      </c>
      <c r="W1445">
        <v>64</v>
      </c>
      <c r="X1445" t="s">
        <v>51</v>
      </c>
      <c r="Y1445" t="s">
        <v>79</v>
      </c>
      <c r="Z1445">
        <v>9.07</v>
      </c>
      <c r="AA1445">
        <v>5</v>
      </c>
    </row>
    <row r="1446" spans="1:27" x14ac:dyDescent="0.3">
      <c r="A1446" t="s">
        <v>4384</v>
      </c>
      <c r="B1446" s="1">
        <v>45527</v>
      </c>
      <c r="C1446" s="1" t="str">
        <f>TEXT(raw_data[[#This Row],[Order_Date]], "mmm")</f>
        <v>Aug</v>
      </c>
      <c r="D1446" s="1">
        <v>45537</v>
      </c>
      <c r="E1446" s="6">
        <f>raw_data[[#This Row],[Ship_Date]]-raw_data[[#This Row],[Order_Date]]</f>
        <v>10</v>
      </c>
      <c r="F1446" s="6" t="str">
        <f>IF(raw_data[[#This Row],[Delivery_Days]] &lt;= 5, "On Time", "Late")</f>
        <v>Late</v>
      </c>
      <c r="G1446" t="s">
        <v>4385</v>
      </c>
      <c r="H1446" t="s">
        <v>4386</v>
      </c>
      <c r="I1446" t="s">
        <v>38</v>
      </c>
      <c r="J1446" t="s">
        <v>39</v>
      </c>
      <c r="K1446" t="s">
        <v>40</v>
      </c>
      <c r="L1446" t="s">
        <v>75</v>
      </c>
      <c r="M1446" t="s">
        <v>117</v>
      </c>
      <c r="N1446" t="s">
        <v>49</v>
      </c>
      <c r="O1446" t="s">
        <v>32</v>
      </c>
      <c r="P1446">
        <v>7</v>
      </c>
      <c r="Q1446">
        <v>1515.15</v>
      </c>
      <c r="R1446">
        <v>10</v>
      </c>
      <c r="S1446">
        <v>9545.4500000000007</v>
      </c>
      <c r="T1446">
        <v>1321.67</v>
      </c>
      <c r="U1446">
        <v>1218.92</v>
      </c>
      <c r="V1446" s="10">
        <f>(raw_data[[#This Row],[Profit]] / (raw_data[[#This Row],[Unit_Price]]* raw_data[[#This Row],[Quantity_Sold]]))</f>
        <v>0.11492685778400064</v>
      </c>
      <c r="W1446">
        <v>73</v>
      </c>
      <c r="X1446" t="s">
        <v>33</v>
      </c>
      <c r="Y1446" t="s">
        <v>79</v>
      </c>
      <c r="Z1446">
        <v>23.07</v>
      </c>
      <c r="AA1446">
        <v>1</v>
      </c>
    </row>
    <row r="1447" spans="1:27" x14ac:dyDescent="0.3">
      <c r="A1447" t="s">
        <v>4387</v>
      </c>
      <c r="B1447" s="1">
        <v>45657</v>
      </c>
      <c r="C1447" s="1" t="str">
        <f>TEXT(raw_data[[#This Row],[Order_Date]], "mmm")</f>
        <v>Dec</v>
      </c>
      <c r="D1447" s="1">
        <v>45658</v>
      </c>
      <c r="E1447" s="6">
        <f>raw_data[[#This Row],[Ship_Date]]-raw_data[[#This Row],[Order_Date]]</f>
        <v>1</v>
      </c>
      <c r="F1447" s="6" t="str">
        <f>IF(raw_data[[#This Row],[Delivery_Days]] &lt;= 5, "On Time", "Late")</f>
        <v>On Time</v>
      </c>
      <c r="G1447" t="s">
        <v>4388</v>
      </c>
      <c r="H1447" t="s">
        <v>4389</v>
      </c>
      <c r="I1447" t="s">
        <v>47</v>
      </c>
      <c r="J1447" t="s">
        <v>98</v>
      </c>
      <c r="K1447" t="s">
        <v>40</v>
      </c>
      <c r="L1447" t="s">
        <v>75</v>
      </c>
      <c r="M1447" t="s">
        <v>30</v>
      </c>
      <c r="N1447" t="s">
        <v>49</v>
      </c>
      <c r="O1447" t="s">
        <v>83</v>
      </c>
      <c r="P1447">
        <v>5</v>
      </c>
      <c r="Q1447">
        <v>1196.5999999999999</v>
      </c>
      <c r="R1447">
        <v>5</v>
      </c>
      <c r="S1447">
        <v>5683.85</v>
      </c>
      <c r="T1447">
        <v>741.5</v>
      </c>
      <c r="U1447">
        <v>2161.7199999999998</v>
      </c>
      <c r="V1447" s="10">
        <f>(raw_data[[#This Row],[Profit]] / (raw_data[[#This Row],[Unit_Price]]* raw_data[[#This Row],[Quantity_Sold]]))</f>
        <v>0.36131037940832356</v>
      </c>
      <c r="W1447">
        <v>396</v>
      </c>
      <c r="X1447" t="s">
        <v>51</v>
      </c>
      <c r="Y1447" t="s">
        <v>52</v>
      </c>
      <c r="Z1447">
        <v>9.18</v>
      </c>
      <c r="AA1447">
        <v>2</v>
      </c>
    </row>
    <row r="1448" spans="1:27" x14ac:dyDescent="0.3">
      <c r="A1448" t="s">
        <v>4390</v>
      </c>
      <c r="B1448" s="1">
        <v>45838</v>
      </c>
      <c r="C1448" s="1" t="str">
        <f>TEXT(raw_data[[#This Row],[Order_Date]], "mmm")</f>
        <v>Jun</v>
      </c>
      <c r="D1448" s="1">
        <v>45845</v>
      </c>
      <c r="E1448" s="6">
        <f>raw_data[[#This Row],[Ship_Date]]-raw_data[[#This Row],[Order_Date]]</f>
        <v>7</v>
      </c>
      <c r="F1448" s="6" t="str">
        <f>IF(raw_data[[#This Row],[Delivery_Days]] &lt;= 5, "On Time", "Late")</f>
        <v>Late</v>
      </c>
      <c r="G1448" t="s">
        <v>4391</v>
      </c>
      <c r="H1448" t="s">
        <v>4392</v>
      </c>
      <c r="I1448" t="s">
        <v>47</v>
      </c>
      <c r="J1448" t="s">
        <v>98</v>
      </c>
      <c r="K1448" t="s">
        <v>40</v>
      </c>
      <c r="L1448" t="s">
        <v>69</v>
      </c>
      <c r="M1448" t="s">
        <v>64</v>
      </c>
      <c r="N1448" t="s">
        <v>49</v>
      </c>
      <c r="O1448" t="s">
        <v>71</v>
      </c>
      <c r="P1448">
        <v>2</v>
      </c>
      <c r="Q1448">
        <v>1972.67</v>
      </c>
      <c r="R1448">
        <v>20</v>
      </c>
      <c r="S1448">
        <v>3156.27</v>
      </c>
      <c r="T1448">
        <v>1261.98</v>
      </c>
      <c r="U1448">
        <v>1137.0999999999999</v>
      </c>
      <c r="V1448" s="10">
        <f>(raw_data[[#This Row],[Profit]] / (raw_data[[#This Row],[Unit_Price]]* raw_data[[#This Row],[Quantity_Sold]]))</f>
        <v>0.28821343661129328</v>
      </c>
      <c r="W1448">
        <v>51</v>
      </c>
      <c r="X1448" t="s">
        <v>51</v>
      </c>
      <c r="Y1448" t="s">
        <v>79</v>
      </c>
      <c r="Z1448">
        <v>15.45</v>
      </c>
      <c r="AA1448">
        <v>4</v>
      </c>
    </row>
    <row r="1449" spans="1:27" x14ac:dyDescent="0.3">
      <c r="A1449" t="s">
        <v>4393</v>
      </c>
      <c r="B1449" s="1">
        <v>45359</v>
      </c>
      <c r="C1449" s="1" t="str">
        <f>TEXT(raw_data[[#This Row],[Order_Date]], "mmm")</f>
        <v>Mar</v>
      </c>
      <c r="D1449" s="1">
        <v>45366</v>
      </c>
      <c r="E1449" s="6">
        <f>raw_data[[#This Row],[Ship_Date]]-raw_data[[#This Row],[Order_Date]]</f>
        <v>7</v>
      </c>
      <c r="F1449" s="6" t="str">
        <f>IF(raw_data[[#This Row],[Delivery_Days]] &lt;= 5, "On Time", "Late")</f>
        <v>Late</v>
      </c>
      <c r="G1449" t="s">
        <v>4394</v>
      </c>
      <c r="H1449" t="s">
        <v>4395</v>
      </c>
      <c r="I1449" t="s">
        <v>62</v>
      </c>
      <c r="J1449" t="s">
        <v>90</v>
      </c>
      <c r="K1449" t="s">
        <v>40</v>
      </c>
      <c r="L1449" t="s">
        <v>75</v>
      </c>
      <c r="M1449" t="s">
        <v>30</v>
      </c>
      <c r="N1449" t="s">
        <v>31</v>
      </c>
      <c r="O1449" t="s">
        <v>32</v>
      </c>
      <c r="P1449">
        <v>3</v>
      </c>
      <c r="Q1449">
        <v>973.23</v>
      </c>
      <c r="R1449">
        <v>20</v>
      </c>
      <c r="S1449">
        <v>2335.75</v>
      </c>
      <c r="T1449">
        <v>767.75</v>
      </c>
      <c r="U1449">
        <v>493.15</v>
      </c>
      <c r="V1449" s="10">
        <f>(raw_data[[#This Row],[Profit]] / (raw_data[[#This Row],[Unit_Price]]* raw_data[[#This Row],[Quantity_Sold]]))</f>
        <v>0.16890491798786855</v>
      </c>
      <c r="W1449">
        <v>459</v>
      </c>
      <c r="X1449" t="s">
        <v>33</v>
      </c>
      <c r="Y1449" t="s">
        <v>52</v>
      </c>
      <c r="Z1449">
        <v>6.14</v>
      </c>
      <c r="AA1449">
        <v>5</v>
      </c>
    </row>
    <row r="1450" spans="1:27" x14ac:dyDescent="0.3">
      <c r="A1450" t="s">
        <v>4396</v>
      </c>
      <c r="B1450" s="1">
        <v>45586</v>
      </c>
      <c r="C1450" s="1" t="str">
        <f>TEXT(raw_data[[#This Row],[Order_Date]], "mmm")</f>
        <v>Oct</v>
      </c>
      <c r="D1450" s="1">
        <v>45596</v>
      </c>
      <c r="E1450" s="6">
        <f>raw_data[[#This Row],[Ship_Date]]-raw_data[[#This Row],[Order_Date]]</f>
        <v>10</v>
      </c>
      <c r="F1450" s="6" t="str">
        <f>IF(raw_data[[#This Row],[Delivery_Days]] &lt;= 5, "On Time", "Late")</f>
        <v>Late</v>
      </c>
      <c r="G1450" t="s">
        <v>4397</v>
      </c>
      <c r="H1450" t="s">
        <v>4398</v>
      </c>
      <c r="I1450" t="s">
        <v>38</v>
      </c>
      <c r="J1450" t="s">
        <v>68</v>
      </c>
      <c r="K1450" t="s">
        <v>57</v>
      </c>
      <c r="L1450" t="s">
        <v>29</v>
      </c>
      <c r="M1450" t="s">
        <v>150</v>
      </c>
      <c r="N1450" t="s">
        <v>31</v>
      </c>
      <c r="O1450" t="s">
        <v>43</v>
      </c>
      <c r="P1450">
        <v>4</v>
      </c>
      <c r="Q1450">
        <v>1626.87</v>
      </c>
      <c r="R1450">
        <v>0</v>
      </c>
      <c r="S1450">
        <v>6507.48</v>
      </c>
      <c r="T1450">
        <v>978.32</v>
      </c>
      <c r="U1450">
        <v>2594.1999999999998</v>
      </c>
      <c r="V1450" s="10">
        <f>(raw_data[[#This Row],[Profit]] / (raw_data[[#This Row],[Unit_Price]]* raw_data[[#This Row],[Quantity_Sold]]))</f>
        <v>0.39864893937438151</v>
      </c>
      <c r="W1450">
        <v>447</v>
      </c>
      <c r="X1450" t="s">
        <v>33</v>
      </c>
      <c r="Y1450" t="s">
        <v>79</v>
      </c>
      <c r="Z1450">
        <v>7.75</v>
      </c>
      <c r="AA1450">
        <v>2</v>
      </c>
    </row>
    <row r="1451" spans="1:27" x14ac:dyDescent="0.3">
      <c r="A1451" t="s">
        <v>4399</v>
      </c>
      <c r="B1451" s="1">
        <v>45575</v>
      </c>
      <c r="C1451" s="1" t="str">
        <f>TEXT(raw_data[[#This Row],[Order_Date]], "mmm")</f>
        <v>Oct</v>
      </c>
      <c r="D1451" s="1">
        <v>45577</v>
      </c>
      <c r="E1451" s="6">
        <f>raw_data[[#This Row],[Ship_Date]]-raw_data[[#This Row],[Order_Date]]</f>
        <v>2</v>
      </c>
      <c r="F1451" s="6" t="str">
        <f>IF(raw_data[[#This Row],[Delivery_Days]] &lt;= 5, "On Time", "Late")</f>
        <v>On Time</v>
      </c>
      <c r="G1451" t="s">
        <v>4400</v>
      </c>
      <c r="H1451" t="s">
        <v>4401</v>
      </c>
      <c r="I1451" t="s">
        <v>62</v>
      </c>
      <c r="J1451" t="s">
        <v>27</v>
      </c>
      <c r="K1451" t="s">
        <v>28</v>
      </c>
      <c r="L1451" t="s">
        <v>29</v>
      </c>
      <c r="M1451" t="s">
        <v>117</v>
      </c>
      <c r="N1451" t="s">
        <v>49</v>
      </c>
      <c r="O1451" t="s">
        <v>71</v>
      </c>
      <c r="P1451">
        <v>6</v>
      </c>
      <c r="Q1451">
        <v>1397.61</v>
      </c>
      <c r="R1451">
        <v>10</v>
      </c>
      <c r="S1451">
        <v>7547.09</v>
      </c>
      <c r="T1451">
        <v>842.73</v>
      </c>
      <c r="U1451">
        <v>2996.35</v>
      </c>
      <c r="V1451" s="10">
        <f>(raw_data[[#This Row],[Profit]] / (raw_data[[#This Row],[Unit_Price]]* raw_data[[#This Row],[Quantity_Sold]]))</f>
        <v>0.35731832676259234</v>
      </c>
      <c r="W1451">
        <v>51</v>
      </c>
      <c r="X1451" t="s">
        <v>33</v>
      </c>
      <c r="Y1451" t="s">
        <v>79</v>
      </c>
      <c r="Z1451">
        <v>15.7</v>
      </c>
      <c r="AA1451">
        <v>1</v>
      </c>
    </row>
    <row r="1452" spans="1:27" x14ac:dyDescent="0.3">
      <c r="A1452" t="s">
        <v>4402</v>
      </c>
      <c r="B1452" s="1">
        <v>45913</v>
      </c>
      <c r="C1452" s="1" t="str">
        <f>TEXT(raw_data[[#This Row],[Order_Date]], "mmm")</f>
        <v>Sep</v>
      </c>
      <c r="D1452" s="1">
        <v>45916</v>
      </c>
      <c r="E1452" s="6">
        <f>raw_data[[#This Row],[Ship_Date]]-raw_data[[#This Row],[Order_Date]]</f>
        <v>3</v>
      </c>
      <c r="F1452" s="6" t="str">
        <f>IF(raw_data[[#This Row],[Delivery_Days]] &lt;= 5, "On Time", "Late")</f>
        <v>On Time</v>
      </c>
      <c r="G1452" t="s">
        <v>4403</v>
      </c>
      <c r="H1452" t="s">
        <v>4404</v>
      </c>
      <c r="I1452" t="s">
        <v>62</v>
      </c>
      <c r="J1452" t="s">
        <v>98</v>
      </c>
      <c r="K1452" t="s">
        <v>40</v>
      </c>
      <c r="L1452" t="s">
        <v>75</v>
      </c>
      <c r="M1452" t="s">
        <v>64</v>
      </c>
      <c r="N1452" t="s">
        <v>31</v>
      </c>
      <c r="O1452" t="s">
        <v>71</v>
      </c>
      <c r="P1452">
        <v>3</v>
      </c>
      <c r="Q1452">
        <v>948.94</v>
      </c>
      <c r="R1452">
        <v>10</v>
      </c>
      <c r="S1452">
        <v>2562.14</v>
      </c>
      <c r="T1452">
        <v>702.07</v>
      </c>
      <c r="U1452">
        <v>666.55</v>
      </c>
      <c r="V1452" s="10">
        <f>(raw_data[[#This Row],[Profit]] / (raw_data[[#This Row],[Unit_Price]]* raw_data[[#This Row],[Quantity_Sold]]))</f>
        <v>0.23413844219163835</v>
      </c>
      <c r="W1452">
        <v>78</v>
      </c>
      <c r="X1452" t="s">
        <v>33</v>
      </c>
      <c r="Y1452" t="s">
        <v>52</v>
      </c>
      <c r="Z1452">
        <v>29.54</v>
      </c>
      <c r="AA1452">
        <v>3</v>
      </c>
    </row>
    <row r="1453" spans="1:27" x14ac:dyDescent="0.3">
      <c r="A1453" t="s">
        <v>4405</v>
      </c>
      <c r="B1453" s="1">
        <v>45671</v>
      </c>
      <c r="C1453" s="1" t="str">
        <f>TEXT(raw_data[[#This Row],[Order_Date]], "mmm")</f>
        <v>Jan</v>
      </c>
      <c r="D1453" s="1">
        <v>45679</v>
      </c>
      <c r="E1453" s="6">
        <f>raw_data[[#This Row],[Ship_Date]]-raw_data[[#This Row],[Order_Date]]</f>
        <v>8</v>
      </c>
      <c r="F1453" s="6" t="str">
        <f>IF(raw_data[[#This Row],[Delivery_Days]] &lt;= 5, "On Time", "Late")</f>
        <v>Late</v>
      </c>
      <c r="G1453" t="s">
        <v>4406</v>
      </c>
      <c r="H1453" t="s">
        <v>4407</v>
      </c>
      <c r="I1453" t="s">
        <v>47</v>
      </c>
      <c r="J1453" t="s">
        <v>94</v>
      </c>
      <c r="K1453" t="s">
        <v>28</v>
      </c>
      <c r="L1453" t="s">
        <v>29</v>
      </c>
      <c r="M1453" t="s">
        <v>64</v>
      </c>
      <c r="N1453" t="s">
        <v>49</v>
      </c>
      <c r="O1453" t="s">
        <v>50</v>
      </c>
      <c r="P1453">
        <v>1</v>
      </c>
      <c r="Q1453">
        <v>401.65</v>
      </c>
      <c r="R1453">
        <v>10</v>
      </c>
      <c r="S1453">
        <v>361.49</v>
      </c>
      <c r="T1453">
        <v>333.97</v>
      </c>
      <c r="U1453">
        <v>60.91</v>
      </c>
      <c r="V1453" s="10">
        <f>(raw_data[[#This Row],[Profit]] / (raw_data[[#This Row],[Unit_Price]]* raw_data[[#This Row],[Quantity_Sold]]))</f>
        <v>0.15164944603510519</v>
      </c>
      <c r="W1453">
        <v>252</v>
      </c>
      <c r="X1453" t="s">
        <v>51</v>
      </c>
      <c r="Y1453" t="s">
        <v>52</v>
      </c>
      <c r="Z1453">
        <v>13.92</v>
      </c>
      <c r="AA1453">
        <v>2</v>
      </c>
    </row>
    <row r="1454" spans="1:27" x14ac:dyDescent="0.3">
      <c r="A1454" t="s">
        <v>4408</v>
      </c>
      <c r="B1454" s="1">
        <v>45681</v>
      </c>
      <c r="C1454" s="1" t="str">
        <f>TEXT(raw_data[[#This Row],[Order_Date]], "mmm")</f>
        <v>Jan</v>
      </c>
      <c r="D1454" s="1">
        <v>45687</v>
      </c>
      <c r="E1454" s="6">
        <f>raw_data[[#This Row],[Ship_Date]]-raw_data[[#This Row],[Order_Date]]</f>
        <v>6</v>
      </c>
      <c r="F1454" s="6" t="str">
        <f>IF(raw_data[[#This Row],[Delivery_Days]] &lt;= 5, "On Time", "Late")</f>
        <v>Late</v>
      </c>
      <c r="G1454" t="s">
        <v>4409</v>
      </c>
      <c r="H1454" t="s">
        <v>4410</v>
      </c>
      <c r="I1454" t="s">
        <v>26</v>
      </c>
      <c r="J1454" t="s">
        <v>56</v>
      </c>
      <c r="K1454" t="s">
        <v>57</v>
      </c>
      <c r="L1454" t="s">
        <v>41</v>
      </c>
      <c r="M1454" t="s">
        <v>64</v>
      </c>
      <c r="N1454" t="s">
        <v>49</v>
      </c>
      <c r="O1454" t="s">
        <v>43</v>
      </c>
      <c r="P1454">
        <v>9</v>
      </c>
      <c r="Q1454">
        <v>1199.6600000000001</v>
      </c>
      <c r="R1454">
        <v>15</v>
      </c>
      <c r="S1454">
        <v>9177.4</v>
      </c>
      <c r="T1454">
        <v>847.3</v>
      </c>
      <c r="U1454">
        <v>2695.55</v>
      </c>
      <c r="V1454" s="10">
        <f>(raw_data[[#This Row],[Profit]] / (raw_data[[#This Row],[Unit_Price]]* raw_data[[#This Row],[Quantity_Sold]]))</f>
        <v>0.24965869959451475</v>
      </c>
      <c r="W1454">
        <v>239</v>
      </c>
      <c r="X1454" t="s">
        <v>51</v>
      </c>
      <c r="Y1454" t="s">
        <v>79</v>
      </c>
      <c r="Z1454">
        <v>17.37</v>
      </c>
      <c r="AA1454">
        <v>5</v>
      </c>
    </row>
    <row r="1455" spans="1:27" x14ac:dyDescent="0.3">
      <c r="A1455" t="s">
        <v>4411</v>
      </c>
      <c r="B1455" s="1">
        <v>45479</v>
      </c>
      <c r="C1455" s="1" t="str">
        <f>TEXT(raw_data[[#This Row],[Order_Date]], "mmm")</f>
        <v>Jul</v>
      </c>
      <c r="D1455" s="1">
        <v>45485</v>
      </c>
      <c r="E1455" s="6">
        <f>raw_data[[#This Row],[Ship_Date]]-raw_data[[#This Row],[Order_Date]]</f>
        <v>6</v>
      </c>
      <c r="F1455" s="6" t="str">
        <f>IF(raw_data[[#This Row],[Delivery_Days]] &lt;= 5, "On Time", "Late")</f>
        <v>Late</v>
      </c>
      <c r="G1455" t="s">
        <v>4412</v>
      </c>
      <c r="H1455" t="s">
        <v>4413</v>
      </c>
      <c r="I1455" t="s">
        <v>47</v>
      </c>
      <c r="J1455" t="s">
        <v>94</v>
      </c>
      <c r="K1455" t="s">
        <v>28</v>
      </c>
      <c r="L1455" t="s">
        <v>69</v>
      </c>
      <c r="M1455" t="s">
        <v>42</v>
      </c>
      <c r="N1455" t="s">
        <v>31</v>
      </c>
      <c r="O1455" t="s">
        <v>71</v>
      </c>
      <c r="P1455">
        <v>9</v>
      </c>
      <c r="Q1455">
        <v>1084.29</v>
      </c>
      <c r="R1455">
        <v>5</v>
      </c>
      <c r="S1455">
        <v>9270.68</v>
      </c>
      <c r="T1455">
        <v>966.97</v>
      </c>
      <c r="U1455">
        <v>1003.09</v>
      </c>
      <c r="V1455" s="10">
        <f>(raw_data[[#This Row],[Profit]] / (raw_data[[#This Row],[Unit_Price]]* raw_data[[#This Row],[Quantity_Sold]]))</f>
        <v>0.10279025393985414</v>
      </c>
      <c r="W1455">
        <v>207</v>
      </c>
      <c r="X1455" t="s">
        <v>33</v>
      </c>
      <c r="Y1455" t="s">
        <v>34</v>
      </c>
      <c r="Z1455">
        <v>38.28</v>
      </c>
      <c r="AA1455">
        <v>3</v>
      </c>
    </row>
    <row r="1456" spans="1:27" x14ac:dyDescent="0.3">
      <c r="A1456" t="s">
        <v>4414</v>
      </c>
      <c r="B1456" s="1">
        <v>45543</v>
      </c>
      <c r="C1456" s="1" t="str">
        <f>TEXT(raw_data[[#This Row],[Order_Date]], "mmm")</f>
        <v>Sep</v>
      </c>
      <c r="D1456" s="1">
        <v>45547</v>
      </c>
      <c r="E1456" s="6">
        <f>raw_data[[#This Row],[Ship_Date]]-raw_data[[#This Row],[Order_Date]]</f>
        <v>4</v>
      </c>
      <c r="F1456" s="6" t="str">
        <f>IF(raw_data[[#This Row],[Delivery_Days]] &lt;= 5, "On Time", "Late")</f>
        <v>On Time</v>
      </c>
      <c r="G1456" t="s">
        <v>4415</v>
      </c>
      <c r="H1456" t="s">
        <v>4416</v>
      </c>
      <c r="I1456" t="s">
        <v>62</v>
      </c>
      <c r="J1456" t="s">
        <v>68</v>
      </c>
      <c r="K1456" t="s">
        <v>57</v>
      </c>
      <c r="L1456" t="s">
        <v>75</v>
      </c>
      <c r="M1456" t="s">
        <v>127</v>
      </c>
      <c r="N1456" t="s">
        <v>31</v>
      </c>
      <c r="O1456" t="s">
        <v>32</v>
      </c>
      <c r="P1456">
        <v>3</v>
      </c>
      <c r="Q1456">
        <v>1334</v>
      </c>
      <c r="R1456">
        <v>10</v>
      </c>
      <c r="S1456">
        <v>3601.8</v>
      </c>
      <c r="T1456">
        <v>922.52</v>
      </c>
      <c r="U1456">
        <v>1111</v>
      </c>
      <c r="V1456" s="10">
        <f>(raw_data[[#This Row],[Profit]] / (raw_data[[#This Row],[Unit_Price]]* raw_data[[#This Row],[Quantity_Sold]]))</f>
        <v>0.27761119440279858</v>
      </c>
      <c r="W1456">
        <v>402</v>
      </c>
      <c r="X1456" t="s">
        <v>51</v>
      </c>
      <c r="Y1456" t="s">
        <v>34</v>
      </c>
      <c r="Z1456">
        <v>30</v>
      </c>
      <c r="AA1456">
        <v>2</v>
      </c>
    </row>
    <row r="1457" spans="1:27" x14ac:dyDescent="0.3">
      <c r="A1457" t="s">
        <v>4417</v>
      </c>
      <c r="B1457" s="1">
        <v>45725</v>
      </c>
      <c r="C1457" s="1" t="str">
        <f>TEXT(raw_data[[#This Row],[Order_Date]], "mmm")</f>
        <v>Mar</v>
      </c>
      <c r="D1457" s="1">
        <v>45732</v>
      </c>
      <c r="E1457" s="6">
        <f>raw_data[[#This Row],[Ship_Date]]-raw_data[[#This Row],[Order_Date]]</f>
        <v>7</v>
      </c>
      <c r="F1457" s="6" t="str">
        <f>IF(raw_data[[#This Row],[Delivery_Days]] &lt;= 5, "On Time", "Late")</f>
        <v>Late</v>
      </c>
      <c r="G1457" t="s">
        <v>4418</v>
      </c>
      <c r="H1457" t="s">
        <v>4419</v>
      </c>
      <c r="I1457" t="s">
        <v>38</v>
      </c>
      <c r="J1457" t="s">
        <v>90</v>
      </c>
      <c r="K1457" t="s">
        <v>40</v>
      </c>
      <c r="L1457" t="s">
        <v>69</v>
      </c>
      <c r="M1457" t="s">
        <v>58</v>
      </c>
      <c r="N1457" t="s">
        <v>31</v>
      </c>
      <c r="O1457" t="s">
        <v>50</v>
      </c>
      <c r="P1457">
        <v>9</v>
      </c>
      <c r="Q1457">
        <v>1522.21</v>
      </c>
      <c r="R1457">
        <v>5</v>
      </c>
      <c r="S1457">
        <v>13014.9</v>
      </c>
      <c r="T1457">
        <v>1074.3800000000001</v>
      </c>
      <c r="U1457">
        <v>3828.95</v>
      </c>
      <c r="V1457" s="10">
        <f>(raw_data[[#This Row],[Profit]] / (raw_data[[#This Row],[Unit_Price]]* raw_data[[#This Row],[Quantity_Sold]]))</f>
        <v>0.27948764552124139</v>
      </c>
      <c r="W1457">
        <v>88</v>
      </c>
      <c r="X1457" t="s">
        <v>51</v>
      </c>
      <c r="Y1457" t="s">
        <v>34</v>
      </c>
      <c r="Z1457">
        <v>31.5</v>
      </c>
      <c r="AA1457">
        <v>3</v>
      </c>
    </row>
    <row r="1458" spans="1:27" x14ac:dyDescent="0.3">
      <c r="A1458" t="s">
        <v>4420</v>
      </c>
      <c r="B1458" s="1">
        <v>45593</v>
      </c>
      <c r="C1458" s="1" t="str">
        <f>TEXT(raw_data[[#This Row],[Order_Date]], "mmm")</f>
        <v>Oct</v>
      </c>
      <c r="D1458" s="1">
        <v>45598</v>
      </c>
      <c r="E1458" s="6">
        <f>raw_data[[#This Row],[Ship_Date]]-raw_data[[#This Row],[Order_Date]]</f>
        <v>5</v>
      </c>
      <c r="F1458" s="6" t="str">
        <f>IF(raw_data[[#This Row],[Delivery_Days]] &lt;= 5, "On Time", "Late")</f>
        <v>On Time</v>
      </c>
      <c r="G1458" t="s">
        <v>4421</v>
      </c>
      <c r="H1458" t="s">
        <v>4422</v>
      </c>
      <c r="I1458" t="s">
        <v>26</v>
      </c>
      <c r="J1458" t="s">
        <v>90</v>
      </c>
      <c r="K1458" t="s">
        <v>40</v>
      </c>
      <c r="L1458" t="s">
        <v>29</v>
      </c>
      <c r="M1458" t="s">
        <v>70</v>
      </c>
      <c r="N1458" t="s">
        <v>31</v>
      </c>
      <c r="O1458" t="s">
        <v>83</v>
      </c>
      <c r="P1458">
        <v>3</v>
      </c>
      <c r="Q1458">
        <v>1709.61</v>
      </c>
      <c r="R1458">
        <v>5</v>
      </c>
      <c r="S1458">
        <v>4872.3900000000003</v>
      </c>
      <c r="T1458">
        <v>1151.77</v>
      </c>
      <c r="U1458">
        <v>1589.84</v>
      </c>
      <c r="V1458" s="10">
        <f>(raw_data[[#This Row],[Profit]] / (raw_data[[#This Row],[Unit_Price]]* raw_data[[#This Row],[Quantity_Sold]]))</f>
        <v>0.3099810288116393</v>
      </c>
      <c r="W1458">
        <v>293</v>
      </c>
      <c r="X1458" t="s">
        <v>33</v>
      </c>
      <c r="Y1458" t="s">
        <v>52</v>
      </c>
      <c r="Z1458">
        <v>5.52</v>
      </c>
      <c r="AA1458">
        <v>1</v>
      </c>
    </row>
    <row r="1459" spans="1:27" x14ac:dyDescent="0.3">
      <c r="A1459" t="s">
        <v>4423</v>
      </c>
      <c r="B1459" s="1">
        <v>45842</v>
      </c>
      <c r="C1459" s="1" t="str">
        <f>TEXT(raw_data[[#This Row],[Order_Date]], "mmm")</f>
        <v>Jul</v>
      </c>
      <c r="D1459" s="1">
        <v>45849</v>
      </c>
      <c r="E1459" s="6">
        <f>raw_data[[#This Row],[Ship_Date]]-raw_data[[#This Row],[Order_Date]]</f>
        <v>7</v>
      </c>
      <c r="F1459" s="6" t="str">
        <f>IF(raw_data[[#This Row],[Delivery_Days]] &lt;= 5, "On Time", "Late")</f>
        <v>Late</v>
      </c>
      <c r="G1459" t="s">
        <v>4424</v>
      </c>
      <c r="H1459" t="s">
        <v>4425</v>
      </c>
      <c r="I1459" t="s">
        <v>26</v>
      </c>
      <c r="J1459" t="s">
        <v>68</v>
      </c>
      <c r="K1459" t="s">
        <v>57</v>
      </c>
      <c r="L1459" t="s">
        <v>75</v>
      </c>
      <c r="M1459" t="s">
        <v>127</v>
      </c>
      <c r="N1459" t="s">
        <v>31</v>
      </c>
      <c r="O1459" t="s">
        <v>43</v>
      </c>
      <c r="P1459">
        <v>8</v>
      </c>
      <c r="Q1459">
        <v>1671.38</v>
      </c>
      <c r="R1459">
        <v>0</v>
      </c>
      <c r="S1459">
        <v>13371.04</v>
      </c>
      <c r="T1459">
        <v>1070.21</v>
      </c>
      <c r="U1459">
        <v>4809.3599999999997</v>
      </c>
      <c r="V1459" s="10">
        <f>(raw_data[[#This Row],[Profit]] / (raw_data[[#This Row],[Unit_Price]]* raw_data[[#This Row],[Quantity_Sold]]))</f>
        <v>0.35968481135349228</v>
      </c>
      <c r="W1459">
        <v>423</v>
      </c>
      <c r="X1459" t="s">
        <v>33</v>
      </c>
      <c r="Y1459" t="s">
        <v>52</v>
      </c>
      <c r="Z1459">
        <v>21.26</v>
      </c>
      <c r="AA1459">
        <v>2</v>
      </c>
    </row>
    <row r="1460" spans="1:27" x14ac:dyDescent="0.3">
      <c r="A1460" t="s">
        <v>4426</v>
      </c>
      <c r="B1460" s="1">
        <v>45826</v>
      </c>
      <c r="C1460" s="1" t="str">
        <f>TEXT(raw_data[[#This Row],[Order_Date]], "mmm")</f>
        <v>Jun</v>
      </c>
      <c r="D1460" s="1">
        <v>45836</v>
      </c>
      <c r="E1460" s="6">
        <f>raw_data[[#This Row],[Ship_Date]]-raw_data[[#This Row],[Order_Date]]</f>
        <v>10</v>
      </c>
      <c r="F1460" s="6" t="str">
        <f>IF(raw_data[[#This Row],[Delivery_Days]] &lt;= 5, "On Time", "Late")</f>
        <v>Late</v>
      </c>
      <c r="G1460" t="s">
        <v>4427</v>
      </c>
      <c r="H1460" t="s">
        <v>4428</v>
      </c>
      <c r="I1460" t="s">
        <v>26</v>
      </c>
      <c r="J1460" t="s">
        <v>90</v>
      </c>
      <c r="K1460" t="s">
        <v>40</v>
      </c>
      <c r="L1460" t="s">
        <v>29</v>
      </c>
      <c r="M1460" t="s">
        <v>150</v>
      </c>
      <c r="N1460" t="s">
        <v>49</v>
      </c>
      <c r="O1460" t="s">
        <v>32</v>
      </c>
      <c r="P1460">
        <v>1</v>
      </c>
      <c r="Q1460">
        <v>1680.11</v>
      </c>
      <c r="R1460">
        <v>0</v>
      </c>
      <c r="S1460">
        <v>1680.11</v>
      </c>
      <c r="T1460">
        <v>1369.55</v>
      </c>
      <c r="U1460">
        <v>310.56</v>
      </c>
      <c r="V1460" s="10">
        <f>(raw_data[[#This Row],[Profit]] / (raw_data[[#This Row],[Unit_Price]]* raw_data[[#This Row],[Quantity_Sold]]))</f>
        <v>0.18484503990810128</v>
      </c>
      <c r="W1460">
        <v>294</v>
      </c>
      <c r="X1460" t="s">
        <v>33</v>
      </c>
      <c r="Y1460" t="s">
        <v>34</v>
      </c>
      <c r="Z1460">
        <v>21.68</v>
      </c>
      <c r="AA1460">
        <v>2</v>
      </c>
    </row>
    <row r="1461" spans="1:27" x14ac:dyDescent="0.3">
      <c r="A1461" t="s">
        <v>4429</v>
      </c>
      <c r="B1461" s="1">
        <v>45765</v>
      </c>
      <c r="C1461" s="1" t="str">
        <f>TEXT(raw_data[[#This Row],[Order_Date]], "mmm")</f>
        <v>Apr</v>
      </c>
      <c r="D1461" s="1">
        <v>45775</v>
      </c>
      <c r="E1461" s="6">
        <f>raw_data[[#This Row],[Ship_Date]]-raw_data[[#This Row],[Order_Date]]</f>
        <v>10</v>
      </c>
      <c r="F1461" s="6" t="str">
        <f>IF(raw_data[[#This Row],[Delivery_Days]] &lt;= 5, "On Time", "Late")</f>
        <v>Late</v>
      </c>
      <c r="G1461" t="s">
        <v>4430</v>
      </c>
      <c r="H1461" t="s">
        <v>4431</v>
      </c>
      <c r="I1461" t="s">
        <v>38</v>
      </c>
      <c r="J1461" t="s">
        <v>90</v>
      </c>
      <c r="K1461" t="s">
        <v>40</v>
      </c>
      <c r="L1461" t="s">
        <v>41</v>
      </c>
      <c r="M1461" t="s">
        <v>127</v>
      </c>
      <c r="N1461" t="s">
        <v>31</v>
      </c>
      <c r="O1461" t="s">
        <v>32</v>
      </c>
      <c r="P1461">
        <v>8</v>
      </c>
      <c r="Q1461">
        <v>630.86</v>
      </c>
      <c r="R1461">
        <v>0</v>
      </c>
      <c r="S1461">
        <v>5046.88</v>
      </c>
      <c r="T1461">
        <v>394.95</v>
      </c>
      <c r="U1461">
        <v>1887.28</v>
      </c>
      <c r="V1461" s="10">
        <f>(raw_data[[#This Row],[Profit]] / (raw_data[[#This Row],[Unit_Price]]* raw_data[[#This Row],[Quantity_Sold]]))</f>
        <v>0.37394984624163841</v>
      </c>
      <c r="W1461">
        <v>355</v>
      </c>
      <c r="X1461" t="s">
        <v>33</v>
      </c>
      <c r="Y1461" t="s">
        <v>79</v>
      </c>
      <c r="Z1461">
        <v>48.43</v>
      </c>
      <c r="AA1461">
        <v>5</v>
      </c>
    </row>
    <row r="1462" spans="1:27" x14ac:dyDescent="0.3">
      <c r="A1462" t="s">
        <v>4432</v>
      </c>
      <c r="B1462" s="1">
        <v>45310</v>
      </c>
      <c r="C1462" s="1" t="str">
        <f>TEXT(raw_data[[#This Row],[Order_Date]], "mmm")</f>
        <v>Jan</v>
      </c>
      <c r="D1462" s="1">
        <v>45312</v>
      </c>
      <c r="E1462" s="6">
        <f>raw_data[[#This Row],[Ship_Date]]-raw_data[[#This Row],[Order_Date]]</f>
        <v>2</v>
      </c>
      <c r="F1462" s="6" t="str">
        <f>IF(raw_data[[#This Row],[Delivery_Days]] &lt;= 5, "On Time", "Late")</f>
        <v>On Time</v>
      </c>
      <c r="G1462" t="s">
        <v>4433</v>
      </c>
      <c r="H1462" t="s">
        <v>4434</v>
      </c>
      <c r="I1462" t="s">
        <v>47</v>
      </c>
      <c r="J1462" t="s">
        <v>90</v>
      </c>
      <c r="K1462" t="s">
        <v>40</v>
      </c>
      <c r="L1462" t="s">
        <v>75</v>
      </c>
      <c r="M1462" t="s">
        <v>150</v>
      </c>
      <c r="N1462" t="s">
        <v>49</v>
      </c>
      <c r="O1462" t="s">
        <v>50</v>
      </c>
      <c r="P1462">
        <v>6</v>
      </c>
      <c r="Q1462">
        <v>1335.2</v>
      </c>
      <c r="R1462">
        <v>15</v>
      </c>
      <c r="S1462">
        <v>6809.52</v>
      </c>
      <c r="T1462">
        <v>913.67</v>
      </c>
      <c r="U1462">
        <v>2149.8000000000002</v>
      </c>
      <c r="V1462" s="10">
        <f>(raw_data[[#This Row],[Profit]] / (raw_data[[#This Row],[Unit_Price]]* raw_data[[#This Row],[Quantity_Sold]]))</f>
        <v>0.26834931096464948</v>
      </c>
      <c r="W1462">
        <v>499</v>
      </c>
      <c r="X1462" t="s">
        <v>51</v>
      </c>
      <c r="Y1462" t="s">
        <v>34</v>
      </c>
      <c r="Z1462">
        <v>22.59</v>
      </c>
      <c r="AA1462">
        <v>2</v>
      </c>
    </row>
    <row r="1463" spans="1:27" x14ac:dyDescent="0.3">
      <c r="A1463" t="s">
        <v>4435</v>
      </c>
      <c r="B1463" s="1">
        <v>45811</v>
      </c>
      <c r="C1463" s="1" t="str">
        <f>TEXT(raw_data[[#This Row],[Order_Date]], "mmm")</f>
        <v>Jun</v>
      </c>
      <c r="D1463" s="1">
        <v>45816</v>
      </c>
      <c r="E1463" s="6">
        <f>raw_data[[#This Row],[Ship_Date]]-raw_data[[#This Row],[Order_Date]]</f>
        <v>5</v>
      </c>
      <c r="F1463" s="6" t="str">
        <f>IF(raw_data[[#This Row],[Delivery_Days]] &lt;= 5, "On Time", "Late")</f>
        <v>On Time</v>
      </c>
      <c r="G1463" t="s">
        <v>4436</v>
      </c>
      <c r="H1463" t="s">
        <v>4437</v>
      </c>
      <c r="I1463" t="s">
        <v>47</v>
      </c>
      <c r="J1463" t="s">
        <v>94</v>
      </c>
      <c r="K1463" t="s">
        <v>28</v>
      </c>
      <c r="L1463" t="s">
        <v>29</v>
      </c>
      <c r="M1463" t="s">
        <v>58</v>
      </c>
      <c r="N1463" t="s">
        <v>49</v>
      </c>
      <c r="O1463" t="s">
        <v>50</v>
      </c>
      <c r="P1463">
        <v>4</v>
      </c>
      <c r="Q1463">
        <v>1166.26</v>
      </c>
      <c r="R1463">
        <v>15</v>
      </c>
      <c r="S1463">
        <v>3965.28</v>
      </c>
      <c r="T1463">
        <v>760.45</v>
      </c>
      <c r="U1463">
        <v>1379.75</v>
      </c>
      <c r="V1463" s="10">
        <f>(raw_data[[#This Row],[Profit]] / (raw_data[[#This Row],[Unit_Price]]* raw_data[[#This Row],[Quantity_Sold]]))</f>
        <v>0.29576380909917172</v>
      </c>
      <c r="W1463">
        <v>422</v>
      </c>
      <c r="X1463" t="s">
        <v>51</v>
      </c>
      <c r="Y1463" t="s">
        <v>52</v>
      </c>
      <c r="Z1463">
        <v>11.6</v>
      </c>
      <c r="AA1463">
        <v>2</v>
      </c>
    </row>
    <row r="1464" spans="1:27" x14ac:dyDescent="0.3">
      <c r="A1464" t="s">
        <v>4438</v>
      </c>
      <c r="B1464" s="1">
        <v>45678</v>
      </c>
      <c r="C1464" s="1" t="str">
        <f>TEXT(raw_data[[#This Row],[Order_Date]], "mmm")</f>
        <v>Jan</v>
      </c>
      <c r="D1464" s="1">
        <v>45688</v>
      </c>
      <c r="E1464" s="6">
        <f>raw_data[[#This Row],[Ship_Date]]-raw_data[[#This Row],[Order_Date]]</f>
        <v>10</v>
      </c>
      <c r="F1464" s="6" t="str">
        <f>IF(raw_data[[#This Row],[Delivery_Days]] &lt;= 5, "On Time", "Late")</f>
        <v>Late</v>
      </c>
      <c r="G1464" t="s">
        <v>4439</v>
      </c>
      <c r="H1464" t="s">
        <v>4440</v>
      </c>
      <c r="I1464" t="s">
        <v>62</v>
      </c>
      <c r="J1464" t="s">
        <v>27</v>
      </c>
      <c r="K1464" t="s">
        <v>28</v>
      </c>
      <c r="L1464" t="s">
        <v>41</v>
      </c>
      <c r="M1464" t="s">
        <v>137</v>
      </c>
      <c r="N1464" t="s">
        <v>31</v>
      </c>
      <c r="O1464" t="s">
        <v>32</v>
      </c>
      <c r="P1464">
        <v>2</v>
      </c>
      <c r="Q1464">
        <v>1583.68</v>
      </c>
      <c r="R1464">
        <v>0</v>
      </c>
      <c r="S1464">
        <v>3167.36</v>
      </c>
      <c r="T1464">
        <v>1255.6600000000001</v>
      </c>
      <c r="U1464">
        <v>656.04</v>
      </c>
      <c r="V1464" s="10">
        <f>(raw_data[[#This Row],[Profit]] / (raw_data[[#This Row],[Unit_Price]]* raw_data[[#This Row],[Quantity_Sold]]))</f>
        <v>0.2071251768033946</v>
      </c>
      <c r="W1464">
        <v>494</v>
      </c>
      <c r="X1464" t="s">
        <v>51</v>
      </c>
      <c r="Y1464" t="s">
        <v>79</v>
      </c>
      <c r="Z1464">
        <v>11.17</v>
      </c>
      <c r="AA1464">
        <v>2</v>
      </c>
    </row>
    <row r="1465" spans="1:27" x14ac:dyDescent="0.3">
      <c r="A1465" t="s">
        <v>4441</v>
      </c>
      <c r="B1465" s="1">
        <v>45328</v>
      </c>
      <c r="C1465" s="1" t="str">
        <f>TEXT(raw_data[[#This Row],[Order_Date]], "mmm")</f>
        <v>Feb</v>
      </c>
      <c r="D1465" s="1">
        <v>45332</v>
      </c>
      <c r="E1465" s="6">
        <f>raw_data[[#This Row],[Ship_Date]]-raw_data[[#This Row],[Order_Date]]</f>
        <v>4</v>
      </c>
      <c r="F1465" s="6" t="str">
        <f>IF(raw_data[[#This Row],[Delivery_Days]] &lt;= 5, "On Time", "Late")</f>
        <v>On Time</v>
      </c>
      <c r="G1465" t="s">
        <v>4442</v>
      </c>
      <c r="H1465" t="s">
        <v>4443</v>
      </c>
      <c r="I1465" t="s">
        <v>47</v>
      </c>
      <c r="J1465" t="s">
        <v>27</v>
      </c>
      <c r="K1465" t="s">
        <v>28</v>
      </c>
      <c r="L1465" t="s">
        <v>75</v>
      </c>
      <c r="M1465" t="s">
        <v>117</v>
      </c>
      <c r="N1465" t="s">
        <v>49</v>
      </c>
      <c r="O1465" t="s">
        <v>50</v>
      </c>
      <c r="P1465">
        <v>5</v>
      </c>
      <c r="Q1465">
        <v>588.24</v>
      </c>
      <c r="R1465">
        <v>0</v>
      </c>
      <c r="S1465">
        <v>2941.2</v>
      </c>
      <c r="T1465">
        <v>514.49</v>
      </c>
      <c r="U1465">
        <v>368.75</v>
      </c>
      <c r="V1465" s="10">
        <f>(raw_data[[#This Row],[Profit]] / (raw_data[[#This Row],[Unit_Price]]* raw_data[[#This Row],[Quantity_Sold]]))</f>
        <v>0.12537399700802396</v>
      </c>
      <c r="W1465">
        <v>240</v>
      </c>
      <c r="X1465" t="s">
        <v>51</v>
      </c>
      <c r="Y1465" t="s">
        <v>52</v>
      </c>
      <c r="Z1465">
        <v>21.29</v>
      </c>
      <c r="AA1465">
        <v>4</v>
      </c>
    </row>
    <row r="1466" spans="1:27" x14ac:dyDescent="0.3">
      <c r="A1466" t="s">
        <v>4444</v>
      </c>
      <c r="B1466" s="1">
        <v>45864</v>
      </c>
      <c r="C1466" s="1" t="str">
        <f>TEXT(raw_data[[#This Row],[Order_Date]], "mmm")</f>
        <v>Jul</v>
      </c>
      <c r="D1466" s="1">
        <v>45865</v>
      </c>
      <c r="E1466" s="6">
        <f>raw_data[[#This Row],[Ship_Date]]-raw_data[[#This Row],[Order_Date]]</f>
        <v>1</v>
      </c>
      <c r="F1466" s="6" t="str">
        <f>IF(raw_data[[#This Row],[Delivery_Days]] &lt;= 5, "On Time", "Late")</f>
        <v>On Time</v>
      </c>
      <c r="G1466" t="s">
        <v>4445</v>
      </c>
      <c r="H1466" t="s">
        <v>4446</v>
      </c>
      <c r="I1466" t="s">
        <v>62</v>
      </c>
      <c r="J1466" t="s">
        <v>39</v>
      </c>
      <c r="K1466" t="s">
        <v>40</v>
      </c>
      <c r="L1466" t="s">
        <v>75</v>
      </c>
      <c r="M1466" t="s">
        <v>137</v>
      </c>
      <c r="N1466" t="s">
        <v>31</v>
      </c>
      <c r="O1466" t="s">
        <v>32</v>
      </c>
      <c r="P1466">
        <v>10</v>
      </c>
      <c r="Q1466">
        <v>1590.58</v>
      </c>
      <c r="R1466">
        <v>10</v>
      </c>
      <c r="S1466">
        <v>14315.22</v>
      </c>
      <c r="T1466">
        <v>1040.27</v>
      </c>
      <c r="U1466">
        <v>4952.79</v>
      </c>
      <c r="V1466" s="10">
        <f>(raw_data[[#This Row],[Profit]] / (raw_data[[#This Row],[Unit_Price]]* raw_data[[#This Row],[Quantity_Sold]]))</f>
        <v>0.31138264029473528</v>
      </c>
      <c r="W1466">
        <v>242</v>
      </c>
      <c r="X1466" t="s">
        <v>51</v>
      </c>
      <c r="Y1466" t="s">
        <v>79</v>
      </c>
      <c r="Z1466">
        <v>9.5</v>
      </c>
      <c r="AA1466">
        <v>5</v>
      </c>
    </row>
    <row r="1467" spans="1:27" x14ac:dyDescent="0.3">
      <c r="A1467" t="s">
        <v>4447</v>
      </c>
      <c r="B1467" s="1">
        <v>45778</v>
      </c>
      <c r="C1467" s="1" t="str">
        <f>TEXT(raw_data[[#This Row],[Order_Date]], "mmm")</f>
        <v>May</v>
      </c>
      <c r="D1467" s="1">
        <v>45782</v>
      </c>
      <c r="E1467" s="6">
        <f>raw_data[[#This Row],[Ship_Date]]-raw_data[[#This Row],[Order_Date]]</f>
        <v>4</v>
      </c>
      <c r="F1467" s="6" t="str">
        <f>IF(raw_data[[#This Row],[Delivery_Days]] &lt;= 5, "On Time", "Late")</f>
        <v>On Time</v>
      </c>
      <c r="G1467" t="s">
        <v>4448</v>
      </c>
      <c r="H1467" t="s">
        <v>4449</v>
      </c>
      <c r="I1467" t="s">
        <v>38</v>
      </c>
      <c r="J1467" t="s">
        <v>98</v>
      </c>
      <c r="K1467" t="s">
        <v>40</v>
      </c>
      <c r="L1467" t="s">
        <v>29</v>
      </c>
      <c r="M1467" t="s">
        <v>70</v>
      </c>
      <c r="N1467" t="s">
        <v>31</v>
      </c>
      <c r="O1467" t="s">
        <v>71</v>
      </c>
      <c r="P1467">
        <v>8</v>
      </c>
      <c r="Q1467">
        <v>1679.99</v>
      </c>
      <c r="R1467">
        <v>20</v>
      </c>
      <c r="S1467">
        <v>10751.94</v>
      </c>
      <c r="T1467">
        <v>1318.2</v>
      </c>
      <c r="U1467">
        <v>2315.46</v>
      </c>
      <c r="V1467" s="10">
        <f>(raw_data[[#This Row],[Profit]] / (raw_data[[#This Row],[Unit_Price]]* raw_data[[#This Row],[Quantity_Sold]]))</f>
        <v>0.17228227548973507</v>
      </c>
      <c r="W1467">
        <v>21</v>
      </c>
      <c r="X1467" t="s">
        <v>33</v>
      </c>
      <c r="Y1467" t="s">
        <v>79</v>
      </c>
      <c r="Z1467">
        <v>30.22</v>
      </c>
      <c r="AA1467">
        <v>4</v>
      </c>
    </row>
    <row r="1468" spans="1:27" x14ac:dyDescent="0.3">
      <c r="A1468" t="s">
        <v>4450</v>
      </c>
      <c r="B1468" s="1">
        <v>45544</v>
      </c>
      <c r="C1468" s="1" t="str">
        <f>TEXT(raw_data[[#This Row],[Order_Date]], "mmm")</f>
        <v>Sep</v>
      </c>
      <c r="D1468" s="1">
        <v>45550</v>
      </c>
      <c r="E1468" s="6">
        <f>raw_data[[#This Row],[Ship_Date]]-raw_data[[#This Row],[Order_Date]]</f>
        <v>6</v>
      </c>
      <c r="F1468" s="6" t="str">
        <f>IF(raw_data[[#This Row],[Delivery_Days]] &lt;= 5, "On Time", "Late")</f>
        <v>Late</v>
      </c>
      <c r="G1468" t="s">
        <v>4451</v>
      </c>
      <c r="H1468" t="s">
        <v>4452</v>
      </c>
      <c r="I1468" t="s">
        <v>47</v>
      </c>
      <c r="J1468" t="s">
        <v>63</v>
      </c>
      <c r="K1468" t="s">
        <v>28</v>
      </c>
      <c r="L1468" t="s">
        <v>69</v>
      </c>
      <c r="M1468" t="s">
        <v>30</v>
      </c>
      <c r="N1468" t="s">
        <v>31</v>
      </c>
      <c r="O1468" t="s">
        <v>71</v>
      </c>
      <c r="P1468">
        <v>8</v>
      </c>
      <c r="Q1468">
        <v>201.65</v>
      </c>
      <c r="R1468">
        <v>5</v>
      </c>
      <c r="S1468">
        <v>1532.54</v>
      </c>
      <c r="T1468">
        <v>134.24</v>
      </c>
      <c r="U1468">
        <v>512.32000000000005</v>
      </c>
      <c r="V1468" s="10">
        <f>(raw_data[[#This Row],[Profit]] / (raw_data[[#This Row],[Unit_Price]]* raw_data[[#This Row],[Quantity_Sold]]))</f>
        <v>0.31757996528638732</v>
      </c>
      <c r="W1468">
        <v>256</v>
      </c>
      <c r="X1468" t="s">
        <v>51</v>
      </c>
      <c r="Y1468" t="s">
        <v>52</v>
      </c>
      <c r="Z1468">
        <v>16.5</v>
      </c>
      <c r="AA1468">
        <v>5</v>
      </c>
    </row>
    <row r="1469" spans="1:27" x14ac:dyDescent="0.3">
      <c r="A1469" t="s">
        <v>4453</v>
      </c>
      <c r="B1469" s="1">
        <v>45306</v>
      </c>
      <c r="C1469" s="1" t="str">
        <f>TEXT(raw_data[[#This Row],[Order_Date]], "mmm")</f>
        <v>Jan</v>
      </c>
      <c r="D1469" s="1">
        <v>45313</v>
      </c>
      <c r="E1469" s="6">
        <f>raw_data[[#This Row],[Ship_Date]]-raw_data[[#This Row],[Order_Date]]</f>
        <v>7</v>
      </c>
      <c r="F1469" s="6" t="str">
        <f>IF(raw_data[[#This Row],[Delivery_Days]] &lt;= 5, "On Time", "Late")</f>
        <v>Late</v>
      </c>
      <c r="G1469" t="s">
        <v>4454</v>
      </c>
      <c r="H1469" t="s">
        <v>4455</v>
      </c>
      <c r="I1469" t="s">
        <v>38</v>
      </c>
      <c r="J1469" t="s">
        <v>39</v>
      </c>
      <c r="K1469" t="s">
        <v>40</v>
      </c>
      <c r="L1469" t="s">
        <v>41</v>
      </c>
      <c r="M1469" t="s">
        <v>117</v>
      </c>
      <c r="N1469" t="s">
        <v>31</v>
      </c>
      <c r="O1469" t="s">
        <v>83</v>
      </c>
      <c r="P1469">
        <v>9</v>
      </c>
      <c r="Q1469">
        <v>1754.59</v>
      </c>
      <c r="R1469">
        <v>10</v>
      </c>
      <c r="S1469">
        <v>14212.18</v>
      </c>
      <c r="T1469">
        <v>1445.09</v>
      </c>
      <c r="U1469">
        <v>2506.9499999999998</v>
      </c>
      <c r="V1469" s="10">
        <f>(raw_data[[#This Row],[Profit]] / (raw_data[[#This Row],[Unit_Price]]* raw_data[[#This Row],[Quantity_Sold]]))</f>
        <v>0.1587550367892214</v>
      </c>
      <c r="W1469">
        <v>290</v>
      </c>
      <c r="X1469" t="s">
        <v>33</v>
      </c>
      <c r="Y1469" t="s">
        <v>79</v>
      </c>
      <c r="Z1469">
        <v>35.97</v>
      </c>
      <c r="AA1469">
        <v>2</v>
      </c>
    </row>
    <row r="1470" spans="1:27" x14ac:dyDescent="0.3">
      <c r="A1470" t="s">
        <v>4456</v>
      </c>
      <c r="B1470" s="1">
        <v>45253</v>
      </c>
      <c r="C1470" s="1" t="str">
        <f>TEXT(raw_data[[#This Row],[Order_Date]], "mmm")</f>
        <v>Nov</v>
      </c>
      <c r="D1470" s="1">
        <v>45257</v>
      </c>
      <c r="E1470" s="6">
        <f>raw_data[[#This Row],[Ship_Date]]-raw_data[[#This Row],[Order_Date]]</f>
        <v>4</v>
      </c>
      <c r="F1470" s="6" t="str">
        <f>IF(raw_data[[#This Row],[Delivery_Days]] &lt;= 5, "On Time", "Late")</f>
        <v>On Time</v>
      </c>
      <c r="G1470" t="s">
        <v>4457</v>
      </c>
      <c r="H1470" t="s">
        <v>4458</v>
      </c>
      <c r="I1470" t="s">
        <v>62</v>
      </c>
      <c r="J1470" t="s">
        <v>56</v>
      </c>
      <c r="K1470" t="s">
        <v>57</v>
      </c>
      <c r="L1470" t="s">
        <v>75</v>
      </c>
      <c r="M1470" t="s">
        <v>30</v>
      </c>
      <c r="N1470" t="s">
        <v>31</v>
      </c>
      <c r="O1470" t="s">
        <v>50</v>
      </c>
      <c r="P1470">
        <v>1</v>
      </c>
      <c r="Q1470">
        <v>173.28</v>
      </c>
      <c r="R1470">
        <v>0</v>
      </c>
      <c r="S1470">
        <v>173.28</v>
      </c>
      <c r="T1470">
        <v>134.93</v>
      </c>
      <c r="U1470">
        <v>38.35</v>
      </c>
      <c r="V1470" s="10">
        <f>(raw_data[[#This Row],[Profit]] / (raw_data[[#This Row],[Unit_Price]]* raw_data[[#This Row],[Quantity_Sold]]))</f>
        <v>0.22131809787626963</v>
      </c>
      <c r="W1470">
        <v>379</v>
      </c>
      <c r="X1470" t="s">
        <v>51</v>
      </c>
      <c r="Y1470" t="s">
        <v>34</v>
      </c>
      <c r="Z1470">
        <v>9.11</v>
      </c>
      <c r="AA1470">
        <v>3</v>
      </c>
    </row>
    <row r="1471" spans="1:27" x14ac:dyDescent="0.3">
      <c r="A1471" t="s">
        <v>4459</v>
      </c>
      <c r="B1471" s="1">
        <v>45737</v>
      </c>
      <c r="C1471" s="1" t="str">
        <f>TEXT(raw_data[[#This Row],[Order_Date]], "mmm")</f>
        <v>Mar</v>
      </c>
      <c r="D1471" s="1">
        <v>45745</v>
      </c>
      <c r="E1471" s="6">
        <f>raw_data[[#This Row],[Ship_Date]]-raw_data[[#This Row],[Order_Date]]</f>
        <v>8</v>
      </c>
      <c r="F1471" s="6" t="str">
        <f>IF(raw_data[[#This Row],[Delivery_Days]] &lt;= 5, "On Time", "Late")</f>
        <v>Late</v>
      </c>
      <c r="G1471" t="s">
        <v>4460</v>
      </c>
      <c r="H1471" t="s">
        <v>4461</v>
      </c>
      <c r="I1471" t="s">
        <v>26</v>
      </c>
      <c r="J1471" t="s">
        <v>56</v>
      </c>
      <c r="K1471" t="s">
        <v>57</v>
      </c>
      <c r="L1471" t="s">
        <v>69</v>
      </c>
      <c r="M1471" t="s">
        <v>64</v>
      </c>
      <c r="N1471" t="s">
        <v>31</v>
      </c>
      <c r="O1471" t="s">
        <v>50</v>
      </c>
      <c r="P1471">
        <v>1</v>
      </c>
      <c r="Q1471">
        <v>1226.6400000000001</v>
      </c>
      <c r="R1471">
        <v>20</v>
      </c>
      <c r="S1471">
        <v>981.31</v>
      </c>
      <c r="T1471">
        <v>1023.39</v>
      </c>
      <c r="U1471">
        <v>162.6</v>
      </c>
      <c r="V1471" s="10">
        <f>(raw_data[[#This Row],[Profit]] / (raw_data[[#This Row],[Unit_Price]]* raw_data[[#This Row],[Quantity_Sold]]))</f>
        <v>0.13255722950498922</v>
      </c>
      <c r="W1471">
        <v>25</v>
      </c>
      <c r="X1471" t="s">
        <v>51</v>
      </c>
      <c r="Y1471" t="s">
        <v>79</v>
      </c>
      <c r="Z1471">
        <v>43.09</v>
      </c>
      <c r="AA1471">
        <v>4</v>
      </c>
    </row>
    <row r="1472" spans="1:27" x14ac:dyDescent="0.3">
      <c r="A1472" t="s">
        <v>4462</v>
      </c>
      <c r="B1472" s="1">
        <v>45726</v>
      </c>
      <c r="C1472" s="1" t="str">
        <f>TEXT(raw_data[[#This Row],[Order_Date]], "mmm")</f>
        <v>Mar</v>
      </c>
      <c r="D1472" s="1">
        <v>45734</v>
      </c>
      <c r="E1472" s="6">
        <f>raw_data[[#This Row],[Ship_Date]]-raw_data[[#This Row],[Order_Date]]</f>
        <v>8</v>
      </c>
      <c r="F1472" s="6" t="str">
        <f>IF(raw_data[[#This Row],[Delivery_Days]] &lt;= 5, "On Time", "Late")</f>
        <v>Late</v>
      </c>
      <c r="G1472" t="s">
        <v>4463</v>
      </c>
      <c r="H1472" t="s">
        <v>4464</v>
      </c>
      <c r="I1472" t="s">
        <v>26</v>
      </c>
      <c r="J1472" t="s">
        <v>27</v>
      </c>
      <c r="K1472" t="s">
        <v>28</v>
      </c>
      <c r="L1472" t="s">
        <v>69</v>
      </c>
      <c r="M1472" t="s">
        <v>137</v>
      </c>
      <c r="N1472" t="s">
        <v>31</v>
      </c>
      <c r="O1472" t="s">
        <v>50</v>
      </c>
      <c r="P1472">
        <v>9</v>
      </c>
      <c r="Q1472">
        <v>938.44</v>
      </c>
      <c r="R1472">
        <v>10</v>
      </c>
      <c r="S1472">
        <v>7601.36</v>
      </c>
      <c r="T1472">
        <v>640.71</v>
      </c>
      <c r="U1472">
        <v>2411.61</v>
      </c>
      <c r="V1472" s="10">
        <f>(raw_data[[#This Row],[Profit]] / (raw_data[[#This Row],[Unit_Price]]* raw_data[[#This Row],[Quantity_Sold]]))</f>
        <v>0.28553414887117629</v>
      </c>
      <c r="W1472">
        <v>42</v>
      </c>
      <c r="X1472" t="s">
        <v>51</v>
      </c>
      <c r="Y1472" t="s">
        <v>52</v>
      </c>
      <c r="Z1472">
        <v>48.34</v>
      </c>
      <c r="AA1472">
        <v>3</v>
      </c>
    </row>
    <row r="1473" spans="1:27" x14ac:dyDescent="0.3">
      <c r="A1473" t="s">
        <v>4465</v>
      </c>
      <c r="B1473" s="1">
        <v>45468</v>
      </c>
      <c r="C1473" s="1" t="str">
        <f>TEXT(raw_data[[#This Row],[Order_Date]], "mmm")</f>
        <v>Jun</v>
      </c>
      <c r="D1473" s="1">
        <v>45475</v>
      </c>
      <c r="E1473" s="6">
        <f>raw_data[[#This Row],[Ship_Date]]-raw_data[[#This Row],[Order_Date]]</f>
        <v>7</v>
      </c>
      <c r="F1473" s="6" t="str">
        <f>IF(raw_data[[#This Row],[Delivery_Days]] &lt;= 5, "On Time", "Late")</f>
        <v>Late</v>
      </c>
      <c r="G1473" t="s">
        <v>4466</v>
      </c>
      <c r="H1473" t="s">
        <v>4467</v>
      </c>
      <c r="I1473" t="s">
        <v>26</v>
      </c>
      <c r="J1473" t="s">
        <v>68</v>
      </c>
      <c r="K1473" t="s">
        <v>57</v>
      </c>
      <c r="L1473" t="s">
        <v>69</v>
      </c>
      <c r="M1473" t="s">
        <v>48</v>
      </c>
      <c r="N1473" t="s">
        <v>31</v>
      </c>
      <c r="O1473" t="s">
        <v>43</v>
      </c>
      <c r="P1473">
        <v>3</v>
      </c>
      <c r="Q1473">
        <v>1705.71</v>
      </c>
      <c r="R1473">
        <v>15</v>
      </c>
      <c r="S1473">
        <v>4349.5600000000004</v>
      </c>
      <c r="T1473">
        <v>1409.78</v>
      </c>
      <c r="U1473">
        <v>754.62</v>
      </c>
      <c r="V1473" s="10">
        <f>(raw_data[[#This Row],[Profit]] / (raw_data[[#This Row],[Unit_Price]]* raw_data[[#This Row],[Quantity_Sold]]))</f>
        <v>0.14746938225137918</v>
      </c>
      <c r="W1473">
        <v>451</v>
      </c>
      <c r="X1473" t="s">
        <v>33</v>
      </c>
      <c r="Y1473" t="s">
        <v>52</v>
      </c>
      <c r="Z1473">
        <v>21.77</v>
      </c>
      <c r="AA1473">
        <v>5</v>
      </c>
    </row>
    <row r="1474" spans="1:27" x14ac:dyDescent="0.3">
      <c r="A1474" t="s">
        <v>4468</v>
      </c>
      <c r="B1474" s="1">
        <v>45636</v>
      </c>
      <c r="C1474" s="1" t="str">
        <f>TEXT(raw_data[[#This Row],[Order_Date]], "mmm")</f>
        <v>Dec</v>
      </c>
      <c r="D1474" s="1">
        <v>45637</v>
      </c>
      <c r="E1474" s="6">
        <f>raw_data[[#This Row],[Ship_Date]]-raw_data[[#This Row],[Order_Date]]</f>
        <v>1</v>
      </c>
      <c r="F1474" s="6" t="str">
        <f>IF(raw_data[[#This Row],[Delivery_Days]] &lt;= 5, "On Time", "Late")</f>
        <v>On Time</v>
      </c>
      <c r="G1474" t="s">
        <v>4469</v>
      </c>
      <c r="H1474" t="s">
        <v>4470</v>
      </c>
      <c r="I1474" t="s">
        <v>62</v>
      </c>
      <c r="J1474" t="s">
        <v>39</v>
      </c>
      <c r="K1474" t="s">
        <v>40</v>
      </c>
      <c r="L1474" t="s">
        <v>29</v>
      </c>
      <c r="M1474" t="s">
        <v>127</v>
      </c>
      <c r="N1474" t="s">
        <v>31</v>
      </c>
      <c r="O1474" t="s">
        <v>32</v>
      </c>
      <c r="P1474">
        <v>3</v>
      </c>
      <c r="Q1474">
        <v>932.98</v>
      </c>
      <c r="R1474">
        <v>20</v>
      </c>
      <c r="S1474">
        <v>2239.15</v>
      </c>
      <c r="T1474">
        <v>795.77</v>
      </c>
      <c r="U1474">
        <v>329.3</v>
      </c>
      <c r="V1474" s="10">
        <f>(raw_data[[#This Row],[Profit]] / (raw_data[[#This Row],[Unit_Price]]* raw_data[[#This Row],[Quantity_Sold]]))</f>
        <v>0.11765168242263142</v>
      </c>
      <c r="W1474">
        <v>357</v>
      </c>
      <c r="X1474" t="s">
        <v>51</v>
      </c>
      <c r="Y1474" t="s">
        <v>52</v>
      </c>
      <c r="Z1474">
        <v>42.86</v>
      </c>
      <c r="AA1474">
        <v>5</v>
      </c>
    </row>
    <row r="1475" spans="1:27" x14ac:dyDescent="0.3">
      <c r="A1475" t="s">
        <v>4471</v>
      </c>
      <c r="B1475" s="1">
        <v>45792</v>
      </c>
      <c r="C1475" s="1" t="str">
        <f>TEXT(raw_data[[#This Row],[Order_Date]], "mmm")</f>
        <v>May</v>
      </c>
      <c r="D1475" s="1">
        <v>45799</v>
      </c>
      <c r="E1475" s="6">
        <f>raw_data[[#This Row],[Ship_Date]]-raw_data[[#This Row],[Order_Date]]</f>
        <v>7</v>
      </c>
      <c r="F1475" s="6" t="str">
        <f>IF(raw_data[[#This Row],[Delivery_Days]] &lt;= 5, "On Time", "Late")</f>
        <v>Late</v>
      </c>
      <c r="G1475" t="s">
        <v>4472</v>
      </c>
      <c r="H1475" t="s">
        <v>4473</v>
      </c>
      <c r="I1475" t="s">
        <v>26</v>
      </c>
      <c r="J1475" t="s">
        <v>68</v>
      </c>
      <c r="K1475" t="s">
        <v>57</v>
      </c>
      <c r="L1475" t="s">
        <v>29</v>
      </c>
      <c r="M1475" t="s">
        <v>30</v>
      </c>
      <c r="N1475" t="s">
        <v>31</v>
      </c>
      <c r="O1475" t="s">
        <v>32</v>
      </c>
      <c r="P1475">
        <v>6</v>
      </c>
      <c r="Q1475">
        <v>1953.77</v>
      </c>
      <c r="R1475">
        <v>15</v>
      </c>
      <c r="S1475">
        <v>9964.23</v>
      </c>
      <c r="T1475">
        <v>1613.56</v>
      </c>
      <c r="U1475">
        <v>1735.07</v>
      </c>
      <c r="V1475" s="10">
        <f>(raw_data[[#This Row],[Profit]] / (raw_data[[#This Row],[Unit_Price]]* raw_data[[#This Row],[Quantity_Sold]]))</f>
        <v>0.14801042770302203</v>
      </c>
      <c r="W1475">
        <v>116</v>
      </c>
      <c r="X1475" t="s">
        <v>33</v>
      </c>
      <c r="Y1475" t="s">
        <v>79</v>
      </c>
      <c r="Z1475">
        <v>17.02</v>
      </c>
      <c r="AA1475">
        <v>4</v>
      </c>
    </row>
    <row r="1476" spans="1:27" x14ac:dyDescent="0.3">
      <c r="A1476" t="s">
        <v>4474</v>
      </c>
      <c r="B1476" s="1">
        <v>45277</v>
      </c>
      <c r="C1476" s="1" t="str">
        <f>TEXT(raw_data[[#This Row],[Order_Date]], "mmm")</f>
        <v>Dec</v>
      </c>
      <c r="D1476" s="1">
        <v>45284</v>
      </c>
      <c r="E1476" s="6">
        <f>raw_data[[#This Row],[Ship_Date]]-raw_data[[#This Row],[Order_Date]]</f>
        <v>7</v>
      </c>
      <c r="F1476" s="6" t="str">
        <f>IF(raw_data[[#This Row],[Delivery_Days]] &lt;= 5, "On Time", "Late")</f>
        <v>Late</v>
      </c>
      <c r="G1476" t="s">
        <v>4475</v>
      </c>
      <c r="H1476" t="s">
        <v>4476</v>
      </c>
      <c r="I1476" t="s">
        <v>47</v>
      </c>
      <c r="J1476" t="s">
        <v>56</v>
      </c>
      <c r="K1476" t="s">
        <v>57</v>
      </c>
      <c r="L1476" t="s">
        <v>41</v>
      </c>
      <c r="M1476" t="s">
        <v>58</v>
      </c>
      <c r="N1476" t="s">
        <v>49</v>
      </c>
      <c r="O1476" t="s">
        <v>83</v>
      </c>
      <c r="P1476">
        <v>8</v>
      </c>
      <c r="Q1476">
        <v>822.9</v>
      </c>
      <c r="R1476">
        <v>5</v>
      </c>
      <c r="S1476">
        <v>6254.04</v>
      </c>
      <c r="T1476">
        <v>499.23</v>
      </c>
      <c r="U1476">
        <v>2459.89</v>
      </c>
      <c r="V1476" s="10">
        <f>(raw_data[[#This Row],[Profit]] / (raw_data[[#This Row],[Unit_Price]]* raw_data[[#This Row],[Quantity_Sold]]))</f>
        <v>0.37366174504800098</v>
      </c>
      <c r="W1476">
        <v>477</v>
      </c>
      <c r="X1476" t="s">
        <v>33</v>
      </c>
      <c r="Y1476" t="s">
        <v>34</v>
      </c>
      <c r="Z1476">
        <v>38.07</v>
      </c>
      <c r="AA1476">
        <v>4</v>
      </c>
    </row>
    <row r="1477" spans="1:27" x14ac:dyDescent="0.3">
      <c r="A1477" t="s">
        <v>4477</v>
      </c>
      <c r="B1477" s="1">
        <v>45739</v>
      </c>
      <c r="C1477" s="1" t="str">
        <f>TEXT(raw_data[[#This Row],[Order_Date]], "mmm")</f>
        <v>Mar</v>
      </c>
      <c r="D1477" s="1">
        <v>45748</v>
      </c>
      <c r="E1477" s="6">
        <f>raw_data[[#This Row],[Ship_Date]]-raw_data[[#This Row],[Order_Date]]</f>
        <v>9</v>
      </c>
      <c r="F1477" s="6" t="str">
        <f>IF(raw_data[[#This Row],[Delivery_Days]] &lt;= 5, "On Time", "Late")</f>
        <v>Late</v>
      </c>
      <c r="G1477" t="s">
        <v>4478</v>
      </c>
      <c r="H1477" t="s">
        <v>4479</v>
      </c>
      <c r="I1477" t="s">
        <v>47</v>
      </c>
      <c r="J1477" t="s">
        <v>68</v>
      </c>
      <c r="K1477" t="s">
        <v>57</v>
      </c>
      <c r="L1477" t="s">
        <v>75</v>
      </c>
      <c r="M1477" t="s">
        <v>64</v>
      </c>
      <c r="N1477" t="s">
        <v>31</v>
      </c>
      <c r="O1477" t="s">
        <v>43</v>
      </c>
      <c r="P1477">
        <v>2</v>
      </c>
      <c r="Q1477">
        <v>1302.6300000000001</v>
      </c>
      <c r="R1477">
        <v>20</v>
      </c>
      <c r="S1477">
        <v>2084.21</v>
      </c>
      <c r="T1477">
        <v>787.89</v>
      </c>
      <c r="U1477">
        <v>823.58</v>
      </c>
      <c r="V1477" s="10">
        <f>(raw_data[[#This Row],[Profit]] / (raw_data[[#This Row],[Unit_Price]]* raw_data[[#This Row],[Quantity_Sold]]))</f>
        <v>0.31612199933979718</v>
      </c>
      <c r="W1477">
        <v>111</v>
      </c>
      <c r="X1477" t="s">
        <v>51</v>
      </c>
      <c r="Y1477" t="s">
        <v>52</v>
      </c>
      <c r="Z1477">
        <v>31.9</v>
      </c>
      <c r="AA1477">
        <v>1</v>
      </c>
    </row>
    <row r="1478" spans="1:27" x14ac:dyDescent="0.3">
      <c r="A1478" t="s">
        <v>4480</v>
      </c>
      <c r="B1478" s="1">
        <v>45799</v>
      </c>
      <c r="C1478" s="1" t="str">
        <f>TEXT(raw_data[[#This Row],[Order_Date]], "mmm")</f>
        <v>May</v>
      </c>
      <c r="D1478" s="1">
        <v>45802</v>
      </c>
      <c r="E1478" s="6">
        <f>raw_data[[#This Row],[Ship_Date]]-raw_data[[#This Row],[Order_Date]]</f>
        <v>3</v>
      </c>
      <c r="F1478" s="6" t="str">
        <f>IF(raw_data[[#This Row],[Delivery_Days]] &lt;= 5, "On Time", "Late")</f>
        <v>On Time</v>
      </c>
      <c r="G1478" t="s">
        <v>4481</v>
      </c>
      <c r="H1478" t="s">
        <v>4482</v>
      </c>
      <c r="I1478" t="s">
        <v>47</v>
      </c>
      <c r="J1478" t="s">
        <v>68</v>
      </c>
      <c r="K1478" t="s">
        <v>57</v>
      </c>
      <c r="L1478" t="s">
        <v>75</v>
      </c>
      <c r="M1478" t="s">
        <v>137</v>
      </c>
      <c r="N1478" t="s">
        <v>31</v>
      </c>
      <c r="O1478" t="s">
        <v>32</v>
      </c>
      <c r="P1478">
        <v>4</v>
      </c>
      <c r="Q1478">
        <v>1166.6500000000001</v>
      </c>
      <c r="R1478">
        <v>10</v>
      </c>
      <c r="S1478">
        <v>4199.9399999999996</v>
      </c>
      <c r="T1478">
        <v>937.89</v>
      </c>
      <c r="U1478">
        <v>823.54</v>
      </c>
      <c r="V1478" s="10">
        <f>(raw_data[[#This Row],[Profit]] / (raw_data[[#This Row],[Unit_Price]]* raw_data[[#This Row],[Quantity_Sold]]))</f>
        <v>0.17647537821968884</v>
      </c>
      <c r="W1478">
        <v>379</v>
      </c>
      <c r="X1478" t="s">
        <v>51</v>
      </c>
      <c r="Y1478" t="s">
        <v>52</v>
      </c>
      <c r="Z1478">
        <v>19.52</v>
      </c>
      <c r="AA1478">
        <v>1</v>
      </c>
    </row>
    <row r="1479" spans="1:27" x14ac:dyDescent="0.3">
      <c r="A1479" t="s">
        <v>4483</v>
      </c>
      <c r="B1479" s="1">
        <v>45875</v>
      </c>
      <c r="C1479" s="1" t="str">
        <f>TEXT(raw_data[[#This Row],[Order_Date]], "mmm")</f>
        <v>Aug</v>
      </c>
      <c r="D1479" s="1">
        <v>45884</v>
      </c>
      <c r="E1479" s="6">
        <f>raw_data[[#This Row],[Ship_Date]]-raw_data[[#This Row],[Order_Date]]</f>
        <v>9</v>
      </c>
      <c r="F1479" s="6" t="str">
        <f>IF(raw_data[[#This Row],[Delivery_Days]] &lt;= 5, "On Time", "Late")</f>
        <v>Late</v>
      </c>
      <c r="G1479" t="s">
        <v>4484</v>
      </c>
      <c r="H1479" t="s">
        <v>4485</v>
      </c>
      <c r="I1479" t="s">
        <v>47</v>
      </c>
      <c r="J1479" t="s">
        <v>63</v>
      </c>
      <c r="K1479" t="s">
        <v>28</v>
      </c>
      <c r="L1479" t="s">
        <v>41</v>
      </c>
      <c r="M1479" t="s">
        <v>127</v>
      </c>
      <c r="N1479" t="s">
        <v>49</v>
      </c>
      <c r="O1479" t="s">
        <v>83</v>
      </c>
      <c r="P1479">
        <v>8</v>
      </c>
      <c r="Q1479">
        <v>1665.45</v>
      </c>
      <c r="R1479">
        <v>0</v>
      </c>
      <c r="S1479">
        <v>13323.6</v>
      </c>
      <c r="T1479">
        <v>1130.3599999999999</v>
      </c>
      <c r="U1479">
        <v>4280.72</v>
      </c>
      <c r="V1479" s="10">
        <f>(raw_data[[#This Row],[Profit]] / (raw_data[[#This Row],[Unit_Price]]* raw_data[[#This Row],[Quantity_Sold]]))</f>
        <v>0.32128854063466333</v>
      </c>
      <c r="W1479">
        <v>442</v>
      </c>
      <c r="X1479" t="s">
        <v>51</v>
      </c>
      <c r="Y1479" t="s">
        <v>52</v>
      </c>
      <c r="Z1479">
        <v>37.549999999999997</v>
      </c>
      <c r="AA1479">
        <v>1</v>
      </c>
    </row>
    <row r="1480" spans="1:27" x14ac:dyDescent="0.3">
      <c r="A1480" t="s">
        <v>4486</v>
      </c>
      <c r="B1480" s="1">
        <v>45786</v>
      </c>
      <c r="C1480" s="1" t="str">
        <f>TEXT(raw_data[[#This Row],[Order_Date]], "mmm")</f>
        <v>May</v>
      </c>
      <c r="D1480" s="1">
        <v>45789</v>
      </c>
      <c r="E1480" s="6">
        <f>raw_data[[#This Row],[Ship_Date]]-raw_data[[#This Row],[Order_Date]]</f>
        <v>3</v>
      </c>
      <c r="F1480" s="6" t="str">
        <f>IF(raw_data[[#This Row],[Delivery_Days]] &lt;= 5, "On Time", "Late")</f>
        <v>On Time</v>
      </c>
      <c r="G1480" t="s">
        <v>4487</v>
      </c>
      <c r="H1480" t="s">
        <v>4488</v>
      </c>
      <c r="I1480" t="s">
        <v>26</v>
      </c>
      <c r="J1480" t="s">
        <v>68</v>
      </c>
      <c r="K1480" t="s">
        <v>57</v>
      </c>
      <c r="L1480" t="s">
        <v>75</v>
      </c>
      <c r="M1480" t="s">
        <v>137</v>
      </c>
      <c r="N1480" t="s">
        <v>31</v>
      </c>
      <c r="O1480" t="s">
        <v>71</v>
      </c>
      <c r="P1480">
        <v>1</v>
      </c>
      <c r="Q1480">
        <v>414.3</v>
      </c>
      <c r="R1480">
        <v>0</v>
      </c>
      <c r="S1480">
        <v>414.3</v>
      </c>
      <c r="T1480">
        <v>298.57</v>
      </c>
      <c r="U1480">
        <v>115.73</v>
      </c>
      <c r="V1480" s="10">
        <f>(raw_data[[#This Row],[Profit]] / (raw_data[[#This Row],[Unit_Price]]* raw_data[[#This Row],[Quantity_Sold]]))</f>
        <v>0.27933864349505189</v>
      </c>
      <c r="W1480">
        <v>483</v>
      </c>
      <c r="X1480" t="s">
        <v>33</v>
      </c>
      <c r="Y1480" t="s">
        <v>52</v>
      </c>
      <c r="Z1480">
        <v>42.77</v>
      </c>
      <c r="AA1480">
        <v>1</v>
      </c>
    </row>
    <row r="1481" spans="1:27" x14ac:dyDescent="0.3">
      <c r="A1481" t="s">
        <v>4489</v>
      </c>
      <c r="B1481" s="1">
        <v>45705</v>
      </c>
      <c r="C1481" s="1" t="str">
        <f>TEXT(raw_data[[#This Row],[Order_Date]], "mmm")</f>
        <v>Feb</v>
      </c>
      <c r="D1481" s="1">
        <v>45709</v>
      </c>
      <c r="E1481" s="6">
        <f>raw_data[[#This Row],[Ship_Date]]-raw_data[[#This Row],[Order_Date]]</f>
        <v>4</v>
      </c>
      <c r="F1481" s="6" t="str">
        <f>IF(raw_data[[#This Row],[Delivery_Days]] &lt;= 5, "On Time", "Late")</f>
        <v>On Time</v>
      </c>
      <c r="G1481" t="s">
        <v>4490</v>
      </c>
      <c r="H1481" t="s">
        <v>4491</v>
      </c>
      <c r="I1481" t="s">
        <v>38</v>
      </c>
      <c r="J1481" t="s">
        <v>90</v>
      </c>
      <c r="K1481" t="s">
        <v>40</v>
      </c>
      <c r="L1481" t="s">
        <v>75</v>
      </c>
      <c r="M1481" t="s">
        <v>70</v>
      </c>
      <c r="N1481" t="s">
        <v>31</v>
      </c>
      <c r="O1481" t="s">
        <v>32</v>
      </c>
      <c r="P1481">
        <v>7</v>
      </c>
      <c r="Q1481">
        <v>1145.6099999999999</v>
      </c>
      <c r="R1481">
        <v>10</v>
      </c>
      <c r="S1481">
        <v>7217.34</v>
      </c>
      <c r="T1481">
        <v>1019.29</v>
      </c>
      <c r="U1481">
        <v>795.82</v>
      </c>
      <c r="V1481" s="10">
        <f>(raw_data[[#This Row],[Profit]] / (raw_data[[#This Row],[Unit_Price]]* raw_data[[#This Row],[Quantity_Sold]]))</f>
        <v>9.9238459361014164E-2</v>
      </c>
      <c r="W1481">
        <v>234</v>
      </c>
      <c r="X1481" t="s">
        <v>33</v>
      </c>
      <c r="Y1481" t="s">
        <v>52</v>
      </c>
      <c r="Z1481">
        <v>24.03</v>
      </c>
      <c r="AA1481">
        <v>3</v>
      </c>
    </row>
    <row r="1482" spans="1:27" x14ac:dyDescent="0.3">
      <c r="A1482" t="s">
        <v>4492</v>
      </c>
      <c r="B1482" s="1">
        <v>45883</v>
      </c>
      <c r="C1482" s="1" t="str">
        <f>TEXT(raw_data[[#This Row],[Order_Date]], "mmm")</f>
        <v>Aug</v>
      </c>
      <c r="D1482" s="1">
        <v>45893</v>
      </c>
      <c r="E1482" s="6">
        <f>raw_data[[#This Row],[Ship_Date]]-raw_data[[#This Row],[Order_Date]]</f>
        <v>10</v>
      </c>
      <c r="F1482" s="6" t="str">
        <f>IF(raw_data[[#This Row],[Delivery_Days]] &lt;= 5, "On Time", "Late")</f>
        <v>Late</v>
      </c>
      <c r="G1482" t="s">
        <v>4493</v>
      </c>
      <c r="H1482" t="s">
        <v>4494</v>
      </c>
      <c r="I1482" t="s">
        <v>38</v>
      </c>
      <c r="J1482" t="s">
        <v>63</v>
      </c>
      <c r="K1482" t="s">
        <v>28</v>
      </c>
      <c r="L1482" t="s">
        <v>41</v>
      </c>
      <c r="M1482" t="s">
        <v>48</v>
      </c>
      <c r="N1482" t="s">
        <v>49</v>
      </c>
      <c r="O1482" t="s">
        <v>71</v>
      </c>
      <c r="P1482">
        <v>3</v>
      </c>
      <c r="Q1482">
        <v>1195.26</v>
      </c>
      <c r="R1482">
        <v>0</v>
      </c>
      <c r="S1482">
        <v>3585.78</v>
      </c>
      <c r="T1482">
        <v>791.11</v>
      </c>
      <c r="U1482">
        <v>1212.45</v>
      </c>
      <c r="V1482" s="10">
        <f>(raw_data[[#This Row],[Profit]] / (raw_data[[#This Row],[Unit_Price]]* raw_data[[#This Row],[Quantity_Sold]]))</f>
        <v>0.33812726938072057</v>
      </c>
      <c r="W1482">
        <v>490</v>
      </c>
      <c r="X1482" t="s">
        <v>51</v>
      </c>
      <c r="Y1482" t="s">
        <v>79</v>
      </c>
      <c r="Z1482">
        <v>35.92</v>
      </c>
      <c r="AA1482">
        <v>5</v>
      </c>
    </row>
    <row r="1483" spans="1:27" x14ac:dyDescent="0.3">
      <c r="A1483" t="s">
        <v>4495</v>
      </c>
      <c r="B1483" s="1">
        <v>45218</v>
      </c>
      <c r="C1483" s="1" t="str">
        <f>TEXT(raw_data[[#This Row],[Order_Date]], "mmm")</f>
        <v>Oct</v>
      </c>
      <c r="D1483" s="1">
        <v>45226</v>
      </c>
      <c r="E1483" s="6">
        <f>raw_data[[#This Row],[Ship_Date]]-raw_data[[#This Row],[Order_Date]]</f>
        <v>8</v>
      </c>
      <c r="F1483" s="6" t="str">
        <f>IF(raw_data[[#This Row],[Delivery_Days]] &lt;= 5, "On Time", "Late")</f>
        <v>Late</v>
      </c>
      <c r="G1483" t="s">
        <v>4496</v>
      </c>
      <c r="H1483" t="s">
        <v>4497</v>
      </c>
      <c r="I1483" t="s">
        <v>26</v>
      </c>
      <c r="J1483" t="s">
        <v>39</v>
      </c>
      <c r="K1483" t="s">
        <v>40</v>
      </c>
      <c r="L1483" t="s">
        <v>29</v>
      </c>
      <c r="M1483" t="s">
        <v>30</v>
      </c>
      <c r="N1483" t="s">
        <v>31</v>
      </c>
      <c r="O1483" t="s">
        <v>83</v>
      </c>
      <c r="P1483">
        <v>10</v>
      </c>
      <c r="Q1483">
        <v>749.65</v>
      </c>
      <c r="R1483">
        <v>20</v>
      </c>
      <c r="S1483">
        <v>5997.2</v>
      </c>
      <c r="T1483">
        <v>669.83</v>
      </c>
      <c r="U1483">
        <v>638.55999999999995</v>
      </c>
      <c r="V1483" s="10">
        <f>(raw_data[[#This Row],[Profit]] / (raw_data[[#This Row],[Unit_Price]]* raw_data[[#This Row],[Quantity_Sold]]))</f>
        <v>8.5181084506102844E-2</v>
      </c>
      <c r="W1483">
        <v>91</v>
      </c>
      <c r="X1483" t="s">
        <v>33</v>
      </c>
      <c r="Y1483" t="s">
        <v>52</v>
      </c>
      <c r="Z1483">
        <v>20.3</v>
      </c>
      <c r="AA1483">
        <v>5</v>
      </c>
    </row>
    <row r="1484" spans="1:27" x14ac:dyDescent="0.3">
      <c r="A1484" t="s">
        <v>4498</v>
      </c>
      <c r="B1484" s="1">
        <v>45540</v>
      </c>
      <c r="C1484" s="1" t="str">
        <f>TEXT(raw_data[[#This Row],[Order_Date]], "mmm")</f>
        <v>Sep</v>
      </c>
      <c r="D1484" s="1">
        <v>45545</v>
      </c>
      <c r="E1484" s="6">
        <f>raw_data[[#This Row],[Ship_Date]]-raw_data[[#This Row],[Order_Date]]</f>
        <v>5</v>
      </c>
      <c r="F1484" s="6" t="str">
        <f>IF(raw_data[[#This Row],[Delivery_Days]] &lt;= 5, "On Time", "Late")</f>
        <v>On Time</v>
      </c>
      <c r="G1484" t="s">
        <v>4499</v>
      </c>
      <c r="H1484" t="s">
        <v>4500</v>
      </c>
      <c r="I1484" t="s">
        <v>38</v>
      </c>
      <c r="J1484" t="s">
        <v>98</v>
      </c>
      <c r="K1484" t="s">
        <v>40</v>
      </c>
      <c r="L1484" t="s">
        <v>41</v>
      </c>
      <c r="M1484" t="s">
        <v>58</v>
      </c>
      <c r="N1484" t="s">
        <v>31</v>
      </c>
      <c r="O1484" t="s">
        <v>71</v>
      </c>
      <c r="P1484">
        <v>10</v>
      </c>
      <c r="Q1484">
        <v>767.34</v>
      </c>
      <c r="R1484">
        <v>20</v>
      </c>
      <c r="S1484">
        <v>6138.72</v>
      </c>
      <c r="T1484">
        <v>497.79</v>
      </c>
      <c r="U1484">
        <v>2156.4</v>
      </c>
      <c r="V1484" s="10">
        <f>(raw_data[[#This Row],[Profit]] / (raw_data[[#This Row],[Unit_Price]]* raw_data[[#This Row],[Quantity_Sold]]))</f>
        <v>0.28102275392915788</v>
      </c>
      <c r="W1484">
        <v>415</v>
      </c>
      <c r="X1484" t="s">
        <v>33</v>
      </c>
      <c r="Y1484" t="s">
        <v>52</v>
      </c>
      <c r="Z1484">
        <v>11.6</v>
      </c>
      <c r="AA1484">
        <v>1</v>
      </c>
    </row>
    <row r="1485" spans="1:27" x14ac:dyDescent="0.3">
      <c r="A1485" t="s">
        <v>4501</v>
      </c>
      <c r="B1485" s="1">
        <v>45784</v>
      </c>
      <c r="C1485" s="1" t="str">
        <f>TEXT(raw_data[[#This Row],[Order_Date]], "mmm")</f>
        <v>May</v>
      </c>
      <c r="D1485" s="1">
        <v>45789</v>
      </c>
      <c r="E1485" s="6">
        <f>raw_data[[#This Row],[Ship_Date]]-raw_data[[#This Row],[Order_Date]]</f>
        <v>5</v>
      </c>
      <c r="F1485" s="6" t="str">
        <f>IF(raw_data[[#This Row],[Delivery_Days]] &lt;= 5, "On Time", "Late")</f>
        <v>On Time</v>
      </c>
      <c r="G1485" t="s">
        <v>4502</v>
      </c>
      <c r="H1485" t="s">
        <v>4503</v>
      </c>
      <c r="I1485" t="s">
        <v>38</v>
      </c>
      <c r="J1485" t="s">
        <v>98</v>
      </c>
      <c r="K1485" t="s">
        <v>40</v>
      </c>
      <c r="L1485" t="s">
        <v>29</v>
      </c>
      <c r="M1485" t="s">
        <v>48</v>
      </c>
      <c r="N1485" t="s">
        <v>49</v>
      </c>
      <c r="O1485" t="s">
        <v>43</v>
      </c>
      <c r="P1485">
        <v>1</v>
      </c>
      <c r="Q1485">
        <v>969.38</v>
      </c>
      <c r="R1485">
        <v>15</v>
      </c>
      <c r="S1485">
        <v>823.97</v>
      </c>
      <c r="T1485">
        <v>766.01</v>
      </c>
      <c r="U1485">
        <v>172.86</v>
      </c>
      <c r="V1485" s="10">
        <f>(raw_data[[#This Row],[Profit]] / (raw_data[[#This Row],[Unit_Price]]* raw_data[[#This Row],[Quantity_Sold]]))</f>
        <v>0.1783201634034125</v>
      </c>
      <c r="W1485">
        <v>452</v>
      </c>
      <c r="X1485" t="s">
        <v>33</v>
      </c>
      <c r="Y1485" t="s">
        <v>34</v>
      </c>
      <c r="Z1485">
        <v>22.08</v>
      </c>
      <c r="AA1485">
        <v>3</v>
      </c>
    </row>
    <row r="1486" spans="1:27" x14ac:dyDescent="0.3">
      <c r="A1486" t="s">
        <v>4504</v>
      </c>
      <c r="B1486" s="1">
        <v>45233</v>
      </c>
      <c r="C1486" s="1" t="str">
        <f>TEXT(raw_data[[#This Row],[Order_Date]], "mmm")</f>
        <v>Nov</v>
      </c>
      <c r="D1486" s="1">
        <v>45234</v>
      </c>
      <c r="E1486" s="6">
        <f>raw_data[[#This Row],[Ship_Date]]-raw_data[[#This Row],[Order_Date]]</f>
        <v>1</v>
      </c>
      <c r="F1486" s="6" t="str">
        <f>IF(raw_data[[#This Row],[Delivery_Days]] &lt;= 5, "On Time", "Late")</f>
        <v>On Time</v>
      </c>
      <c r="G1486" t="s">
        <v>4505</v>
      </c>
      <c r="H1486" t="s">
        <v>4506</v>
      </c>
      <c r="I1486" t="s">
        <v>38</v>
      </c>
      <c r="J1486" t="s">
        <v>90</v>
      </c>
      <c r="K1486" t="s">
        <v>40</v>
      </c>
      <c r="L1486" t="s">
        <v>29</v>
      </c>
      <c r="M1486" t="s">
        <v>117</v>
      </c>
      <c r="N1486" t="s">
        <v>31</v>
      </c>
      <c r="O1486" t="s">
        <v>43</v>
      </c>
      <c r="P1486">
        <v>8</v>
      </c>
      <c r="Q1486">
        <v>52.87</v>
      </c>
      <c r="R1486">
        <v>0</v>
      </c>
      <c r="S1486">
        <v>422.96</v>
      </c>
      <c r="T1486">
        <v>33.54</v>
      </c>
      <c r="U1486">
        <v>154.63999999999999</v>
      </c>
      <c r="V1486" s="10">
        <f>(raw_data[[#This Row],[Profit]] / (raw_data[[#This Row],[Unit_Price]]* raw_data[[#This Row],[Quantity_Sold]]))</f>
        <v>0.36561376962360503</v>
      </c>
      <c r="W1486">
        <v>21</v>
      </c>
      <c r="X1486" t="s">
        <v>51</v>
      </c>
      <c r="Y1486" t="s">
        <v>34</v>
      </c>
      <c r="Z1486">
        <v>14.16</v>
      </c>
      <c r="AA1486">
        <v>5</v>
      </c>
    </row>
    <row r="1487" spans="1:27" x14ac:dyDescent="0.3">
      <c r="A1487" t="s">
        <v>4507</v>
      </c>
      <c r="B1487" s="1">
        <v>45502</v>
      </c>
      <c r="C1487" s="1" t="str">
        <f>TEXT(raw_data[[#This Row],[Order_Date]], "mmm")</f>
        <v>Jul</v>
      </c>
      <c r="D1487" s="1">
        <v>45509</v>
      </c>
      <c r="E1487" s="6">
        <f>raw_data[[#This Row],[Ship_Date]]-raw_data[[#This Row],[Order_Date]]</f>
        <v>7</v>
      </c>
      <c r="F1487" s="6" t="str">
        <f>IF(raw_data[[#This Row],[Delivery_Days]] &lt;= 5, "On Time", "Late")</f>
        <v>Late</v>
      </c>
      <c r="G1487" t="s">
        <v>4508</v>
      </c>
      <c r="H1487" t="s">
        <v>4509</v>
      </c>
      <c r="I1487" t="s">
        <v>38</v>
      </c>
      <c r="J1487" t="s">
        <v>39</v>
      </c>
      <c r="K1487" t="s">
        <v>40</v>
      </c>
      <c r="L1487" t="s">
        <v>29</v>
      </c>
      <c r="M1487" t="s">
        <v>150</v>
      </c>
      <c r="N1487" t="s">
        <v>31</v>
      </c>
      <c r="O1487" t="s">
        <v>43</v>
      </c>
      <c r="P1487">
        <v>3</v>
      </c>
      <c r="Q1487">
        <v>360.7</v>
      </c>
      <c r="R1487">
        <v>20</v>
      </c>
      <c r="S1487">
        <v>865.68</v>
      </c>
      <c r="T1487">
        <v>234.34</v>
      </c>
      <c r="U1487">
        <v>303.26</v>
      </c>
      <c r="V1487" s="10">
        <f>(raw_data[[#This Row],[Profit]] / (raw_data[[#This Row],[Unit_Price]]* raw_data[[#This Row],[Quantity_Sold]]))</f>
        <v>0.28025136309028742</v>
      </c>
      <c r="W1487">
        <v>431</v>
      </c>
      <c r="X1487" t="s">
        <v>51</v>
      </c>
      <c r="Y1487" t="s">
        <v>34</v>
      </c>
      <c r="Z1487">
        <v>34.72</v>
      </c>
      <c r="AA1487">
        <v>1</v>
      </c>
    </row>
    <row r="1488" spans="1:27" x14ac:dyDescent="0.3">
      <c r="A1488" t="s">
        <v>4510</v>
      </c>
      <c r="B1488" s="1">
        <v>45239</v>
      </c>
      <c r="C1488" s="1" t="str">
        <f>TEXT(raw_data[[#This Row],[Order_Date]], "mmm")</f>
        <v>Nov</v>
      </c>
      <c r="D1488" s="1">
        <v>45242</v>
      </c>
      <c r="E1488" s="6">
        <f>raw_data[[#This Row],[Ship_Date]]-raw_data[[#This Row],[Order_Date]]</f>
        <v>3</v>
      </c>
      <c r="F1488" s="6" t="str">
        <f>IF(raw_data[[#This Row],[Delivery_Days]] &lt;= 5, "On Time", "Late")</f>
        <v>On Time</v>
      </c>
      <c r="G1488" t="s">
        <v>4511</v>
      </c>
      <c r="H1488" t="s">
        <v>4512</v>
      </c>
      <c r="I1488" t="s">
        <v>47</v>
      </c>
      <c r="J1488" t="s">
        <v>98</v>
      </c>
      <c r="K1488" t="s">
        <v>40</v>
      </c>
      <c r="L1488" t="s">
        <v>41</v>
      </c>
      <c r="M1488" t="s">
        <v>42</v>
      </c>
      <c r="N1488" t="s">
        <v>31</v>
      </c>
      <c r="O1488" t="s">
        <v>32</v>
      </c>
      <c r="P1488">
        <v>10</v>
      </c>
      <c r="Q1488">
        <v>1039.9000000000001</v>
      </c>
      <c r="R1488">
        <v>10</v>
      </c>
      <c r="S1488">
        <v>9359.1</v>
      </c>
      <c r="T1488">
        <v>920.75</v>
      </c>
      <c r="U1488">
        <v>1072.3499999999999</v>
      </c>
      <c r="V1488" s="10">
        <f>(raw_data[[#This Row],[Profit]] / (raw_data[[#This Row],[Unit_Price]]* raw_data[[#This Row],[Quantity_Sold]]))</f>
        <v>0.10312049235503414</v>
      </c>
      <c r="W1488">
        <v>38</v>
      </c>
      <c r="X1488" t="s">
        <v>51</v>
      </c>
      <c r="Y1488" t="s">
        <v>52</v>
      </c>
      <c r="Z1488">
        <v>5.0999999999999996</v>
      </c>
      <c r="AA1488">
        <v>5</v>
      </c>
    </row>
    <row r="1489" spans="1:27" x14ac:dyDescent="0.3">
      <c r="A1489" t="s">
        <v>4513</v>
      </c>
      <c r="B1489" s="1">
        <v>45302</v>
      </c>
      <c r="C1489" s="1" t="str">
        <f>TEXT(raw_data[[#This Row],[Order_Date]], "mmm")</f>
        <v>Jan</v>
      </c>
      <c r="D1489" s="1">
        <v>45303</v>
      </c>
      <c r="E1489" s="6">
        <f>raw_data[[#This Row],[Ship_Date]]-raw_data[[#This Row],[Order_Date]]</f>
        <v>1</v>
      </c>
      <c r="F1489" s="6" t="str">
        <f>IF(raw_data[[#This Row],[Delivery_Days]] &lt;= 5, "On Time", "Late")</f>
        <v>On Time</v>
      </c>
      <c r="G1489" t="s">
        <v>4514</v>
      </c>
      <c r="H1489" t="s">
        <v>4515</v>
      </c>
      <c r="I1489" t="s">
        <v>26</v>
      </c>
      <c r="J1489" t="s">
        <v>27</v>
      </c>
      <c r="K1489" t="s">
        <v>28</v>
      </c>
      <c r="L1489" t="s">
        <v>75</v>
      </c>
      <c r="M1489" t="s">
        <v>70</v>
      </c>
      <c r="N1489" t="s">
        <v>49</v>
      </c>
      <c r="O1489" t="s">
        <v>32</v>
      </c>
      <c r="P1489">
        <v>8</v>
      </c>
      <c r="Q1489">
        <v>384.41</v>
      </c>
      <c r="R1489">
        <v>15</v>
      </c>
      <c r="S1489">
        <v>2613.9899999999998</v>
      </c>
      <c r="T1489">
        <v>275.83999999999997</v>
      </c>
      <c r="U1489">
        <v>738.28</v>
      </c>
      <c r="V1489" s="10">
        <f>(raw_data[[#This Row],[Profit]] / (raw_data[[#This Row],[Unit_Price]]* raw_data[[#This Row],[Quantity_Sold]]))</f>
        <v>0.2400691969511719</v>
      </c>
      <c r="W1489">
        <v>122</v>
      </c>
      <c r="X1489" t="s">
        <v>33</v>
      </c>
      <c r="Y1489" t="s">
        <v>79</v>
      </c>
      <c r="Z1489">
        <v>7.56</v>
      </c>
      <c r="AA1489">
        <v>2</v>
      </c>
    </row>
    <row r="1490" spans="1:27" x14ac:dyDescent="0.3">
      <c r="A1490" t="s">
        <v>4516</v>
      </c>
      <c r="B1490" s="1">
        <v>45797</v>
      </c>
      <c r="C1490" s="1" t="str">
        <f>TEXT(raw_data[[#This Row],[Order_Date]], "mmm")</f>
        <v>May</v>
      </c>
      <c r="D1490" s="1">
        <v>45804</v>
      </c>
      <c r="E1490" s="6">
        <f>raw_data[[#This Row],[Ship_Date]]-raw_data[[#This Row],[Order_Date]]</f>
        <v>7</v>
      </c>
      <c r="F1490" s="6" t="str">
        <f>IF(raw_data[[#This Row],[Delivery_Days]] &lt;= 5, "On Time", "Late")</f>
        <v>Late</v>
      </c>
      <c r="G1490" t="s">
        <v>4517</v>
      </c>
      <c r="H1490" t="s">
        <v>4518</v>
      </c>
      <c r="I1490" t="s">
        <v>38</v>
      </c>
      <c r="J1490" t="s">
        <v>68</v>
      </c>
      <c r="K1490" t="s">
        <v>57</v>
      </c>
      <c r="L1490" t="s">
        <v>41</v>
      </c>
      <c r="M1490" t="s">
        <v>30</v>
      </c>
      <c r="N1490" t="s">
        <v>31</v>
      </c>
      <c r="O1490" t="s">
        <v>43</v>
      </c>
      <c r="P1490">
        <v>4</v>
      </c>
      <c r="Q1490">
        <v>597.19000000000005</v>
      </c>
      <c r="R1490">
        <v>10</v>
      </c>
      <c r="S1490">
        <v>2149.88</v>
      </c>
      <c r="T1490">
        <v>502.19</v>
      </c>
      <c r="U1490">
        <v>342</v>
      </c>
      <c r="V1490" s="10">
        <f>(raw_data[[#This Row],[Profit]] / (raw_data[[#This Row],[Unit_Price]]* raw_data[[#This Row],[Quantity_Sold]]))</f>
        <v>0.14317051524640398</v>
      </c>
      <c r="W1490">
        <v>267</v>
      </c>
      <c r="X1490" t="s">
        <v>51</v>
      </c>
      <c r="Y1490" t="s">
        <v>34</v>
      </c>
      <c r="Z1490">
        <v>8.66</v>
      </c>
      <c r="AA1490">
        <v>1</v>
      </c>
    </row>
    <row r="1491" spans="1:27" x14ac:dyDescent="0.3">
      <c r="A1491" t="s">
        <v>4519</v>
      </c>
      <c r="B1491" s="1">
        <v>45417</v>
      </c>
      <c r="C1491" s="1" t="str">
        <f>TEXT(raw_data[[#This Row],[Order_Date]], "mmm")</f>
        <v>May</v>
      </c>
      <c r="D1491" s="1">
        <v>45418</v>
      </c>
      <c r="E1491" s="6">
        <f>raw_data[[#This Row],[Ship_Date]]-raw_data[[#This Row],[Order_Date]]</f>
        <v>1</v>
      </c>
      <c r="F1491" s="6" t="str">
        <f>IF(raw_data[[#This Row],[Delivery_Days]] &lt;= 5, "On Time", "Late")</f>
        <v>On Time</v>
      </c>
      <c r="G1491" t="s">
        <v>4520</v>
      </c>
      <c r="H1491" t="s">
        <v>4521</v>
      </c>
      <c r="I1491" t="s">
        <v>26</v>
      </c>
      <c r="J1491" t="s">
        <v>63</v>
      </c>
      <c r="K1491" t="s">
        <v>28</v>
      </c>
      <c r="L1491" t="s">
        <v>41</v>
      </c>
      <c r="M1491" t="s">
        <v>30</v>
      </c>
      <c r="N1491" t="s">
        <v>49</v>
      </c>
      <c r="O1491" t="s">
        <v>71</v>
      </c>
      <c r="P1491">
        <v>6</v>
      </c>
      <c r="Q1491">
        <v>366.5</v>
      </c>
      <c r="R1491">
        <v>5</v>
      </c>
      <c r="S1491">
        <v>2089.0500000000002</v>
      </c>
      <c r="T1491">
        <v>264.74</v>
      </c>
      <c r="U1491">
        <v>580.03</v>
      </c>
      <c r="V1491" s="10">
        <f>(raw_data[[#This Row],[Profit]] / (raw_data[[#This Row],[Unit_Price]]* raw_data[[#This Row],[Quantity_Sold]]))</f>
        <v>0.26376989540700319</v>
      </c>
      <c r="W1491">
        <v>234</v>
      </c>
      <c r="X1491" t="s">
        <v>51</v>
      </c>
      <c r="Y1491" t="s">
        <v>34</v>
      </c>
      <c r="Z1491">
        <v>5.4</v>
      </c>
      <c r="AA1491">
        <v>5</v>
      </c>
    </row>
    <row r="1492" spans="1:27" x14ac:dyDescent="0.3">
      <c r="A1492" t="s">
        <v>4522</v>
      </c>
      <c r="B1492" s="1">
        <v>45262</v>
      </c>
      <c r="C1492" s="1" t="str">
        <f>TEXT(raw_data[[#This Row],[Order_Date]], "mmm")</f>
        <v>Dec</v>
      </c>
      <c r="D1492" s="1">
        <v>45270</v>
      </c>
      <c r="E1492" s="6">
        <f>raw_data[[#This Row],[Ship_Date]]-raw_data[[#This Row],[Order_Date]]</f>
        <v>8</v>
      </c>
      <c r="F1492" s="6" t="str">
        <f>IF(raw_data[[#This Row],[Delivery_Days]] &lt;= 5, "On Time", "Late")</f>
        <v>Late</v>
      </c>
      <c r="G1492" t="s">
        <v>4523</v>
      </c>
      <c r="H1492" t="s">
        <v>4524</v>
      </c>
      <c r="I1492" t="s">
        <v>26</v>
      </c>
      <c r="J1492" t="s">
        <v>63</v>
      </c>
      <c r="K1492" t="s">
        <v>28</v>
      </c>
      <c r="L1492" t="s">
        <v>75</v>
      </c>
      <c r="M1492" t="s">
        <v>48</v>
      </c>
      <c r="N1492" t="s">
        <v>49</v>
      </c>
      <c r="O1492" t="s">
        <v>43</v>
      </c>
      <c r="P1492">
        <v>1</v>
      </c>
      <c r="Q1492">
        <v>1654.69</v>
      </c>
      <c r="R1492">
        <v>5</v>
      </c>
      <c r="S1492">
        <v>1571.96</v>
      </c>
      <c r="T1492">
        <v>1295.6400000000001</v>
      </c>
      <c r="U1492">
        <v>341.1</v>
      </c>
      <c r="V1492" s="10">
        <f>(raw_data[[#This Row],[Profit]] / (raw_data[[#This Row],[Unit_Price]]* raw_data[[#This Row],[Quantity_Sold]]))</f>
        <v>0.20614133160894185</v>
      </c>
      <c r="W1492">
        <v>124</v>
      </c>
      <c r="X1492" t="s">
        <v>51</v>
      </c>
      <c r="Y1492" t="s">
        <v>79</v>
      </c>
      <c r="Z1492">
        <v>10.98</v>
      </c>
      <c r="AA1492">
        <v>3</v>
      </c>
    </row>
    <row r="1493" spans="1:27" x14ac:dyDescent="0.3">
      <c r="A1493" t="s">
        <v>4525</v>
      </c>
      <c r="B1493" s="1">
        <v>45720</v>
      </c>
      <c r="C1493" s="1" t="str">
        <f>TEXT(raw_data[[#This Row],[Order_Date]], "mmm")</f>
        <v>Mar</v>
      </c>
      <c r="D1493" s="1">
        <v>45722</v>
      </c>
      <c r="E1493" s="6">
        <f>raw_data[[#This Row],[Ship_Date]]-raw_data[[#This Row],[Order_Date]]</f>
        <v>2</v>
      </c>
      <c r="F1493" s="6" t="str">
        <f>IF(raw_data[[#This Row],[Delivery_Days]] &lt;= 5, "On Time", "Late")</f>
        <v>On Time</v>
      </c>
      <c r="G1493" t="s">
        <v>4526</v>
      </c>
      <c r="H1493" t="s">
        <v>4527</v>
      </c>
      <c r="I1493" t="s">
        <v>47</v>
      </c>
      <c r="J1493" t="s">
        <v>39</v>
      </c>
      <c r="K1493" t="s">
        <v>40</v>
      </c>
      <c r="L1493" t="s">
        <v>69</v>
      </c>
      <c r="M1493" t="s">
        <v>117</v>
      </c>
      <c r="N1493" t="s">
        <v>31</v>
      </c>
      <c r="O1493" t="s">
        <v>43</v>
      </c>
      <c r="P1493">
        <v>7</v>
      </c>
      <c r="Q1493">
        <v>483.5</v>
      </c>
      <c r="R1493">
        <v>10</v>
      </c>
      <c r="S1493">
        <v>3046.05</v>
      </c>
      <c r="T1493">
        <v>362.8</v>
      </c>
      <c r="U1493">
        <v>760.41</v>
      </c>
      <c r="V1493" s="10">
        <f>(raw_data[[#This Row],[Profit]] / (raw_data[[#This Row],[Unit_Price]]* raw_data[[#This Row],[Quantity_Sold]]))</f>
        <v>0.22467425025853152</v>
      </c>
      <c r="W1493">
        <v>347</v>
      </c>
      <c r="X1493" t="s">
        <v>33</v>
      </c>
      <c r="Y1493" t="s">
        <v>34</v>
      </c>
      <c r="Z1493">
        <v>44.32</v>
      </c>
      <c r="AA1493">
        <v>3</v>
      </c>
    </row>
    <row r="1494" spans="1:27" x14ac:dyDescent="0.3">
      <c r="A1494" t="s">
        <v>4528</v>
      </c>
      <c r="B1494" s="1">
        <v>45776</v>
      </c>
      <c r="C1494" s="1" t="str">
        <f>TEXT(raw_data[[#This Row],[Order_Date]], "mmm")</f>
        <v>Apr</v>
      </c>
      <c r="D1494" s="1">
        <v>45780</v>
      </c>
      <c r="E1494" s="6">
        <f>raw_data[[#This Row],[Ship_Date]]-raw_data[[#This Row],[Order_Date]]</f>
        <v>4</v>
      </c>
      <c r="F1494" s="6" t="str">
        <f>IF(raw_data[[#This Row],[Delivery_Days]] &lt;= 5, "On Time", "Late")</f>
        <v>On Time</v>
      </c>
      <c r="G1494" t="s">
        <v>4529</v>
      </c>
      <c r="H1494" t="s">
        <v>4530</v>
      </c>
      <c r="I1494" t="s">
        <v>62</v>
      </c>
      <c r="J1494" t="s">
        <v>90</v>
      </c>
      <c r="K1494" t="s">
        <v>40</v>
      </c>
      <c r="L1494" t="s">
        <v>29</v>
      </c>
      <c r="M1494" t="s">
        <v>117</v>
      </c>
      <c r="N1494" t="s">
        <v>31</v>
      </c>
      <c r="O1494" t="s">
        <v>50</v>
      </c>
      <c r="P1494">
        <v>10</v>
      </c>
      <c r="Q1494">
        <v>1754.84</v>
      </c>
      <c r="R1494">
        <v>15</v>
      </c>
      <c r="S1494">
        <v>14916.14</v>
      </c>
      <c r="T1494">
        <v>1578.34</v>
      </c>
      <c r="U1494">
        <v>1500.25</v>
      </c>
      <c r="V1494" s="10">
        <f>(raw_data[[#This Row],[Profit]] / (raw_data[[#This Row],[Unit_Price]]* raw_data[[#This Row],[Quantity_Sold]]))</f>
        <v>8.5492124638143666E-2</v>
      </c>
      <c r="W1494">
        <v>210</v>
      </c>
      <c r="X1494" t="s">
        <v>33</v>
      </c>
      <c r="Y1494" t="s">
        <v>34</v>
      </c>
      <c r="Z1494">
        <v>48.23</v>
      </c>
      <c r="AA1494">
        <v>2</v>
      </c>
    </row>
    <row r="1495" spans="1:27" x14ac:dyDescent="0.3">
      <c r="A1495" t="s">
        <v>4531</v>
      </c>
      <c r="B1495" s="1">
        <v>45714</v>
      </c>
      <c r="C1495" s="1" t="str">
        <f>TEXT(raw_data[[#This Row],[Order_Date]], "mmm")</f>
        <v>Feb</v>
      </c>
      <c r="D1495" s="1">
        <v>45723</v>
      </c>
      <c r="E1495" s="6">
        <f>raw_data[[#This Row],[Ship_Date]]-raw_data[[#This Row],[Order_Date]]</f>
        <v>9</v>
      </c>
      <c r="F1495" s="6" t="str">
        <f>IF(raw_data[[#This Row],[Delivery_Days]] &lt;= 5, "On Time", "Late")</f>
        <v>Late</v>
      </c>
      <c r="G1495" t="s">
        <v>4532</v>
      </c>
      <c r="H1495" t="s">
        <v>4533</v>
      </c>
      <c r="I1495" t="s">
        <v>47</v>
      </c>
      <c r="J1495" t="s">
        <v>68</v>
      </c>
      <c r="K1495" t="s">
        <v>57</v>
      </c>
      <c r="L1495" t="s">
        <v>29</v>
      </c>
      <c r="M1495" t="s">
        <v>48</v>
      </c>
      <c r="N1495" t="s">
        <v>31</v>
      </c>
      <c r="O1495" t="s">
        <v>83</v>
      </c>
      <c r="P1495">
        <v>8</v>
      </c>
      <c r="Q1495">
        <v>836.3</v>
      </c>
      <c r="R1495">
        <v>20</v>
      </c>
      <c r="S1495">
        <v>5352.32</v>
      </c>
      <c r="T1495">
        <v>696.34</v>
      </c>
      <c r="U1495">
        <v>895.74</v>
      </c>
      <c r="V1495" s="10">
        <f>(raw_data[[#This Row],[Profit]] / (raw_data[[#This Row],[Unit_Price]]* raw_data[[#This Row],[Quantity_Sold]]))</f>
        <v>0.13388437163697239</v>
      </c>
      <c r="W1495">
        <v>37</v>
      </c>
      <c r="X1495" t="s">
        <v>33</v>
      </c>
      <c r="Y1495" t="s">
        <v>79</v>
      </c>
      <c r="Z1495">
        <v>31.17</v>
      </c>
      <c r="AA1495">
        <v>5</v>
      </c>
    </row>
    <row r="1496" spans="1:27" x14ac:dyDescent="0.3">
      <c r="A1496" t="s">
        <v>4534</v>
      </c>
      <c r="B1496" s="1">
        <v>45472</v>
      </c>
      <c r="C1496" s="1" t="str">
        <f>TEXT(raw_data[[#This Row],[Order_Date]], "mmm")</f>
        <v>Jun</v>
      </c>
      <c r="D1496" s="1">
        <v>45479</v>
      </c>
      <c r="E1496" s="6">
        <f>raw_data[[#This Row],[Ship_Date]]-raw_data[[#This Row],[Order_Date]]</f>
        <v>7</v>
      </c>
      <c r="F1496" s="6" t="str">
        <f>IF(raw_data[[#This Row],[Delivery_Days]] &lt;= 5, "On Time", "Late")</f>
        <v>Late</v>
      </c>
      <c r="G1496" t="s">
        <v>4535</v>
      </c>
      <c r="H1496" t="s">
        <v>4536</v>
      </c>
      <c r="I1496" t="s">
        <v>38</v>
      </c>
      <c r="J1496" t="s">
        <v>98</v>
      </c>
      <c r="K1496" t="s">
        <v>40</v>
      </c>
      <c r="L1496" t="s">
        <v>41</v>
      </c>
      <c r="M1496" t="s">
        <v>127</v>
      </c>
      <c r="N1496" t="s">
        <v>49</v>
      </c>
      <c r="O1496" t="s">
        <v>50</v>
      </c>
      <c r="P1496">
        <v>5</v>
      </c>
      <c r="Q1496">
        <v>1509.56</v>
      </c>
      <c r="R1496">
        <v>5</v>
      </c>
      <c r="S1496">
        <v>7170.41</v>
      </c>
      <c r="T1496">
        <v>1179.6500000000001</v>
      </c>
      <c r="U1496">
        <v>1567.07</v>
      </c>
      <c r="V1496" s="10">
        <f>(raw_data[[#This Row],[Profit]] / (raw_data[[#This Row],[Unit_Price]]* raw_data[[#This Row],[Quantity_Sold]]))</f>
        <v>0.20761943877686215</v>
      </c>
      <c r="W1496">
        <v>288</v>
      </c>
      <c r="X1496" t="s">
        <v>33</v>
      </c>
      <c r="Y1496" t="s">
        <v>34</v>
      </c>
      <c r="Z1496">
        <v>22.27</v>
      </c>
      <c r="AA1496">
        <v>4</v>
      </c>
    </row>
    <row r="1497" spans="1:27" x14ac:dyDescent="0.3">
      <c r="A1497" t="s">
        <v>4537</v>
      </c>
      <c r="B1497" s="1">
        <v>45387</v>
      </c>
      <c r="C1497" s="1" t="str">
        <f>TEXT(raw_data[[#This Row],[Order_Date]], "mmm")</f>
        <v>Apr</v>
      </c>
      <c r="D1497" s="1">
        <v>45394</v>
      </c>
      <c r="E1497" s="6">
        <f>raw_data[[#This Row],[Ship_Date]]-raw_data[[#This Row],[Order_Date]]</f>
        <v>7</v>
      </c>
      <c r="F1497" s="6" t="str">
        <f>IF(raw_data[[#This Row],[Delivery_Days]] &lt;= 5, "On Time", "Late")</f>
        <v>Late</v>
      </c>
      <c r="G1497" t="s">
        <v>4538</v>
      </c>
      <c r="H1497" t="s">
        <v>4539</v>
      </c>
      <c r="I1497" t="s">
        <v>38</v>
      </c>
      <c r="J1497" t="s">
        <v>27</v>
      </c>
      <c r="K1497" t="s">
        <v>28</v>
      </c>
      <c r="L1497" t="s">
        <v>75</v>
      </c>
      <c r="M1497" t="s">
        <v>64</v>
      </c>
      <c r="N1497" t="s">
        <v>49</v>
      </c>
      <c r="O1497" t="s">
        <v>71</v>
      </c>
      <c r="P1497">
        <v>3</v>
      </c>
      <c r="Q1497">
        <v>1187.6400000000001</v>
      </c>
      <c r="R1497">
        <v>5</v>
      </c>
      <c r="S1497">
        <v>3384.77</v>
      </c>
      <c r="T1497">
        <v>1030.5899999999999</v>
      </c>
      <c r="U1497">
        <v>447.59</v>
      </c>
      <c r="V1497" s="10">
        <f>(raw_data[[#This Row],[Profit]] / (raw_data[[#This Row],[Unit_Price]]* raw_data[[#This Row],[Quantity_Sold]]))</f>
        <v>0.12562448777968632</v>
      </c>
      <c r="W1497">
        <v>164</v>
      </c>
      <c r="X1497" t="s">
        <v>51</v>
      </c>
      <c r="Y1497" t="s">
        <v>79</v>
      </c>
      <c r="Z1497">
        <v>30.02</v>
      </c>
      <c r="AA1497">
        <v>4</v>
      </c>
    </row>
    <row r="1498" spans="1:27" x14ac:dyDescent="0.3">
      <c r="A1498" t="s">
        <v>4540</v>
      </c>
      <c r="B1498" s="1">
        <v>45769</v>
      </c>
      <c r="C1498" s="1" t="str">
        <f>TEXT(raw_data[[#This Row],[Order_Date]], "mmm")</f>
        <v>Apr</v>
      </c>
      <c r="D1498" s="1">
        <v>45773</v>
      </c>
      <c r="E1498" s="6">
        <f>raw_data[[#This Row],[Ship_Date]]-raw_data[[#This Row],[Order_Date]]</f>
        <v>4</v>
      </c>
      <c r="F1498" s="6" t="str">
        <f>IF(raw_data[[#This Row],[Delivery_Days]] &lt;= 5, "On Time", "Late")</f>
        <v>On Time</v>
      </c>
      <c r="G1498" t="s">
        <v>4541</v>
      </c>
      <c r="H1498" t="s">
        <v>4542</v>
      </c>
      <c r="I1498" t="s">
        <v>62</v>
      </c>
      <c r="J1498" t="s">
        <v>98</v>
      </c>
      <c r="K1498" t="s">
        <v>40</v>
      </c>
      <c r="L1498" t="s">
        <v>75</v>
      </c>
      <c r="M1498" t="s">
        <v>64</v>
      </c>
      <c r="N1498" t="s">
        <v>49</v>
      </c>
      <c r="O1498" t="s">
        <v>32</v>
      </c>
      <c r="P1498">
        <v>7</v>
      </c>
      <c r="Q1498">
        <v>415.22</v>
      </c>
      <c r="R1498">
        <v>0</v>
      </c>
      <c r="S1498">
        <v>2906.54</v>
      </c>
      <c r="T1498">
        <v>286.64</v>
      </c>
      <c r="U1498">
        <v>900.06</v>
      </c>
      <c r="V1498" s="10">
        <f>(raw_data[[#This Row],[Profit]] / (raw_data[[#This Row],[Unit_Price]]* raw_data[[#This Row],[Quantity_Sold]]))</f>
        <v>0.30966716439477865</v>
      </c>
      <c r="W1498">
        <v>267</v>
      </c>
      <c r="X1498" t="s">
        <v>51</v>
      </c>
      <c r="Y1498" t="s">
        <v>52</v>
      </c>
      <c r="Z1498">
        <v>41.59</v>
      </c>
      <c r="AA1498">
        <v>1</v>
      </c>
    </row>
    <row r="1499" spans="1:27" x14ac:dyDescent="0.3">
      <c r="A1499" t="s">
        <v>4543</v>
      </c>
      <c r="B1499" s="1">
        <v>45710</v>
      </c>
      <c r="C1499" s="1" t="str">
        <f>TEXT(raw_data[[#This Row],[Order_Date]], "mmm")</f>
        <v>Feb</v>
      </c>
      <c r="D1499" s="1">
        <v>45713</v>
      </c>
      <c r="E1499" s="6">
        <f>raw_data[[#This Row],[Ship_Date]]-raw_data[[#This Row],[Order_Date]]</f>
        <v>3</v>
      </c>
      <c r="F1499" s="6" t="str">
        <f>IF(raw_data[[#This Row],[Delivery_Days]] &lt;= 5, "On Time", "Late")</f>
        <v>On Time</v>
      </c>
      <c r="G1499" t="s">
        <v>4544</v>
      </c>
      <c r="H1499" t="s">
        <v>4545</v>
      </c>
      <c r="I1499" t="s">
        <v>47</v>
      </c>
      <c r="J1499" t="s">
        <v>94</v>
      </c>
      <c r="K1499" t="s">
        <v>28</v>
      </c>
      <c r="L1499" t="s">
        <v>41</v>
      </c>
      <c r="M1499" t="s">
        <v>64</v>
      </c>
      <c r="N1499" t="s">
        <v>49</v>
      </c>
      <c r="O1499" t="s">
        <v>32</v>
      </c>
      <c r="P1499">
        <v>4</v>
      </c>
      <c r="Q1499">
        <v>1079.3699999999999</v>
      </c>
      <c r="R1499">
        <v>20</v>
      </c>
      <c r="S1499">
        <v>3453.98</v>
      </c>
      <c r="T1499">
        <v>675.03</v>
      </c>
      <c r="U1499">
        <v>1293.8900000000001</v>
      </c>
      <c r="V1499" s="10">
        <f>(raw_data[[#This Row],[Profit]] / (raw_data[[#This Row],[Unit_Price]]* raw_data[[#This Row],[Quantity_Sold]]))</f>
        <v>0.29968639113556989</v>
      </c>
      <c r="W1499">
        <v>2</v>
      </c>
      <c r="X1499" t="s">
        <v>33</v>
      </c>
      <c r="Y1499" t="s">
        <v>79</v>
      </c>
      <c r="Z1499">
        <v>18.39</v>
      </c>
      <c r="AA1499">
        <v>4</v>
      </c>
    </row>
    <row r="1500" spans="1:27" x14ac:dyDescent="0.3">
      <c r="A1500" t="s">
        <v>4546</v>
      </c>
      <c r="B1500" s="1">
        <v>45891</v>
      </c>
      <c r="C1500" s="1" t="str">
        <f>TEXT(raw_data[[#This Row],[Order_Date]], "mmm")</f>
        <v>Aug</v>
      </c>
      <c r="D1500" s="1">
        <v>45895</v>
      </c>
      <c r="E1500" s="6">
        <f>raw_data[[#This Row],[Ship_Date]]-raw_data[[#This Row],[Order_Date]]</f>
        <v>4</v>
      </c>
      <c r="F1500" s="6" t="str">
        <f>IF(raw_data[[#This Row],[Delivery_Days]] &lt;= 5, "On Time", "Late")</f>
        <v>On Time</v>
      </c>
      <c r="G1500" t="s">
        <v>4547</v>
      </c>
      <c r="H1500" t="s">
        <v>4548</v>
      </c>
      <c r="I1500" t="s">
        <v>26</v>
      </c>
      <c r="J1500" t="s">
        <v>68</v>
      </c>
      <c r="K1500" t="s">
        <v>57</v>
      </c>
      <c r="L1500" t="s">
        <v>41</v>
      </c>
      <c r="M1500" t="s">
        <v>64</v>
      </c>
      <c r="N1500" t="s">
        <v>31</v>
      </c>
      <c r="O1500" t="s">
        <v>83</v>
      </c>
      <c r="P1500">
        <v>2</v>
      </c>
      <c r="Q1500">
        <v>1462.53</v>
      </c>
      <c r="R1500">
        <v>10</v>
      </c>
      <c r="S1500">
        <v>2632.55</v>
      </c>
      <c r="T1500">
        <v>1202.72</v>
      </c>
      <c r="U1500">
        <v>467.66</v>
      </c>
      <c r="V1500" s="10">
        <f>(raw_data[[#This Row],[Profit]] / (raw_data[[#This Row],[Unit_Price]]* raw_data[[#This Row],[Quantity_Sold]]))</f>
        <v>0.15988048108414871</v>
      </c>
      <c r="W1500">
        <v>36</v>
      </c>
      <c r="X1500" t="s">
        <v>33</v>
      </c>
      <c r="Y1500" t="s">
        <v>79</v>
      </c>
      <c r="Z1500">
        <v>10.32</v>
      </c>
      <c r="AA1500">
        <v>2</v>
      </c>
    </row>
    <row r="1501" spans="1:27" x14ac:dyDescent="0.3">
      <c r="A1501" t="s">
        <v>4549</v>
      </c>
      <c r="B1501" s="1">
        <v>45460</v>
      </c>
      <c r="C1501" s="1" t="str">
        <f>TEXT(raw_data[[#This Row],[Order_Date]], "mmm")</f>
        <v>Jun</v>
      </c>
      <c r="D1501" s="1">
        <v>45470</v>
      </c>
      <c r="E1501" s="6">
        <f>raw_data[[#This Row],[Ship_Date]]-raw_data[[#This Row],[Order_Date]]</f>
        <v>10</v>
      </c>
      <c r="F1501" s="6" t="str">
        <f>IF(raw_data[[#This Row],[Delivery_Days]] &lt;= 5, "On Time", "Late")</f>
        <v>Late</v>
      </c>
      <c r="G1501" t="s">
        <v>4550</v>
      </c>
      <c r="H1501" t="s">
        <v>4551</v>
      </c>
      <c r="I1501" t="s">
        <v>47</v>
      </c>
      <c r="J1501" t="s">
        <v>98</v>
      </c>
      <c r="K1501" t="s">
        <v>40</v>
      </c>
      <c r="L1501" t="s">
        <v>69</v>
      </c>
      <c r="M1501" t="s">
        <v>127</v>
      </c>
      <c r="N1501" t="s">
        <v>31</v>
      </c>
      <c r="O1501" t="s">
        <v>50</v>
      </c>
      <c r="P1501">
        <v>9</v>
      </c>
      <c r="Q1501">
        <v>1807.21</v>
      </c>
      <c r="R1501">
        <v>15</v>
      </c>
      <c r="S1501">
        <v>13825.16</v>
      </c>
      <c r="T1501">
        <v>1156.1099999999999</v>
      </c>
      <c r="U1501">
        <v>4980.92</v>
      </c>
      <c r="V1501" s="10">
        <f>(raw_data[[#This Row],[Profit]] / (raw_data[[#This Row],[Unit_Price]]* raw_data[[#This Row],[Quantity_Sold]]))</f>
        <v>0.30623754602705583</v>
      </c>
      <c r="W1501">
        <v>152</v>
      </c>
      <c r="X1501" t="s">
        <v>33</v>
      </c>
      <c r="Y1501" t="s">
        <v>52</v>
      </c>
      <c r="Z1501">
        <v>40.369999999999997</v>
      </c>
      <c r="AA1501">
        <v>2</v>
      </c>
    </row>
    <row r="1502" spans="1:27" x14ac:dyDescent="0.3">
      <c r="A1502" t="s">
        <v>4552</v>
      </c>
      <c r="B1502" s="1">
        <v>45511</v>
      </c>
      <c r="C1502" s="1" t="str">
        <f>TEXT(raw_data[[#This Row],[Order_Date]], "mmm")</f>
        <v>Aug</v>
      </c>
      <c r="D1502" s="1">
        <v>45515</v>
      </c>
      <c r="E1502" s="6">
        <f>raw_data[[#This Row],[Ship_Date]]-raw_data[[#This Row],[Order_Date]]</f>
        <v>4</v>
      </c>
      <c r="F1502" s="6" t="str">
        <f>IF(raw_data[[#This Row],[Delivery_Days]] &lt;= 5, "On Time", "Late")</f>
        <v>On Time</v>
      </c>
      <c r="G1502" t="s">
        <v>4553</v>
      </c>
      <c r="H1502" t="s">
        <v>4554</v>
      </c>
      <c r="I1502" t="s">
        <v>62</v>
      </c>
      <c r="J1502" t="s">
        <v>63</v>
      </c>
      <c r="K1502" t="s">
        <v>28</v>
      </c>
      <c r="L1502" t="s">
        <v>29</v>
      </c>
      <c r="M1502" t="s">
        <v>117</v>
      </c>
      <c r="N1502" t="s">
        <v>49</v>
      </c>
      <c r="O1502" t="s">
        <v>32</v>
      </c>
      <c r="P1502">
        <v>3</v>
      </c>
      <c r="Q1502">
        <v>1261.1199999999999</v>
      </c>
      <c r="R1502">
        <v>0</v>
      </c>
      <c r="S1502">
        <v>3783.36</v>
      </c>
      <c r="T1502">
        <v>952.87</v>
      </c>
      <c r="U1502">
        <v>924.75</v>
      </c>
      <c r="V1502" s="10">
        <f>(raw_data[[#This Row],[Profit]] / (raw_data[[#This Row],[Unit_Price]]* raw_data[[#This Row],[Quantity_Sold]]))</f>
        <v>0.2444255899517889</v>
      </c>
      <c r="W1502">
        <v>291</v>
      </c>
      <c r="X1502" t="s">
        <v>51</v>
      </c>
      <c r="Y1502" t="s">
        <v>79</v>
      </c>
      <c r="Z1502">
        <v>24.26</v>
      </c>
      <c r="AA1502">
        <v>1</v>
      </c>
    </row>
    <row r="1503" spans="1:27" x14ac:dyDescent="0.3">
      <c r="A1503" t="s">
        <v>4555</v>
      </c>
      <c r="B1503" s="1">
        <v>45829</v>
      </c>
      <c r="C1503" s="1" t="str">
        <f>TEXT(raw_data[[#This Row],[Order_Date]], "mmm")</f>
        <v>Jun</v>
      </c>
      <c r="D1503" s="1">
        <v>45830</v>
      </c>
      <c r="E1503" s="6">
        <f>raw_data[[#This Row],[Ship_Date]]-raw_data[[#This Row],[Order_Date]]</f>
        <v>1</v>
      </c>
      <c r="F1503" s="6" t="str">
        <f>IF(raw_data[[#This Row],[Delivery_Days]] &lt;= 5, "On Time", "Late")</f>
        <v>On Time</v>
      </c>
      <c r="G1503" t="s">
        <v>4556</v>
      </c>
      <c r="H1503" t="s">
        <v>4557</v>
      </c>
      <c r="I1503" t="s">
        <v>62</v>
      </c>
      <c r="J1503" t="s">
        <v>63</v>
      </c>
      <c r="K1503" t="s">
        <v>28</v>
      </c>
      <c r="L1503" t="s">
        <v>75</v>
      </c>
      <c r="M1503" t="s">
        <v>127</v>
      </c>
      <c r="N1503" t="s">
        <v>31</v>
      </c>
      <c r="O1503" t="s">
        <v>83</v>
      </c>
      <c r="P1503">
        <v>10</v>
      </c>
      <c r="Q1503">
        <v>1834.98</v>
      </c>
      <c r="R1503">
        <v>20</v>
      </c>
      <c r="S1503">
        <v>14679.84</v>
      </c>
      <c r="T1503">
        <v>1608.11</v>
      </c>
      <c r="U1503">
        <v>1814.96</v>
      </c>
      <c r="V1503" s="10">
        <f>(raw_data[[#This Row],[Profit]] / (raw_data[[#This Row],[Unit_Price]]* raw_data[[#This Row],[Quantity_Sold]]))</f>
        <v>9.8908979934386215E-2</v>
      </c>
      <c r="W1503">
        <v>67</v>
      </c>
      <c r="X1503" t="s">
        <v>33</v>
      </c>
      <c r="Y1503" t="s">
        <v>34</v>
      </c>
      <c r="Z1503">
        <v>26.32</v>
      </c>
      <c r="AA1503">
        <v>3</v>
      </c>
    </row>
    <row r="1504" spans="1:27" x14ac:dyDescent="0.3">
      <c r="A1504" t="s">
        <v>4558</v>
      </c>
      <c r="B1504" s="1">
        <v>45852</v>
      </c>
      <c r="C1504" s="1" t="str">
        <f>TEXT(raw_data[[#This Row],[Order_Date]], "mmm")</f>
        <v>Jul</v>
      </c>
      <c r="D1504" s="1">
        <v>45859</v>
      </c>
      <c r="E1504" s="6">
        <f>raw_data[[#This Row],[Ship_Date]]-raw_data[[#This Row],[Order_Date]]</f>
        <v>7</v>
      </c>
      <c r="F1504" s="6" t="str">
        <f>IF(raw_data[[#This Row],[Delivery_Days]] &lt;= 5, "On Time", "Late")</f>
        <v>Late</v>
      </c>
      <c r="G1504" t="s">
        <v>4559</v>
      </c>
      <c r="H1504" t="s">
        <v>4560</v>
      </c>
      <c r="I1504" t="s">
        <v>62</v>
      </c>
      <c r="J1504" t="s">
        <v>56</v>
      </c>
      <c r="K1504" t="s">
        <v>57</v>
      </c>
      <c r="L1504" t="s">
        <v>29</v>
      </c>
      <c r="M1504" t="s">
        <v>150</v>
      </c>
      <c r="N1504" t="s">
        <v>31</v>
      </c>
      <c r="O1504" t="s">
        <v>71</v>
      </c>
      <c r="P1504">
        <v>7</v>
      </c>
      <c r="Q1504">
        <v>1250.5899999999999</v>
      </c>
      <c r="R1504">
        <v>0</v>
      </c>
      <c r="S1504">
        <v>8754.1299999999992</v>
      </c>
      <c r="T1504">
        <v>1101.69</v>
      </c>
      <c r="U1504">
        <v>1042.3</v>
      </c>
      <c r="V1504" s="10">
        <f>(raw_data[[#This Row],[Profit]] / (raw_data[[#This Row],[Unit_Price]]* raw_data[[#This Row],[Quantity_Sold]]))</f>
        <v>0.11906380188551005</v>
      </c>
      <c r="W1504">
        <v>387</v>
      </c>
      <c r="X1504" t="s">
        <v>51</v>
      </c>
      <c r="Y1504" t="s">
        <v>34</v>
      </c>
      <c r="Z1504">
        <v>18.93</v>
      </c>
      <c r="AA1504">
        <v>3</v>
      </c>
    </row>
    <row r="1505" spans="1:27" x14ac:dyDescent="0.3">
      <c r="A1505" t="s">
        <v>4561</v>
      </c>
      <c r="B1505" s="1">
        <v>45471</v>
      </c>
      <c r="C1505" s="1" t="str">
        <f>TEXT(raw_data[[#This Row],[Order_Date]], "mmm")</f>
        <v>Jun</v>
      </c>
      <c r="D1505" s="1">
        <v>45475</v>
      </c>
      <c r="E1505" s="6">
        <f>raw_data[[#This Row],[Ship_Date]]-raw_data[[#This Row],[Order_Date]]</f>
        <v>4</v>
      </c>
      <c r="F1505" s="6" t="str">
        <f>IF(raw_data[[#This Row],[Delivery_Days]] &lt;= 5, "On Time", "Late")</f>
        <v>On Time</v>
      </c>
      <c r="G1505" t="s">
        <v>4562</v>
      </c>
      <c r="H1505" t="s">
        <v>4563</v>
      </c>
      <c r="I1505" t="s">
        <v>47</v>
      </c>
      <c r="J1505" t="s">
        <v>98</v>
      </c>
      <c r="K1505" t="s">
        <v>40</v>
      </c>
      <c r="L1505" t="s">
        <v>69</v>
      </c>
      <c r="M1505" t="s">
        <v>70</v>
      </c>
      <c r="N1505" t="s">
        <v>31</v>
      </c>
      <c r="O1505" t="s">
        <v>50</v>
      </c>
      <c r="P1505">
        <v>6</v>
      </c>
      <c r="Q1505">
        <v>1436.1</v>
      </c>
      <c r="R1505">
        <v>5</v>
      </c>
      <c r="S1505">
        <v>8185.77</v>
      </c>
      <c r="T1505">
        <v>1277.1400000000001</v>
      </c>
      <c r="U1505">
        <v>906.07</v>
      </c>
      <c r="V1505" s="10">
        <f>(raw_data[[#This Row],[Profit]] / (raw_data[[#This Row],[Unit_Price]]* raw_data[[#This Row],[Quantity_Sold]]))</f>
        <v>0.10515400506000049</v>
      </c>
      <c r="W1505">
        <v>49</v>
      </c>
      <c r="X1505" t="s">
        <v>33</v>
      </c>
      <c r="Y1505" t="s">
        <v>34</v>
      </c>
      <c r="Z1505">
        <v>27.33</v>
      </c>
      <c r="AA1505">
        <v>4</v>
      </c>
    </row>
    <row r="1506" spans="1:27" x14ac:dyDescent="0.3">
      <c r="A1506" t="s">
        <v>4564</v>
      </c>
      <c r="B1506" s="1">
        <v>45562</v>
      </c>
      <c r="C1506" s="1" t="str">
        <f>TEXT(raw_data[[#This Row],[Order_Date]], "mmm")</f>
        <v>Sep</v>
      </c>
      <c r="D1506" s="1">
        <v>45564</v>
      </c>
      <c r="E1506" s="6">
        <f>raw_data[[#This Row],[Ship_Date]]-raw_data[[#This Row],[Order_Date]]</f>
        <v>2</v>
      </c>
      <c r="F1506" s="6" t="str">
        <f>IF(raw_data[[#This Row],[Delivery_Days]] &lt;= 5, "On Time", "Late")</f>
        <v>On Time</v>
      </c>
      <c r="G1506" t="s">
        <v>4565</v>
      </c>
      <c r="H1506" t="s">
        <v>4566</v>
      </c>
      <c r="I1506" t="s">
        <v>38</v>
      </c>
      <c r="J1506" t="s">
        <v>56</v>
      </c>
      <c r="K1506" t="s">
        <v>57</v>
      </c>
      <c r="L1506" t="s">
        <v>41</v>
      </c>
      <c r="M1506" t="s">
        <v>70</v>
      </c>
      <c r="N1506" t="s">
        <v>49</v>
      </c>
      <c r="O1506" t="s">
        <v>71</v>
      </c>
      <c r="P1506">
        <v>6</v>
      </c>
      <c r="Q1506">
        <v>1017.84</v>
      </c>
      <c r="R1506">
        <v>0</v>
      </c>
      <c r="S1506">
        <v>6107.04</v>
      </c>
      <c r="T1506">
        <v>679.64</v>
      </c>
      <c r="U1506">
        <v>2029.2</v>
      </c>
      <c r="V1506" s="10">
        <f>(raw_data[[#This Row],[Profit]] / (raw_data[[#This Row],[Unit_Price]]* raw_data[[#This Row],[Quantity_Sold]]))</f>
        <v>0.33227226283109329</v>
      </c>
      <c r="W1506">
        <v>355</v>
      </c>
      <c r="X1506" t="s">
        <v>51</v>
      </c>
      <c r="Y1506" t="s">
        <v>52</v>
      </c>
      <c r="Z1506">
        <v>38.49</v>
      </c>
      <c r="AA1506">
        <v>5</v>
      </c>
    </row>
    <row r="1507" spans="1:27" x14ac:dyDescent="0.3">
      <c r="A1507" t="s">
        <v>4567</v>
      </c>
      <c r="B1507" s="1">
        <v>45751</v>
      </c>
      <c r="C1507" s="1" t="str">
        <f>TEXT(raw_data[[#This Row],[Order_Date]], "mmm")</f>
        <v>Apr</v>
      </c>
      <c r="D1507" s="1">
        <v>45756</v>
      </c>
      <c r="E1507" s="6">
        <f>raw_data[[#This Row],[Ship_Date]]-raw_data[[#This Row],[Order_Date]]</f>
        <v>5</v>
      </c>
      <c r="F1507" s="6" t="str">
        <f>IF(raw_data[[#This Row],[Delivery_Days]] &lt;= 5, "On Time", "Late")</f>
        <v>On Time</v>
      </c>
      <c r="G1507" t="s">
        <v>4568</v>
      </c>
      <c r="H1507" t="s">
        <v>4569</v>
      </c>
      <c r="I1507" t="s">
        <v>38</v>
      </c>
      <c r="J1507" t="s">
        <v>27</v>
      </c>
      <c r="K1507" t="s">
        <v>28</v>
      </c>
      <c r="L1507" t="s">
        <v>41</v>
      </c>
      <c r="M1507" t="s">
        <v>42</v>
      </c>
      <c r="N1507" t="s">
        <v>31</v>
      </c>
      <c r="O1507" t="s">
        <v>43</v>
      </c>
      <c r="P1507">
        <v>4</v>
      </c>
      <c r="Q1507">
        <v>994.34</v>
      </c>
      <c r="R1507">
        <v>15</v>
      </c>
      <c r="S1507">
        <v>3380.76</v>
      </c>
      <c r="T1507">
        <v>608.63</v>
      </c>
      <c r="U1507">
        <v>1311.41</v>
      </c>
      <c r="V1507" s="10">
        <f>(raw_data[[#This Row],[Profit]] / (raw_data[[#This Row],[Unit_Price]]* raw_data[[#This Row],[Quantity_Sold]]))</f>
        <v>0.32971870788663837</v>
      </c>
      <c r="W1507">
        <v>140</v>
      </c>
      <c r="X1507" t="s">
        <v>51</v>
      </c>
      <c r="Y1507" t="s">
        <v>79</v>
      </c>
      <c r="Z1507">
        <v>29.75</v>
      </c>
      <c r="AA1507">
        <v>1</v>
      </c>
    </row>
    <row r="1508" spans="1:27" x14ac:dyDescent="0.3">
      <c r="A1508" t="s">
        <v>4570</v>
      </c>
      <c r="B1508" s="1">
        <v>45928</v>
      </c>
      <c r="C1508" s="1" t="str">
        <f>TEXT(raw_data[[#This Row],[Order_Date]], "mmm")</f>
        <v>Sep</v>
      </c>
      <c r="D1508" s="1">
        <v>45932</v>
      </c>
      <c r="E1508" s="6">
        <f>raw_data[[#This Row],[Ship_Date]]-raw_data[[#This Row],[Order_Date]]</f>
        <v>4</v>
      </c>
      <c r="F1508" s="6" t="str">
        <f>IF(raw_data[[#This Row],[Delivery_Days]] &lt;= 5, "On Time", "Late")</f>
        <v>On Time</v>
      </c>
      <c r="G1508" t="s">
        <v>4571</v>
      </c>
      <c r="H1508" t="s">
        <v>4572</v>
      </c>
      <c r="I1508" t="s">
        <v>62</v>
      </c>
      <c r="J1508" t="s">
        <v>63</v>
      </c>
      <c r="K1508" t="s">
        <v>28</v>
      </c>
      <c r="L1508" t="s">
        <v>75</v>
      </c>
      <c r="M1508" t="s">
        <v>48</v>
      </c>
      <c r="N1508" t="s">
        <v>49</v>
      </c>
      <c r="O1508" t="s">
        <v>32</v>
      </c>
      <c r="P1508">
        <v>9</v>
      </c>
      <c r="Q1508">
        <v>100.06</v>
      </c>
      <c r="R1508">
        <v>15</v>
      </c>
      <c r="S1508">
        <v>765.46</v>
      </c>
      <c r="T1508">
        <v>86.03</v>
      </c>
      <c r="U1508">
        <v>107.33</v>
      </c>
      <c r="V1508" s="10">
        <f>(raw_data[[#This Row],[Profit]] / (raw_data[[#This Row],[Unit_Price]]* raw_data[[#This Row],[Quantity_Sold]]))</f>
        <v>0.11918404512847847</v>
      </c>
      <c r="W1508">
        <v>354</v>
      </c>
      <c r="X1508" t="s">
        <v>51</v>
      </c>
      <c r="Y1508" t="s">
        <v>79</v>
      </c>
      <c r="Z1508">
        <v>19.46</v>
      </c>
      <c r="AA1508">
        <v>5</v>
      </c>
    </row>
    <row r="1509" spans="1:27" x14ac:dyDescent="0.3">
      <c r="A1509" t="s">
        <v>4573</v>
      </c>
      <c r="B1509" s="1">
        <v>45576</v>
      </c>
      <c r="C1509" s="1" t="str">
        <f>TEXT(raw_data[[#This Row],[Order_Date]], "mmm")</f>
        <v>Oct</v>
      </c>
      <c r="D1509" s="1">
        <v>45580</v>
      </c>
      <c r="E1509" s="6">
        <f>raw_data[[#This Row],[Ship_Date]]-raw_data[[#This Row],[Order_Date]]</f>
        <v>4</v>
      </c>
      <c r="F1509" s="6" t="str">
        <f>IF(raw_data[[#This Row],[Delivery_Days]] &lt;= 5, "On Time", "Late")</f>
        <v>On Time</v>
      </c>
      <c r="G1509" t="s">
        <v>4574</v>
      </c>
      <c r="H1509" t="s">
        <v>4575</v>
      </c>
      <c r="I1509" t="s">
        <v>38</v>
      </c>
      <c r="J1509" t="s">
        <v>27</v>
      </c>
      <c r="K1509" t="s">
        <v>28</v>
      </c>
      <c r="L1509" t="s">
        <v>75</v>
      </c>
      <c r="M1509" t="s">
        <v>58</v>
      </c>
      <c r="N1509" t="s">
        <v>31</v>
      </c>
      <c r="O1509" t="s">
        <v>32</v>
      </c>
      <c r="P1509">
        <v>9</v>
      </c>
      <c r="Q1509">
        <v>1956.04</v>
      </c>
      <c r="R1509">
        <v>10</v>
      </c>
      <c r="S1509">
        <v>15843.92</v>
      </c>
      <c r="T1509">
        <v>1226.3399999999999</v>
      </c>
      <c r="U1509">
        <v>5910.57</v>
      </c>
      <c r="V1509" s="10">
        <f>(raw_data[[#This Row],[Profit]] / (raw_data[[#This Row],[Unit_Price]]* raw_data[[#This Row],[Quantity_Sold]]))</f>
        <v>0.3357446677982045</v>
      </c>
      <c r="W1509">
        <v>137</v>
      </c>
      <c r="X1509" t="s">
        <v>51</v>
      </c>
      <c r="Y1509" t="s">
        <v>79</v>
      </c>
      <c r="Z1509">
        <v>13.67</v>
      </c>
      <c r="AA1509">
        <v>3</v>
      </c>
    </row>
    <row r="1510" spans="1:27" x14ac:dyDescent="0.3">
      <c r="A1510" t="s">
        <v>4576</v>
      </c>
      <c r="B1510" s="1">
        <v>45585</v>
      </c>
      <c r="C1510" s="1" t="str">
        <f>TEXT(raw_data[[#This Row],[Order_Date]], "mmm")</f>
        <v>Oct</v>
      </c>
      <c r="D1510" s="1">
        <v>45594</v>
      </c>
      <c r="E1510" s="6">
        <f>raw_data[[#This Row],[Ship_Date]]-raw_data[[#This Row],[Order_Date]]</f>
        <v>9</v>
      </c>
      <c r="F1510" s="6" t="str">
        <f>IF(raw_data[[#This Row],[Delivery_Days]] &lt;= 5, "On Time", "Late")</f>
        <v>Late</v>
      </c>
      <c r="G1510" t="s">
        <v>4577</v>
      </c>
      <c r="H1510" t="s">
        <v>4578</v>
      </c>
      <c r="I1510" t="s">
        <v>26</v>
      </c>
      <c r="J1510" t="s">
        <v>39</v>
      </c>
      <c r="K1510" t="s">
        <v>40</v>
      </c>
      <c r="L1510" t="s">
        <v>29</v>
      </c>
      <c r="M1510" t="s">
        <v>42</v>
      </c>
      <c r="N1510" t="s">
        <v>49</v>
      </c>
      <c r="O1510" t="s">
        <v>43</v>
      </c>
      <c r="P1510">
        <v>9</v>
      </c>
      <c r="Q1510">
        <v>1599.83</v>
      </c>
      <c r="R1510">
        <v>0</v>
      </c>
      <c r="S1510">
        <v>14398.47</v>
      </c>
      <c r="T1510">
        <v>1125.1500000000001</v>
      </c>
      <c r="U1510">
        <v>4272.12</v>
      </c>
      <c r="V1510" s="10">
        <f>(raw_data[[#This Row],[Profit]] / (raw_data[[#This Row],[Unit_Price]]* raw_data[[#This Row],[Quantity_Sold]]))</f>
        <v>0.29670652506828848</v>
      </c>
      <c r="W1510">
        <v>458</v>
      </c>
      <c r="X1510" t="s">
        <v>51</v>
      </c>
      <c r="Y1510" t="s">
        <v>79</v>
      </c>
      <c r="Z1510">
        <v>17.21</v>
      </c>
      <c r="AA1510">
        <v>5</v>
      </c>
    </row>
    <row r="1511" spans="1:27" x14ac:dyDescent="0.3">
      <c r="A1511" t="s">
        <v>4579</v>
      </c>
      <c r="B1511" s="1">
        <v>45302</v>
      </c>
      <c r="C1511" s="1" t="str">
        <f>TEXT(raw_data[[#This Row],[Order_Date]], "mmm")</f>
        <v>Jan</v>
      </c>
      <c r="D1511" s="1">
        <v>45310</v>
      </c>
      <c r="E1511" s="6">
        <f>raw_data[[#This Row],[Ship_Date]]-raw_data[[#This Row],[Order_Date]]</f>
        <v>8</v>
      </c>
      <c r="F1511" s="6" t="str">
        <f>IF(raw_data[[#This Row],[Delivery_Days]] &lt;= 5, "On Time", "Late")</f>
        <v>Late</v>
      </c>
      <c r="G1511" t="s">
        <v>4580</v>
      </c>
      <c r="H1511" t="s">
        <v>4581</v>
      </c>
      <c r="I1511" t="s">
        <v>47</v>
      </c>
      <c r="J1511" t="s">
        <v>68</v>
      </c>
      <c r="K1511" t="s">
        <v>57</v>
      </c>
      <c r="L1511" t="s">
        <v>69</v>
      </c>
      <c r="M1511" t="s">
        <v>137</v>
      </c>
      <c r="N1511" t="s">
        <v>49</v>
      </c>
      <c r="O1511" t="s">
        <v>32</v>
      </c>
      <c r="P1511">
        <v>2</v>
      </c>
      <c r="Q1511">
        <v>1224.44</v>
      </c>
      <c r="R1511">
        <v>15</v>
      </c>
      <c r="S1511">
        <v>2081.5500000000002</v>
      </c>
      <c r="T1511">
        <v>751.89</v>
      </c>
      <c r="U1511">
        <v>803.34</v>
      </c>
      <c r="V1511" s="10">
        <f>(raw_data[[#This Row],[Profit]] / (raw_data[[#This Row],[Unit_Price]]* raw_data[[#This Row],[Quantity_Sold]]))</f>
        <v>0.32804384044951163</v>
      </c>
      <c r="W1511">
        <v>145</v>
      </c>
      <c r="X1511" t="s">
        <v>33</v>
      </c>
      <c r="Y1511" t="s">
        <v>52</v>
      </c>
      <c r="Z1511">
        <v>16.059999999999999</v>
      </c>
      <c r="AA1511">
        <v>1</v>
      </c>
    </row>
    <row r="1512" spans="1:27" x14ac:dyDescent="0.3">
      <c r="A1512" t="s">
        <v>4582</v>
      </c>
      <c r="B1512" s="1">
        <v>45411</v>
      </c>
      <c r="C1512" s="1" t="str">
        <f>TEXT(raw_data[[#This Row],[Order_Date]], "mmm")</f>
        <v>Apr</v>
      </c>
      <c r="D1512" s="1">
        <v>45415</v>
      </c>
      <c r="E1512" s="6">
        <f>raw_data[[#This Row],[Ship_Date]]-raw_data[[#This Row],[Order_Date]]</f>
        <v>4</v>
      </c>
      <c r="F1512" s="6" t="str">
        <f>IF(raw_data[[#This Row],[Delivery_Days]] &lt;= 5, "On Time", "Late")</f>
        <v>On Time</v>
      </c>
      <c r="G1512" t="s">
        <v>4583</v>
      </c>
      <c r="H1512" t="s">
        <v>4584</v>
      </c>
      <c r="I1512" t="s">
        <v>38</v>
      </c>
      <c r="J1512" t="s">
        <v>63</v>
      </c>
      <c r="K1512" t="s">
        <v>28</v>
      </c>
      <c r="L1512" t="s">
        <v>69</v>
      </c>
      <c r="M1512" t="s">
        <v>30</v>
      </c>
      <c r="N1512" t="s">
        <v>49</v>
      </c>
      <c r="O1512" t="s">
        <v>32</v>
      </c>
      <c r="P1512">
        <v>5</v>
      </c>
      <c r="Q1512">
        <v>278.60000000000002</v>
      </c>
      <c r="R1512">
        <v>0</v>
      </c>
      <c r="S1512">
        <v>1393</v>
      </c>
      <c r="T1512">
        <v>250.28</v>
      </c>
      <c r="U1512">
        <v>141.6</v>
      </c>
      <c r="V1512" s="10">
        <f>(raw_data[[#This Row],[Profit]] / (raw_data[[#This Row],[Unit_Price]]* raw_data[[#This Row],[Quantity_Sold]]))</f>
        <v>0.10165111270638909</v>
      </c>
      <c r="W1512">
        <v>411</v>
      </c>
      <c r="X1512" t="s">
        <v>33</v>
      </c>
      <c r="Y1512" t="s">
        <v>52</v>
      </c>
      <c r="Z1512">
        <v>14.41</v>
      </c>
      <c r="AA1512">
        <v>4</v>
      </c>
    </row>
    <row r="1513" spans="1:27" x14ac:dyDescent="0.3">
      <c r="A1513" t="s">
        <v>4585</v>
      </c>
      <c r="B1513" s="1">
        <v>45448</v>
      </c>
      <c r="C1513" s="1" t="str">
        <f>TEXT(raw_data[[#This Row],[Order_Date]], "mmm")</f>
        <v>Jun</v>
      </c>
      <c r="D1513" s="1">
        <v>45453</v>
      </c>
      <c r="E1513" s="6">
        <f>raw_data[[#This Row],[Ship_Date]]-raw_data[[#This Row],[Order_Date]]</f>
        <v>5</v>
      </c>
      <c r="F1513" s="6" t="str">
        <f>IF(raw_data[[#This Row],[Delivery_Days]] &lt;= 5, "On Time", "Late")</f>
        <v>On Time</v>
      </c>
      <c r="G1513" t="s">
        <v>4586</v>
      </c>
      <c r="H1513" t="s">
        <v>4587</v>
      </c>
      <c r="I1513" t="s">
        <v>26</v>
      </c>
      <c r="J1513" t="s">
        <v>68</v>
      </c>
      <c r="K1513" t="s">
        <v>57</v>
      </c>
      <c r="L1513" t="s">
        <v>41</v>
      </c>
      <c r="M1513" t="s">
        <v>58</v>
      </c>
      <c r="N1513" t="s">
        <v>31</v>
      </c>
      <c r="O1513" t="s">
        <v>83</v>
      </c>
      <c r="P1513">
        <v>6</v>
      </c>
      <c r="Q1513">
        <v>515.16999999999996</v>
      </c>
      <c r="R1513">
        <v>20</v>
      </c>
      <c r="S1513">
        <v>2472.8200000000002</v>
      </c>
      <c r="T1513">
        <v>394.83</v>
      </c>
      <c r="U1513">
        <v>577.63</v>
      </c>
      <c r="V1513" s="10">
        <f>(raw_data[[#This Row],[Profit]] / (raw_data[[#This Row],[Unit_Price]]* raw_data[[#This Row],[Quantity_Sold]]))</f>
        <v>0.18687358865358364</v>
      </c>
      <c r="W1513">
        <v>276</v>
      </c>
      <c r="X1513" t="s">
        <v>33</v>
      </c>
      <c r="Y1513" t="s">
        <v>34</v>
      </c>
      <c r="Z1513">
        <v>22.63</v>
      </c>
      <c r="AA1513">
        <v>2</v>
      </c>
    </row>
    <row r="1514" spans="1:27" x14ac:dyDescent="0.3">
      <c r="A1514" t="s">
        <v>4588</v>
      </c>
      <c r="B1514" s="1">
        <v>45803</v>
      </c>
      <c r="C1514" s="1" t="str">
        <f>TEXT(raw_data[[#This Row],[Order_Date]], "mmm")</f>
        <v>May</v>
      </c>
      <c r="D1514" s="1">
        <v>45807</v>
      </c>
      <c r="E1514" s="6">
        <f>raw_data[[#This Row],[Ship_Date]]-raw_data[[#This Row],[Order_Date]]</f>
        <v>4</v>
      </c>
      <c r="F1514" s="6" t="str">
        <f>IF(raw_data[[#This Row],[Delivery_Days]] &lt;= 5, "On Time", "Late")</f>
        <v>On Time</v>
      </c>
      <c r="G1514" t="s">
        <v>4589</v>
      </c>
      <c r="H1514" t="s">
        <v>4590</v>
      </c>
      <c r="I1514" t="s">
        <v>38</v>
      </c>
      <c r="J1514" t="s">
        <v>94</v>
      </c>
      <c r="K1514" t="s">
        <v>28</v>
      </c>
      <c r="L1514" t="s">
        <v>29</v>
      </c>
      <c r="M1514" t="s">
        <v>48</v>
      </c>
      <c r="N1514" t="s">
        <v>31</v>
      </c>
      <c r="O1514" t="s">
        <v>50</v>
      </c>
      <c r="P1514">
        <v>7</v>
      </c>
      <c r="Q1514">
        <v>600.84</v>
      </c>
      <c r="R1514">
        <v>20</v>
      </c>
      <c r="S1514">
        <v>3364.7</v>
      </c>
      <c r="T1514">
        <v>397.75</v>
      </c>
      <c r="U1514">
        <v>1137.3</v>
      </c>
      <c r="V1514" s="10">
        <f>(raw_data[[#This Row],[Profit]] / (raw_data[[#This Row],[Unit_Price]]* raw_data[[#This Row],[Quantity_Sold]]))</f>
        <v>0.27040714428371704</v>
      </c>
      <c r="W1514">
        <v>67</v>
      </c>
      <c r="X1514" t="s">
        <v>33</v>
      </c>
      <c r="Y1514" t="s">
        <v>34</v>
      </c>
      <c r="Z1514">
        <v>46.96</v>
      </c>
      <c r="AA1514">
        <v>5</v>
      </c>
    </row>
    <row r="1515" spans="1:27" x14ac:dyDescent="0.3">
      <c r="A1515" t="s">
        <v>4591</v>
      </c>
      <c r="B1515" s="1">
        <v>45551</v>
      </c>
      <c r="C1515" s="1" t="str">
        <f>TEXT(raw_data[[#This Row],[Order_Date]], "mmm")</f>
        <v>Sep</v>
      </c>
      <c r="D1515" s="1">
        <v>45558</v>
      </c>
      <c r="E1515" s="6">
        <f>raw_data[[#This Row],[Ship_Date]]-raw_data[[#This Row],[Order_Date]]</f>
        <v>7</v>
      </c>
      <c r="F1515" s="6" t="str">
        <f>IF(raw_data[[#This Row],[Delivery_Days]] &lt;= 5, "On Time", "Late")</f>
        <v>Late</v>
      </c>
      <c r="G1515" t="s">
        <v>4592</v>
      </c>
      <c r="H1515" t="s">
        <v>4593</v>
      </c>
      <c r="I1515" t="s">
        <v>47</v>
      </c>
      <c r="J1515" t="s">
        <v>98</v>
      </c>
      <c r="K1515" t="s">
        <v>40</v>
      </c>
      <c r="L1515" t="s">
        <v>69</v>
      </c>
      <c r="M1515" t="s">
        <v>30</v>
      </c>
      <c r="N1515" t="s">
        <v>49</v>
      </c>
      <c r="O1515" t="s">
        <v>83</v>
      </c>
      <c r="P1515">
        <v>9</v>
      </c>
      <c r="Q1515">
        <v>1707.51</v>
      </c>
      <c r="R1515">
        <v>20</v>
      </c>
      <c r="S1515">
        <v>12294.07</v>
      </c>
      <c r="T1515">
        <v>1485.54</v>
      </c>
      <c r="U1515">
        <v>1598.18</v>
      </c>
      <c r="V1515" s="10">
        <f>(raw_data[[#This Row],[Profit]] / (raw_data[[#This Row],[Unit_Price]]* raw_data[[#This Row],[Quantity_Sold]]))</f>
        <v>0.10399678804549055</v>
      </c>
      <c r="W1515">
        <v>368</v>
      </c>
      <c r="X1515" t="s">
        <v>51</v>
      </c>
      <c r="Y1515" t="s">
        <v>34</v>
      </c>
      <c r="Z1515">
        <v>31.85</v>
      </c>
      <c r="AA1515">
        <v>1</v>
      </c>
    </row>
    <row r="1516" spans="1:27" x14ac:dyDescent="0.3">
      <c r="A1516" t="s">
        <v>4594</v>
      </c>
      <c r="B1516" s="1">
        <v>45300</v>
      </c>
      <c r="C1516" s="1" t="str">
        <f>TEXT(raw_data[[#This Row],[Order_Date]], "mmm")</f>
        <v>Jan</v>
      </c>
      <c r="D1516" s="1">
        <v>45304</v>
      </c>
      <c r="E1516" s="6">
        <f>raw_data[[#This Row],[Ship_Date]]-raw_data[[#This Row],[Order_Date]]</f>
        <v>4</v>
      </c>
      <c r="F1516" s="6" t="str">
        <f>IF(raw_data[[#This Row],[Delivery_Days]] &lt;= 5, "On Time", "Late")</f>
        <v>On Time</v>
      </c>
      <c r="G1516" t="s">
        <v>4595</v>
      </c>
      <c r="H1516" t="s">
        <v>4596</v>
      </c>
      <c r="I1516" t="s">
        <v>38</v>
      </c>
      <c r="J1516" t="s">
        <v>27</v>
      </c>
      <c r="K1516" t="s">
        <v>28</v>
      </c>
      <c r="L1516" t="s">
        <v>29</v>
      </c>
      <c r="M1516" t="s">
        <v>42</v>
      </c>
      <c r="N1516" t="s">
        <v>31</v>
      </c>
      <c r="O1516" t="s">
        <v>50</v>
      </c>
      <c r="P1516">
        <v>5</v>
      </c>
      <c r="Q1516">
        <v>1686.24</v>
      </c>
      <c r="R1516">
        <v>5</v>
      </c>
      <c r="S1516">
        <v>8009.64</v>
      </c>
      <c r="T1516">
        <v>1051.6400000000001</v>
      </c>
      <c r="U1516">
        <v>3014.35</v>
      </c>
      <c r="V1516" s="10">
        <f>(raw_data[[#This Row],[Profit]] / (raw_data[[#This Row],[Unit_Price]]* raw_data[[#This Row],[Quantity_Sold]]))</f>
        <v>0.35752324698738014</v>
      </c>
      <c r="W1516">
        <v>51</v>
      </c>
      <c r="X1516" t="s">
        <v>33</v>
      </c>
      <c r="Y1516" t="s">
        <v>79</v>
      </c>
      <c r="Z1516">
        <v>29.17</v>
      </c>
      <c r="AA1516">
        <v>5</v>
      </c>
    </row>
    <row r="1517" spans="1:27" x14ac:dyDescent="0.3">
      <c r="A1517" t="s">
        <v>4597</v>
      </c>
      <c r="B1517" s="1">
        <v>45689</v>
      </c>
      <c r="C1517" s="1" t="str">
        <f>TEXT(raw_data[[#This Row],[Order_Date]], "mmm")</f>
        <v>Feb</v>
      </c>
      <c r="D1517" s="1">
        <v>45691</v>
      </c>
      <c r="E1517" s="6">
        <f>raw_data[[#This Row],[Ship_Date]]-raw_data[[#This Row],[Order_Date]]</f>
        <v>2</v>
      </c>
      <c r="F1517" s="6" t="str">
        <f>IF(raw_data[[#This Row],[Delivery_Days]] &lt;= 5, "On Time", "Late")</f>
        <v>On Time</v>
      </c>
      <c r="G1517" t="s">
        <v>4598</v>
      </c>
      <c r="H1517" t="s">
        <v>4599</v>
      </c>
      <c r="I1517" t="s">
        <v>26</v>
      </c>
      <c r="J1517" t="s">
        <v>94</v>
      </c>
      <c r="K1517" t="s">
        <v>28</v>
      </c>
      <c r="L1517" t="s">
        <v>29</v>
      </c>
      <c r="M1517" t="s">
        <v>117</v>
      </c>
      <c r="N1517" t="s">
        <v>31</v>
      </c>
      <c r="O1517" t="s">
        <v>32</v>
      </c>
      <c r="P1517">
        <v>7</v>
      </c>
      <c r="Q1517">
        <v>367.87</v>
      </c>
      <c r="R1517">
        <v>5</v>
      </c>
      <c r="S1517">
        <v>2446.34</v>
      </c>
      <c r="T1517">
        <v>241.3</v>
      </c>
      <c r="U1517">
        <v>841.69</v>
      </c>
      <c r="V1517" s="10">
        <f>(raw_data[[#This Row],[Profit]] / (raw_data[[#This Row],[Unit_Price]]* raw_data[[#This Row],[Quantity_Sold]]))</f>
        <v>0.32685847873278218</v>
      </c>
      <c r="W1517">
        <v>151</v>
      </c>
      <c r="X1517" t="s">
        <v>51</v>
      </c>
      <c r="Y1517" t="s">
        <v>52</v>
      </c>
      <c r="Z1517">
        <v>35.25</v>
      </c>
      <c r="AA1517">
        <v>2</v>
      </c>
    </row>
    <row r="1518" spans="1:27" x14ac:dyDescent="0.3">
      <c r="A1518" t="s">
        <v>4600</v>
      </c>
      <c r="B1518" s="1">
        <v>45730</v>
      </c>
      <c r="C1518" s="1" t="str">
        <f>TEXT(raw_data[[#This Row],[Order_Date]], "mmm")</f>
        <v>Mar</v>
      </c>
      <c r="D1518" s="1">
        <v>45735</v>
      </c>
      <c r="E1518" s="6">
        <f>raw_data[[#This Row],[Ship_Date]]-raw_data[[#This Row],[Order_Date]]</f>
        <v>5</v>
      </c>
      <c r="F1518" s="6" t="str">
        <f>IF(raw_data[[#This Row],[Delivery_Days]] &lt;= 5, "On Time", "Late")</f>
        <v>On Time</v>
      </c>
      <c r="G1518" t="s">
        <v>4601</v>
      </c>
      <c r="H1518" t="s">
        <v>4602</v>
      </c>
      <c r="I1518" t="s">
        <v>62</v>
      </c>
      <c r="J1518" t="s">
        <v>90</v>
      </c>
      <c r="K1518" t="s">
        <v>40</v>
      </c>
      <c r="L1518" t="s">
        <v>29</v>
      </c>
      <c r="M1518" t="s">
        <v>117</v>
      </c>
      <c r="N1518" t="s">
        <v>31</v>
      </c>
      <c r="O1518" t="s">
        <v>43</v>
      </c>
      <c r="P1518">
        <v>8</v>
      </c>
      <c r="Q1518">
        <v>490.49</v>
      </c>
      <c r="R1518">
        <v>0</v>
      </c>
      <c r="S1518">
        <v>3923.92</v>
      </c>
      <c r="T1518">
        <v>364.34</v>
      </c>
      <c r="U1518">
        <v>1009.2</v>
      </c>
      <c r="V1518" s="10">
        <f>(raw_data[[#This Row],[Profit]] / (raw_data[[#This Row],[Unit_Price]]* raw_data[[#This Row],[Quantity_Sold]]))</f>
        <v>0.25719178780403273</v>
      </c>
      <c r="W1518">
        <v>245</v>
      </c>
      <c r="X1518" t="s">
        <v>33</v>
      </c>
      <c r="Y1518" t="s">
        <v>52</v>
      </c>
      <c r="Z1518">
        <v>35.549999999999997</v>
      </c>
      <c r="AA1518">
        <v>2</v>
      </c>
    </row>
    <row r="1519" spans="1:27" x14ac:dyDescent="0.3">
      <c r="A1519" t="s">
        <v>4603</v>
      </c>
      <c r="B1519" s="1">
        <v>45940</v>
      </c>
      <c r="C1519" s="1" t="str">
        <f>TEXT(raw_data[[#This Row],[Order_Date]], "mmm")</f>
        <v>Oct</v>
      </c>
      <c r="D1519" s="1">
        <v>45950</v>
      </c>
      <c r="E1519" s="6">
        <f>raw_data[[#This Row],[Ship_Date]]-raw_data[[#This Row],[Order_Date]]</f>
        <v>10</v>
      </c>
      <c r="F1519" s="6" t="str">
        <f>IF(raw_data[[#This Row],[Delivery_Days]] &lt;= 5, "On Time", "Late")</f>
        <v>Late</v>
      </c>
      <c r="G1519" t="s">
        <v>4604</v>
      </c>
      <c r="H1519" t="s">
        <v>4605</v>
      </c>
      <c r="I1519" t="s">
        <v>62</v>
      </c>
      <c r="J1519" t="s">
        <v>56</v>
      </c>
      <c r="K1519" t="s">
        <v>57</v>
      </c>
      <c r="L1519" t="s">
        <v>29</v>
      </c>
      <c r="M1519" t="s">
        <v>150</v>
      </c>
      <c r="N1519" t="s">
        <v>49</v>
      </c>
      <c r="O1519" t="s">
        <v>83</v>
      </c>
      <c r="P1519">
        <v>5</v>
      </c>
      <c r="Q1519">
        <v>1513.89</v>
      </c>
      <c r="R1519">
        <v>15</v>
      </c>
      <c r="S1519">
        <v>6434.03</v>
      </c>
      <c r="T1519">
        <v>1247.0999999999999</v>
      </c>
      <c r="U1519">
        <v>1133.8599999999999</v>
      </c>
      <c r="V1519" s="10">
        <f>(raw_data[[#This Row],[Profit]] / (raw_data[[#This Row],[Unit_Price]]* raw_data[[#This Row],[Quantity_Sold]]))</f>
        <v>0.14979423868312755</v>
      </c>
      <c r="W1519">
        <v>139</v>
      </c>
      <c r="X1519" t="s">
        <v>51</v>
      </c>
      <c r="Y1519" t="s">
        <v>79</v>
      </c>
      <c r="Z1519">
        <v>41.18</v>
      </c>
      <c r="AA1519">
        <v>4</v>
      </c>
    </row>
    <row r="1520" spans="1:27" x14ac:dyDescent="0.3">
      <c r="A1520" t="s">
        <v>4606</v>
      </c>
      <c r="B1520" s="1">
        <v>45460</v>
      </c>
      <c r="C1520" s="1" t="str">
        <f>TEXT(raw_data[[#This Row],[Order_Date]], "mmm")</f>
        <v>Jun</v>
      </c>
      <c r="D1520" s="1">
        <v>45466</v>
      </c>
      <c r="E1520" s="6">
        <f>raw_data[[#This Row],[Ship_Date]]-raw_data[[#This Row],[Order_Date]]</f>
        <v>6</v>
      </c>
      <c r="F1520" s="6" t="str">
        <f>IF(raw_data[[#This Row],[Delivery_Days]] &lt;= 5, "On Time", "Late")</f>
        <v>Late</v>
      </c>
      <c r="G1520" t="s">
        <v>4607</v>
      </c>
      <c r="H1520" t="s">
        <v>4608</v>
      </c>
      <c r="I1520" t="s">
        <v>38</v>
      </c>
      <c r="J1520" t="s">
        <v>90</v>
      </c>
      <c r="K1520" t="s">
        <v>40</v>
      </c>
      <c r="L1520" t="s">
        <v>75</v>
      </c>
      <c r="M1520" t="s">
        <v>127</v>
      </c>
      <c r="N1520" t="s">
        <v>49</v>
      </c>
      <c r="O1520" t="s">
        <v>71</v>
      </c>
      <c r="P1520">
        <v>10</v>
      </c>
      <c r="Q1520">
        <v>533.98</v>
      </c>
      <c r="R1520">
        <v>15</v>
      </c>
      <c r="S1520">
        <v>4538.83</v>
      </c>
      <c r="T1520">
        <v>468.22</v>
      </c>
      <c r="U1520">
        <v>558.96</v>
      </c>
      <c r="V1520" s="10">
        <f>(raw_data[[#This Row],[Profit]] / (raw_data[[#This Row],[Unit_Price]]* raw_data[[#This Row],[Quantity_Sold]]))</f>
        <v>0.10467807783063036</v>
      </c>
      <c r="W1520">
        <v>383</v>
      </c>
      <c r="X1520" t="s">
        <v>51</v>
      </c>
      <c r="Y1520" t="s">
        <v>34</v>
      </c>
      <c r="Z1520">
        <v>38.29</v>
      </c>
      <c r="AA1520">
        <v>3</v>
      </c>
    </row>
    <row r="1521" spans="1:27" x14ac:dyDescent="0.3">
      <c r="A1521" t="s">
        <v>4609</v>
      </c>
      <c r="B1521" s="1">
        <v>45490</v>
      </c>
      <c r="C1521" s="1" t="str">
        <f>TEXT(raw_data[[#This Row],[Order_Date]], "mmm")</f>
        <v>Jul</v>
      </c>
      <c r="D1521" s="1">
        <v>45497</v>
      </c>
      <c r="E1521" s="6">
        <f>raw_data[[#This Row],[Ship_Date]]-raw_data[[#This Row],[Order_Date]]</f>
        <v>7</v>
      </c>
      <c r="F1521" s="6" t="str">
        <f>IF(raw_data[[#This Row],[Delivery_Days]] &lt;= 5, "On Time", "Late")</f>
        <v>Late</v>
      </c>
      <c r="G1521" t="s">
        <v>4610</v>
      </c>
      <c r="H1521" t="s">
        <v>4611</v>
      </c>
      <c r="I1521" t="s">
        <v>47</v>
      </c>
      <c r="J1521" t="s">
        <v>39</v>
      </c>
      <c r="K1521" t="s">
        <v>40</v>
      </c>
      <c r="L1521" t="s">
        <v>41</v>
      </c>
      <c r="M1521" t="s">
        <v>117</v>
      </c>
      <c r="N1521" t="s">
        <v>49</v>
      </c>
      <c r="O1521" t="s">
        <v>43</v>
      </c>
      <c r="P1521">
        <v>9</v>
      </c>
      <c r="Q1521">
        <v>998.02</v>
      </c>
      <c r="R1521">
        <v>15</v>
      </c>
      <c r="S1521">
        <v>7634.85</v>
      </c>
      <c r="T1521">
        <v>600.59</v>
      </c>
      <c r="U1521">
        <v>3040.34</v>
      </c>
      <c r="V1521" s="10">
        <f>(raw_data[[#This Row],[Profit]] / (raw_data[[#This Row],[Unit_Price]]* raw_data[[#This Row],[Quantity_Sold]]))</f>
        <v>0.33848575735511871</v>
      </c>
      <c r="W1521">
        <v>475</v>
      </c>
      <c r="X1521" t="s">
        <v>33</v>
      </c>
      <c r="Y1521" t="s">
        <v>79</v>
      </c>
      <c r="Z1521">
        <v>15.64</v>
      </c>
      <c r="AA1521">
        <v>4</v>
      </c>
    </row>
    <row r="1522" spans="1:27" x14ac:dyDescent="0.3">
      <c r="A1522" t="s">
        <v>4612</v>
      </c>
      <c r="B1522" s="1">
        <v>45414</v>
      </c>
      <c r="C1522" s="1" t="str">
        <f>TEXT(raw_data[[#This Row],[Order_Date]], "mmm")</f>
        <v>May</v>
      </c>
      <c r="D1522" s="1">
        <v>45423</v>
      </c>
      <c r="E1522" s="6">
        <f>raw_data[[#This Row],[Ship_Date]]-raw_data[[#This Row],[Order_Date]]</f>
        <v>9</v>
      </c>
      <c r="F1522" s="6" t="str">
        <f>IF(raw_data[[#This Row],[Delivery_Days]] &lt;= 5, "On Time", "Late")</f>
        <v>Late</v>
      </c>
      <c r="G1522" t="s">
        <v>4613</v>
      </c>
      <c r="H1522" t="s">
        <v>4614</v>
      </c>
      <c r="I1522" t="s">
        <v>26</v>
      </c>
      <c r="J1522" t="s">
        <v>68</v>
      </c>
      <c r="K1522" t="s">
        <v>57</v>
      </c>
      <c r="L1522" t="s">
        <v>41</v>
      </c>
      <c r="M1522" t="s">
        <v>48</v>
      </c>
      <c r="N1522" t="s">
        <v>31</v>
      </c>
      <c r="O1522" t="s">
        <v>43</v>
      </c>
      <c r="P1522">
        <v>6</v>
      </c>
      <c r="Q1522">
        <v>1667.01</v>
      </c>
      <c r="R1522">
        <v>0</v>
      </c>
      <c r="S1522">
        <v>10002.06</v>
      </c>
      <c r="T1522">
        <v>1064.8499999999999</v>
      </c>
      <c r="U1522">
        <v>3612.96</v>
      </c>
      <c r="V1522" s="10">
        <f>(raw_data[[#This Row],[Profit]] / (raw_data[[#This Row],[Unit_Price]]* raw_data[[#This Row],[Quantity_Sold]]))</f>
        <v>0.36122158835279933</v>
      </c>
      <c r="W1522">
        <v>428</v>
      </c>
      <c r="X1522" t="s">
        <v>33</v>
      </c>
      <c r="Y1522" t="s">
        <v>52</v>
      </c>
      <c r="Z1522">
        <v>29.53</v>
      </c>
      <c r="AA1522">
        <v>1</v>
      </c>
    </row>
    <row r="1523" spans="1:27" x14ac:dyDescent="0.3">
      <c r="A1523" t="s">
        <v>4615</v>
      </c>
      <c r="B1523" s="1">
        <v>45382</v>
      </c>
      <c r="C1523" s="1" t="str">
        <f>TEXT(raw_data[[#This Row],[Order_Date]], "mmm")</f>
        <v>Mar</v>
      </c>
      <c r="D1523" s="1">
        <v>45386</v>
      </c>
      <c r="E1523" s="6">
        <f>raw_data[[#This Row],[Ship_Date]]-raw_data[[#This Row],[Order_Date]]</f>
        <v>4</v>
      </c>
      <c r="F1523" s="6" t="str">
        <f>IF(raw_data[[#This Row],[Delivery_Days]] &lt;= 5, "On Time", "Late")</f>
        <v>On Time</v>
      </c>
      <c r="G1523" t="s">
        <v>4616</v>
      </c>
      <c r="H1523" t="s">
        <v>4617</v>
      </c>
      <c r="I1523" t="s">
        <v>26</v>
      </c>
      <c r="J1523" t="s">
        <v>39</v>
      </c>
      <c r="K1523" t="s">
        <v>40</v>
      </c>
      <c r="L1523" t="s">
        <v>41</v>
      </c>
      <c r="M1523" t="s">
        <v>64</v>
      </c>
      <c r="N1523" t="s">
        <v>49</v>
      </c>
      <c r="O1523" t="s">
        <v>43</v>
      </c>
      <c r="P1523">
        <v>2</v>
      </c>
      <c r="Q1523">
        <v>135.41</v>
      </c>
      <c r="R1523">
        <v>5</v>
      </c>
      <c r="S1523">
        <v>257.27999999999997</v>
      </c>
      <c r="T1523">
        <v>83.63</v>
      </c>
      <c r="U1523">
        <v>98.38</v>
      </c>
      <c r="V1523" s="10">
        <f>(raw_data[[#This Row],[Profit]] / (raw_data[[#This Row],[Unit_Price]]* raw_data[[#This Row],[Quantity_Sold]]))</f>
        <v>0.36326711468872314</v>
      </c>
      <c r="W1523">
        <v>69</v>
      </c>
      <c r="X1523" t="s">
        <v>33</v>
      </c>
      <c r="Y1523" t="s">
        <v>52</v>
      </c>
      <c r="Z1523">
        <v>16.8</v>
      </c>
      <c r="AA1523">
        <v>2</v>
      </c>
    </row>
    <row r="1524" spans="1:27" x14ac:dyDescent="0.3">
      <c r="A1524" t="s">
        <v>4618</v>
      </c>
      <c r="B1524" s="1">
        <v>45676</v>
      </c>
      <c r="C1524" s="1" t="str">
        <f>TEXT(raw_data[[#This Row],[Order_Date]], "mmm")</f>
        <v>Jan</v>
      </c>
      <c r="D1524" s="1">
        <v>45678</v>
      </c>
      <c r="E1524" s="6">
        <f>raw_data[[#This Row],[Ship_Date]]-raw_data[[#This Row],[Order_Date]]</f>
        <v>2</v>
      </c>
      <c r="F1524" s="6" t="str">
        <f>IF(raw_data[[#This Row],[Delivery_Days]] &lt;= 5, "On Time", "Late")</f>
        <v>On Time</v>
      </c>
      <c r="G1524" t="s">
        <v>4619</v>
      </c>
      <c r="H1524" t="s">
        <v>4620</v>
      </c>
      <c r="I1524" t="s">
        <v>38</v>
      </c>
      <c r="J1524" t="s">
        <v>56</v>
      </c>
      <c r="K1524" t="s">
        <v>57</v>
      </c>
      <c r="L1524" t="s">
        <v>75</v>
      </c>
      <c r="M1524" t="s">
        <v>117</v>
      </c>
      <c r="N1524" t="s">
        <v>31</v>
      </c>
      <c r="O1524" t="s">
        <v>32</v>
      </c>
      <c r="P1524">
        <v>10</v>
      </c>
      <c r="Q1524">
        <v>1158.43</v>
      </c>
      <c r="R1524">
        <v>10</v>
      </c>
      <c r="S1524">
        <v>10425.870000000001</v>
      </c>
      <c r="T1524">
        <v>775.43</v>
      </c>
      <c r="U1524">
        <v>3447</v>
      </c>
      <c r="V1524" s="10">
        <f>(raw_data[[#This Row],[Profit]] / (raw_data[[#This Row],[Unit_Price]]* raw_data[[#This Row],[Quantity_Sold]]))</f>
        <v>0.2975579016427406</v>
      </c>
      <c r="W1524">
        <v>25</v>
      </c>
      <c r="X1524" t="s">
        <v>51</v>
      </c>
      <c r="Y1524" t="s">
        <v>34</v>
      </c>
      <c r="Z1524">
        <v>10.99</v>
      </c>
      <c r="AA1524">
        <v>4</v>
      </c>
    </row>
    <row r="1525" spans="1:27" x14ac:dyDescent="0.3">
      <c r="A1525" t="s">
        <v>4621</v>
      </c>
      <c r="B1525" s="1">
        <v>45433</v>
      </c>
      <c r="C1525" s="1" t="str">
        <f>TEXT(raw_data[[#This Row],[Order_Date]], "mmm")</f>
        <v>May</v>
      </c>
      <c r="D1525" s="1">
        <v>45443</v>
      </c>
      <c r="E1525" s="6">
        <f>raw_data[[#This Row],[Ship_Date]]-raw_data[[#This Row],[Order_Date]]</f>
        <v>10</v>
      </c>
      <c r="F1525" s="6" t="str">
        <f>IF(raw_data[[#This Row],[Delivery_Days]] &lt;= 5, "On Time", "Late")</f>
        <v>Late</v>
      </c>
      <c r="G1525" t="s">
        <v>4622</v>
      </c>
      <c r="H1525" t="s">
        <v>4623</v>
      </c>
      <c r="I1525" t="s">
        <v>38</v>
      </c>
      <c r="J1525" t="s">
        <v>94</v>
      </c>
      <c r="K1525" t="s">
        <v>28</v>
      </c>
      <c r="L1525" t="s">
        <v>75</v>
      </c>
      <c r="M1525" t="s">
        <v>30</v>
      </c>
      <c r="N1525" t="s">
        <v>49</v>
      </c>
      <c r="O1525" t="s">
        <v>43</v>
      </c>
      <c r="P1525">
        <v>5</v>
      </c>
      <c r="Q1525">
        <v>1340.09</v>
      </c>
      <c r="R1525">
        <v>10</v>
      </c>
      <c r="S1525">
        <v>6030.4</v>
      </c>
      <c r="T1525">
        <v>1198.6400000000001</v>
      </c>
      <c r="U1525">
        <v>636.52</v>
      </c>
      <c r="V1525" s="10">
        <f>(raw_data[[#This Row],[Profit]] / (raw_data[[#This Row],[Unit_Price]]* raw_data[[#This Row],[Quantity_Sold]]))</f>
        <v>9.4996604705654103E-2</v>
      </c>
      <c r="W1525">
        <v>146</v>
      </c>
      <c r="X1525" t="s">
        <v>51</v>
      </c>
      <c r="Y1525" t="s">
        <v>52</v>
      </c>
      <c r="Z1525">
        <v>17.84</v>
      </c>
      <c r="AA1525">
        <v>3</v>
      </c>
    </row>
    <row r="1526" spans="1:27" x14ac:dyDescent="0.3">
      <c r="A1526" t="s">
        <v>4624</v>
      </c>
      <c r="B1526" s="1">
        <v>45436</v>
      </c>
      <c r="C1526" s="1" t="str">
        <f>TEXT(raw_data[[#This Row],[Order_Date]], "mmm")</f>
        <v>May</v>
      </c>
      <c r="D1526" s="1">
        <v>45446</v>
      </c>
      <c r="E1526" s="6">
        <f>raw_data[[#This Row],[Ship_Date]]-raw_data[[#This Row],[Order_Date]]</f>
        <v>10</v>
      </c>
      <c r="F1526" s="6" t="str">
        <f>IF(raw_data[[#This Row],[Delivery_Days]] &lt;= 5, "On Time", "Late")</f>
        <v>Late</v>
      </c>
      <c r="G1526" t="s">
        <v>4625</v>
      </c>
      <c r="H1526" t="s">
        <v>1644</v>
      </c>
      <c r="I1526" t="s">
        <v>47</v>
      </c>
      <c r="J1526" t="s">
        <v>56</v>
      </c>
      <c r="K1526" t="s">
        <v>57</v>
      </c>
      <c r="L1526" t="s">
        <v>29</v>
      </c>
      <c r="M1526" t="s">
        <v>70</v>
      </c>
      <c r="N1526" t="s">
        <v>31</v>
      </c>
      <c r="O1526" t="s">
        <v>43</v>
      </c>
      <c r="P1526">
        <v>9</v>
      </c>
      <c r="Q1526">
        <v>1137</v>
      </c>
      <c r="R1526">
        <v>0</v>
      </c>
      <c r="S1526">
        <v>10233</v>
      </c>
      <c r="T1526">
        <v>927.23</v>
      </c>
      <c r="U1526">
        <v>1887.93</v>
      </c>
      <c r="V1526" s="10">
        <f>(raw_data[[#This Row],[Profit]] / (raw_data[[#This Row],[Unit_Price]]* raw_data[[#This Row],[Quantity_Sold]]))</f>
        <v>0.18449428320140721</v>
      </c>
      <c r="W1526">
        <v>271</v>
      </c>
      <c r="X1526" t="s">
        <v>33</v>
      </c>
      <c r="Y1526" t="s">
        <v>79</v>
      </c>
      <c r="Z1526">
        <v>44.88</v>
      </c>
      <c r="AA1526">
        <v>3</v>
      </c>
    </row>
    <row r="1527" spans="1:27" x14ac:dyDescent="0.3">
      <c r="A1527" t="s">
        <v>4626</v>
      </c>
      <c r="B1527" s="1">
        <v>45332</v>
      </c>
      <c r="C1527" s="1" t="str">
        <f>TEXT(raw_data[[#This Row],[Order_Date]], "mmm")</f>
        <v>Feb</v>
      </c>
      <c r="D1527" s="1">
        <v>45338</v>
      </c>
      <c r="E1527" s="6">
        <f>raw_data[[#This Row],[Ship_Date]]-raw_data[[#This Row],[Order_Date]]</f>
        <v>6</v>
      </c>
      <c r="F1527" s="6" t="str">
        <f>IF(raw_data[[#This Row],[Delivery_Days]] &lt;= 5, "On Time", "Late")</f>
        <v>Late</v>
      </c>
      <c r="G1527" t="s">
        <v>4627</v>
      </c>
      <c r="H1527" t="s">
        <v>4628</v>
      </c>
      <c r="I1527" t="s">
        <v>38</v>
      </c>
      <c r="J1527" t="s">
        <v>94</v>
      </c>
      <c r="K1527" t="s">
        <v>28</v>
      </c>
      <c r="L1527" t="s">
        <v>75</v>
      </c>
      <c r="M1527" t="s">
        <v>48</v>
      </c>
      <c r="N1527" t="s">
        <v>49</v>
      </c>
      <c r="O1527" t="s">
        <v>50</v>
      </c>
      <c r="P1527">
        <v>3</v>
      </c>
      <c r="Q1527">
        <v>355.96</v>
      </c>
      <c r="R1527">
        <v>20</v>
      </c>
      <c r="S1527">
        <v>854.3</v>
      </c>
      <c r="T1527">
        <v>298.39</v>
      </c>
      <c r="U1527">
        <v>138.16999999999999</v>
      </c>
      <c r="V1527" s="10">
        <f>(raw_data[[#This Row],[Profit]] / (raw_data[[#This Row],[Unit_Price]]* raw_data[[#This Row],[Quantity_Sold]]))</f>
        <v>0.12938719706334045</v>
      </c>
      <c r="W1527">
        <v>315</v>
      </c>
      <c r="X1527" t="s">
        <v>51</v>
      </c>
      <c r="Y1527" t="s">
        <v>34</v>
      </c>
      <c r="Z1527">
        <v>19.170000000000002</v>
      </c>
      <c r="AA1527">
        <v>4</v>
      </c>
    </row>
    <row r="1528" spans="1:27" x14ac:dyDescent="0.3">
      <c r="A1528" t="s">
        <v>4629</v>
      </c>
      <c r="B1528" s="1">
        <v>45648</v>
      </c>
      <c r="C1528" s="1" t="str">
        <f>TEXT(raw_data[[#This Row],[Order_Date]], "mmm")</f>
        <v>Dec</v>
      </c>
      <c r="D1528" s="1">
        <v>45651</v>
      </c>
      <c r="E1528" s="6">
        <f>raw_data[[#This Row],[Ship_Date]]-raw_data[[#This Row],[Order_Date]]</f>
        <v>3</v>
      </c>
      <c r="F1528" s="6" t="str">
        <f>IF(raw_data[[#This Row],[Delivery_Days]] &lt;= 5, "On Time", "Late")</f>
        <v>On Time</v>
      </c>
      <c r="G1528" t="s">
        <v>4630</v>
      </c>
      <c r="H1528" t="s">
        <v>4631</v>
      </c>
      <c r="I1528" t="s">
        <v>62</v>
      </c>
      <c r="J1528" t="s">
        <v>68</v>
      </c>
      <c r="K1528" t="s">
        <v>57</v>
      </c>
      <c r="L1528" t="s">
        <v>29</v>
      </c>
      <c r="M1528" t="s">
        <v>137</v>
      </c>
      <c r="N1528" t="s">
        <v>31</v>
      </c>
      <c r="O1528" t="s">
        <v>32</v>
      </c>
      <c r="P1528">
        <v>7</v>
      </c>
      <c r="Q1528">
        <v>1940.54</v>
      </c>
      <c r="R1528">
        <v>0</v>
      </c>
      <c r="S1528">
        <v>13583.78</v>
      </c>
      <c r="T1528">
        <v>1636.38</v>
      </c>
      <c r="U1528">
        <v>2129.12</v>
      </c>
      <c r="V1528" s="10">
        <f>(raw_data[[#This Row],[Profit]] / (raw_data[[#This Row],[Unit_Price]]* raw_data[[#This Row],[Quantity_Sold]]))</f>
        <v>0.15673987652921353</v>
      </c>
      <c r="W1528">
        <v>229</v>
      </c>
      <c r="X1528" t="s">
        <v>33</v>
      </c>
      <c r="Y1528" t="s">
        <v>79</v>
      </c>
      <c r="Z1528">
        <v>25.2</v>
      </c>
      <c r="AA1528">
        <v>2</v>
      </c>
    </row>
    <row r="1529" spans="1:27" x14ac:dyDescent="0.3">
      <c r="A1529" t="s">
        <v>4632</v>
      </c>
      <c r="B1529" s="1">
        <v>45459</v>
      </c>
      <c r="C1529" s="1" t="str">
        <f>TEXT(raw_data[[#This Row],[Order_Date]], "mmm")</f>
        <v>Jun</v>
      </c>
      <c r="D1529" s="1">
        <v>45465</v>
      </c>
      <c r="E1529" s="6">
        <f>raw_data[[#This Row],[Ship_Date]]-raw_data[[#This Row],[Order_Date]]</f>
        <v>6</v>
      </c>
      <c r="F1529" s="6" t="str">
        <f>IF(raw_data[[#This Row],[Delivery_Days]] &lt;= 5, "On Time", "Late")</f>
        <v>Late</v>
      </c>
      <c r="G1529" t="s">
        <v>4633</v>
      </c>
      <c r="H1529" t="s">
        <v>4634</v>
      </c>
      <c r="I1529" t="s">
        <v>26</v>
      </c>
      <c r="J1529" t="s">
        <v>68</v>
      </c>
      <c r="K1529" t="s">
        <v>57</v>
      </c>
      <c r="L1529" t="s">
        <v>75</v>
      </c>
      <c r="M1529" t="s">
        <v>58</v>
      </c>
      <c r="N1529" t="s">
        <v>49</v>
      </c>
      <c r="O1529" t="s">
        <v>43</v>
      </c>
      <c r="P1529">
        <v>6</v>
      </c>
      <c r="Q1529">
        <v>305.61</v>
      </c>
      <c r="R1529">
        <v>0</v>
      </c>
      <c r="S1529">
        <v>1833.66</v>
      </c>
      <c r="T1529">
        <v>216.92</v>
      </c>
      <c r="U1529">
        <v>532.14</v>
      </c>
      <c r="V1529" s="10">
        <f>(raw_data[[#This Row],[Profit]] / (raw_data[[#This Row],[Unit_Price]]* raw_data[[#This Row],[Quantity_Sold]]))</f>
        <v>0.29020647230129903</v>
      </c>
      <c r="W1529">
        <v>488</v>
      </c>
      <c r="X1529" t="s">
        <v>33</v>
      </c>
      <c r="Y1529" t="s">
        <v>52</v>
      </c>
      <c r="Z1529">
        <v>5.2</v>
      </c>
      <c r="AA1529">
        <v>4</v>
      </c>
    </row>
    <row r="1530" spans="1:27" x14ac:dyDescent="0.3">
      <c r="A1530" t="s">
        <v>4635</v>
      </c>
      <c r="B1530" s="1">
        <v>45497</v>
      </c>
      <c r="C1530" s="1" t="str">
        <f>TEXT(raw_data[[#This Row],[Order_Date]], "mmm")</f>
        <v>Jul</v>
      </c>
      <c r="D1530" s="1">
        <v>45503</v>
      </c>
      <c r="E1530" s="6">
        <f>raw_data[[#This Row],[Ship_Date]]-raw_data[[#This Row],[Order_Date]]</f>
        <v>6</v>
      </c>
      <c r="F1530" s="6" t="str">
        <f>IF(raw_data[[#This Row],[Delivery_Days]] &lt;= 5, "On Time", "Late")</f>
        <v>Late</v>
      </c>
      <c r="G1530" t="s">
        <v>4636</v>
      </c>
      <c r="H1530" t="s">
        <v>4637</v>
      </c>
      <c r="I1530" t="s">
        <v>47</v>
      </c>
      <c r="J1530" t="s">
        <v>56</v>
      </c>
      <c r="K1530" t="s">
        <v>57</v>
      </c>
      <c r="L1530" t="s">
        <v>29</v>
      </c>
      <c r="M1530" t="s">
        <v>48</v>
      </c>
      <c r="N1530" t="s">
        <v>49</v>
      </c>
      <c r="O1530" t="s">
        <v>43</v>
      </c>
      <c r="P1530">
        <v>2</v>
      </c>
      <c r="Q1530">
        <v>1019.25</v>
      </c>
      <c r="R1530">
        <v>10</v>
      </c>
      <c r="S1530">
        <v>1834.65</v>
      </c>
      <c r="T1530">
        <v>740.97</v>
      </c>
      <c r="U1530">
        <v>500.9</v>
      </c>
      <c r="V1530" s="10">
        <f>(raw_data[[#This Row],[Profit]] / (raw_data[[#This Row],[Unit_Price]]* raw_data[[#This Row],[Quantity_Sold]]))</f>
        <v>0.24571989207750797</v>
      </c>
      <c r="W1530">
        <v>66</v>
      </c>
      <c r="X1530" t="s">
        <v>33</v>
      </c>
      <c r="Y1530" t="s">
        <v>79</v>
      </c>
      <c r="Z1530">
        <v>18.600000000000001</v>
      </c>
      <c r="AA1530">
        <v>2</v>
      </c>
    </row>
    <row r="1531" spans="1:27" x14ac:dyDescent="0.3">
      <c r="A1531" t="s">
        <v>4638</v>
      </c>
      <c r="B1531" s="1">
        <v>45535</v>
      </c>
      <c r="C1531" s="1" t="str">
        <f>TEXT(raw_data[[#This Row],[Order_Date]], "mmm")</f>
        <v>Aug</v>
      </c>
      <c r="D1531" s="1">
        <v>45540</v>
      </c>
      <c r="E1531" s="6">
        <f>raw_data[[#This Row],[Ship_Date]]-raw_data[[#This Row],[Order_Date]]</f>
        <v>5</v>
      </c>
      <c r="F1531" s="6" t="str">
        <f>IF(raw_data[[#This Row],[Delivery_Days]] &lt;= 5, "On Time", "Late")</f>
        <v>On Time</v>
      </c>
      <c r="G1531" t="s">
        <v>4639</v>
      </c>
      <c r="H1531" t="s">
        <v>4640</v>
      </c>
      <c r="I1531" t="s">
        <v>62</v>
      </c>
      <c r="J1531" t="s">
        <v>56</v>
      </c>
      <c r="K1531" t="s">
        <v>57</v>
      </c>
      <c r="L1531" t="s">
        <v>69</v>
      </c>
      <c r="M1531" t="s">
        <v>30</v>
      </c>
      <c r="N1531" t="s">
        <v>49</v>
      </c>
      <c r="O1531" t="s">
        <v>32</v>
      </c>
      <c r="P1531">
        <v>5</v>
      </c>
      <c r="Q1531">
        <v>912.56</v>
      </c>
      <c r="R1531">
        <v>0</v>
      </c>
      <c r="S1531">
        <v>4562.8</v>
      </c>
      <c r="T1531">
        <v>741.82</v>
      </c>
      <c r="U1531">
        <v>853.7</v>
      </c>
      <c r="V1531" s="10">
        <f>(raw_data[[#This Row],[Profit]] / (raw_data[[#This Row],[Unit_Price]]* raw_data[[#This Row],[Quantity_Sold]]))</f>
        <v>0.18710002629964062</v>
      </c>
      <c r="W1531">
        <v>348</v>
      </c>
      <c r="X1531" t="s">
        <v>51</v>
      </c>
      <c r="Y1531" t="s">
        <v>52</v>
      </c>
      <c r="Z1531">
        <v>47.25</v>
      </c>
      <c r="AA1531">
        <v>4</v>
      </c>
    </row>
    <row r="1532" spans="1:27" x14ac:dyDescent="0.3">
      <c r="A1532" t="s">
        <v>4641</v>
      </c>
      <c r="B1532" s="1">
        <v>45655</v>
      </c>
      <c r="C1532" s="1" t="str">
        <f>TEXT(raw_data[[#This Row],[Order_Date]], "mmm")</f>
        <v>Dec</v>
      </c>
      <c r="D1532" s="1">
        <v>45664</v>
      </c>
      <c r="E1532" s="6">
        <f>raw_data[[#This Row],[Ship_Date]]-raw_data[[#This Row],[Order_Date]]</f>
        <v>9</v>
      </c>
      <c r="F1532" s="6" t="str">
        <f>IF(raw_data[[#This Row],[Delivery_Days]] &lt;= 5, "On Time", "Late")</f>
        <v>Late</v>
      </c>
      <c r="G1532" t="s">
        <v>4642</v>
      </c>
      <c r="H1532" t="s">
        <v>4643</v>
      </c>
      <c r="I1532" t="s">
        <v>47</v>
      </c>
      <c r="J1532" t="s">
        <v>39</v>
      </c>
      <c r="K1532" t="s">
        <v>40</v>
      </c>
      <c r="L1532" t="s">
        <v>69</v>
      </c>
      <c r="M1532" t="s">
        <v>150</v>
      </c>
      <c r="N1532" t="s">
        <v>31</v>
      </c>
      <c r="O1532" t="s">
        <v>43</v>
      </c>
      <c r="P1532">
        <v>2</v>
      </c>
      <c r="Q1532">
        <v>290.06</v>
      </c>
      <c r="R1532">
        <v>20</v>
      </c>
      <c r="S1532">
        <v>464.1</v>
      </c>
      <c r="T1532">
        <v>229.49</v>
      </c>
      <c r="U1532">
        <v>96.91</v>
      </c>
      <c r="V1532" s="10">
        <f>(raw_data[[#This Row],[Profit]] / (raw_data[[#This Row],[Unit_Price]]* raw_data[[#This Row],[Quantity_Sold]]))</f>
        <v>0.16705164448734744</v>
      </c>
      <c r="W1532">
        <v>433</v>
      </c>
      <c r="X1532" t="s">
        <v>51</v>
      </c>
      <c r="Y1532" t="s">
        <v>52</v>
      </c>
      <c r="Z1532">
        <v>14.67</v>
      </c>
      <c r="AA1532">
        <v>3</v>
      </c>
    </row>
    <row r="1533" spans="1:27" x14ac:dyDescent="0.3">
      <c r="A1533" t="s">
        <v>4644</v>
      </c>
      <c r="B1533" s="1">
        <v>45708</v>
      </c>
      <c r="C1533" s="1" t="str">
        <f>TEXT(raw_data[[#This Row],[Order_Date]], "mmm")</f>
        <v>Feb</v>
      </c>
      <c r="D1533" s="1">
        <v>45717</v>
      </c>
      <c r="E1533" s="6">
        <f>raw_data[[#This Row],[Ship_Date]]-raw_data[[#This Row],[Order_Date]]</f>
        <v>9</v>
      </c>
      <c r="F1533" s="6" t="str">
        <f>IF(raw_data[[#This Row],[Delivery_Days]] &lt;= 5, "On Time", "Late")</f>
        <v>Late</v>
      </c>
      <c r="G1533" t="s">
        <v>4645</v>
      </c>
      <c r="H1533" t="s">
        <v>4646</v>
      </c>
      <c r="I1533" t="s">
        <v>47</v>
      </c>
      <c r="J1533" t="s">
        <v>68</v>
      </c>
      <c r="K1533" t="s">
        <v>57</v>
      </c>
      <c r="L1533" t="s">
        <v>29</v>
      </c>
      <c r="M1533" t="s">
        <v>42</v>
      </c>
      <c r="N1533" t="s">
        <v>31</v>
      </c>
      <c r="O1533" t="s">
        <v>83</v>
      </c>
      <c r="P1533">
        <v>6</v>
      </c>
      <c r="Q1533">
        <v>508.35</v>
      </c>
      <c r="R1533">
        <v>20</v>
      </c>
      <c r="S1533">
        <v>2440.08</v>
      </c>
      <c r="T1533">
        <v>380.48</v>
      </c>
      <c r="U1533">
        <v>613.78</v>
      </c>
      <c r="V1533" s="10">
        <f>(raw_data[[#This Row],[Profit]] / (raw_data[[#This Row],[Unit_Price]]* raw_data[[#This Row],[Quantity_Sold]]))</f>
        <v>0.20123274646732892</v>
      </c>
      <c r="W1533">
        <v>488</v>
      </c>
      <c r="X1533" t="s">
        <v>33</v>
      </c>
      <c r="Y1533" t="s">
        <v>79</v>
      </c>
      <c r="Z1533">
        <v>35.9</v>
      </c>
      <c r="AA1533">
        <v>1</v>
      </c>
    </row>
    <row r="1534" spans="1:27" x14ac:dyDescent="0.3">
      <c r="A1534" t="s">
        <v>4647</v>
      </c>
      <c r="B1534" s="1">
        <v>45877</v>
      </c>
      <c r="C1534" s="1" t="str">
        <f>TEXT(raw_data[[#This Row],[Order_Date]], "mmm")</f>
        <v>Aug</v>
      </c>
      <c r="D1534" s="1">
        <v>45878</v>
      </c>
      <c r="E1534" s="6">
        <f>raw_data[[#This Row],[Ship_Date]]-raw_data[[#This Row],[Order_Date]]</f>
        <v>1</v>
      </c>
      <c r="F1534" s="6" t="str">
        <f>IF(raw_data[[#This Row],[Delivery_Days]] &lt;= 5, "On Time", "Late")</f>
        <v>On Time</v>
      </c>
      <c r="G1534" t="s">
        <v>4648</v>
      </c>
      <c r="H1534" t="s">
        <v>4649</v>
      </c>
      <c r="I1534" t="s">
        <v>26</v>
      </c>
      <c r="J1534" t="s">
        <v>90</v>
      </c>
      <c r="K1534" t="s">
        <v>40</v>
      </c>
      <c r="L1534" t="s">
        <v>41</v>
      </c>
      <c r="M1534" t="s">
        <v>150</v>
      </c>
      <c r="N1534" t="s">
        <v>49</v>
      </c>
      <c r="O1534" t="s">
        <v>71</v>
      </c>
      <c r="P1534">
        <v>2</v>
      </c>
      <c r="Q1534">
        <v>1702.75</v>
      </c>
      <c r="R1534">
        <v>20</v>
      </c>
      <c r="S1534">
        <v>2724.4</v>
      </c>
      <c r="T1534">
        <v>1157.2</v>
      </c>
      <c r="U1534">
        <v>872.88</v>
      </c>
      <c r="V1534" s="10">
        <f>(raw_data[[#This Row],[Profit]] / (raw_data[[#This Row],[Unit_Price]]* raw_data[[#This Row],[Quantity_Sold]]))</f>
        <v>0.25631478490676846</v>
      </c>
      <c r="W1534">
        <v>13</v>
      </c>
      <c r="X1534" t="s">
        <v>51</v>
      </c>
      <c r="Y1534" t="s">
        <v>79</v>
      </c>
      <c r="Z1534">
        <v>27</v>
      </c>
      <c r="AA1534">
        <v>2</v>
      </c>
    </row>
    <row r="1535" spans="1:27" x14ac:dyDescent="0.3">
      <c r="A1535" t="s">
        <v>4650</v>
      </c>
      <c r="B1535" s="1">
        <v>45431</v>
      </c>
      <c r="C1535" s="1" t="str">
        <f>TEXT(raw_data[[#This Row],[Order_Date]], "mmm")</f>
        <v>May</v>
      </c>
      <c r="D1535" s="1">
        <v>45438</v>
      </c>
      <c r="E1535" s="6">
        <f>raw_data[[#This Row],[Ship_Date]]-raw_data[[#This Row],[Order_Date]]</f>
        <v>7</v>
      </c>
      <c r="F1535" s="6" t="str">
        <f>IF(raw_data[[#This Row],[Delivery_Days]] &lt;= 5, "On Time", "Late")</f>
        <v>Late</v>
      </c>
      <c r="G1535" t="s">
        <v>4651</v>
      </c>
      <c r="H1535" t="s">
        <v>4652</v>
      </c>
      <c r="I1535" t="s">
        <v>62</v>
      </c>
      <c r="J1535" t="s">
        <v>56</v>
      </c>
      <c r="K1535" t="s">
        <v>57</v>
      </c>
      <c r="L1535" t="s">
        <v>41</v>
      </c>
      <c r="M1535" t="s">
        <v>64</v>
      </c>
      <c r="N1535" t="s">
        <v>31</v>
      </c>
      <c r="O1535" t="s">
        <v>32</v>
      </c>
      <c r="P1535">
        <v>4</v>
      </c>
      <c r="Q1535">
        <v>1412.28</v>
      </c>
      <c r="R1535">
        <v>5</v>
      </c>
      <c r="S1535">
        <v>5366.66</v>
      </c>
      <c r="T1535">
        <v>936.48</v>
      </c>
      <c r="U1535">
        <v>1808.04</v>
      </c>
      <c r="V1535" s="10">
        <f>(raw_data[[#This Row],[Profit]] / (raw_data[[#This Row],[Unit_Price]]* raw_data[[#This Row],[Quantity_Sold]]))</f>
        <v>0.3200569292208344</v>
      </c>
      <c r="W1535">
        <v>95</v>
      </c>
      <c r="X1535" t="s">
        <v>33</v>
      </c>
      <c r="Y1535" t="s">
        <v>79</v>
      </c>
      <c r="Z1535">
        <v>15.8</v>
      </c>
      <c r="AA1535">
        <v>2</v>
      </c>
    </row>
    <row r="1536" spans="1:27" x14ac:dyDescent="0.3">
      <c r="A1536" t="s">
        <v>4653</v>
      </c>
      <c r="B1536" s="1">
        <v>45568</v>
      </c>
      <c r="C1536" s="1" t="str">
        <f>TEXT(raw_data[[#This Row],[Order_Date]], "mmm")</f>
        <v>Oct</v>
      </c>
      <c r="D1536" s="1">
        <v>45576</v>
      </c>
      <c r="E1536" s="6">
        <f>raw_data[[#This Row],[Ship_Date]]-raw_data[[#This Row],[Order_Date]]</f>
        <v>8</v>
      </c>
      <c r="F1536" s="6" t="str">
        <f>IF(raw_data[[#This Row],[Delivery_Days]] &lt;= 5, "On Time", "Late")</f>
        <v>Late</v>
      </c>
      <c r="G1536" t="s">
        <v>4654</v>
      </c>
      <c r="H1536" t="s">
        <v>4655</v>
      </c>
      <c r="I1536" t="s">
        <v>47</v>
      </c>
      <c r="J1536" t="s">
        <v>68</v>
      </c>
      <c r="K1536" t="s">
        <v>57</v>
      </c>
      <c r="L1536" t="s">
        <v>75</v>
      </c>
      <c r="M1536" t="s">
        <v>48</v>
      </c>
      <c r="N1536" t="s">
        <v>49</v>
      </c>
      <c r="O1536" t="s">
        <v>83</v>
      </c>
      <c r="P1536">
        <v>10</v>
      </c>
      <c r="Q1536">
        <v>1253.76</v>
      </c>
      <c r="R1536">
        <v>5</v>
      </c>
      <c r="S1536">
        <v>11910.72</v>
      </c>
      <c r="T1536">
        <v>849.41</v>
      </c>
      <c r="U1536">
        <v>3841.32</v>
      </c>
      <c r="V1536" s="10">
        <f>(raw_data[[#This Row],[Profit]] / (raw_data[[#This Row],[Unit_Price]]* raw_data[[#This Row],[Quantity_Sold]]))</f>
        <v>0.30638399693721285</v>
      </c>
      <c r="W1536">
        <v>477</v>
      </c>
      <c r="X1536" t="s">
        <v>33</v>
      </c>
      <c r="Y1536" t="s">
        <v>34</v>
      </c>
      <c r="Z1536">
        <v>37.44</v>
      </c>
      <c r="AA1536">
        <v>3</v>
      </c>
    </row>
    <row r="1537" spans="1:27" x14ac:dyDescent="0.3">
      <c r="A1537" t="s">
        <v>4656</v>
      </c>
      <c r="B1537" s="1">
        <v>45859</v>
      </c>
      <c r="C1537" s="1" t="str">
        <f>TEXT(raw_data[[#This Row],[Order_Date]], "mmm")</f>
        <v>Jul</v>
      </c>
      <c r="D1537" s="1">
        <v>45864</v>
      </c>
      <c r="E1537" s="6">
        <f>raw_data[[#This Row],[Ship_Date]]-raw_data[[#This Row],[Order_Date]]</f>
        <v>5</v>
      </c>
      <c r="F1537" s="6" t="str">
        <f>IF(raw_data[[#This Row],[Delivery_Days]] &lt;= 5, "On Time", "Late")</f>
        <v>On Time</v>
      </c>
      <c r="G1537" t="s">
        <v>4657</v>
      </c>
      <c r="H1537" t="s">
        <v>4658</v>
      </c>
      <c r="I1537" t="s">
        <v>26</v>
      </c>
      <c r="J1537" t="s">
        <v>90</v>
      </c>
      <c r="K1537" t="s">
        <v>40</v>
      </c>
      <c r="L1537" t="s">
        <v>29</v>
      </c>
      <c r="M1537" t="s">
        <v>127</v>
      </c>
      <c r="N1537" t="s">
        <v>49</v>
      </c>
      <c r="O1537" t="s">
        <v>50</v>
      </c>
      <c r="P1537">
        <v>3</v>
      </c>
      <c r="Q1537">
        <v>514.67999999999995</v>
      </c>
      <c r="R1537">
        <v>0</v>
      </c>
      <c r="S1537">
        <v>1544.04</v>
      </c>
      <c r="T1537">
        <v>397.63</v>
      </c>
      <c r="U1537">
        <v>351.15</v>
      </c>
      <c r="V1537" s="10">
        <f>(raw_data[[#This Row],[Profit]] / (raw_data[[#This Row],[Unit_Price]]* raw_data[[#This Row],[Quantity_Sold]]))</f>
        <v>0.22742286469262454</v>
      </c>
      <c r="W1537">
        <v>315</v>
      </c>
      <c r="X1537" t="s">
        <v>33</v>
      </c>
      <c r="Y1537" t="s">
        <v>34</v>
      </c>
      <c r="Z1537">
        <v>39.25</v>
      </c>
      <c r="AA1537">
        <v>2</v>
      </c>
    </row>
    <row r="1538" spans="1:27" x14ac:dyDescent="0.3">
      <c r="A1538" t="s">
        <v>4659</v>
      </c>
      <c r="B1538" s="1">
        <v>45629</v>
      </c>
      <c r="C1538" s="1" t="str">
        <f>TEXT(raw_data[[#This Row],[Order_Date]], "mmm")</f>
        <v>Dec</v>
      </c>
      <c r="D1538" s="1">
        <v>45639</v>
      </c>
      <c r="E1538" s="6">
        <f>raw_data[[#This Row],[Ship_Date]]-raw_data[[#This Row],[Order_Date]]</f>
        <v>10</v>
      </c>
      <c r="F1538" s="6" t="str">
        <f>IF(raw_data[[#This Row],[Delivery_Days]] &lt;= 5, "On Time", "Late")</f>
        <v>Late</v>
      </c>
      <c r="G1538" t="s">
        <v>4660</v>
      </c>
      <c r="H1538" t="s">
        <v>4661</v>
      </c>
      <c r="I1538" t="s">
        <v>38</v>
      </c>
      <c r="J1538" t="s">
        <v>63</v>
      </c>
      <c r="K1538" t="s">
        <v>28</v>
      </c>
      <c r="L1538" t="s">
        <v>69</v>
      </c>
      <c r="M1538" t="s">
        <v>127</v>
      </c>
      <c r="N1538" t="s">
        <v>49</v>
      </c>
      <c r="O1538" t="s">
        <v>50</v>
      </c>
      <c r="P1538">
        <v>5</v>
      </c>
      <c r="Q1538">
        <v>464.21</v>
      </c>
      <c r="R1538">
        <v>15</v>
      </c>
      <c r="S1538">
        <v>1972.89</v>
      </c>
      <c r="T1538">
        <v>370.42</v>
      </c>
      <c r="U1538">
        <v>398.61</v>
      </c>
      <c r="V1538" s="10">
        <f>(raw_data[[#This Row],[Profit]] / (raw_data[[#This Row],[Unit_Price]]* raw_data[[#This Row],[Quantity_Sold]]))</f>
        <v>0.17173692940694946</v>
      </c>
      <c r="W1538">
        <v>169</v>
      </c>
      <c r="X1538" t="s">
        <v>51</v>
      </c>
      <c r="Y1538" t="s">
        <v>34</v>
      </c>
      <c r="Z1538">
        <v>19.77</v>
      </c>
      <c r="AA1538">
        <v>3</v>
      </c>
    </row>
    <row r="1539" spans="1:27" x14ac:dyDescent="0.3">
      <c r="A1539" t="s">
        <v>4662</v>
      </c>
      <c r="B1539" s="1">
        <v>45334</v>
      </c>
      <c r="C1539" s="1" t="str">
        <f>TEXT(raw_data[[#This Row],[Order_Date]], "mmm")</f>
        <v>Feb</v>
      </c>
      <c r="D1539" s="1">
        <v>45344</v>
      </c>
      <c r="E1539" s="6">
        <f>raw_data[[#This Row],[Ship_Date]]-raw_data[[#This Row],[Order_Date]]</f>
        <v>10</v>
      </c>
      <c r="F1539" s="6" t="str">
        <f>IF(raw_data[[#This Row],[Delivery_Days]] &lt;= 5, "On Time", "Late")</f>
        <v>Late</v>
      </c>
      <c r="G1539" t="s">
        <v>4663</v>
      </c>
      <c r="H1539" t="s">
        <v>4664</v>
      </c>
      <c r="I1539" t="s">
        <v>26</v>
      </c>
      <c r="J1539" t="s">
        <v>94</v>
      </c>
      <c r="K1539" t="s">
        <v>28</v>
      </c>
      <c r="L1539" t="s">
        <v>41</v>
      </c>
      <c r="M1539" t="s">
        <v>48</v>
      </c>
      <c r="N1539" t="s">
        <v>49</v>
      </c>
      <c r="O1539" t="s">
        <v>83</v>
      </c>
      <c r="P1539">
        <v>8</v>
      </c>
      <c r="Q1539">
        <v>162.28</v>
      </c>
      <c r="R1539">
        <v>10</v>
      </c>
      <c r="S1539">
        <v>1168.42</v>
      </c>
      <c r="T1539">
        <v>118.61</v>
      </c>
      <c r="U1539">
        <v>314.42</v>
      </c>
      <c r="V1539" s="10">
        <f>(raw_data[[#This Row],[Profit]] / (raw_data[[#This Row],[Unit_Price]]* raw_data[[#This Row],[Quantity_Sold]]))</f>
        <v>0.24218942568400298</v>
      </c>
      <c r="W1539">
        <v>491</v>
      </c>
      <c r="X1539" t="s">
        <v>33</v>
      </c>
      <c r="Y1539" t="s">
        <v>34</v>
      </c>
      <c r="Z1539">
        <v>6.33</v>
      </c>
      <c r="AA1539">
        <v>4</v>
      </c>
    </row>
    <row r="1540" spans="1:27" x14ac:dyDescent="0.3">
      <c r="A1540" t="s">
        <v>4665</v>
      </c>
      <c r="B1540" s="1">
        <v>45314</v>
      </c>
      <c r="C1540" s="1" t="str">
        <f>TEXT(raw_data[[#This Row],[Order_Date]], "mmm")</f>
        <v>Jan</v>
      </c>
      <c r="D1540" s="1">
        <v>45317</v>
      </c>
      <c r="E1540" s="6">
        <f>raw_data[[#This Row],[Ship_Date]]-raw_data[[#This Row],[Order_Date]]</f>
        <v>3</v>
      </c>
      <c r="F1540" s="6" t="str">
        <f>IF(raw_data[[#This Row],[Delivery_Days]] &lt;= 5, "On Time", "Late")</f>
        <v>On Time</v>
      </c>
      <c r="G1540" t="s">
        <v>4666</v>
      </c>
      <c r="H1540" t="s">
        <v>4667</v>
      </c>
      <c r="I1540" t="s">
        <v>38</v>
      </c>
      <c r="J1540" t="s">
        <v>63</v>
      </c>
      <c r="K1540" t="s">
        <v>28</v>
      </c>
      <c r="L1540" t="s">
        <v>41</v>
      </c>
      <c r="M1540" t="s">
        <v>137</v>
      </c>
      <c r="N1540" t="s">
        <v>31</v>
      </c>
      <c r="O1540" t="s">
        <v>50</v>
      </c>
      <c r="P1540">
        <v>3</v>
      </c>
      <c r="Q1540">
        <v>1363.2</v>
      </c>
      <c r="R1540">
        <v>15</v>
      </c>
      <c r="S1540">
        <v>3476.16</v>
      </c>
      <c r="T1540">
        <v>1223.97</v>
      </c>
      <c r="U1540">
        <v>355.04</v>
      </c>
      <c r="V1540" s="10">
        <f>(raw_data[[#This Row],[Profit]] / (raw_data[[#This Row],[Unit_Price]]* raw_data[[#This Row],[Quantity_Sold]]))</f>
        <v>8.6815336463223786E-2</v>
      </c>
      <c r="W1540">
        <v>239</v>
      </c>
      <c r="X1540" t="s">
        <v>51</v>
      </c>
      <c r="Y1540" t="s">
        <v>34</v>
      </c>
      <c r="Z1540">
        <v>14.17</v>
      </c>
      <c r="AA1540">
        <v>1</v>
      </c>
    </row>
    <row r="1541" spans="1:27" x14ac:dyDescent="0.3">
      <c r="A1541" t="s">
        <v>4668</v>
      </c>
      <c r="B1541" s="1">
        <v>45545</v>
      </c>
      <c r="C1541" s="1" t="str">
        <f>TEXT(raw_data[[#This Row],[Order_Date]], "mmm")</f>
        <v>Sep</v>
      </c>
      <c r="D1541" s="1">
        <v>45553</v>
      </c>
      <c r="E1541" s="6">
        <f>raw_data[[#This Row],[Ship_Date]]-raw_data[[#This Row],[Order_Date]]</f>
        <v>8</v>
      </c>
      <c r="F1541" s="6" t="str">
        <f>IF(raw_data[[#This Row],[Delivery_Days]] &lt;= 5, "On Time", "Late")</f>
        <v>Late</v>
      </c>
      <c r="G1541" t="s">
        <v>4669</v>
      </c>
      <c r="H1541" t="s">
        <v>4670</v>
      </c>
      <c r="I1541" t="s">
        <v>26</v>
      </c>
      <c r="J1541" t="s">
        <v>68</v>
      </c>
      <c r="K1541" t="s">
        <v>57</v>
      </c>
      <c r="L1541" t="s">
        <v>29</v>
      </c>
      <c r="M1541" t="s">
        <v>48</v>
      </c>
      <c r="N1541" t="s">
        <v>49</v>
      </c>
      <c r="O1541" t="s">
        <v>83</v>
      </c>
      <c r="P1541">
        <v>5</v>
      </c>
      <c r="Q1541">
        <v>833.53</v>
      </c>
      <c r="R1541">
        <v>15</v>
      </c>
      <c r="S1541">
        <v>3542.5</v>
      </c>
      <c r="T1541">
        <v>507.19</v>
      </c>
      <c r="U1541">
        <v>1386.94</v>
      </c>
      <c r="V1541" s="10">
        <f>(raw_data[[#This Row],[Profit]] / (raw_data[[#This Row],[Unit_Price]]* raw_data[[#This Row],[Quantity_Sold]]))</f>
        <v>0.33278706225330829</v>
      </c>
      <c r="W1541">
        <v>185</v>
      </c>
      <c r="X1541" t="s">
        <v>33</v>
      </c>
      <c r="Y1541" t="s">
        <v>34</v>
      </c>
      <c r="Z1541">
        <v>22.03</v>
      </c>
      <c r="AA1541">
        <v>1</v>
      </c>
    </row>
    <row r="1542" spans="1:27" x14ac:dyDescent="0.3">
      <c r="A1542" t="s">
        <v>4671</v>
      </c>
      <c r="B1542" s="1">
        <v>45311</v>
      </c>
      <c r="C1542" s="1" t="str">
        <f>TEXT(raw_data[[#This Row],[Order_Date]], "mmm")</f>
        <v>Jan</v>
      </c>
      <c r="D1542" s="1">
        <v>45313</v>
      </c>
      <c r="E1542" s="6">
        <f>raw_data[[#This Row],[Ship_Date]]-raw_data[[#This Row],[Order_Date]]</f>
        <v>2</v>
      </c>
      <c r="F1542" s="6" t="str">
        <f>IF(raw_data[[#This Row],[Delivery_Days]] &lt;= 5, "On Time", "Late")</f>
        <v>On Time</v>
      </c>
      <c r="G1542" t="s">
        <v>4672</v>
      </c>
      <c r="H1542" t="s">
        <v>4673</v>
      </c>
      <c r="I1542" t="s">
        <v>26</v>
      </c>
      <c r="J1542" t="s">
        <v>94</v>
      </c>
      <c r="K1542" t="s">
        <v>28</v>
      </c>
      <c r="L1542" t="s">
        <v>69</v>
      </c>
      <c r="M1542" t="s">
        <v>127</v>
      </c>
      <c r="N1542" t="s">
        <v>31</v>
      </c>
      <c r="O1542" t="s">
        <v>43</v>
      </c>
      <c r="P1542">
        <v>5</v>
      </c>
      <c r="Q1542">
        <v>1266.6099999999999</v>
      </c>
      <c r="R1542">
        <v>5</v>
      </c>
      <c r="S1542">
        <v>6016.4</v>
      </c>
      <c r="T1542">
        <v>999.42</v>
      </c>
      <c r="U1542">
        <v>1269.1500000000001</v>
      </c>
      <c r="V1542" s="10">
        <f>(raw_data[[#This Row],[Profit]] / (raw_data[[#This Row],[Unit_Price]]* raw_data[[#This Row],[Quantity_Sold]]))</f>
        <v>0.20040107057420994</v>
      </c>
      <c r="W1542">
        <v>372</v>
      </c>
      <c r="X1542" t="s">
        <v>33</v>
      </c>
      <c r="Y1542" t="s">
        <v>34</v>
      </c>
      <c r="Z1542">
        <v>45.4</v>
      </c>
      <c r="AA1542">
        <v>3</v>
      </c>
    </row>
    <row r="1543" spans="1:27" x14ac:dyDescent="0.3">
      <c r="A1543" t="s">
        <v>4674</v>
      </c>
      <c r="B1543" s="1">
        <v>45526</v>
      </c>
      <c r="C1543" s="1" t="str">
        <f>TEXT(raw_data[[#This Row],[Order_Date]], "mmm")</f>
        <v>Aug</v>
      </c>
      <c r="D1543" s="1">
        <v>45534</v>
      </c>
      <c r="E1543" s="6">
        <f>raw_data[[#This Row],[Ship_Date]]-raw_data[[#This Row],[Order_Date]]</f>
        <v>8</v>
      </c>
      <c r="F1543" s="6" t="str">
        <f>IF(raw_data[[#This Row],[Delivery_Days]] &lt;= 5, "On Time", "Late")</f>
        <v>Late</v>
      </c>
      <c r="G1543" t="s">
        <v>4675</v>
      </c>
      <c r="H1543" t="s">
        <v>4676</v>
      </c>
      <c r="I1543" t="s">
        <v>47</v>
      </c>
      <c r="J1543" t="s">
        <v>39</v>
      </c>
      <c r="K1543" t="s">
        <v>40</v>
      </c>
      <c r="L1543" t="s">
        <v>75</v>
      </c>
      <c r="M1543" t="s">
        <v>150</v>
      </c>
      <c r="N1543" t="s">
        <v>49</v>
      </c>
      <c r="O1543" t="s">
        <v>43</v>
      </c>
      <c r="P1543">
        <v>6</v>
      </c>
      <c r="Q1543">
        <v>1573.93</v>
      </c>
      <c r="R1543">
        <v>20</v>
      </c>
      <c r="S1543">
        <v>7554.86</v>
      </c>
      <c r="T1543">
        <v>1023.21</v>
      </c>
      <c r="U1543">
        <v>2643.46</v>
      </c>
      <c r="V1543" s="10">
        <f>(raw_data[[#This Row],[Profit]] / (raw_data[[#This Row],[Unit_Price]]* raw_data[[#This Row],[Quantity_Sold]]))</f>
        <v>0.27992138574566</v>
      </c>
      <c r="W1543">
        <v>291</v>
      </c>
      <c r="X1543" t="s">
        <v>33</v>
      </c>
      <c r="Y1543" t="s">
        <v>79</v>
      </c>
      <c r="Z1543">
        <v>42.37</v>
      </c>
      <c r="AA1543">
        <v>1</v>
      </c>
    </row>
    <row r="1544" spans="1:27" x14ac:dyDescent="0.3">
      <c r="A1544" t="s">
        <v>4677</v>
      </c>
      <c r="B1544" s="1">
        <v>45617</v>
      </c>
      <c r="C1544" s="1" t="str">
        <f>TEXT(raw_data[[#This Row],[Order_Date]], "mmm")</f>
        <v>Nov</v>
      </c>
      <c r="D1544" s="1">
        <v>45624</v>
      </c>
      <c r="E1544" s="6">
        <f>raw_data[[#This Row],[Ship_Date]]-raw_data[[#This Row],[Order_Date]]</f>
        <v>7</v>
      </c>
      <c r="F1544" s="6" t="str">
        <f>IF(raw_data[[#This Row],[Delivery_Days]] &lt;= 5, "On Time", "Late")</f>
        <v>Late</v>
      </c>
      <c r="G1544" t="s">
        <v>4678</v>
      </c>
      <c r="H1544" t="s">
        <v>4679</v>
      </c>
      <c r="I1544" t="s">
        <v>62</v>
      </c>
      <c r="J1544" t="s">
        <v>39</v>
      </c>
      <c r="K1544" t="s">
        <v>40</v>
      </c>
      <c r="L1544" t="s">
        <v>41</v>
      </c>
      <c r="M1544" t="s">
        <v>48</v>
      </c>
      <c r="N1544" t="s">
        <v>31</v>
      </c>
      <c r="O1544" t="s">
        <v>32</v>
      </c>
      <c r="P1544">
        <v>9</v>
      </c>
      <c r="Q1544">
        <v>422.28</v>
      </c>
      <c r="R1544">
        <v>10</v>
      </c>
      <c r="S1544">
        <v>3420.47</v>
      </c>
      <c r="T1544">
        <v>333.72</v>
      </c>
      <c r="U1544">
        <v>717.34</v>
      </c>
      <c r="V1544" s="10">
        <f>(raw_data[[#This Row],[Profit]] / (raw_data[[#This Row],[Unit_Price]]* raw_data[[#This Row],[Quantity_Sold]]))</f>
        <v>0.18874785555660809</v>
      </c>
      <c r="W1544">
        <v>144</v>
      </c>
      <c r="X1544" t="s">
        <v>51</v>
      </c>
      <c r="Y1544" t="s">
        <v>79</v>
      </c>
      <c r="Z1544">
        <v>19.18</v>
      </c>
      <c r="AA1544">
        <v>4</v>
      </c>
    </row>
    <row r="1545" spans="1:27" x14ac:dyDescent="0.3">
      <c r="A1545" t="s">
        <v>4680</v>
      </c>
      <c r="B1545" s="1">
        <v>45364</v>
      </c>
      <c r="C1545" s="1" t="str">
        <f>TEXT(raw_data[[#This Row],[Order_Date]], "mmm")</f>
        <v>Mar</v>
      </c>
      <c r="D1545" s="1">
        <v>45374</v>
      </c>
      <c r="E1545" s="6">
        <f>raw_data[[#This Row],[Ship_Date]]-raw_data[[#This Row],[Order_Date]]</f>
        <v>10</v>
      </c>
      <c r="F1545" s="6" t="str">
        <f>IF(raw_data[[#This Row],[Delivery_Days]] &lt;= 5, "On Time", "Late")</f>
        <v>Late</v>
      </c>
      <c r="G1545" t="s">
        <v>4681</v>
      </c>
      <c r="H1545" t="s">
        <v>4682</v>
      </c>
      <c r="I1545" t="s">
        <v>62</v>
      </c>
      <c r="J1545" t="s">
        <v>56</v>
      </c>
      <c r="K1545" t="s">
        <v>57</v>
      </c>
      <c r="L1545" t="s">
        <v>29</v>
      </c>
      <c r="M1545" t="s">
        <v>42</v>
      </c>
      <c r="N1545" t="s">
        <v>49</v>
      </c>
      <c r="O1545" t="s">
        <v>43</v>
      </c>
      <c r="P1545">
        <v>10</v>
      </c>
      <c r="Q1545">
        <v>1854.36</v>
      </c>
      <c r="R1545">
        <v>20</v>
      </c>
      <c r="S1545">
        <v>14834.88</v>
      </c>
      <c r="T1545">
        <v>1490.57</v>
      </c>
      <c r="U1545">
        <v>2910.32</v>
      </c>
      <c r="V1545" s="10">
        <f>(raw_data[[#This Row],[Profit]] / (raw_data[[#This Row],[Unit_Price]]* raw_data[[#This Row],[Quantity_Sold]]))</f>
        <v>0.15694471407925109</v>
      </c>
      <c r="W1545">
        <v>306</v>
      </c>
      <c r="X1545" t="s">
        <v>51</v>
      </c>
      <c r="Y1545" t="s">
        <v>34</v>
      </c>
      <c r="Z1545">
        <v>31.52</v>
      </c>
      <c r="AA1545">
        <v>5</v>
      </c>
    </row>
    <row r="1546" spans="1:27" x14ac:dyDescent="0.3">
      <c r="A1546" t="s">
        <v>4683</v>
      </c>
      <c r="B1546" s="1">
        <v>45511</v>
      </c>
      <c r="C1546" s="1" t="str">
        <f>TEXT(raw_data[[#This Row],[Order_Date]], "mmm")</f>
        <v>Aug</v>
      </c>
      <c r="D1546" s="1">
        <v>45518</v>
      </c>
      <c r="E1546" s="6">
        <f>raw_data[[#This Row],[Ship_Date]]-raw_data[[#This Row],[Order_Date]]</f>
        <v>7</v>
      </c>
      <c r="F1546" s="6" t="str">
        <f>IF(raw_data[[#This Row],[Delivery_Days]] &lt;= 5, "On Time", "Late")</f>
        <v>Late</v>
      </c>
      <c r="G1546" t="s">
        <v>4684</v>
      </c>
      <c r="H1546" t="s">
        <v>4685</v>
      </c>
      <c r="I1546" t="s">
        <v>47</v>
      </c>
      <c r="J1546" t="s">
        <v>94</v>
      </c>
      <c r="K1546" t="s">
        <v>28</v>
      </c>
      <c r="L1546" t="s">
        <v>69</v>
      </c>
      <c r="M1546" t="s">
        <v>58</v>
      </c>
      <c r="N1546" t="s">
        <v>31</v>
      </c>
      <c r="O1546" t="s">
        <v>71</v>
      </c>
      <c r="P1546">
        <v>10</v>
      </c>
      <c r="Q1546">
        <v>1740.21</v>
      </c>
      <c r="R1546">
        <v>5</v>
      </c>
      <c r="S1546">
        <v>16531.990000000002</v>
      </c>
      <c r="T1546">
        <v>1118.74</v>
      </c>
      <c r="U1546">
        <v>5903.97</v>
      </c>
      <c r="V1546" s="10">
        <f>(raw_data[[#This Row],[Profit]] / (raw_data[[#This Row],[Unit_Price]]* raw_data[[#This Row],[Quantity_Sold]]))</f>
        <v>0.33926767459099766</v>
      </c>
      <c r="W1546">
        <v>65</v>
      </c>
      <c r="X1546" t="s">
        <v>33</v>
      </c>
      <c r="Y1546" t="s">
        <v>52</v>
      </c>
      <c r="Z1546">
        <v>15.01</v>
      </c>
      <c r="AA1546">
        <v>5</v>
      </c>
    </row>
    <row r="1547" spans="1:27" x14ac:dyDescent="0.3">
      <c r="A1547" t="s">
        <v>4686</v>
      </c>
      <c r="B1547" s="1">
        <v>45874</v>
      </c>
      <c r="C1547" s="1" t="str">
        <f>TEXT(raw_data[[#This Row],[Order_Date]], "mmm")</f>
        <v>Aug</v>
      </c>
      <c r="D1547" s="1">
        <v>45883</v>
      </c>
      <c r="E1547" s="6">
        <f>raw_data[[#This Row],[Ship_Date]]-raw_data[[#This Row],[Order_Date]]</f>
        <v>9</v>
      </c>
      <c r="F1547" s="6" t="str">
        <f>IF(raw_data[[#This Row],[Delivery_Days]] &lt;= 5, "On Time", "Late")</f>
        <v>Late</v>
      </c>
      <c r="G1547" t="s">
        <v>4687</v>
      </c>
      <c r="H1547" t="s">
        <v>4688</v>
      </c>
      <c r="I1547" t="s">
        <v>26</v>
      </c>
      <c r="J1547" t="s">
        <v>63</v>
      </c>
      <c r="K1547" t="s">
        <v>28</v>
      </c>
      <c r="L1547" t="s">
        <v>75</v>
      </c>
      <c r="M1547" t="s">
        <v>70</v>
      </c>
      <c r="N1547" t="s">
        <v>49</v>
      </c>
      <c r="O1547" t="s">
        <v>43</v>
      </c>
      <c r="P1547">
        <v>3</v>
      </c>
      <c r="Q1547">
        <v>304.99</v>
      </c>
      <c r="R1547">
        <v>20</v>
      </c>
      <c r="S1547">
        <v>731.98</v>
      </c>
      <c r="T1547">
        <v>236.59</v>
      </c>
      <c r="U1547">
        <v>164.16</v>
      </c>
      <c r="V1547" s="10">
        <f>(raw_data[[#This Row],[Profit]] / (raw_data[[#This Row],[Unit_Price]]* raw_data[[#This Row],[Quantity_Sold]]))</f>
        <v>0.17941571854814911</v>
      </c>
      <c r="W1547">
        <v>315</v>
      </c>
      <c r="X1547" t="s">
        <v>51</v>
      </c>
      <c r="Y1547" t="s">
        <v>52</v>
      </c>
      <c r="Z1547">
        <v>46.98</v>
      </c>
      <c r="AA1547">
        <v>2</v>
      </c>
    </row>
    <row r="1548" spans="1:27" x14ac:dyDescent="0.3">
      <c r="A1548" t="s">
        <v>4689</v>
      </c>
      <c r="B1548" s="1">
        <v>45429</v>
      </c>
      <c r="C1548" s="1" t="str">
        <f>TEXT(raw_data[[#This Row],[Order_Date]], "mmm")</f>
        <v>May</v>
      </c>
      <c r="D1548" s="1">
        <v>45432</v>
      </c>
      <c r="E1548" s="6">
        <f>raw_data[[#This Row],[Ship_Date]]-raw_data[[#This Row],[Order_Date]]</f>
        <v>3</v>
      </c>
      <c r="F1548" s="6" t="str">
        <f>IF(raw_data[[#This Row],[Delivery_Days]] &lt;= 5, "On Time", "Late")</f>
        <v>On Time</v>
      </c>
      <c r="G1548" t="s">
        <v>4690</v>
      </c>
      <c r="H1548" t="s">
        <v>4691</v>
      </c>
      <c r="I1548" t="s">
        <v>38</v>
      </c>
      <c r="J1548" t="s">
        <v>63</v>
      </c>
      <c r="K1548" t="s">
        <v>28</v>
      </c>
      <c r="L1548" t="s">
        <v>29</v>
      </c>
      <c r="M1548" t="s">
        <v>58</v>
      </c>
      <c r="N1548" t="s">
        <v>49</v>
      </c>
      <c r="O1548" t="s">
        <v>83</v>
      </c>
      <c r="P1548">
        <v>3</v>
      </c>
      <c r="Q1548">
        <v>1414.62</v>
      </c>
      <c r="R1548">
        <v>15</v>
      </c>
      <c r="S1548">
        <v>3607.28</v>
      </c>
      <c r="T1548">
        <v>1034.2</v>
      </c>
      <c r="U1548">
        <v>970.07</v>
      </c>
      <c r="V1548" s="10">
        <f>(raw_data[[#This Row],[Profit]] / (raw_data[[#This Row],[Unit_Price]]* raw_data[[#This Row],[Quantity_Sold]]))</f>
        <v>0.22858199846366284</v>
      </c>
      <c r="W1548">
        <v>497</v>
      </c>
      <c r="X1548" t="s">
        <v>51</v>
      </c>
      <c r="Y1548" t="s">
        <v>79</v>
      </c>
      <c r="Z1548">
        <v>18.510000000000002</v>
      </c>
      <c r="AA1548">
        <v>2</v>
      </c>
    </row>
    <row r="1549" spans="1:27" x14ac:dyDescent="0.3">
      <c r="A1549" t="s">
        <v>4692</v>
      </c>
      <c r="B1549" s="1">
        <v>45324</v>
      </c>
      <c r="C1549" s="1" t="str">
        <f>TEXT(raw_data[[#This Row],[Order_Date]], "mmm")</f>
        <v>Feb</v>
      </c>
      <c r="D1549" s="1">
        <v>45333</v>
      </c>
      <c r="E1549" s="6">
        <f>raw_data[[#This Row],[Ship_Date]]-raw_data[[#This Row],[Order_Date]]</f>
        <v>9</v>
      </c>
      <c r="F1549" s="6" t="str">
        <f>IF(raw_data[[#This Row],[Delivery_Days]] &lt;= 5, "On Time", "Late")</f>
        <v>Late</v>
      </c>
      <c r="G1549" t="s">
        <v>4693</v>
      </c>
      <c r="H1549" t="s">
        <v>4694</v>
      </c>
      <c r="I1549" t="s">
        <v>38</v>
      </c>
      <c r="J1549" t="s">
        <v>94</v>
      </c>
      <c r="K1549" t="s">
        <v>28</v>
      </c>
      <c r="L1549" t="s">
        <v>75</v>
      </c>
      <c r="M1549" t="s">
        <v>150</v>
      </c>
      <c r="N1549" t="s">
        <v>49</v>
      </c>
      <c r="O1549" t="s">
        <v>71</v>
      </c>
      <c r="P1549">
        <v>8</v>
      </c>
      <c r="Q1549">
        <v>1505.72</v>
      </c>
      <c r="R1549">
        <v>0</v>
      </c>
      <c r="S1549">
        <v>12045.76</v>
      </c>
      <c r="T1549">
        <v>1286.1500000000001</v>
      </c>
      <c r="U1549">
        <v>1756.56</v>
      </c>
      <c r="V1549" s="10">
        <f>(raw_data[[#This Row],[Profit]] / (raw_data[[#This Row],[Unit_Price]]* raw_data[[#This Row],[Quantity_Sold]]))</f>
        <v>0.14582392476688893</v>
      </c>
      <c r="W1549">
        <v>230</v>
      </c>
      <c r="X1549" t="s">
        <v>51</v>
      </c>
      <c r="Y1549" t="s">
        <v>34</v>
      </c>
      <c r="Z1549">
        <v>19.84</v>
      </c>
      <c r="AA1549">
        <v>5</v>
      </c>
    </row>
    <row r="1550" spans="1:27" x14ac:dyDescent="0.3">
      <c r="A1550" t="s">
        <v>4695</v>
      </c>
      <c r="B1550" s="1">
        <v>45538</v>
      </c>
      <c r="C1550" s="1" t="str">
        <f>TEXT(raw_data[[#This Row],[Order_Date]], "mmm")</f>
        <v>Sep</v>
      </c>
      <c r="D1550" s="1">
        <v>45542</v>
      </c>
      <c r="E1550" s="6">
        <f>raw_data[[#This Row],[Ship_Date]]-raw_data[[#This Row],[Order_Date]]</f>
        <v>4</v>
      </c>
      <c r="F1550" s="6" t="str">
        <f>IF(raw_data[[#This Row],[Delivery_Days]] &lt;= 5, "On Time", "Late")</f>
        <v>On Time</v>
      </c>
      <c r="G1550" t="s">
        <v>4696</v>
      </c>
      <c r="H1550" t="s">
        <v>4697</v>
      </c>
      <c r="I1550" t="s">
        <v>62</v>
      </c>
      <c r="J1550" t="s">
        <v>63</v>
      </c>
      <c r="K1550" t="s">
        <v>28</v>
      </c>
      <c r="L1550" t="s">
        <v>29</v>
      </c>
      <c r="M1550" t="s">
        <v>48</v>
      </c>
      <c r="N1550" t="s">
        <v>31</v>
      </c>
      <c r="O1550" t="s">
        <v>50</v>
      </c>
      <c r="P1550">
        <v>7</v>
      </c>
      <c r="Q1550">
        <v>1068.21</v>
      </c>
      <c r="R1550">
        <v>0</v>
      </c>
      <c r="S1550">
        <v>7477.47</v>
      </c>
      <c r="T1550">
        <v>957.37</v>
      </c>
      <c r="U1550">
        <v>775.88</v>
      </c>
      <c r="V1550" s="10">
        <f>(raw_data[[#This Row],[Profit]] / (raw_data[[#This Row],[Unit_Price]]* raw_data[[#This Row],[Quantity_Sold]]))</f>
        <v>0.10376236882260978</v>
      </c>
      <c r="W1550">
        <v>156</v>
      </c>
      <c r="X1550" t="s">
        <v>51</v>
      </c>
      <c r="Y1550" t="s">
        <v>52</v>
      </c>
      <c r="Z1550">
        <v>49.08</v>
      </c>
      <c r="AA1550">
        <v>5</v>
      </c>
    </row>
    <row r="1551" spans="1:27" x14ac:dyDescent="0.3">
      <c r="A1551" t="s">
        <v>4698</v>
      </c>
      <c r="B1551" s="1">
        <v>45499</v>
      </c>
      <c r="C1551" s="1" t="str">
        <f>TEXT(raw_data[[#This Row],[Order_Date]], "mmm")</f>
        <v>Jul</v>
      </c>
      <c r="D1551" s="1">
        <v>45507</v>
      </c>
      <c r="E1551" s="6">
        <f>raw_data[[#This Row],[Ship_Date]]-raw_data[[#This Row],[Order_Date]]</f>
        <v>8</v>
      </c>
      <c r="F1551" s="6" t="str">
        <f>IF(raw_data[[#This Row],[Delivery_Days]] &lt;= 5, "On Time", "Late")</f>
        <v>Late</v>
      </c>
      <c r="G1551" t="s">
        <v>4699</v>
      </c>
      <c r="H1551" t="s">
        <v>4700</v>
      </c>
      <c r="I1551" t="s">
        <v>62</v>
      </c>
      <c r="J1551" t="s">
        <v>63</v>
      </c>
      <c r="K1551" t="s">
        <v>28</v>
      </c>
      <c r="L1551" t="s">
        <v>75</v>
      </c>
      <c r="M1551" t="s">
        <v>58</v>
      </c>
      <c r="N1551" t="s">
        <v>31</v>
      </c>
      <c r="O1551" t="s">
        <v>71</v>
      </c>
      <c r="P1551">
        <v>6</v>
      </c>
      <c r="Q1551">
        <v>1518.42</v>
      </c>
      <c r="R1551">
        <v>20</v>
      </c>
      <c r="S1551">
        <v>7288.42</v>
      </c>
      <c r="T1551">
        <v>1106.19</v>
      </c>
      <c r="U1551">
        <v>1978.7</v>
      </c>
      <c r="V1551" s="10">
        <f>(raw_data[[#This Row],[Profit]] / (raw_data[[#This Row],[Unit_Price]]* raw_data[[#This Row],[Quantity_Sold]]))</f>
        <v>0.21718848100876789</v>
      </c>
      <c r="W1551">
        <v>452</v>
      </c>
      <c r="X1551" t="s">
        <v>33</v>
      </c>
      <c r="Y1551" t="s">
        <v>34</v>
      </c>
      <c r="Z1551">
        <v>43.53</v>
      </c>
      <c r="AA1551">
        <v>4</v>
      </c>
    </row>
    <row r="1552" spans="1:27" x14ac:dyDescent="0.3">
      <c r="A1552" t="s">
        <v>4701</v>
      </c>
      <c r="B1552" s="1">
        <v>45421</v>
      </c>
      <c r="C1552" s="1" t="str">
        <f>TEXT(raw_data[[#This Row],[Order_Date]], "mmm")</f>
        <v>May</v>
      </c>
      <c r="D1552" s="1">
        <v>45424</v>
      </c>
      <c r="E1552" s="6">
        <f>raw_data[[#This Row],[Ship_Date]]-raw_data[[#This Row],[Order_Date]]</f>
        <v>3</v>
      </c>
      <c r="F1552" s="6" t="str">
        <f>IF(raw_data[[#This Row],[Delivery_Days]] &lt;= 5, "On Time", "Late")</f>
        <v>On Time</v>
      </c>
      <c r="G1552" t="s">
        <v>4702</v>
      </c>
      <c r="H1552" t="s">
        <v>4703</v>
      </c>
      <c r="I1552" t="s">
        <v>47</v>
      </c>
      <c r="J1552" t="s">
        <v>90</v>
      </c>
      <c r="K1552" t="s">
        <v>40</v>
      </c>
      <c r="L1552" t="s">
        <v>41</v>
      </c>
      <c r="M1552" t="s">
        <v>48</v>
      </c>
      <c r="N1552" t="s">
        <v>49</v>
      </c>
      <c r="O1552" t="s">
        <v>50</v>
      </c>
      <c r="P1552">
        <v>1</v>
      </c>
      <c r="Q1552">
        <v>1617.77</v>
      </c>
      <c r="R1552">
        <v>20</v>
      </c>
      <c r="S1552">
        <v>1294.22</v>
      </c>
      <c r="T1552">
        <v>999.47</v>
      </c>
      <c r="U1552">
        <v>494.64</v>
      </c>
      <c r="V1552" s="10">
        <f>(raw_data[[#This Row],[Profit]] / (raw_data[[#This Row],[Unit_Price]]* raw_data[[#This Row],[Quantity_Sold]]))</f>
        <v>0.30575421722494545</v>
      </c>
      <c r="W1552">
        <v>205</v>
      </c>
      <c r="X1552" t="s">
        <v>33</v>
      </c>
      <c r="Y1552" t="s">
        <v>34</v>
      </c>
      <c r="Z1552">
        <v>9.4499999999999993</v>
      </c>
      <c r="AA1552">
        <v>3</v>
      </c>
    </row>
    <row r="1553" spans="1:27" x14ac:dyDescent="0.3">
      <c r="A1553" t="s">
        <v>4704</v>
      </c>
      <c r="B1553" s="1">
        <v>45532</v>
      </c>
      <c r="C1553" s="1" t="str">
        <f>TEXT(raw_data[[#This Row],[Order_Date]], "mmm")</f>
        <v>Aug</v>
      </c>
      <c r="D1553" s="1">
        <v>45541</v>
      </c>
      <c r="E1553" s="6">
        <f>raw_data[[#This Row],[Ship_Date]]-raw_data[[#This Row],[Order_Date]]</f>
        <v>9</v>
      </c>
      <c r="F1553" s="6" t="str">
        <f>IF(raw_data[[#This Row],[Delivery_Days]] &lt;= 5, "On Time", "Late")</f>
        <v>Late</v>
      </c>
      <c r="G1553" t="s">
        <v>4705</v>
      </c>
      <c r="H1553" t="s">
        <v>4706</v>
      </c>
      <c r="I1553" t="s">
        <v>47</v>
      </c>
      <c r="J1553" t="s">
        <v>94</v>
      </c>
      <c r="K1553" t="s">
        <v>28</v>
      </c>
      <c r="L1553" t="s">
        <v>69</v>
      </c>
      <c r="M1553" t="s">
        <v>150</v>
      </c>
      <c r="N1553" t="s">
        <v>31</v>
      </c>
      <c r="O1553" t="s">
        <v>43</v>
      </c>
      <c r="P1553">
        <v>7</v>
      </c>
      <c r="Q1553">
        <v>1384.55</v>
      </c>
      <c r="R1553">
        <v>10</v>
      </c>
      <c r="S1553">
        <v>8722.67</v>
      </c>
      <c r="T1553">
        <v>968.03</v>
      </c>
      <c r="U1553">
        <v>2624.08</v>
      </c>
      <c r="V1553" s="10">
        <f>(raw_data[[#This Row],[Profit]] / (raw_data[[#This Row],[Unit_Price]]* raw_data[[#This Row],[Quantity_Sold]]))</f>
        <v>0.27075119817165966</v>
      </c>
      <c r="W1553">
        <v>384</v>
      </c>
      <c r="X1553" t="s">
        <v>51</v>
      </c>
      <c r="Y1553" t="s">
        <v>79</v>
      </c>
      <c r="Z1553">
        <v>20.84</v>
      </c>
      <c r="AA1553">
        <v>2</v>
      </c>
    </row>
    <row r="1554" spans="1:27" x14ac:dyDescent="0.3">
      <c r="A1554" t="s">
        <v>4707</v>
      </c>
      <c r="B1554" s="1">
        <v>45287</v>
      </c>
      <c r="C1554" s="1" t="str">
        <f>TEXT(raw_data[[#This Row],[Order_Date]], "mmm")</f>
        <v>Dec</v>
      </c>
      <c r="D1554" s="1">
        <v>45295</v>
      </c>
      <c r="E1554" s="6">
        <f>raw_data[[#This Row],[Ship_Date]]-raw_data[[#This Row],[Order_Date]]</f>
        <v>8</v>
      </c>
      <c r="F1554" s="6" t="str">
        <f>IF(raw_data[[#This Row],[Delivery_Days]] &lt;= 5, "On Time", "Late")</f>
        <v>Late</v>
      </c>
      <c r="G1554" t="s">
        <v>4708</v>
      </c>
      <c r="H1554" t="s">
        <v>4709</v>
      </c>
      <c r="I1554" t="s">
        <v>62</v>
      </c>
      <c r="J1554" t="s">
        <v>63</v>
      </c>
      <c r="K1554" t="s">
        <v>28</v>
      </c>
      <c r="L1554" t="s">
        <v>75</v>
      </c>
      <c r="M1554" t="s">
        <v>48</v>
      </c>
      <c r="N1554" t="s">
        <v>31</v>
      </c>
      <c r="O1554" t="s">
        <v>83</v>
      </c>
      <c r="P1554">
        <v>1</v>
      </c>
      <c r="Q1554">
        <v>585.46</v>
      </c>
      <c r="R1554">
        <v>0</v>
      </c>
      <c r="S1554">
        <v>585.46</v>
      </c>
      <c r="T1554">
        <v>419.15</v>
      </c>
      <c r="U1554">
        <v>166.31</v>
      </c>
      <c r="V1554" s="10">
        <f>(raw_data[[#This Row],[Profit]] / (raw_data[[#This Row],[Unit_Price]]* raw_data[[#This Row],[Quantity_Sold]]))</f>
        <v>0.2840672291873057</v>
      </c>
      <c r="W1554">
        <v>438</v>
      </c>
      <c r="X1554" t="s">
        <v>33</v>
      </c>
      <c r="Y1554" t="s">
        <v>79</v>
      </c>
      <c r="Z1554">
        <v>35.75</v>
      </c>
      <c r="AA1554">
        <v>3</v>
      </c>
    </row>
    <row r="1555" spans="1:27" x14ac:dyDescent="0.3">
      <c r="A1555" t="s">
        <v>4710</v>
      </c>
      <c r="B1555" s="1">
        <v>45881</v>
      </c>
      <c r="C1555" s="1" t="str">
        <f>TEXT(raw_data[[#This Row],[Order_Date]], "mmm")</f>
        <v>Aug</v>
      </c>
      <c r="D1555" s="1">
        <v>45886</v>
      </c>
      <c r="E1555" s="6">
        <f>raw_data[[#This Row],[Ship_Date]]-raw_data[[#This Row],[Order_Date]]</f>
        <v>5</v>
      </c>
      <c r="F1555" s="6" t="str">
        <f>IF(raw_data[[#This Row],[Delivery_Days]] &lt;= 5, "On Time", "Late")</f>
        <v>On Time</v>
      </c>
      <c r="G1555" t="s">
        <v>4711</v>
      </c>
      <c r="H1555" t="s">
        <v>4712</v>
      </c>
      <c r="I1555" t="s">
        <v>62</v>
      </c>
      <c r="J1555" t="s">
        <v>27</v>
      </c>
      <c r="K1555" t="s">
        <v>28</v>
      </c>
      <c r="L1555" t="s">
        <v>75</v>
      </c>
      <c r="M1555" t="s">
        <v>48</v>
      </c>
      <c r="N1555" t="s">
        <v>31</v>
      </c>
      <c r="O1555" t="s">
        <v>32</v>
      </c>
      <c r="P1555">
        <v>6</v>
      </c>
      <c r="Q1555">
        <v>738.16</v>
      </c>
      <c r="R1555">
        <v>0</v>
      </c>
      <c r="S1555">
        <v>4428.96</v>
      </c>
      <c r="T1555">
        <v>476.98</v>
      </c>
      <c r="U1555">
        <v>1567.08</v>
      </c>
      <c r="V1555" s="10">
        <f>(raw_data[[#This Row],[Profit]] / (raw_data[[#This Row],[Unit_Price]]* raw_data[[#This Row],[Quantity_Sold]]))</f>
        <v>0.35382572883927604</v>
      </c>
      <c r="W1555">
        <v>394</v>
      </c>
      <c r="X1555" t="s">
        <v>51</v>
      </c>
      <c r="Y1555" t="s">
        <v>79</v>
      </c>
      <c r="Z1555">
        <v>5.22</v>
      </c>
      <c r="AA1555">
        <v>2</v>
      </c>
    </row>
    <row r="1556" spans="1:27" x14ac:dyDescent="0.3">
      <c r="A1556" t="s">
        <v>4713</v>
      </c>
      <c r="B1556" s="1">
        <v>45499</v>
      </c>
      <c r="C1556" s="1" t="str">
        <f>TEXT(raw_data[[#This Row],[Order_Date]], "mmm")</f>
        <v>Jul</v>
      </c>
      <c r="D1556" s="1">
        <v>45505</v>
      </c>
      <c r="E1556" s="6">
        <f>raw_data[[#This Row],[Ship_Date]]-raw_data[[#This Row],[Order_Date]]</f>
        <v>6</v>
      </c>
      <c r="F1556" s="6" t="str">
        <f>IF(raw_data[[#This Row],[Delivery_Days]] &lt;= 5, "On Time", "Late")</f>
        <v>Late</v>
      </c>
      <c r="G1556" t="s">
        <v>4714</v>
      </c>
      <c r="H1556" t="s">
        <v>4715</v>
      </c>
      <c r="I1556" t="s">
        <v>47</v>
      </c>
      <c r="J1556" t="s">
        <v>56</v>
      </c>
      <c r="K1556" t="s">
        <v>57</v>
      </c>
      <c r="L1556" t="s">
        <v>75</v>
      </c>
      <c r="M1556" t="s">
        <v>42</v>
      </c>
      <c r="N1556" t="s">
        <v>49</v>
      </c>
      <c r="O1556" t="s">
        <v>32</v>
      </c>
      <c r="P1556">
        <v>1</v>
      </c>
      <c r="Q1556">
        <v>1996.32</v>
      </c>
      <c r="R1556">
        <v>20</v>
      </c>
      <c r="S1556">
        <v>1597.06</v>
      </c>
      <c r="T1556">
        <v>1662.25</v>
      </c>
      <c r="U1556">
        <v>267.26</v>
      </c>
      <c r="V1556" s="10">
        <f>(raw_data[[#This Row],[Profit]] / (raw_data[[#This Row],[Unit_Price]]* raw_data[[#This Row],[Quantity_Sold]]))</f>
        <v>0.13387633245171116</v>
      </c>
      <c r="W1556">
        <v>231</v>
      </c>
      <c r="X1556" t="s">
        <v>33</v>
      </c>
      <c r="Y1556" t="s">
        <v>34</v>
      </c>
      <c r="Z1556">
        <v>23.37</v>
      </c>
      <c r="AA1556">
        <v>1</v>
      </c>
    </row>
    <row r="1557" spans="1:27" x14ac:dyDescent="0.3">
      <c r="A1557" t="s">
        <v>4716</v>
      </c>
      <c r="B1557" s="1">
        <v>45615</v>
      </c>
      <c r="C1557" s="1" t="str">
        <f>TEXT(raw_data[[#This Row],[Order_Date]], "mmm")</f>
        <v>Nov</v>
      </c>
      <c r="D1557" s="1">
        <v>45616</v>
      </c>
      <c r="E1557" s="6">
        <f>raw_data[[#This Row],[Ship_Date]]-raw_data[[#This Row],[Order_Date]]</f>
        <v>1</v>
      </c>
      <c r="F1557" s="6" t="str">
        <f>IF(raw_data[[#This Row],[Delivery_Days]] &lt;= 5, "On Time", "Late")</f>
        <v>On Time</v>
      </c>
      <c r="G1557" t="s">
        <v>4717</v>
      </c>
      <c r="H1557" t="s">
        <v>4718</v>
      </c>
      <c r="I1557" t="s">
        <v>62</v>
      </c>
      <c r="J1557" t="s">
        <v>63</v>
      </c>
      <c r="K1557" t="s">
        <v>28</v>
      </c>
      <c r="L1557" t="s">
        <v>69</v>
      </c>
      <c r="M1557" t="s">
        <v>127</v>
      </c>
      <c r="N1557" t="s">
        <v>49</v>
      </c>
      <c r="O1557" t="s">
        <v>83</v>
      </c>
      <c r="P1557">
        <v>9</v>
      </c>
      <c r="Q1557">
        <v>1836.8</v>
      </c>
      <c r="R1557">
        <v>15</v>
      </c>
      <c r="S1557">
        <v>14051.52</v>
      </c>
      <c r="T1557">
        <v>1135.56</v>
      </c>
      <c r="U1557">
        <v>5364.49</v>
      </c>
      <c r="V1557" s="10">
        <f>(raw_data[[#This Row],[Profit]] / (raw_data[[#This Row],[Unit_Price]]* raw_data[[#This Row],[Quantity_Sold]]))</f>
        <v>0.3245069928377855</v>
      </c>
      <c r="W1557">
        <v>313</v>
      </c>
      <c r="X1557" t="s">
        <v>33</v>
      </c>
      <c r="Y1557" t="s">
        <v>34</v>
      </c>
      <c r="Z1557">
        <v>49.24</v>
      </c>
      <c r="AA1557">
        <v>3</v>
      </c>
    </row>
    <row r="1558" spans="1:27" x14ac:dyDescent="0.3">
      <c r="A1558" t="s">
        <v>4719</v>
      </c>
      <c r="B1558" s="1">
        <v>45297</v>
      </c>
      <c r="C1558" s="1" t="str">
        <f>TEXT(raw_data[[#This Row],[Order_Date]], "mmm")</f>
        <v>Jan</v>
      </c>
      <c r="D1558" s="1">
        <v>45299</v>
      </c>
      <c r="E1558" s="6">
        <f>raw_data[[#This Row],[Ship_Date]]-raw_data[[#This Row],[Order_Date]]</f>
        <v>2</v>
      </c>
      <c r="F1558" s="6" t="str">
        <f>IF(raw_data[[#This Row],[Delivery_Days]] &lt;= 5, "On Time", "Late")</f>
        <v>On Time</v>
      </c>
      <c r="G1558" t="s">
        <v>4720</v>
      </c>
      <c r="H1558" t="s">
        <v>4721</v>
      </c>
      <c r="I1558" t="s">
        <v>47</v>
      </c>
      <c r="J1558" t="s">
        <v>27</v>
      </c>
      <c r="K1558" t="s">
        <v>28</v>
      </c>
      <c r="L1558" t="s">
        <v>41</v>
      </c>
      <c r="M1558" t="s">
        <v>30</v>
      </c>
      <c r="N1558" t="s">
        <v>31</v>
      </c>
      <c r="O1558" t="s">
        <v>83</v>
      </c>
      <c r="P1558">
        <v>1</v>
      </c>
      <c r="Q1558">
        <v>1352.55</v>
      </c>
      <c r="R1558">
        <v>20</v>
      </c>
      <c r="S1558">
        <v>1082.04</v>
      </c>
      <c r="T1558">
        <v>1124.03</v>
      </c>
      <c r="U1558">
        <v>182.82</v>
      </c>
      <c r="V1558" s="10">
        <f>(raw_data[[#This Row],[Profit]] / (raw_data[[#This Row],[Unit_Price]]* raw_data[[#This Row],[Quantity_Sold]]))</f>
        <v>0.13516690695353223</v>
      </c>
      <c r="W1558">
        <v>449</v>
      </c>
      <c r="X1558" t="s">
        <v>51</v>
      </c>
      <c r="Y1558" t="s">
        <v>34</v>
      </c>
      <c r="Z1558">
        <v>42.83</v>
      </c>
      <c r="AA1558">
        <v>3</v>
      </c>
    </row>
    <row r="1559" spans="1:27" x14ac:dyDescent="0.3">
      <c r="A1559" t="s">
        <v>4722</v>
      </c>
      <c r="B1559" s="1">
        <v>45617</v>
      </c>
      <c r="C1559" s="1" t="str">
        <f>TEXT(raw_data[[#This Row],[Order_Date]], "mmm")</f>
        <v>Nov</v>
      </c>
      <c r="D1559" s="1">
        <v>45618</v>
      </c>
      <c r="E1559" s="6">
        <f>raw_data[[#This Row],[Ship_Date]]-raw_data[[#This Row],[Order_Date]]</f>
        <v>1</v>
      </c>
      <c r="F1559" s="6" t="str">
        <f>IF(raw_data[[#This Row],[Delivery_Days]] &lt;= 5, "On Time", "Late")</f>
        <v>On Time</v>
      </c>
      <c r="G1559" t="s">
        <v>4723</v>
      </c>
      <c r="H1559" t="s">
        <v>4724</v>
      </c>
      <c r="I1559" t="s">
        <v>62</v>
      </c>
      <c r="J1559" t="s">
        <v>90</v>
      </c>
      <c r="K1559" t="s">
        <v>40</v>
      </c>
      <c r="L1559" t="s">
        <v>69</v>
      </c>
      <c r="M1559" t="s">
        <v>70</v>
      </c>
      <c r="N1559" t="s">
        <v>31</v>
      </c>
      <c r="O1559" t="s">
        <v>32</v>
      </c>
      <c r="P1559">
        <v>7</v>
      </c>
      <c r="Q1559">
        <v>459</v>
      </c>
      <c r="R1559">
        <v>20</v>
      </c>
      <c r="S1559">
        <v>2570.4</v>
      </c>
      <c r="T1559">
        <v>312.62</v>
      </c>
      <c r="U1559">
        <v>819.73</v>
      </c>
      <c r="V1559" s="10">
        <f>(raw_data[[#This Row],[Profit]] / (raw_data[[#This Row],[Unit_Price]]* raw_data[[#This Row],[Quantity_Sold]]))</f>
        <v>0.25512916277622161</v>
      </c>
      <c r="W1559">
        <v>237</v>
      </c>
      <c r="X1559" t="s">
        <v>33</v>
      </c>
      <c r="Y1559" t="s">
        <v>79</v>
      </c>
      <c r="Z1559">
        <v>38.909999999999997</v>
      </c>
      <c r="AA1559">
        <v>4</v>
      </c>
    </row>
    <row r="1560" spans="1:27" x14ac:dyDescent="0.3">
      <c r="A1560" t="s">
        <v>4725</v>
      </c>
      <c r="B1560" s="1">
        <v>45941</v>
      </c>
      <c r="C1560" s="1" t="str">
        <f>TEXT(raw_data[[#This Row],[Order_Date]], "mmm")</f>
        <v>Oct</v>
      </c>
      <c r="D1560" s="1">
        <v>45945</v>
      </c>
      <c r="E1560" s="6">
        <f>raw_data[[#This Row],[Ship_Date]]-raw_data[[#This Row],[Order_Date]]</f>
        <v>4</v>
      </c>
      <c r="F1560" s="6" t="str">
        <f>IF(raw_data[[#This Row],[Delivery_Days]] &lt;= 5, "On Time", "Late")</f>
        <v>On Time</v>
      </c>
      <c r="G1560" t="s">
        <v>4726</v>
      </c>
      <c r="H1560" t="s">
        <v>4727</v>
      </c>
      <c r="I1560" t="s">
        <v>62</v>
      </c>
      <c r="J1560" t="s">
        <v>98</v>
      </c>
      <c r="K1560" t="s">
        <v>40</v>
      </c>
      <c r="L1560" t="s">
        <v>69</v>
      </c>
      <c r="M1560" t="s">
        <v>42</v>
      </c>
      <c r="N1560" t="s">
        <v>49</v>
      </c>
      <c r="O1560" t="s">
        <v>43</v>
      </c>
      <c r="P1560">
        <v>1</v>
      </c>
      <c r="Q1560">
        <v>1948.68</v>
      </c>
      <c r="R1560">
        <v>20</v>
      </c>
      <c r="S1560">
        <v>1558.94</v>
      </c>
      <c r="T1560">
        <v>1357.37</v>
      </c>
      <c r="U1560">
        <v>473.05</v>
      </c>
      <c r="V1560" s="10">
        <f>(raw_data[[#This Row],[Profit]] / (raw_data[[#This Row],[Unit_Price]]* raw_data[[#This Row],[Quantity_Sold]]))</f>
        <v>0.24275406942135189</v>
      </c>
      <c r="W1560">
        <v>299</v>
      </c>
      <c r="X1560" t="s">
        <v>33</v>
      </c>
      <c r="Y1560" t="s">
        <v>34</v>
      </c>
      <c r="Z1560">
        <v>34.6</v>
      </c>
      <c r="AA1560">
        <v>4</v>
      </c>
    </row>
    <row r="1561" spans="1:27" x14ac:dyDescent="0.3">
      <c r="A1561" t="s">
        <v>4728</v>
      </c>
      <c r="B1561" s="1">
        <v>45708</v>
      </c>
      <c r="C1561" s="1" t="str">
        <f>TEXT(raw_data[[#This Row],[Order_Date]], "mmm")</f>
        <v>Feb</v>
      </c>
      <c r="D1561" s="1">
        <v>45710</v>
      </c>
      <c r="E1561" s="6">
        <f>raw_data[[#This Row],[Ship_Date]]-raw_data[[#This Row],[Order_Date]]</f>
        <v>2</v>
      </c>
      <c r="F1561" s="6" t="str">
        <f>IF(raw_data[[#This Row],[Delivery_Days]] &lt;= 5, "On Time", "Late")</f>
        <v>On Time</v>
      </c>
      <c r="G1561" t="s">
        <v>4729</v>
      </c>
      <c r="H1561" t="s">
        <v>4730</v>
      </c>
      <c r="I1561" t="s">
        <v>62</v>
      </c>
      <c r="J1561" t="s">
        <v>39</v>
      </c>
      <c r="K1561" t="s">
        <v>40</v>
      </c>
      <c r="L1561" t="s">
        <v>41</v>
      </c>
      <c r="M1561" t="s">
        <v>64</v>
      </c>
      <c r="N1561" t="s">
        <v>49</v>
      </c>
      <c r="O1561" t="s">
        <v>43</v>
      </c>
      <c r="P1561">
        <v>3</v>
      </c>
      <c r="Q1561">
        <v>539.4</v>
      </c>
      <c r="R1561">
        <v>0</v>
      </c>
      <c r="S1561">
        <v>1618.2</v>
      </c>
      <c r="T1561">
        <v>453.33</v>
      </c>
      <c r="U1561">
        <v>258.20999999999998</v>
      </c>
      <c r="V1561" s="10">
        <f>(raw_data[[#This Row],[Profit]] / (raw_data[[#This Row],[Unit_Price]]* raw_data[[#This Row],[Quantity_Sold]]))</f>
        <v>0.15956618464961067</v>
      </c>
      <c r="W1561">
        <v>266</v>
      </c>
      <c r="X1561" t="s">
        <v>51</v>
      </c>
      <c r="Y1561" t="s">
        <v>52</v>
      </c>
      <c r="Z1561">
        <v>42.87</v>
      </c>
      <c r="AA1561">
        <v>1</v>
      </c>
    </row>
    <row r="1562" spans="1:27" x14ac:dyDescent="0.3">
      <c r="A1562" t="s">
        <v>4731</v>
      </c>
      <c r="B1562" s="1">
        <v>45704</v>
      </c>
      <c r="C1562" s="1" t="str">
        <f>TEXT(raw_data[[#This Row],[Order_Date]], "mmm")</f>
        <v>Feb</v>
      </c>
      <c r="D1562" s="1">
        <v>45712</v>
      </c>
      <c r="E1562" s="6">
        <f>raw_data[[#This Row],[Ship_Date]]-raw_data[[#This Row],[Order_Date]]</f>
        <v>8</v>
      </c>
      <c r="F1562" s="6" t="str">
        <f>IF(raw_data[[#This Row],[Delivery_Days]] &lt;= 5, "On Time", "Late")</f>
        <v>Late</v>
      </c>
      <c r="G1562" t="s">
        <v>4732</v>
      </c>
      <c r="H1562" t="s">
        <v>4733</v>
      </c>
      <c r="I1562" t="s">
        <v>47</v>
      </c>
      <c r="J1562" t="s">
        <v>98</v>
      </c>
      <c r="K1562" t="s">
        <v>40</v>
      </c>
      <c r="L1562" t="s">
        <v>41</v>
      </c>
      <c r="M1562" t="s">
        <v>30</v>
      </c>
      <c r="N1562" t="s">
        <v>31</v>
      </c>
      <c r="O1562" t="s">
        <v>43</v>
      </c>
      <c r="P1562">
        <v>4</v>
      </c>
      <c r="Q1562">
        <v>349.45</v>
      </c>
      <c r="R1562">
        <v>0</v>
      </c>
      <c r="S1562">
        <v>1397.8</v>
      </c>
      <c r="T1562">
        <v>268.75</v>
      </c>
      <c r="U1562">
        <v>322.8</v>
      </c>
      <c r="V1562" s="10">
        <f>(raw_data[[#This Row],[Profit]] / (raw_data[[#This Row],[Unit_Price]]* raw_data[[#This Row],[Quantity_Sold]]))</f>
        <v>0.23093432536843614</v>
      </c>
      <c r="W1562">
        <v>272</v>
      </c>
      <c r="X1562" t="s">
        <v>51</v>
      </c>
      <c r="Y1562" t="s">
        <v>79</v>
      </c>
      <c r="Z1562">
        <v>21.32</v>
      </c>
      <c r="AA1562">
        <v>3</v>
      </c>
    </row>
    <row r="1563" spans="1:27" x14ac:dyDescent="0.3">
      <c r="A1563" t="s">
        <v>4734</v>
      </c>
      <c r="B1563" s="1">
        <v>45794</v>
      </c>
      <c r="C1563" s="1" t="str">
        <f>TEXT(raw_data[[#This Row],[Order_Date]], "mmm")</f>
        <v>May</v>
      </c>
      <c r="D1563" s="1">
        <v>45803</v>
      </c>
      <c r="E1563" s="6">
        <f>raw_data[[#This Row],[Ship_Date]]-raw_data[[#This Row],[Order_Date]]</f>
        <v>9</v>
      </c>
      <c r="F1563" s="6" t="str">
        <f>IF(raw_data[[#This Row],[Delivery_Days]] &lt;= 5, "On Time", "Late")</f>
        <v>Late</v>
      </c>
      <c r="G1563" t="s">
        <v>4735</v>
      </c>
      <c r="H1563" t="s">
        <v>4736</v>
      </c>
      <c r="I1563" t="s">
        <v>38</v>
      </c>
      <c r="J1563" t="s">
        <v>27</v>
      </c>
      <c r="K1563" t="s">
        <v>28</v>
      </c>
      <c r="L1563" t="s">
        <v>69</v>
      </c>
      <c r="M1563" t="s">
        <v>70</v>
      </c>
      <c r="N1563" t="s">
        <v>49</v>
      </c>
      <c r="O1563" t="s">
        <v>32</v>
      </c>
      <c r="P1563">
        <v>7</v>
      </c>
      <c r="Q1563">
        <v>1051.3</v>
      </c>
      <c r="R1563">
        <v>10</v>
      </c>
      <c r="S1563">
        <v>6623.19</v>
      </c>
      <c r="T1563">
        <v>944.1</v>
      </c>
      <c r="U1563">
        <v>675.36</v>
      </c>
      <c r="V1563" s="10">
        <f>(raw_data[[#This Row],[Profit]] / (raw_data[[#This Row],[Unit_Price]]* raw_data[[#This Row],[Quantity_Sold]]))</f>
        <v>9.1772091695995442E-2</v>
      </c>
      <c r="W1563">
        <v>256</v>
      </c>
      <c r="X1563" t="s">
        <v>33</v>
      </c>
      <c r="Y1563" t="s">
        <v>52</v>
      </c>
      <c r="Z1563">
        <v>19.399999999999999</v>
      </c>
      <c r="AA1563">
        <v>5</v>
      </c>
    </row>
    <row r="1564" spans="1:27" x14ac:dyDescent="0.3">
      <c r="A1564" t="s">
        <v>4737</v>
      </c>
      <c r="B1564" s="1">
        <v>45594</v>
      </c>
      <c r="C1564" s="1" t="str">
        <f>TEXT(raw_data[[#This Row],[Order_Date]], "mmm")</f>
        <v>Oct</v>
      </c>
      <c r="D1564" s="1">
        <v>45598</v>
      </c>
      <c r="E1564" s="6">
        <f>raw_data[[#This Row],[Ship_Date]]-raw_data[[#This Row],[Order_Date]]</f>
        <v>4</v>
      </c>
      <c r="F1564" s="6" t="str">
        <f>IF(raw_data[[#This Row],[Delivery_Days]] &lt;= 5, "On Time", "Late")</f>
        <v>On Time</v>
      </c>
      <c r="G1564" t="s">
        <v>4738</v>
      </c>
      <c r="H1564" t="s">
        <v>4739</v>
      </c>
      <c r="I1564" t="s">
        <v>38</v>
      </c>
      <c r="J1564" t="s">
        <v>68</v>
      </c>
      <c r="K1564" t="s">
        <v>57</v>
      </c>
      <c r="L1564" t="s">
        <v>69</v>
      </c>
      <c r="M1564" t="s">
        <v>70</v>
      </c>
      <c r="N1564" t="s">
        <v>31</v>
      </c>
      <c r="O1564" t="s">
        <v>32</v>
      </c>
      <c r="P1564">
        <v>3</v>
      </c>
      <c r="Q1564">
        <v>1162.58</v>
      </c>
      <c r="R1564">
        <v>5</v>
      </c>
      <c r="S1564">
        <v>3313.35</v>
      </c>
      <c r="T1564">
        <v>923.1</v>
      </c>
      <c r="U1564">
        <v>682.52</v>
      </c>
      <c r="V1564" s="10">
        <f>(raw_data[[#This Row],[Profit]] / (raw_data[[#This Row],[Unit_Price]]* raw_data[[#This Row],[Quantity_Sold]]))</f>
        <v>0.19569119257742837</v>
      </c>
      <c r="W1564">
        <v>377</v>
      </c>
      <c r="X1564" t="s">
        <v>51</v>
      </c>
      <c r="Y1564" t="s">
        <v>52</v>
      </c>
      <c r="Z1564">
        <v>29.69</v>
      </c>
      <c r="AA1564">
        <v>5</v>
      </c>
    </row>
    <row r="1565" spans="1:27" x14ac:dyDescent="0.3">
      <c r="A1565" t="s">
        <v>4740</v>
      </c>
      <c r="B1565" s="1">
        <v>45547</v>
      </c>
      <c r="C1565" s="1" t="str">
        <f>TEXT(raw_data[[#This Row],[Order_Date]], "mmm")</f>
        <v>Sep</v>
      </c>
      <c r="D1565" s="1">
        <v>45551</v>
      </c>
      <c r="E1565" s="6">
        <f>raw_data[[#This Row],[Ship_Date]]-raw_data[[#This Row],[Order_Date]]</f>
        <v>4</v>
      </c>
      <c r="F1565" s="6" t="str">
        <f>IF(raw_data[[#This Row],[Delivery_Days]] &lt;= 5, "On Time", "Late")</f>
        <v>On Time</v>
      </c>
      <c r="G1565" t="s">
        <v>4741</v>
      </c>
      <c r="H1565" t="s">
        <v>4742</v>
      </c>
      <c r="I1565" t="s">
        <v>26</v>
      </c>
      <c r="J1565" t="s">
        <v>63</v>
      </c>
      <c r="K1565" t="s">
        <v>28</v>
      </c>
      <c r="L1565" t="s">
        <v>41</v>
      </c>
      <c r="M1565" t="s">
        <v>150</v>
      </c>
      <c r="N1565" t="s">
        <v>31</v>
      </c>
      <c r="O1565" t="s">
        <v>71</v>
      </c>
      <c r="P1565">
        <v>8</v>
      </c>
      <c r="Q1565">
        <v>868.98</v>
      </c>
      <c r="R1565">
        <v>10</v>
      </c>
      <c r="S1565">
        <v>6256.66</v>
      </c>
      <c r="T1565">
        <v>763.34</v>
      </c>
      <c r="U1565">
        <v>760.61</v>
      </c>
      <c r="V1565" s="10">
        <f>(raw_data[[#This Row],[Profit]] / (raw_data[[#This Row],[Unit_Price]]* raw_data[[#This Row],[Quantity_Sold]]))</f>
        <v>0.10941132131924786</v>
      </c>
      <c r="W1565">
        <v>358</v>
      </c>
      <c r="X1565" t="s">
        <v>33</v>
      </c>
      <c r="Y1565" t="s">
        <v>79</v>
      </c>
      <c r="Z1565">
        <v>23.13</v>
      </c>
      <c r="AA1565">
        <v>5</v>
      </c>
    </row>
    <row r="1566" spans="1:27" x14ac:dyDescent="0.3">
      <c r="A1566" t="s">
        <v>4743</v>
      </c>
      <c r="B1566" s="1">
        <v>45445</v>
      </c>
      <c r="C1566" s="1" t="str">
        <f>TEXT(raw_data[[#This Row],[Order_Date]], "mmm")</f>
        <v>Jun</v>
      </c>
      <c r="D1566" s="1">
        <v>45454</v>
      </c>
      <c r="E1566" s="6">
        <f>raw_data[[#This Row],[Ship_Date]]-raw_data[[#This Row],[Order_Date]]</f>
        <v>9</v>
      </c>
      <c r="F1566" s="6" t="str">
        <f>IF(raw_data[[#This Row],[Delivery_Days]] &lt;= 5, "On Time", "Late")</f>
        <v>Late</v>
      </c>
      <c r="G1566" t="s">
        <v>4744</v>
      </c>
      <c r="H1566" t="s">
        <v>4745</v>
      </c>
      <c r="I1566" t="s">
        <v>38</v>
      </c>
      <c r="J1566" t="s">
        <v>56</v>
      </c>
      <c r="K1566" t="s">
        <v>57</v>
      </c>
      <c r="L1566" t="s">
        <v>29</v>
      </c>
      <c r="M1566" t="s">
        <v>117</v>
      </c>
      <c r="N1566" t="s">
        <v>31</v>
      </c>
      <c r="O1566" t="s">
        <v>71</v>
      </c>
      <c r="P1566">
        <v>9</v>
      </c>
      <c r="Q1566">
        <v>229.93</v>
      </c>
      <c r="R1566">
        <v>0</v>
      </c>
      <c r="S1566">
        <v>2069.37</v>
      </c>
      <c r="T1566">
        <v>170.29</v>
      </c>
      <c r="U1566">
        <v>536.76</v>
      </c>
      <c r="V1566" s="10">
        <f>(raw_data[[#This Row],[Profit]] / (raw_data[[#This Row],[Unit_Price]]* raw_data[[#This Row],[Quantity_Sold]]))</f>
        <v>0.25938329056669424</v>
      </c>
      <c r="W1566">
        <v>453</v>
      </c>
      <c r="X1566" t="s">
        <v>51</v>
      </c>
      <c r="Y1566" t="s">
        <v>79</v>
      </c>
      <c r="Z1566">
        <v>41.98</v>
      </c>
      <c r="AA1566">
        <v>5</v>
      </c>
    </row>
    <row r="1567" spans="1:27" x14ac:dyDescent="0.3">
      <c r="A1567" t="s">
        <v>4746</v>
      </c>
      <c r="B1567" s="1">
        <v>45357</v>
      </c>
      <c r="C1567" s="1" t="str">
        <f>TEXT(raw_data[[#This Row],[Order_Date]], "mmm")</f>
        <v>Mar</v>
      </c>
      <c r="D1567" s="1">
        <v>45361</v>
      </c>
      <c r="E1567" s="6">
        <f>raw_data[[#This Row],[Ship_Date]]-raw_data[[#This Row],[Order_Date]]</f>
        <v>4</v>
      </c>
      <c r="F1567" s="6" t="str">
        <f>IF(raw_data[[#This Row],[Delivery_Days]] &lt;= 5, "On Time", "Late")</f>
        <v>On Time</v>
      </c>
      <c r="G1567" t="s">
        <v>4747</v>
      </c>
      <c r="H1567" t="s">
        <v>4748</v>
      </c>
      <c r="I1567" t="s">
        <v>38</v>
      </c>
      <c r="J1567" t="s">
        <v>63</v>
      </c>
      <c r="K1567" t="s">
        <v>28</v>
      </c>
      <c r="L1567" t="s">
        <v>75</v>
      </c>
      <c r="M1567" t="s">
        <v>64</v>
      </c>
      <c r="N1567" t="s">
        <v>31</v>
      </c>
      <c r="O1567" t="s">
        <v>71</v>
      </c>
      <c r="P1567">
        <v>1</v>
      </c>
      <c r="Q1567">
        <v>1120.08</v>
      </c>
      <c r="R1567">
        <v>15</v>
      </c>
      <c r="S1567">
        <v>952.07</v>
      </c>
      <c r="T1567">
        <v>983.83</v>
      </c>
      <c r="U1567">
        <v>115.81</v>
      </c>
      <c r="V1567" s="10">
        <f>(raw_data[[#This Row],[Profit]] / (raw_data[[#This Row],[Unit_Price]]* raw_data[[#This Row],[Quantity_Sold]]))</f>
        <v>0.10339440039997144</v>
      </c>
      <c r="W1567">
        <v>112</v>
      </c>
      <c r="X1567" t="s">
        <v>51</v>
      </c>
      <c r="Y1567" t="s">
        <v>34</v>
      </c>
      <c r="Z1567">
        <v>25.26</v>
      </c>
      <c r="AA1567">
        <v>5</v>
      </c>
    </row>
    <row r="1568" spans="1:27" x14ac:dyDescent="0.3">
      <c r="A1568" t="s">
        <v>4749</v>
      </c>
      <c r="B1568" s="1">
        <v>45785</v>
      </c>
      <c r="C1568" s="1" t="str">
        <f>TEXT(raw_data[[#This Row],[Order_Date]], "mmm")</f>
        <v>May</v>
      </c>
      <c r="D1568" s="1">
        <v>45792</v>
      </c>
      <c r="E1568" s="6">
        <f>raw_data[[#This Row],[Ship_Date]]-raw_data[[#This Row],[Order_Date]]</f>
        <v>7</v>
      </c>
      <c r="F1568" s="6" t="str">
        <f>IF(raw_data[[#This Row],[Delivery_Days]] &lt;= 5, "On Time", "Late")</f>
        <v>Late</v>
      </c>
      <c r="G1568" t="s">
        <v>4750</v>
      </c>
      <c r="H1568" t="s">
        <v>4751</v>
      </c>
      <c r="I1568" t="s">
        <v>62</v>
      </c>
      <c r="J1568" t="s">
        <v>39</v>
      </c>
      <c r="K1568" t="s">
        <v>40</v>
      </c>
      <c r="L1568" t="s">
        <v>41</v>
      </c>
      <c r="M1568" t="s">
        <v>127</v>
      </c>
      <c r="N1568" t="s">
        <v>31</v>
      </c>
      <c r="O1568" t="s">
        <v>83</v>
      </c>
      <c r="P1568">
        <v>10</v>
      </c>
      <c r="Q1568">
        <v>494.6</v>
      </c>
      <c r="R1568">
        <v>0</v>
      </c>
      <c r="S1568">
        <v>4946</v>
      </c>
      <c r="T1568">
        <v>302.08999999999997</v>
      </c>
      <c r="U1568">
        <v>1925.1</v>
      </c>
      <c r="V1568" s="10">
        <f>(raw_data[[#This Row],[Profit]] / (raw_data[[#This Row],[Unit_Price]]* raw_data[[#This Row],[Quantity_Sold]]))</f>
        <v>0.38922361504245856</v>
      </c>
      <c r="W1568">
        <v>321</v>
      </c>
      <c r="X1568" t="s">
        <v>51</v>
      </c>
      <c r="Y1568" t="s">
        <v>34</v>
      </c>
      <c r="Z1568">
        <v>35.200000000000003</v>
      </c>
      <c r="AA1568">
        <v>5</v>
      </c>
    </row>
    <row r="1569" spans="1:27" x14ac:dyDescent="0.3">
      <c r="A1569" t="s">
        <v>4752</v>
      </c>
      <c r="B1569" s="1">
        <v>45635</v>
      </c>
      <c r="C1569" s="1" t="str">
        <f>TEXT(raw_data[[#This Row],[Order_Date]], "mmm")</f>
        <v>Dec</v>
      </c>
      <c r="D1569" s="1">
        <v>45643</v>
      </c>
      <c r="E1569" s="6">
        <f>raw_data[[#This Row],[Ship_Date]]-raw_data[[#This Row],[Order_Date]]</f>
        <v>8</v>
      </c>
      <c r="F1569" s="6" t="str">
        <f>IF(raw_data[[#This Row],[Delivery_Days]] &lt;= 5, "On Time", "Late")</f>
        <v>Late</v>
      </c>
      <c r="G1569" t="s">
        <v>4753</v>
      </c>
      <c r="H1569" t="s">
        <v>4754</v>
      </c>
      <c r="I1569" t="s">
        <v>47</v>
      </c>
      <c r="J1569" t="s">
        <v>63</v>
      </c>
      <c r="K1569" t="s">
        <v>28</v>
      </c>
      <c r="L1569" t="s">
        <v>75</v>
      </c>
      <c r="M1569" t="s">
        <v>150</v>
      </c>
      <c r="N1569" t="s">
        <v>31</v>
      </c>
      <c r="O1569" t="s">
        <v>43</v>
      </c>
      <c r="P1569">
        <v>5</v>
      </c>
      <c r="Q1569">
        <v>1182.8</v>
      </c>
      <c r="R1569">
        <v>0</v>
      </c>
      <c r="S1569">
        <v>5914</v>
      </c>
      <c r="T1569">
        <v>932.21</v>
      </c>
      <c r="U1569">
        <v>1252.95</v>
      </c>
      <c r="V1569" s="10">
        <f>(raw_data[[#This Row],[Profit]] / (raw_data[[#This Row],[Unit_Price]]* raw_data[[#This Row],[Quantity_Sold]]))</f>
        <v>0.2118616841393304</v>
      </c>
      <c r="W1569">
        <v>160</v>
      </c>
      <c r="X1569" t="s">
        <v>33</v>
      </c>
      <c r="Y1569" t="s">
        <v>52</v>
      </c>
      <c r="Z1569">
        <v>28.62</v>
      </c>
      <c r="AA1569">
        <v>5</v>
      </c>
    </row>
    <row r="1570" spans="1:27" x14ac:dyDescent="0.3">
      <c r="A1570" t="s">
        <v>4755</v>
      </c>
      <c r="B1570" s="1">
        <v>45696</v>
      </c>
      <c r="C1570" s="1" t="str">
        <f>TEXT(raw_data[[#This Row],[Order_Date]], "mmm")</f>
        <v>Feb</v>
      </c>
      <c r="D1570" s="1">
        <v>45702</v>
      </c>
      <c r="E1570" s="6">
        <f>raw_data[[#This Row],[Ship_Date]]-raw_data[[#This Row],[Order_Date]]</f>
        <v>6</v>
      </c>
      <c r="F1570" s="6" t="str">
        <f>IF(raw_data[[#This Row],[Delivery_Days]] &lt;= 5, "On Time", "Late")</f>
        <v>Late</v>
      </c>
      <c r="G1570" t="s">
        <v>4756</v>
      </c>
      <c r="H1570" t="s">
        <v>4757</v>
      </c>
      <c r="I1570" t="s">
        <v>47</v>
      </c>
      <c r="J1570" t="s">
        <v>39</v>
      </c>
      <c r="K1570" t="s">
        <v>40</v>
      </c>
      <c r="L1570" t="s">
        <v>75</v>
      </c>
      <c r="M1570" t="s">
        <v>137</v>
      </c>
      <c r="N1570" t="s">
        <v>49</v>
      </c>
      <c r="O1570" t="s">
        <v>83</v>
      </c>
      <c r="P1570">
        <v>2</v>
      </c>
      <c r="Q1570">
        <v>952.4</v>
      </c>
      <c r="R1570">
        <v>10</v>
      </c>
      <c r="S1570">
        <v>1714.32</v>
      </c>
      <c r="T1570">
        <v>738.07</v>
      </c>
      <c r="U1570">
        <v>385.79</v>
      </c>
      <c r="V1570" s="10">
        <f>(raw_data[[#This Row],[Profit]] / (raw_data[[#This Row],[Unit_Price]]* raw_data[[#This Row],[Quantity_Sold]]))</f>
        <v>0.20253569928601431</v>
      </c>
      <c r="W1570">
        <v>297</v>
      </c>
      <c r="X1570" t="s">
        <v>51</v>
      </c>
      <c r="Y1570" t="s">
        <v>79</v>
      </c>
      <c r="Z1570">
        <v>27.95</v>
      </c>
      <c r="AA1570">
        <v>5</v>
      </c>
    </row>
    <row r="1571" spans="1:27" x14ac:dyDescent="0.3">
      <c r="A1571" t="s">
        <v>4758</v>
      </c>
      <c r="B1571" s="1">
        <v>45253</v>
      </c>
      <c r="C1571" s="1" t="str">
        <f>TEXT(raw_data[[#This Row],[Order_Date]], "mmm")</f>
        <v>Nov</v>
      </c>
      <c r="D1571" s="1">
        <v>45262</v>
      </c>
      <c r="E1571" s="6">
        <f>raw_data[[#This Row],[Ship_Date]]-raw_data[[#This Row],[Order_Date]]</f>
        <v>9</v>
      </c>
      <c r="F1571" s="6" t="str">
        <f>IF(raw_data[[#This Row],[Delivery_Days]] &lt;= 5, "On Time", "Late")</f>
        <v>Late</v>
      </c>
      <c r="G1571" t="s">
        <v>4759</v>
      </c>
      <c r="H1571" t="s">
        <v>4760</v>
      </c>
      <c r="I1571" t="s">
        <v>47</v>
      </c>
      <c r="J1571" t="s">
        <v>68</v>
      </c>
      <c r="K1571" t="s">
        <v>57</v>
      </c>
      <c r="L1571" t="s">
        <v>41</v>
      </c>
      <c r="M1571" t="s">
        <v>48</v>
      </c>
      <c r="N1571" t="s">
        <v>31</v>
      </c>
      <c r="O1571" t="s">
        <v>71</v>
      </c>
      <c r="P1571">
        <v>4</v>
      </c>
      <c r="Q1571">
        <v>1662.21</v>
      </c>
      <c r="R1571">
        <v>20</v>
      </c>
      <c r="S1571">
        <v>5319.07</v>
      </c>
      <c r="T1571">
        <v>1128.76</v>
      </c>
      <c r="U1571">
        <v>1707.04</v>
      </c>
      <c r="V1571" s="10">
        <f>(raw_data[[#This Row],[Profit]] / (raw_data[[#This Row],[Unit_Price]]* raw_data[[#This Row],[Quantity_Sold]]))</f>
        <v>0.25674252952394705</v>
      </c>
      <c r="W1571">
        <v>268</v>
      </c>
      <c r="X1571" t="s">
        <v>33</v>
      </c>
      <c r="Y1571" t="s">
        <v>34</v>
      </c>
      <c r="Z1571">
        <v>48.18</v>
      </c>
      <c r="AA1571">
        <v>4</v>
      </c>
    </row>
    <row r="1572" spans="1:27" x14ac:dyDescent="0.3">
      <c r="A1572" t="s">
        <v>4761</v>
      </c>
      <c r="B1572" s="1">
        <v>45321</v>
      </c>
      <c r="C1572" s="1" t="str">
        <f>TEXT(raw_data[[#This Row],[Order_Date]], "mmm")</f>
        <v>Jan</v>
      </c>
      <c r="D1572" s="1">
        <v>45331</v>
      </c>
      <c r="E1572" s="6">
        <f>raw_data[[#This Row],[Ship_Date]]-raw_data[[#This Row],[Order_Date]]</f>
        <v>10</v>
      </c>
      <c r="F1572" s="6" t="str">
        <f>IF(raw_data[[#This Row],[Delivery_Days]] &lt;= 5, "On Time", "Late")</f>
        <v>Late</v>
      </c>
      <c r="G1572" t="s">
        <v>4762</v>
      </c>
      <c r="H1572" t="s">
        <v>4763</v>
      </c>
      <c r="I1572" t="s">
        <v>26</v>
      </c>
      <c r="J1572" t="s">
        <v>68</v>
      </c>
      <c r="K1572" t="s">
        <v>57</v>
      </c>
      <c r="L1572" t="s">
        <v>29</v>
      </c>
      <c r="M1572" t="s">
        <v>127</v>
      </c>
      <c r="N1572" t="s">
        <v>31</v>
      </c>
      <c r="O1572" t="s">
        <v>32</v>
      </c>
      <c r="P1572">
        <v>7</v>
      </c>
      <c r="Q1572">
        <v>513.70000000000005</v>
      </c>
      <c r="R1572">
        <v>0</v>
      </c>
      <c r="S1572">
        <v>3595.9</v>
      </c>
      <c r="T1572">
        <v>336.02</v>
      </c>
      <c r="U1572">
        <v>1243.76</v>
      </c>
      <c r="V1572" s="10">
        <f>(raw_data[[#This Row],[Profit]] / (raw_data[[#This Row],[Unit_Price]]* raw_data[[#This Row],[Quantity_Sold]]))</f>
        <v>0.34588281097917067</v>
      </c>
      <c r="W1572">
        <v>280</v>
      </c>
      <c r="X1572" t="s">
        <v>33</v>
      </c>
      <c r="Y1572" t="s">
        <v>34</v>
      </c>
      <c r="Z1572">
        <v>46.78</v>
      </c>
      <c r="AA1572">
        <v>5</v>
      </c>
    </row>
    <row r="1573" spans="1:27" x14ac:dyDescent="0.3">
      <c r="A1573" t="s">
        <v>4764</v>
      </c>
      <c r="B1573" s="1">
        <v>45677</v>
      </c>
      <c r="C1573" s="1" t="str">
        <f>TEXT(raw_data[[#This Row],[Order_Date]], "mmm")</f>
        <v>Jan</v>
      </c>
      <c r="D1573" s="1">
        <v>45684</v>
      </c>
      <c r="E1573" s="6">
        <f>raw_data[[#This Row],[Ship_Date]]-raw_data[[#This Row],[Order_Date]]</f>
        <v>7</v>
      </c>
      <c r="F1573" s="6" t="str">
        <f>IF(raw_data[[#This Row],[Delivery_Days]] &lt;= 5, "On Time", "Late")</f>
        <v>Late</v>
      </c>
      <c r="G1573" t="s">
        <v>4765</v>
      </c>
      <c r="H1573" t="s">
        <v>4766</v>
      </c>
      <c r="I1573" t="s">
        <v>47</v>
      </c>
      <c r="J1573" t="s">
        <v>68</v>
      </c>
      <c r="K1573" t="s">
        <v>57</v>
      </c>
      <c r="L1573" t="s">
        <v>29</v>
      </c>
      <c r="M1573" t="s">
        <v>42</v>
      </c>
      <c r="N1573" t="s">
        <v>49</v>
      </c>
      <c r="O1573" t="s">
        <v>32</v>
      </c>
      <c r="P1573">
        <v>1</v>
      </c>
      <c r="Q1573">
        <v>1545.68</v>
      </c>
      <c r="R1573">
        <v>15</v>
      </c>
      <c r="S1573">
        <v>1313.83</v>
      </c>
      <c r="T1573">
        <v>930.67</v>
      </c>
      <c r="U1573">
        <v>522.76</v>
      </c>
      <c r="V1573" s="10">
        <f>(raw_data[[#This Row],[Profit]] / (raw_data[[#This Row],[Unit_Price]]* raw_data[[#This Row],[Quantity_Sold]]))</f>
        <v>0.33820713213601777</v>
      </c>
      <c r="W1573">
        <v>24</v>
      </c>
      <c r="X1573" t="s">
        <v>51</v>
      </c>
      <c r="Y1573" t="s">
        <v>52</v>
      </c>
      <c r="Z1573">
        <v>10.94</v>
      </c>
      <c r="AA1573">
        <v>4</v>
      </c>
    </row>
    <row r="1574" spans="1:27" x14ac:dyDescent="0.3">
      <c r="A1574" t="s">
        <v>4767</v>
      </c>
      <c r="B1574" s="1">
        <v>45404</v>
      </c>
      <c r="C1574" s="1" t="str">
        <f>TEXT(raw_data[[#This Row],[Order_Date]], "mmm")</f>
        <v>Apr</v>
      </c>
      <c r="D1574" s="1">
        <v>45413</v>
      </c>
      <c r="E1574" s="6">
        <f>raw_data[[#This Row],[Ship_Date]]-raw_data[[#This Row],[Order_Date]]</f>
        <v>9</v>
      </c>
      <c r="F1574" s="6" t="str">
        <f>IF(raw_data[[#This Row],[Delivery_Days]] &lt;= 5, "On Time", "Late")</f>
        <v>Late</v>
      </c>
      <c r="G1574" t="s">
        <v>4768</v>
      </c>
      <c r="H1574" t="s">
        <v>4769</v>
      </c>
      <c r="I1574" t="s">
        <v>47</v>
      </c>
      <c r="J1574" t="s">
        <v>90</v>
      </c>
      <c r="K1574" t="s">
        <v>40</v>
      </c>
      <c r="L1574" t="s">
        <v>41</v>
      </c>
      <c r="M1574" t="s">
        <v>48</v>
      </c>
      <c r="N1574" t="s">
        <v>31</v>
      </c>
      <c r="O1574" t="s">
        <v>83</v>
      </c>
      <c r="P1574">
        <v>4</v>
      </c>
      <c r="Q1574">
        <v>1128.8900000000001</v>
      </c>
      <c r="R1574">
        <v>5</v>
      </c>
      <c r="S1574">
        <v>4289.78</v>
      </c>
      <c r="T1574">
        <v>770.43</v>
      </c>
      <c r="U1574">
        <v>1362.15</v>
      </c>
      <c r="V1574" s="10">
        <f>(raw_data[[#This Row],[Profit]] / (raw_data[[#This Row],[Unit_Price]]* raw_data[[#This Row],[Quantity_Sold]]))</f>
        <v>0.30165693734553412</v>
      </c>
      <c r="W1574">
        <v>461</v>
      </c>
      <c r="X1574" t="s">
        <v>51</v>
      </c>
      <c r="Y1574" t="s">
        <v>34</v>
      </c>
      <c r="Z1574">
        <v>15.92</v>
      </c>
      <c r="AA1574">
        <v>3</v>
      </c>
    </row>
    <row r="1575" spans="1:27" x14ac:dyDescent="0.3">
      <c r="A1575" t="s">
        <v>4770</v>
      </c>
      <c r="B1575" s="1">
        <v>45430</v>
      </c>
      <c r="C1575" s="1" t="str">
        <f>TEXT(raw_data[[#This Row],[Order_Date]], "mmm")</f>
        <v>May</v>
      </c>
      <c r="D1575" s="1">
        <v>45439</v>
      </c>
      <c r="E1575" s="6">
        <f>raw_data[[#This Row],[Ship_Date]]-raw_data[[#This Row],[Order_Date]]</f>
        <v>9</v>
      </c>
      <c r="F1575" s="6" t="str">
        <f>IF(raw_data[[#This Row],[Delivery_Days]] &lt;= 5, "On Time", "Late")</f>
        <v>Late</v>
      </c>
      <c r="G1575" t="s">
        <v>4771</v>
      </c>
      <c r="H1575" t="s">
        <v>4772</v>
      </c>
      <c r="I1575" t="s">
        <v>38</v>
      </c>
      <c r="J1575" t="s">
        <v>39</v>
      </c>
      <c r="K1575" t="s">
        <v>40</v>
      </c>
      <c r="L1575" t="s">
        <v>75</v>
      </c>
      <c r="M1575" t="s">
        <v>150</v>
      </c>
      <c r="N1575" t="s">
        <v>49</v>
      </c>
      <c r="O1575" t="s">
        <v>43</v>
      </c>
      <c r="P1575">
        <v>9</v>
      </c>
      <c r="Q1575">
        <v>689.41</v>
      </c>
      <c r="R1575">
        <v>20</v>
      </c>
      <c r="S1575">
        <v>4963.75</v>
      </c>
      <c r="T1575">
        <v>499.22</v>
      </c>
      <c r="U1575">
        <v>1369.37</v>
      </c>
      <c r="V1575" s="10">
        <f>(raw_data[[#This Row],[Profit]] / (raw_data[[#This Row],[Unit_Price]]* raw_data[[#This Row],[Quantity_Sold]]))</f>
        <v>0.22069918078098985</v>
      </c>
      <c r="W1575">
        <v>181</v>
      </c>
      <c r="X1575" t="s">
        <v>51</v>
      </c>
      <c r="Y1575" t="s">
        <v>34</v>
      </c>
      <c r="Z1575">
        <v>41.02</v>
      </c>
      <c r="AA1575">
        <v>4</v>
      </c>
    </row>
    <row r="1576" spans="1:27" x14ac:dyDescent="0.3">
      <c r="A1576" t="s">
        <v>4773</v>
      </c>
      <c r="B1576" s="1">
        <v>45429</v>
      </c>
      <c r="C1576" s="1" t="str">
        <f>TEXT(raw_data[[#This Row],[Order_Date]], "mmm")</f>
        <v>May</v>
      </c>
      <c r="D1576" s="1">
        <v>45435</v>
      </c>
      <c r="E1576" s="6">
        <f>raw_data[[#This Row],[Ship_Date]]-raw_data[[#This Row],[Order_Date]]</f>
        <v>6</v>
      </c>
      <c r="F1576" s="6" t="str">
        <f>IF(raw_data[[#This Row],[Delivery_Days]] &lt;= 5, "On Time", "Late")</f>
        <v>Late</v>
      </c>
      <c r="G1576" t="s">
        <v>4774</v>
      </c>
      <c r="H1576" t="s">
        <v>4775</v>
      </c>
      <c r="I1576" t="s">
        <v>26</v>
      </c>
      <c r="J1576" t="s">
        <v>56</v>
      </c>
      <c r="K1576" t="s">
        <v>57</v>
      </c>
      <c r="L1576" t="s">
        <v>29</v>
      </c>
      <c r="M1576" t="s">
        <v>127</v>
      </c>
      <c r="N1576" t="s">
        <v>31</v>
      </c>
      <c r="O1576" t="s">
        <v>50</v>
      </c>
      <c r="P1576">
        <v>4</v>
      </c>
      <c r="Q1576">
        <v>1687.74</v>
      </c>
      <c r="R1576">
        <v>0</v>
      </c>
      <c r="S1576">
        <v>6750.96</v>
      </c>
      <c r="T1576">
        <v>1176.1400000000001</v>
      </c>
      <c r="U1576">
        <v>2046.4</v>
      </c>
      <c r="V1576" s="10">
        <f>(raw_data[[#This Row],[Profit]] / (raw_data[[#This Row],[Unit_Price]]* raw_data[[#This Row],[Quantity_Sold]]))</f>
        <v>0.30312725893798809</v>
      </c>
      <c r="W1576">
        <v>346</v>
      </c>
      <c r="X1576" t="s">
        <v>33</v>
      </c>
      <c r="Y1576" t="s">
        <v>79</v>
      </c>
      <c r="Z1576">
        <v>10.71</v>
      </c>
      <c r="AA1576">
        <v>1</v>
      </c>
    </row>
    <row r="1577" spans="1:27" x14ac:dyDescent="0.3">
      <c r="A1577" t="s">
        <v>4776</v>
      </c>
      <c r="B1577" s="1">
        <v>45728</v>
      </c>
      <c r="C1577" s="1" t="str">
        <f>TEXT(raw_data[[#This Row],[Order_Date]], "mmm")</f>
        <v>Mar</v>
      </c>
      <c r="D1577" s="1">
        <v>45734</v>
      </c>
      <c r="E1577" s="6">
        <f>raw_data[[#This Row],[Ship_Date]]-raw_data[[#This Row],[Order_Date]]</f>
        <v>6</v>
      </c>
      <c r="F1577" s="6" t="str">
        <f>IF(raw_data[[#This Row],[Delivery_Days]] &lt;= 5, "On Time", "Late")</f>
        <v>Late</v>
      </c>
      <c r="G1577" t="s">
        <v>4777</v>
      </c>
      <c r="H1577" t="s">
        <v>4778</v>
      </c>
      <c r="I1577" t="s">
        <v>38</v>
      </c>
      <c r="J1577" t="s">
        <v>98</v>
      </c>
      <c r="K1577" t="s">
        <v>40</v>
      </c>
      <c r="L1577" t="s">
        <v>41</v>
      </c>
      <c r="M1577" t="s">
        <v>42</v>
      </c>
      <c r="N1577" t="s">
        <v>49</v>
      </c>
      <c r="O1577" t="s">
        <v>32</v>
      </c>
      <c r="P1577">
        <v>5</v>
      </c>
      <c r="Q1577">
        <v>584</v>
      </c>
      <c r="R1577">
        <v>10</v>
      </c>
      <c r="S1577">
        <v>2628</v>
      </c>
      <c r="T1577">
        <v>358.23</v>
      </c>
      <c r="U1577">
        <v>1015.96</v>
      </c>
      <c r="V1577" s="10">
        <f>(raw_data[[#This Row],[Profit]] / (raw_data[[#This Row],[Unit_Price]]* raw_data[[#This Row],[Quantity_Sold]]))</f>
        <v>0.34793150684931506</v>
      </c>
      <c r="W1577">
        <v>159</v>
      </c>
      <c r="X1577" t="s">
        <v>33</v>
      </c>
      <c r="Y1577" t="s">
        <v>79</v>
      </c>
      <c r="Z1577">
        <v>44.95</v>
      </c>
      <c r="AA1577">
        <v>1</v>
      </c>
    </row>
    <row r="1578" spans="1:27" x14ac:dyDescent="0.3">
      <c r="A1578" t="s">
        <v>4779</v>
      </c>
      <c r="B1578" s="1">
        <v>45775</v>
      </c>
      <c r="C1578" s="1" t="str">
        <f>TEXT(raw_data[[#This Row],[Order_Date]], "mmm")</f>
        <v>Apr</v>
      </c>
      <c r="D1578" s="1">
        <v>45784</v>
      </c>
      <c r="E1578" s="6">
        <f>raw_data[[#This Row],[Ship_Date]]-raw_data[[#This Row],[Order_Date]]</f>
        <v>9</v>
      </c>
      <c r="F1578" s="6" t="str">
        <f>IF(raw_data[[#This Row],[Delivery_Days]] &lt;= 5, "On Time", "Late")</f>
        <v>Late</v>
      </c>
      <c r="G1578" t="s">
        <v>4780</v>
      </c>
      <c r="H1578" t="s">
        <v>4781</v>
      </c>
      <c r="I1578" t="s">
        <v>47</v>
      </c>
      <c r="J1578" t="s">
        <v>27</v>
      </c>
      <c r="K1578" t="s">
        <v>28</v>
      </c>
      <c r="L1578" t="s">
        <v>41</v>
      </c>
      <c r="M1578" t="s">
        <v>137</v>
      </c>
      <c r="N1578" t="s">
        <v>49</v>
      </c>
      <c r="O1578" t="s">
        <v>43</v>
      </c>
      <c r="P1578">
        <v>6</v>
      </c>
      <c r="Q1578">
        <v>1956.66</v>
      </c>
      <c r="R1578">
        <v>0</v>
      </c>
      <c r="S1578">
        <v>11739.96</v>
      </c>
      <c r="T1578">
        <v>1290.49</v>
      </c>
      <c r="U1578">
        <v>3997.02</v>
      </c>
      <c r="V1578" s="10">
        <f>(raw_data[[#This Row],[Profit]] / (raw_data[[#This Row],[Unit_Price]]* raw_data[[#This Row],[Quantity_Sold]]))</f>
        <v>0.34046282951560308</v>
      </c>
      <c r="W1578">
        <v>321</v>
      </c>
      <c r="X1578" t="s">
        <v>51</v>
      </c>
      <c r="Y1578" t="s">
        <v>52</v>
      </c>
      <c r="Z1578">
        <v>32.08</v>
      </c>
      <c r="AA1578">
        <v>1</v>
      </c>
    </row>
    <row r="1579" spans="1:27" x14ac:dyDescent="0.3">
      <c r="A1579" t="s">
        <v>4782</v>
      </c>
      <c r="B1579" s="1">
        <v>45670</v>
      </c>
      <c r="C1579" s="1" t="str">
        <f>TEXT(raw_data[[#This Row],[Order_Date]], "mmm")</f>
        <v>Jan</v>
      </c>
      <c r="D1579" s="1">
        <v>45675</v>
      </c>
      <c r="E1579" s="6">
        <f>raw_data[[#This Row],[Ship_Date]]-raw_data[[#This Row],[Order_Date]]</f>
        <v>5</v>
      </c>
      <c r="F1579" s="6" t="str">
        <f>IF(raw_data[[#This Row],[Delivery_Days]] &lt;= 5, "On Time", "Late")</f>
        <v>On Time</v>
      </c>
      <c r="G1579" t="s">
        <v>4783</v>
      </c>
      <c r="H1579" t="s">
        <v>4784</v>
      </c>
      <c r="I1579" t="s">
        <v>62</v>
      </c>
      <c r="J1579" t="s">
        <v>98</v>
      </c>
      <c r="K1579" t="s">
        <v>40</v>
      </c>
      <c r="L1579" t="s">
        <v>75</v>
      </c>
      <c r="M1579" t="s">
        <v>64</v>
      </c>
      <c r="N1579" t="s">
        <v>31</v>
      </c>
      <c r="O1579" t="s">
        <v>50</v>
      </c>
      <c r="P1579">
        <v>1</v>
      </c>
      <c r="Q1579">
        <v>920.5</v>
      </c>
      <c r="R1579">
        <v>5</v>
      </c>
      <c r="S1579">
        <v>874.47</v>
      </c>
      <c r="T1579">
        <v>616.4</v>
      </c>
      <c r="U1579">
        <v>288.89</v>
      </c>
      <c r="V1579" s="10">
        <f>(raw_data[[#This Row],[Profit]] / (raw_data[[#This Row],[Unit_Price]]* raw_data[[#This Row],[Quantity_Sold]]))</f>
        <v>0.31384030418250947</v>
      </c>
      <c r="W1579">
        <v>262</v>
      </c>
      <c r="X1579" t="s">
        <v>51</v>
      </c>
      <c r="Y1579" t="s">
        <v>79</v>
      </c>
      <c r="Z1579">
        <v>23.54</v>
      </c>
      <c r="AA1579">
        <v>4</v>
      </c>
    </row>
    <row r="1580" spans="1:27" x14ac:dyDescent="0.3">
      <c r="A1580" t="s">
        <v>4785</v>
      </c>
      <c r="B1580" s="1">
        <v>45784</v>
      </c>
      <c r="C1580" s="1" t="str">
        <f>TEXT(raw_data[[#This Row],[Order_Date]], "mmm")</f>
        <v>May</v>
      </c>
      <c r="D1580" s="1">
        <v>45785</v>
      </c>
      <c r="E1580" s="6">
        <f>raw_data[[#This Row],[Ship_Date]]-raw_data[[#This Row],[Order_Date]]</f>
        <v>1</v>
      </c>
      <c r="F1580" s="6" t="str">
        <f>IF(raw_data[[#This Row],[Delivery_Days]] &lt;= 5, "On Time", "Late")</f>
        <v>On Time</v>
      </c>
      <c r="G1580" t="s">
        <v>4786</v>
      </c>
      <c r="H1580" t="s">
        <v>4787</v>
      </c>
      <c r="I1580" t="s">
        <v>26</v>
      </c>
      <c r="J1580" t="s">
        <v>63</v>
      </c>
      <c r="K1580" t="s">
        <v>28</v>
      </c>
      <c r="L1580" t="s">
        <v>29</v>
      </c>
      <c r="M1580" t="s">
        <v>137</v>
      </c>
      <c r="N1580" t="s">
        <v>31</v>
      </c>
      <c r="O1580" t="s">
        <v>71</v>
      </c>
      <c r="P1580">
        <v>7</v>
      </c>
      <c r="Q1580">
        <v>1647.84</v>
      </c>
      <c r="R1580">
        <v>15</v>
      </c>
      <c r="S1580">
        <v>9804.65</v>
      </c>
      <c r="T1580">
        <v>1460.21</v>
      </c>
      <c r="U1580">
        <v>1116.4000000000001</v>
      </c>
      <c r="V1580" s="10">
        <f>(raw_data[[#This Row],[Profit]] / (raw_data[[#This Row],[Unit_Price]]* raw_data[[#This Row],[Quantity_Sold]]))</f>
        <v>9.6784708640228603E-2</v>
      </c>
      <c r="W1580">
        <v>480</v>
      </c>
      <c r="X1580" t="s">
        <v>33</v>
      </c>
      <c r="Y1580" t="s">
        <v>52</v>
      </c>
      <c r="Z1580">
        <v>19.37</v>
      </c>
      <c r="AA1580">
        <v>2</v>
      </c>
    </row>
    <row r="1581" spans="1:27" x14ac:dyDescent="0.3">
      <c r="A1581" t="s">
        <v>4788</v>
      </c>
      <c r="B1581" s="1">
        <v>45543</v>
      </c>
      <c r="C1581" s="1" t="str">
        <f>TEXT(raw_data[[#This Row],[Order_Date]], "mmm")</f>
        <v>Sep</v>
      </c>
      <c r="D1581" s="1">
        <v>45546</v>
      </c>
      <c r="E1581" s="6">
        <f>raw_data[[#This Row],[Ship_Date]]-raw_data[[#This Row],[Order_Date]]</f>
        <v>3</v>
      </c>
      <c r="F1581" s="6" t="str">
        <f>IF(raw_data[[#This Row],[Delivery_Days]] &lt;= 5, "On Time", "Late")</f>
        <v>On Time</v>
      </c>
      <c r="G1581" t="s">
        <v>4789</v>
      </c>
      <c r="H1581" t="s">
        <v>4790</v>
      </c>
      <c r="I1581" t="s">
        <v>38</v>
      </c>
      <c r="J1581" t="s">
        <v>98</v>
      </c>
      <c r="K1581" t="s">
        <v>40</v>
      </c>
      <c r="L1581" t="s">
        <v>41</v>
      </c>
      <c r="M1581" t="s">
        <v>70</v>
      </c>
      <c r="N1581" t="s">
        <v>31</v>
      </c>
      <c r="O1581" t="s">
        <v>71</v>
      </c>
      <c r="P1581">
        <v>8</v>
      </c>
      <c r="Q1581">
        <v>742.38</v>
      </c>
      <c r="R1581">
        <v>10</v>
      </c>
      <c r="S1581">
        <v>5345.14</v>
      </c>
      <c r="T1581">
        <v>546.32000000000005</v>
      </c>
      <c r="U1581">
        <v>1411.63</v>
      </c>
      <c r="V1581" s="10">
        <f>(raw_data[[#This Row],[Profit]] / (raw_data[[#This Row],[Unit_Price]]* raw_data[[#This Row],[Quantity_Sold]]))</f>
        <v>0.23768656213798864</v>
      </c>
      <c r="W1581">
        <v>53</v>
      </c>
      <c r="X1581" t="s">
        <v>51</v>
      </c>
      <c r="Y1581" t="s">
        <v>52</v>
      </c>
      <c r="Z1581">
        <v>39.83</v>
      </c>
      <c r="AA1581">
        <v>2</v>
      </c>
    </row>
    <row r="1582" spans="1:27" x14ac:dyDescent="0.3">
      <c r="A1582" t="s">
        <v>4791</v>
      </c>
      <c r="B1582" s="1">
        <v>45471</v>
      </c>
      <c r="C1582" s="1" t="str">
        <f>TEXT(raw_data[[#This Row],[Order_Date]], "mmm")</f>
        <v>Jun</v>
      </c>
      <c r="D1582" s="1">
        <v>45476</v>
      </c>
      <c r="E1582" s="6">
        <f>raw_data[[#This Row],[Ship_Date]]-raw_data[[#This Row],[Order_Date]]</f>
        <v>5</v>
      </c>
      <c r="F1582" s="6" t="str">
        <f>IF(raw_data[[#This Row],[Delivery_Days]] &lt;= 5, "On Time", "Late")</f>
        <v>On Time</v>
      </c>
      <c r="G1582" t="s">
        <v>4792</v>
      </c>
      <c r="H1582" t="s">
        <v>4793</v>
      </c>
      <c r="I1582" t="s">
        <v>38</v>
      </c>
      <c r="J1582" t="s">
        <v>39</v>
      </c>
      <c r="K1582" t="s">
        <v>40</v>
      </c>
      <c r="L1582" t="s">
        <v>41</v>
      </c>
      <c r="M1582" t="s">
        <v>64</v>
      </c>
      <c r="N1582" t="s">
        <v>49</v>
      </c>
      <c r="O1582" t="s">
        <v>71</v>
      </c>
      <c r="P1582">
        <v>6</v>
      </c>
      <c r="Q1582">
        <v>1668.24</v>
      </c>
      <c r="R1582">
        <v>20</v>
      </c>
      <c r="S1582">
        <v>8007.55</v>
      </c>
      <c r="T1582">
        <v>1185.26</v>
      </c>
      <c r="U1582">
        <v>2318.3000000000002</v>
      </c>
      <c r="V1582" s="10">
        <f>(raw_data[[#This Row],[Profit]] / (raw_data[[#This Row],[Unit_Price]]* raw_data[[#This Row],[Quantity_Sold]]))</f>
        <v>0.2316113588772199</v>
      </c>
      <c r="W1582">
        <v>89</v>
      </c>
      <c r="X1582" t="s">
        <v>51</v>
      </c>
      <c r="Y1582" t="s">
        <v>34</v>
      </c>
      <c r="Z1582">
        <v>21.92</v>
      </c>
      <c r="AA1582">
        <v>3</v>
      </c>
    </row>
    <row r="1583" spans="1:27" x14ac:dyDescent="0.3">
      <c r="A1583" t="s">
        <v>4794</v>
      </c>
      <c r="B1583" s="1">
        <v>45600</v>
      </c>
      <c r="C1583" s="1" t="str">
        <f>TEXT(raw_data[[#This Row],[Order_Date]], "mmm")</f>
        <v>Nov</v>
      </c>
      <c r="D1583" s="1">
        <v>45601</v>
      </c>
      <c r="E1583" s="6">
        <f>raw_data[[#This Row],[Ship_Date]]-raw_data[[#This Row],[Order_Date]]</f>
        <v>1</v>
      </c>
      <c r="F1583" s="6" t="str">
        <f>IF(raw_data[[#This Row],[Delivery_Days]] &lt;= 5, "On Time", "Late")</f>
        <v>On Time</v>
      </c>
      <c r="G1583" t="s">
        <v>4795</v>
      </c>
      <c r="H1583" t="s">
        <v>4796</v>
      </c>
      <c r="I1583" t="s">
        <v>47</v>
      </c>
      <c r="J1583" t="s">
        <v>27</v>
      </c>
      <c r="K1583" t="s">
        <v>28</v>
      </c>
      <c r="L1583" t="s">
        <v>69</v>
      </c>
      <c r="M1583" t="s">
        <v>30</v>
      </c>
      <c r="N1583" t="s">
        <v>49</v>
      </c>
      <c r="O1583" t="s">
        <v>43</v>
      </c>
      <c r="P1583">
        <v>10</v>
      </c>
      <c r="Q1583">
        <v>1098.21</v>
      </c>
      <c r="R1583">
        <v>15</v>
      </c>
      <c r="S1583">
        <v>9334.7800000000007</v>
      </c>
      <c r="T1583">
        <v>921.54</v>
      </c>
      <c r="U1583">
        <v>1501.7</v>
      </c>
      <c r="V1583" s="10">
        <f>(raw_data[[#This Row],[Profit]] / (raw_data[[#This Row],[Unit_Price]]* raw_data[[#This Row],[Quantity_Sold]]))</f>
        <v>0.13674069622385518</v>
      </c>
      <c r="W1583">
        <v>149</v>
      </c>
      <c r="X1583" t="s">
        <v>51</v>
      </c>
      <c r="Y1583" t="s">
        <v>79</v>
      </c>
      <c r="Z1583">
        <v>36.909999999999997</v>
      </c>
      <c r="AA1583">
        <v>4</v>
      </c>
    </row>
    <row r="1584" spans="1:27" x14ac:dyDescent="0.3">
      <c r="A1584" t="s">
        <v>4797</v>
      </c>
      <c r="B1584" s="1">
        <v>45655</v>
      </c>
      <c r="C1584" s="1" t="str">
        <f>TEXT(raw_data[[#This Row],[Order_Date]], "mmm")</f>
        <v>Dec</v>
      </c>
      <c r="D1584" s="1">
        <v>45657</v>
      </c>
      <c r="E1584" s="6">
        <f>raw_data[[#This Row],[Ship_Date]]-raw_data[[#This Row],[Order_Date]]</f>
        <v>2</v>
      </c>
      <c r="F1584" s="6" t="str">
        <f>IF(raw_data[[#This Row],[Delivery_Days]] &lt;= 5, "On Time", "Late")</f>
        <v>On Time</v>
      </c>
      <c r="G1584" t="s">
        <v>4798</v>
      </c>
      <c r="H1584" t="s">
        <v>4799</v>
      </c>
      <c r="I1584" t="s">
        <v>47</v>
      </c>
      <c r="J1584" t="s">
        <v>90</v>
      </c>
      <c r="K1584" t="s">
        <v>40</v>
      </c>
      <c r="L1584" t="s">
        <v>29</v>
      </c>
      <c r="M1584" t="s">
        <v>117</v>
      </c>
      <c r="N1584" t="s">
        <v>31</v>
      </c>
      <c r="O1584" t="s">
        <v>83</v>
      </c>
      <c r="P1584">
        <v>10</v>
      </c>
      <c r="Q1584">
        <v>1498.87</v>
      </c>
      <c r="R1584">
        <v>10</v>
      </c>
      <c r="S1584">
        <v>13489.83</v>
      </c>
      <c r="T1584">
        <v>1144.28</v>
      </c>
      <c r="U1584">
        <v>3191.31</v>
      </c>
      <c r="V1584" s="10">
        <f>(raw_data[[#This Row],[Profit]] / (raw_data[[#This Row],[Unit_Price]]* raw_data[[#This Row],[Quantity_Sold]]))</f>
        <v>0.21291439551128519</v>
      </c>
      <c r="W1584">
        <v>58</v>
      </c>
      <c r="X1584" t="s">
        <v>51</v>
      </c>
      <c r="Y1584" t="s">
        <v>34</v>
      </c>
      <c r="Z1584">
        <v>24.89</v>
      </c>
      <c r="AA1584">
        <v>3</v>
      </c>
    </row>
    <row r="1585" spans="1:27" x14ac:dyDescent="0.3">
      <c r="A1585" t="s">
        <v>4800</v>
      </c>
      <c r="B1585" s="1">
        <v>45292</v>
      </c>
      <c r="C1585" s="1" t="str">
        <f>TEXT(raw_data[[#This Row],[Order_Date]], "mmm")</f>
        <v>Jan</v>
      </c>
      <c r="D1585" s="1">
        <v>45294</v>
      </c>
      <c r="E1585" s="6">
        <f>raw_data[[#This Row],[Ship_Date]]-raw_data[[#This Row],[Order_Date]]</f>
        <v>2</v>
      </c>
      <c r="F1585" s="6" t="str">
        <f>IF(raw_data[[#This Row],[Delivery_Days]] &lt;= 5, "On Time", "Late")</f>
        <v>On Time</v>
      </c>
      <c r="G1585" t="s">
        <v>4801</v>
      </c>
      <c r="H1585" t="s">
        <v>4802</v>
      </c>
      <c r="I1585" t="s">
        <v>62</v>
      </c>
      <c r="J1585" t="s">
        <v>39</v>
      </c>
      <c r="K1585" t="s">
        <v>40</v>
      </c>
      <c r="L1585" t="s">
        <v>41</v>
      </c>
      <c r="M1585" t="s">
        <v>127</v>
      </c>
      <c r="N1585" t="s">
        <v>49</v>
      </c>
      <c r="O1585" t="s">
        <v>71</v>
      </c>
      <c r="P1585">
        <v>2</v>
      </c>
      <c r="Q1585">
        <v>200</v>
      </c>
      <c r="R1585">
        <v>15</v>
      </c>
      <c r="S1585">
        <v>340</v>
      </c>
      <c r="T1585">
        <v>153.87</v>
      </c>
      <c r="U1585">
        <v>78.42</v>
      </c>
      <c r="V1585" s="10">
        <f>(raw_data[[#This Row],[Profit]] / (raw_data[[#This Row],[Unit_Price]]* raw_data[[#This Row],[Quantity_Sold]]))</f>
        <v>0.19605</v>
      </c>
      <c r="W1585">
        <v>403</v>
      </c>
      <c r="X1585" t="s">
        <v>51</v>
      </c>
      <c r="Y1585" t="s">
        <v>79</v>
      </c>
      <c r="Z1585">
        <v>35.04</v>
      </c>
      <c r="AA1585">
        <v>4</v>
      </c>
    </row>
    <row r="1586" spans="1:27" x14ac:dyDescent="0.3">
      <c r="A1586" t="s">
        <v>4803</v>
      </c>
      <c r="B1586" s="1">
        <v>45521</v>
      </c>
      <c r="C1586" s="1" t="str">
        <f>TEXT(raw_data[[#This Row],[Order_Date]], "mmm")</f>
        <v>Aug</v>
      </c>
      <c r="D1586" s="1">
        <v>45524</v>
      </c>
      <c r="E1586" s="6">
        <f>raw_data[[#This Row],[Ship_Date]]-raw_data[[#This Row],[Order_Date]]</f>
        <v>3</v>
      </c>
      <c r="F1586" s="6" t="str">
        <f>IF(raw_data[[#This Row],[Delivery_Days]] &lt;= 5, "On Time", "Late")</f>
        <v>On Time</v>
      </c>
      <c r="G1586" t="s">
        <v>4804</v>
      </c>
      <c r="H1586" t="s">
        <v>4805</v>
      </c>
      <c r="I1586" t="s">
        <v>38</v>
      </c>
      <c r="J1586" t="s">
        <v>39</v>
      </c>
      <c r="K1586" t="s">
        <v>40</v>
      </c>
      <c r="L1586" t="s">
        <v>69</v>
      </c>
      <c r="M1586" t="s">
        <v>42</v>
      </c>
      <c r="N1586" t="s">
        <v>31</v>
      </c>
      <c r="O1586" t="s">
        <v>43</v>
      </c>
      <c r="P1586">
        <v>8</v>
      </c>
      <c r="Q1586">
        <v>446.62</v>
      </c>
      <c r="R1586">
        <v>15</v>
      </c>
      <c r="S1586">
        <v>3037.02</v>
      </c>
      <c r="T1586">
        <v>306.52999999999997</v>
      </c>
      <c r="U1586">
        <v>952.61</v>
      </c>
      <c r="V1586" s="10">
        <f>(raw_data[[#This Row],[Profit]] / (raw_data[[#This Row],[Unit_Price]]* raw_data[[#This Row],[Quantity_Sold]]))</f>
        <v>0.26661647485558193</v>
      </c>
      <c r="W1586">
        <v>340</v>
      </c>
      <c r="X1586" t="s">
        <v>33</v>
      </c>
      <c r="Y1586" t="s">
        <v>34</v>
      </c>
      <c r="Z1586">
        <v>39.68</v>
      </c>
      <c r="AA1586">
        <v>1</v>
      </c>
    </row>
    <row r="1587" spans="1:27" x14ac:dyDescent="0.3">
      <c r="A1587" t="s">
        <v>4806</v>
      </c>
      <c r="B1587" s="1">
        <v>45525</v>
      </c>
      <c r="C1587" s="1" t="str">
        <f>TEXT(raw_data[[#This Row],[Order_Date]], "mmm")</f>
        <v>Aug</v>
      </c>
      <c r="D1587" s="1">
        <v>45535</v>
      </c>
      <c r="E1587" s="6">
        <f>raw_data[[#This Row],[Ship_Date]]-raw_data[[#This Row],[Order_Date]]</f>
        <v>10</v>
      </c>
      <c r="F1587" s="6" t="str">
        <f>IF(raw_data[[#This Row],[Delivery_Days]] &lt;= 5, "On Time", "Late")</f>
        <v>Late</v>
      </c>
      <c r="G1587" t="s">
        <v>4807</v>
      </c>
      <c r="H1587" t="s">
        <v>4808</v>
      </c>
      <c r="I1587" t="s">
        <v>47</v>
      </c>
      <c r="J1587" t="s">
        <v>90</v>
      </c>
      <c r="K1587" t="s">
        <v>40</v>
      </c>
      <c r="L1587" t="s">
        <v>75</v>
      </c>
      <c r="M1587" t="s">
        <v>117</v>
      </c>
      <c r="N1587" t="s">
        <v>49</v>
      </c>
      <c r="O1587" t="s">
        <v>32</v>
      </c>
      <c r="P1587">
        <v>1</v>
      </c>
      <c r="Q1587">
        <v>1940.03</v>
      </c>
      <c r="R1587">
        <v>20</v>
      </c>
      <c r="S1587">
        <v>1552.02</v>
      </c>
      <c r="T1587">
        <v>1586.56</v>
      </c>
      <c r="U1587">
        <v>282.77999999999997</v>
      </c>
      <c r="V1587" s="10">
        <f>(raw_data[[#This Row],[Profit]] / (raw_data[[#This Row],[Unit_Price]]* raw_data[[#This Row],[Quantity_Sold]]))</f>
        <v>0.1457606325675376</v>
      </c>
      <c r="W1587">
        <v>285</v>
      </c>
      <c r="X1587" t="s">
        <v>33</v>
      </c>
      <c r="Y1587" t="s">
        <v>79</v>
      </c>
      <c r="Z1587">
        <v>21.97</v>
      </c>
      <c r="AA1587">
        <v>4</v>
      </c>
    </row>
    <row r="1588" spans="1:27" x14ac:dyDescent="0.3">
      <c r="A1588" t="s">
        <v>4809</v>
      </c>
      <c r="B1588" s="1">
        <v>45471</v>
      </c>
      <c r="C1588" s="1" t="str">
        <f>TEXT(raw_data[[#This Row],[Order_Date]], "mmm")</f>
        <v>Jun</v>
      </c>
      <c r="D1588" s="1">
        <v>45477</v>
      </c>
      <c r="E1588" s="6">
        <f>raw_data[[#This Row],[Ship_Date]]-raw_data[[#This Row],[Order_Date]]</f>
        <v>6</v>
      </c>
      <c r="F1588" s="6" t="str">
        <f>IF(raw_data[[#This Row],[Delivery_Days]] &lt;= 5, "On Time", "Late")</f>
        <v>Late</v>
      </c>
      <c r="G1588" t="s">
        <v>4810</v>
      </c>
      <c r="H1588" t="s">
        <v>4811</v>
      </c>
      <c r="I1588" t="s">
        <v>47</v>
      </c>
      <c r="J1588" t="s">
        <v>27</v>
      </c>
      <c r="K1588" t="s">
        <v>28</v>
      </c>
      <c r="L1588" t="s">
        <v>75</v>
      </c>
      <c r="M1588" t="s">
        <v>48</v>
      </c>
      <c r="N1588" t="s">
        <v>49</v>
      </c>
      <c r="O1588" t="s">
        <v>43</v>
      </c>
      <c r="P1588">
        <v>2</v>
      </c>
      <c r="Q1588">
        <v>857.03</v>
      </c>
      <c r="R1588">
        <v>0</v>
      </c>
      <c r="S1588">
        <v>1714.06</v>
      </c>
      <c r="T1588">
        <v>550.1</v>
      </c>
      <c r="U1588">
        <v>613.86</v>
      </c>
      <c r="V1588" s="10">
        <f>(raw_data[[#This Row],[Profit]] / (raw_data[[#This Row],[Unit_Price]]* raw_data[[#This Row],[Quantity_Sold]]))</f>
        <v>0.35813215406695215</v>
      </c>
      <c r="W1588">
        <v>89</v>
      </c>
      <c r="X1588" t="s">
        <v>33</v>
      </c>
      <c r="Y1588" t="s">
        <v>34</v>
      </c>
      <c r="Z1588">
        <v>40.700000000000003</v>
      </c>
      <c r="AA1588">
        <v>2</v>
      </c>
    </row>
    <row r="1589" spans="1:27" x14ac:dyDescent="0.3">
      <c r="A1589" t="s">
        <v>4812</v>
      </c>
      <c r="B1589" s="1">
        <v>45483</v>
      </c>
      <c r="C1589" s="1" t="str">
        <f>TEXT(raw_data[[#This Row],[Order_Date]], "mmm")</f>
        <v>Jul</v>
      </c>
      <c r="D1589" s="1">
        <v>45487</v>
      </c>
      <c r="E1589" s="6">
        <f>raw_data[[#This Row],[Ship_Date]]-raw_data[[#This Row],[Order_Date]]</f>
        <v>4</v>
      </c>
      <c r="F1589" s="6" t="str">
        <f>IF(raw_data[[#This Row],[Delivery_Days]] &lt;= 5, "On Time", "Late")</f>
        <v>On Time</v>
      </c>
      <c r="G1589" t="s">
        <v>4813</v>
      </c>
      <c r="H1589" t="s">
        <v>4814</v>
      </c>
      <c r="I1589" t="s">
        <v>47</v>
      </c>
      <c r="J1589" t="s">
        <v>90</v>
      </c>
      <c r="K1589" t="s">
        <v>40</v>
      </c>
      <c r="L1589" t="s">
        <v>41</v>
      </c>
      <c r="M1589" t="s">
        <v>30</v>
      </c>
      <c r="N1589" t="s">
        <v>31</v>
      </c>
      <c r="O1589" t="s">
        <v>83</v>
      </c>
      <c r="P1589">
        <v>9</v>
      </c>
      <c r="Q1589">
        <v>1246.75</v>
      </c>
      <c r="R1589">
        <v>0</v>
      </c>
      <c r="S1589">
        <v>11220.75</v>
      </c>
      <c r="T1589">
        <v>775.12</v>
      </c>
      <c r="U1589">
        <v>4244.67</v>
      </c>
      <c r="V1589" s="10">
        <f>(raw_data[[#This Row],[Profit]] / (raw_data[[#This Row],[Unit_Price]]* raw_data[[#This Row],[Quantity_Sold]]))</f>
        <v>0.37828754762382194</v>
      </c>
      <c r="W1589">
        <v>113</v>
      </c>
      <c r="X1589" t="s">
        <v>51</v>
      </c>
      <c r="Y1589" t="s">
        <v>79</v>
      </c>
      <c r="Z1589">
        <v>21.11</v>
      </c>
      <c r="AA1589">
        <v>1</v>
      </c>
    </row>
    <row r="1590" spans="1:27" x14ac:dyDescent="0.3">
      <c r="A1590" t="s">
        <v>4815</v>
      </c>
      <c r="B1590" s="1">
        <v>45812</v>
      </c>
      <c r="C1590" s="1" t="str">
        <f>TEXT(raw_data[[#This Row],[Order_Date]], "mmm")</f>
        <v>Jun</v>
      </c>
      <c r="D1590" s="1">
        <v>45817</v>
      </c>
      <c r="E1590" s="6">
        <f>raw_data[[#This Row],[Ship_Date]]-raw_data[[#This Row],[Order_Date]]</f>
        <v>5</v>
      </c>
      <c r="F1590" s="6" t="str">
        <f>IF(raw_data[[#This Row],[Delivery_Days]] &lt;= 5, "On Time", "Late")</f>
        <v>On Time</v>
      </c>
      <c r="G1590" t="s">
        <v>4816</v>
      </c>
      <c r="H1590" t="s">
        <v>4817</v>
      </c>
      <c r="I1590" t="s">
        <v>47</v>
      </c>
      <c r="J1590" t="s">
        <v>27</v>
      </c>
      <c r="K1590" t="s">
        <v>28</v>
      </c>
      <c r="L1590" t="s">
        <v>75</v>
      </c>
      <c r="M1590" t="s">
        <v>150</v>
      </c>
      <c r="N1590" t="s">
        <v>49</v>
      </c>
      <c r="O1590" t="s">
        <v>43</v>
      </c>
      <c r="P1590">
        <v>6</v>
      </c>
      <c r="Q1590">
        <v>1247.82</v>
      </c>
      <c r="R1590">
        <v>5</v>
      </c>
      <c r="S1590">
        <v>7112.57</v>
      </c>
      <c r="T1590">
        <v>986.65</v>
      </c>
      <c r="U1590">
        <v>1488.67</v>
      </c>
      <c r="V1590" s="10">
        <f>(raw_data[[#This Row],[Profit]] / (raw_data[[#This Row],[Unit_Price]]* raw_data[[#This Row],[Quantity_Sold]]))</f>
        <v>0.19883610349783357</v>
      </c>
      <c r="W1590">
        <v>150</v>
      </c>
      <c r="X1590" t="s">
        <v>33</v>
      </c>
      <c r="Y1590" t="s">
        <v>52</v>
      </c>
      <c r="Z1590">
        <v>12.39</v>
      </c>
      <c r="AA1590">
        <v>2</v>
      </c>
    </row>
    <row r="1591" spans="1:27" x14ac:dyDescent="0.3">
      <c r="A1591" t="s">
        <v>4818</v>
      </c>
      <c r="B1591" s="1">
        <v>45849</v>
      </c>
      <c r="C1591" s="1" t="str">
        <f>TEXT(raw_data[[#This Row],[Order_Date]], "mmm")</f>
        <v>Jul</v>
      </c>
      <c r="D1591" s="1">
        <v>45854</v>
      </c>
      <c r="E1591" s="6">
        <f>raw_data[[#This Row],[Ship_Date]]-raw_data[[#This Row],[Order_Date]]</f>
        <v>5</v>
      </c>
      <c r="F1591" s="6" t="str">
        <f>IF(raw_data[[#This Row],[Delivery_Days]] &lt;= 5, "On Time", "Late")</f>
        <v>On Time</v>
      </c>
      <c r="G1591" t="s">
        <v>4819</v>
      </c>
      <c r="H1591" t="s">
        <v>4820</v>
      </c>
      <c r="I1591" t="s">
        <v>38</v>
      </c>
      <c r="J1591" t="s">
        <v>94</v>
      </c>
      <c r="K1591" t="s">
        <v>28</v>
      </c>
      <c r="L1591" t="s">
        <v>29</v>
      </c>
      <c r="M1591" t="s">
        <v>150</v>
      </c>
      <c r="N1591" t="s">
        <v>31</v>
      </c>
      <c r="O1591" t="s">
        <v>32</v>
      </c>
      <c r="P1591">
        <v>7</v>
      </c>
      <c r="Q1591">
        <v>642.89</v>
      </c>
      <c r="R1591">
        <v>10</v>
      </c>
      <c r="S1591">
        <v>4050.21</v>
      </c>
      <c r="T1591">
        <v>469.49</v>
      </c>
      <c r="U1591">
        <v>1092.42</v>
      </c>
      <c r="V1591" s="10">
        <f>(raw_data[[#This Row],[Profit]] / (raw_data[[#This Row],[Unit_Price]]* raw_data[[#This Row],[Quantity_Sold]]))</f>
        <v>0.24274759290080733</v>
      </c>
      <c r="W1591">
        <v>56</v>
      </c>
      <c r="X1591" t="s">
        <v>51</v>
      </c>
      <c r="Y1591" t="s">
        <v>34</v>
      </c>
      <c r="Z1591">
        <v>27.03</v>
      </c>
      <c r="AA1591">
        <v>2</v>
      </c>
    </row>
    <row r="1592" spans="1:27" x14ac:dyDescent="0.3">
      <c r="A1592" t="s">
        <v>4821</v>
      </c>
      <c r="B1592" s="1">
        <v>45461</v>
      </c>
      <c r="C1592" s="1" t="str">
        <f>TEXT(raw_data[[#This Row],[Order_Date]], "mmm")</f>
        <v>Jun</v>
      </c>
      <c r="D1592" s="1">
        <v>45467</v>
      </c>
      <c r="E1592" s="6">
        <f>raw_data[[#This Row],[Ship_Date]]-raw_data[[#This Row],[Order_Date]]</f>
        <v>6</v>
      </c>
      <c r="F1592" s="6" t="str">
        <f>IF(raw_data[[#This Row],[Delivery_Days]] &lt;= 5, "On Time", "Late")</f>
        <v>Late</v>
      </c>
      <c r="G1592" t="s">
        <v>4822</v>
      </c>
      <c r="H1592" t="s">
        <v>4823</v>
      </c>
      <c r="I1592" t="s">
        <v>62</v>
      </c>
      <c r="J1592" t="s">
        <v>68</v>
      </c>
      <c r="K1592" t="s">
        <v>57</v>
      </c>
      <c r="L1592" t="s">
        <v>41</v>
      </c>
      <c r="M1592" t="s">
        <v>70</v>
      </c>
      <c r="N1592" t="s">
        <v>49</v>
      </c>
      <c r="O1592" t="s">
        <v>71</v>
      </c>
      <c r="P1592">
        <v>6</v>
      </c>
      <c r="Q1592">
        <v>1156.8399999999999</v>
      </c>
      <c r="R1592">
        <v>15</v>
      </c>
      <c r="S1592">
        <v>5899.88</v>
      </c>
      <c r="T1592">
        <v>1004.24</v>
      </c>
      <c r="U1592">
        <v>778.26</v>
      </c>
      <c r="V1592" s="10">
        <f>(raw_data[[#This Row],[Profit]] / (raw_data[[#This Row],[Unit_Price]]* raw_data[[#This Row],[Quantity_Sold]]))</f>
        <v>0.11212440786971406</v>
      </c>
      <c r="W1592">
        <v>248</v>
      </c>
      <c r="X1592" t="s">
        <v>51</v>
      </c>
      <c r="Y1592" t="s">
        <v>79</v>
      </c>
      <c r="Z1592">
        <v>43.29</v>
      </c>
      <c r="AA1592">
        <v>3</v>
      </c>
    </row>
    <row r="1593" spans="1:27" x14ac:dyDescent="0.3">
      <c r="A1593" t="s">
        <v>4824</v>
      </c>
      <c r="B1593" s="1">
        <v>45513</v>
      </c>
      <c r="C1593" s="1" t="str">
        <f>TEXT(raw_data[[#This Row],[Order_Date]], "mmm")</f>
        <v>Aug</v>
      </c>
      <c r="D1593" s="1">
        <v>45516</v>
      </c>
      <c r="E1593" s="6">
        <f>raw_data[[#This Row],[Ship_Date]]-raw_data[[#This Row],[Order_Date]]</f>
        <v>3</v>
      </c>
      <c r="F1593" s="6" t="str">
        <f>IF(raw_data[[#This Row],[Delivery_Days]] &lt;= 5, "On Time", "Late")</f>
        <v>On Time</v>
      </c>
      <c r="G1593" t="s">
        <v>4825</v>
      </c>
      <c r="H1593" t="s">
        <v>4826</v>
      </c>
      <c r="I1593" t="s">
        <v>62</v>
      </c>
      <c r="J1593" t="s">
        <v>27</v>
      </c>
      <c r="K1593" t="s">
        <v>28</v>
      </c>
      <c r="L1593" t="s">
        <v>69</v>
      </c>
      <c r="M1593" t="s">
        <v>64</v>
      </c>
      <c r="N1593" t="s">
        <v>31</v>
      </c>
      <c r="O1593" t="s">
        <v>32</v>
      </c>
      <c r="P1593">
        <v>4</v>
      </c>
      <c r="Q1593">
        <v>137.71</v>
      </c>
      <c r="R1593">
        <v>20</v>
      </c>
      <c r="S1593">
        <v>440.67</v>
      </c>
      <c r="T1593">
        <v>95.99</v>
      </c>
      <c r="U1593">
        <v>133.5</v>
      </c>
      <c r="V1593" s="10">
        <f>(raw_data[[#This Row],[Profit]] / (raw_data[[#This Row],[Unit_Price]]* raw_data[[#This Row],[Quantity_Sold]]))</f>
        <v>0.24235712729649261</v>
      </c>
      <c r="W1593">
        <v>373</v>
      </c>
      <c r="X1593" t="s">
        <v>33</v>
      </c>
      <c r="Y1593" t="s">
        <v>79</v>
      </c>
      <c r="Z1593">
        <v>40.08</v>
      </c>
      <c r="AA1593">
        <v>3</v>
      </c>
    </row>
    <row r="1594" spans="1:27" x14ac:dyDescent="0.3">
      <c r="A1594" t="s">
        <v>4827</v>
      </c>
      <c r="B1594" s="1">
        <v>45346</v>
      </c>
      <c r="C1594" s="1" t="str">
        <f>TEXT(raw_data[[#This Row],[Order_Date]], "mmm")</f>
        <v>Feb</v>
      </c>
      <c r="D1594" s="1">
        <v>45351</v>
      </c>
      <c r="E1594" s="6">
        <f>raw_data[[#This Row],[Ship_Date]]-raw_data[[#This Row],[Order_Date]]</f>
        <v>5</v>
      </c>
      <c r="F1594" s="6" t="str">
        <f>IF(raw_data[[#This Row],[Delivery_Days]] &lt;= 5, "On Time", "Late")</f>
        <v>On Time</v>
      </c>
      <c r="G1594" t="s">
        <v>4828</v>
      </c>
      <c r="H1594" t="s">
        <v>4829</v>
      </c>
      <c r="I1594" t="s">
        <v>47</v>
      </c>
      <c r="J1594" t="s">
        <v>68</v>
      </c>
      <c r="K1594" t="s">
        <v>57</v>
      </c>
      <c r="L1594" t="s">
        <v>75</v>
      </c>
      <c r="M1594" t="s">
        <v>127</v>
      </c>
      <c r="N1594" t="s">
        <v>49</v>
      </c>
      <c r="O1594" t="s">
        <v>71</v>
      </c>
      <c r="P1594">
        <v>9</v>
      </c>
      <c r="Q1594">
        <v>402.11</v>
      </c>
      <c r="R1594">
        <v>5</v>
      </c>
      <c r="S1594">
        <v>3438.04</v>
      </c>
      <c r="T1594">
        <v>310.35000000000002</v>
      </c>
      <c r="U1594">
        <v>784.55</v>
      </c>
      <c r="V1594" s="10">
        <f>(raw_data[[#This Row],[Profit]] / (raw_data[[#This Row],[Unit_Price]]* raw_data[[#This Row],[Quantity_Sold]]))</f>
        <v>0.21678700410888119</v>
      </c>
      <c r="W1594">
        <v>33</v>
      </c>
      <c r="X1594" t="s">
        <v>51</v>
      </c>
      <c r="Y1594" t="s">
        <v>79</v>
      </c>
      <c r="Z1594">
        <v>17.420000000000002</v>
      </c>
      <c r="AA1594">
        <v>1</v>
      </c>
    </row>
    <row r="1595" spans="1:27" x14ac:dyDescent="0.3">
      <c r="A1595" t="s">
        <v>4830</v>
      </c>
      <c r="B1595" s="1">
        <v>45634</v>
      </c>
      <c r="C1595" s="1" t="str">
        <f>TEXT(raw_data[[#This Row],[Order_Date]], "mmm")</f>
        <v>Dec</v>
      </c>
      <c r="D1595" s="1">
        <v>45636</v>
      </c>
      <c r="E1595" s="6">
        <f>raw_data[[#This Row],[Ship_Date]]-raw_data[[#This Row],[Order_Date]]</f>
        <v>2</v>
      </c>
      <c r="F1595" s="6" t="str">
        <f>IF(raw_data[[#This Row],[Delivery_Days]] &lt;= 5, "On Time", "Late")</f>
        <v>On Time</v>
      </c>
      <c r="G1595" t="s">
        <v>4831</v>
      </c>
      <c r="H1595" t="s">
        <v>4832</v>
      </c>
      <c r="I1595" t="s">
        <v>62</v>
      </c>
      <c r="J1595" t="s">
        <v>94</v>
      </c>
      <c r="K1595" t="s">
        <v>28</v>
      </c>
      <c r="L1595" t="s">
        <v>75</v>
      </c>
      <c r="M1595" t="s">
        <v>30</v>
      </c>
      <c r="N1595" t="s">
        <v>31</v>
      </c>
      <c r="O1595" t="s">
        <v>83</v>
      </c>
      <c r="P1595">
        <v>4</v>
      </c>
      <c r="Q1595">
        <v>1181.51</v>
      </c>
      <c r="R1595">
        <v>5</v>
      </c>
      <c r="S1595">
        <v>4489.74</v>
      </c>
      <c r="T1595">
        <v>835.66</v>
      </c>
      <c r="U1595">
        <v>1314.23</v>
      </c>
      <c r="V1595" s="10">
        <f>(raw_data[[#This Row],[Profit]] / (raw_data[[#This Row],[Unit_Price]]* raw_data[[#This Row],[Quantity_Sold]]))</f>
        <v>0.27808270772147509</v>
      </c>
      <c r="W1595">
        <v>264</v>
      </c>
      <c r="X1595" t="s">
        <v>51</v>
      </c>
      <c r="Y1595" t="s">
        <v>52</v>
      </c>
      <c r="Z1595">
        <v>42.08</v>
      </c>
      <c r="AA1595">
        <v>2</v>
      </c>
    </row>
    <row r="1596" spans="1:27" x14ac:dyDescent="0.3">
      <c r="A1596" t="s">
        <v>4833</v>
      </c>
      <c r="B1596" s="1">
        <v>45877</v>
      </c>
      <c r="C1596" s="1" t="str">
        <f>TEXT(raw_data[[#This Row],[Order_Date]], "mmm")</f>
        <v>Aug</v>
      </c>
      <c r="D1596" s="1">
        <v>45885</v>
      </c>
      <c r="E1596" s="6">
        <f>raw_data[[#This Row],[Ship_Date]]-raw_data[[#This Row],[Order_Date]]</f>
        <v>8</v>
      </c>
      <c r="F1596" s="6" t="str">
        <f>IF(raw_data[[#This Row],[Delivery_Days]] &lt;= 5, "On Time", "Late")</f>
        <v>Late</v>
      </c>
      <c r="G1596" t="s">
        <v>4834</v>
      </c>
      <c r="H1596" t="s">
        <v>4835</v>
      </c>
      <c r="I1596" t="s">
        <v>47</v>
      </c>
      <c r="J1596" t="s">
        <v>27</v>
      </c>
      <c r="K1596" t="s">
        <v>28</v>
      </c>
      <c r="L1596" t="s">
        <v>41</v>
      </c>
      <c r="M1596" t="s">
        <v>58</v>
      </c>
      <c r="N1596" t="s">
        <v>31</v>
      </c>
      <c r="O1596" t="s">
        <v>50</v>
      </c>
      <c r="P1596">
        <v>10</v>
      </c>
      <c r="Q1596">
        <v>614.54999999999995</v>
      </c>
      <c r="R1596">
        <v>10</v>
      </c>
      <c r="S1596">
        <v>5530.95</v>
      </c>
      <c r="T1596">
        <v>421.35</v>
      </c>
      <c r="U1596">
        <v>1738.8</v>
      </c>
      <c r="V1596" s="10">
        <f>(raw_data[[#This Row],[Profit]] / (raw_data[[#This Row],[Unit_Price]]* raw_data[[#This Row],[Quantity_Sold]]))</f>
        <v>0.28293873566023919</v>
      </c>
      <c r="W1596">
        <v>48</v>
      </c>
      <c r="X1596" t="s">
        <v>33</v>
      </c>
      <c r="Y1596" t="s">
        <v>34</v>
      </c>
      <c r="Z1596">
        <v>36.43</v>
      </c>
      <c r="AA1596">
        <v>3</v>
      </c>
    </row>
    <row r="1597" spans="1:27" x14ac:dyDescent="0.3">
      <c r="A1597" t="s">
        <v>4836</v>
      </c>
      <c r="B1597" s="1">
        <v>45848</v>
      </c>
      <c r="C1597" s="1" t="str">
        <f>TEXT(raw_data[[#This Row],[Order_Date]], "mmm")</f>
        <v>Jul</v>
      </c>
      <c r="D1597" s="1">
        <v>45850</v>
      </c>
      <c r="E1597" s="6">
        <f>raw_data[[#This Row],[Ship_Date]]-raw_data[[#This Row],[Order_Date]]</f>
        <v>2</v>
      </c>
      <c r="F1597" s="6" t="str">
        <f>IF(raw_data[[#This Row],[Delivery_Days]] &lt;= 5, "On Time", "Late")</f>
        <v>On Time</v>
      </c>
      <c r="G1597" t="s">
        <v>4837</v>
      </c>
      <c r="H1597" t="s">
        <v>4838</v>
      </c>
      <c r="I1597" t="s">
        <v>62</v>
      </c>
      <c r="J1597" t="s">
        <v>39</v>
      </c>
      <c r="K1597" t="s">
        <v>40</v>
      </c>
      <c r="L1597" t="s">
        <v>29</v>
      </c>
      <c r="M1597" t="s">
        <v>70</v>
      </c>
      <c r="N1597" t="s">
        <v>49</v>
      </c>
      <c r="O1597" t="s">
        <v>83</v>
      </c>
      <c r="P1597">
        <v>9</v>
      </c>
      <c r="Q1597">
        <v>1460.02</v>
      </c>
      <c r="R1597">
        <v>15</v>
      </c>
      <c r="S1597">
        <v>11169.15</v>
      </c>
      <c r="T1597">
        <v>1298.7</v>
      </c>
      <c r="U1597">
        <v>1234.0999999999999</v>
      </c>
      <c r="V1597" s="10">
        <f>(raw_data[[#This Row],[Profit]] / (raw_data[[#This Row],[Unit_Price]]* raw_data[[#This Row],[Quantity_Sold]]))</f>
        <v>9.3918043740648896E-2</v>
      </c>
      <c r="W1597">
        <v>43</v>
      </c>
      <c r="X1597" t="s">
        <v>51</v>
      </c>
      <c r="Y1597" t="s">
        <v>34</v>
      </c>
      <c r="Z1597">
        <v>47.22</v>
      </c>
      <c r="AA1597">
        <v>3</v>
      </c>
    </row>
    <row r="1598" spans="1:27" x14ac:dyDescent="0.3">
      <c r="A1598" t="s">
        <v>4839</v>
      </c>
      <c r="B1598" s="1">
        <v>45406</v>
      </c>
      <c r="C1598" s="1" t="str">
        <f>TEXT(raw_data[[#This Row],[Order_Date]], "mmm")</f>
        <v>Apr</v>
      </c>
      <c r="D1598" s="1">
        <v>45407</v>
      </c>
      <c r="E1598" s="6">
        <f>raw_data[[#This Row],[Ship_Date]]-raw_data[[#This Row],[Order_Date]]</f>
        <v>1</v>
      </c>
      <c r="F1598" s="6" t="str">
        <f>IF(raw_data[[#This Row],[Delivery_Days]] &lt;= 5, "On Time", "Late")</f>
        <v>On Time</v>
      </c>
      <c r="G1598" t="s">
        <v>4840</v>
      </c>
      <c r="H1598" t="s">
        <v>4841</v>
      </c>
      <c r="I1598" t="s">
        <v>47</v>
      </c>
      <c r="J1598" t="s">
        <v>56</v>
      </c>
      <c r="K1598" t="s">
        <v>57</v>
      </c>
      <c r="L1598" t="s">
        <v>75</v>
      </c>
      <c r="M1598" t="s">
        <v>150</v>
      </c>
      <c r="N1598" t="s">
        <v>49</v>
      </c>
      <c r="O1598" t="s">
        <v>83</v>
      </c>
      <c r="P1598">
        <v>3</v>
      </c>
      <c r="Q1598">
        <v>1092.98</v>
      </c>
      <c r="R1598">
        <v>0</v>
      </c>
      <c r="S1598">
        <v>3278.94</v>
      </c>
      <c r="T1598">
        <v>965.74</v>
      </c>
      <c r="U1598">
        <v>381.72</v>
      </c>
      <c r="V1598" s="10">
        <f>(raw_data[[#This Row],[Profit]] / (raw_data[[#This Row],[Unit_Price]]* raw_data[[#This Row],[Quantity_Sold]]))</f>
        <v>0.11641567091804059</v>
      </c>
      <c r="W1598">
        <v>233</v>
      </c>
      <c r="X1598" t="s">
        <v>33</v>
      </c>
      <c r="Y1598" t="s">
        <v>34</v>
      </c>
      <c r="Z1598">
        <v>32.68</v>
      </c>
      <c r="AA1598">
        <v>4</v>
      </c>
    </row>
    <row r="1599" spans="1:27" x14ac:dyDescent="0.3">
      <c r="A1599" t="s">
        <v>4842</v>
      </c>
      <c r="B1599" s="1">
        <v>45391</v>
      </c>
      <c r="C1599" s="1" t="str">
        <f>TEXT(raw_data[[#This Row],[Order_Date]], "mmm")</f>
        <v>Apr</v>
      </c>
      <c r="D1599" s="1">
        <v>45400</v>
      </c>
      <c r="E1599" s="6">
        <f>raw_data[[#This Row],[Ship_Date]]-raw_data[[#This Row],[Order_Date]]</f>
        <v>9</v>
      </c>
      <c r="F1599" s="6" t="str">
        <f>IF(raw_data[[#This Row],[Delivery_Days]] &lt;= 5, "On Time", "Late")</f>
        <v>Late</v>
      </c>
      <c r="G1599" t="s">
        <v>4843</v>
      </c>
      <c r="H1599" t="s">
        <v>4844</v>
      </c>
      <c r="I1599" t="s">
        <v>26</v>
      </c>
      <c r="J1599" t="s">
        <v>94</v>
      </c>
      <c r="K1599" t="s">
        <v>28</v>
      </c>
      <c r="L1599" t="s">
        <v>75</v>
      </c>
      <c r="M1599" t="s">
        <v>30</v>
      </c>
      <c r="N1599" t="s">
        <v>49</v>
      </c>
      <c r="O1599" t="s">
        <v>50</v>
      </c>
      <c r="P1599">
        <v>8</v>
      </c>
      <c r="Q1599">
        <v>301.3</v>
      </c>
      <c r="R1599">
        <v>0</v>
      </c>
      <c r="S1599">
        <v>2410.4</v>
      </c>
      <c r="T1599">
        <v>217.53</v>
      </c>
      <c r="U1599">
        <v>670.16</v>
      </c>
      <c r="V1599" s="10">
        <f>(raw_data[[#This Row],[Profit]] / (raw_data[[#This Row],[Unit_Price]]* raw_data[[#This Row],[Quantity_Sold]]))</f>
        <v>0.27802854298041818</v>
      </c>
      <c r="W1599">
        <v>420</v>
      </c>
      <c r="X1599" t="s">
        <v>33</v>
      </c>
      <c r="Y1599" t="s">
        <v>34</v>
      </c>
      <c r="Z1599">
        <v>46.6</v>
      </c>
      <c r="AA1599">
        <v>1</v>
      </c>
    </row>
    <row r="1600" spans="1:27" x14ac:dyDescent="0.3">
      <c r="A1600" t="s">
        <v>4845</v>
      </c>
      <c r="B1600" s="1">
        <v>45556</v>
      </c>
      <c r="C1600" s="1" t="str">
        <f>TEXT(raw_data[[#This Row],[Order_Date]], "mmm")</f>
        <v>Sep</v>
      </c>
      <c r="D1600" s="1">
        <v>45557</v>
      </c>
      <c r="E1600" s="6">
        <f>raw_data[[#This Row],[Ship_Date]]-raw_data[[#This Row],[Order_Date]]</f>
        <v>1</v>
      </c>
      <c r="F1600" s="6" t="str">
        <f>IF(raw_data[[#This Row],[Delivery_Days]] &lt;= 5, "On Time", "Late")</f>
        <v>On Time</v>
      </c>
      <c r="G1600" t="s">
        <v>4846</v>
      </c>
      <c r="H1600" t="s">
        <v>4847</v>
      </c>
      <c r="I1600" t="s">
        <v>38</v>
      </c>
      <c r="J1600" t="s">
        <v>94</v>
      </c>
      <c r="K1600" t="s">
        <v>28</v>
      </c>
      <c r="L1600" t="s">
        <v>69</v>
      </c>
      <c r="M1600" t="s">
        <v>127</v>
      </c>
      <c r="N1600" t="s">
        <v>49</v>
      </c>
      <c r="O1600" t="s">
        <v>32</v>
      </c>
      <c r="P1600">
        <v>4</v>
      </c>
      <c r="Q1600">
        <v>1428.12</v>
      </c>
      <c r="R1600">
        <v>0</v>
      </c>
      <c r="S1600">
        <v>5712.48</v>
      </c>
      <c r="T1600">
        <v>1030.06</v>
      </c>
      <c r="U1600">
        <v>1592.24</v>
      </c>
      <c r="V1600" s="10">
        <f>(raw_data[[#This Row],[Profit]] / (raw_data[[#This Row],[Unit_Price]]* raw_data[[#This Row],[Quantity_Sold]]))</f>
        <v>0.27873007870487077</v>
      </c>
      <c r="W1600">
        <v>94</v>
      </c>
      <c r="X1600" t="s">
        <v>51</v>
      </c>
      <c r="Y1600" t="s">
        <v>79</v>
      </c>
      <c r="Z1600">
        <v>48.96</v>
      </c>
      <c r="AA1600">
        <v>3</v>
      </c>
    </row>
    <row r="1601" spans="1:27" x14ac:dyDescent="0.3">
      <c r="A1601" t="s">
        <v>4848</v>
      </c>
      <c r="B1601" s="1">
        <v>45906</v>
      </c>
      <c r="C1601" s="1" t="str">
        <f>TEXT(raw_data[[#This Row],[Order_Date]], "mmm")</f>
        <v>Sep</v>
      </c>
      <c r="D1601" s="1">
        <v>45909</v>
      </c>
      <c r="E1601" s="6">
        <f>raw_data[[#This Row],[Ship_Date]]-raw_data[[#This Row],[Order_Date]]</f>
        <v>3</v>
      </c>
      <c r="F1601" s="6" t="str">
        <f>IF(raw_data[[#This Row],[Delivery_Days]] &lt;= 5, "On Time", "Late")</f>
        <v>On Time</v>
      </c>
      <c r="G1601" t="s">
        <v>4849</v>
      </c>
      <c r="H1601" t="s">
        <v>4850</v>
      </c>
      <c r="I1601" t="s">
        <v>26</v>
      </c>
      <c r="J1601" t="s">
        <v>39</v>
      </c>
      <c r="K1601" t="s">
        <v>40</v>
      </c>
      <c r="L1601" t="s">
        <v>69</v>
      </c>
      <c r="M1601" t="s">
        <v>127</v>
      </c>
      <c r="N1601" t="s">
        <v>31</v>
      </c>
      <c r="O1601" t="s">
        <v>50</v>
      </c>
      <c r="P1601">
        <v>2</v>
      </c>
      <c r="Q1601">
        <v>377.99</v>
      </c>
      <c r="R1601">
        <v>0</v>
      </c>
      <c r="S1601">
        <v>755.98</v>
      </c>
      <c r="T1601">
        <v>259.60000000000002</v>
      </c>
      <c r="U1601">
        <v>236.78</v>
      </c>
      <c r="V1601" s="10">
        <f>(raw_data[[#This Row],[Profit]] / (raw_data[[#This Row],[Unit_Price]]* raw_data[[#This Row],[Quantity_Sold]]))</f>
        <v>0.31320934416254398</v>
      </c>
      <c r="W1601">
        <v>245</v>
      </c>
      <c r="X1601" t="s">
        <v>33</v>
      </c>
      <c r="Y1601" t="s">
        <v>34</v>
      </c>
      <c r="Z1601">
        <v>19.18</v>
      </c>
      <c r="AA1601">
        <v>3</v>
      </c>
    </row>
    <row r="1602" spans="1:27" x14ac:dyDescent="0.3">
      <c r="A1602" t="s">
        <v>4851</v>
      </c>
      <c r="B1602" s="1">
        <v>45499</v>
      </c>
      <c r="C1602" s="1" t="str">
        <f>TEXT(raw_data[[#This Row],[Order_Date]], "mmm")</f>
        <v>Jul</v>
      </c>
      <c r="D1602" s="1">
        <v>45503</v>
      </c>
      <c r="E1602" s="6">
        <f>raw_data[[#This Row],[Ship_Date]]-raw_data[[#This Row],[Order_Date]]</f>
        <v>4</v>
      </c>
      <c r="F1602" s="6" t="str">
        <f>IF(raw_data[[#This Row],[Delivery_Days]] &lt;= 5, "On Time", "Late")</f>
        <v>On Time</v>
      </c>
      <c r="G1602" t="s">
        <v>4852</v>
      </c>
      <c r="H1602" t="s">
        <v>4853</v>
      </c>
      <c r="I1602" t="s">
        <v>38</v>
      </c>
      <c r="J1602" t="s">
        <v>94</v>
      </c>
      <c r="K1602" t="s">
        <v>28</v>
      </c>
      <c r="L1602" t="s">
        <v>41</v>
      </c>
      <c r="M1602" t="s">
        <v>58</v>
      </c>
      <c r="N1602" t="s">
        <v>49</v>
      </c>
      <c r="O1602" t="s">
        <v>71</v>
      </c>
      <c r="P1602">
        <v>7</v>
      </c>
      <c r="Q1602">
        <v>236.12</v>
      </c>
      <c r="R1602">
        <v>15</v>
      </c>
      <c r="S1602">
        <v>1404.91</v>
      </c>
      <c r="T1602">
        <v>204.92</v>
      </c>
      <c r="U1602">
        <v>185.64</v>
      </c>
      <c r="V1602" s="10">
        <f>(raw_data[[#This Row],[Profit]] / (raw_data[[#This Row],[Unit_Price]]* raw_data[[#This Row],[Quantity_Sold]]))</f>
        <v>0.11231577164153818</v>
      </c>
      <c r="W1602">
        <v>436</v>
      </c>
      <c r="X1602" t="s">
        <v>33</v>
      </c>
      <c r="Y1602" t="s">
        <v>79</v>
      </c>
      <c r="Z1602">
        <v>6.68</v>
      </c>
      <c r="AA1602">
        <v>3</v>
      </c>
    </row>
    <row r="1603" spans="1:27" x14ac:dyDescent="0.3">
      <c r="A1603" t="s">
        <v>4854</v>
      </c>
      <c r="B1603" s="1">
        <v>45761</v>
      </c>
      <c r="C1603" s="1" t="str">
        <f>TEXT(raw_data[[#This Row],[Order_Date]], "mmm")</f>
        <v>Apr</v>
      </c>
      <c r="D1603" s="1">
        <v>45762</v>
      </c>
      <c r="E1603" s="6">
        <f>raw_data[[#This Row],[Ship_Date]]-raw_data[[#This Row],[Order_Date]]</f>
        <v>1</v>
      </c>
      <c r="F1603" s="6" t="str">
        <f>IF(raw_data[[#This Row],[Delivery_Days]] &lt;= 5, "On Time", "Late")</f>
        <v>On Time</v>
      </c>
      <c r="G1603" t="s">
        <v>4855</v>
      </c>
      <c r="H1603" t="s">
        <v>4856</v>
      </c>
      <c r="I1603" t="s">
        <v>26</v>
      </c>
      <c r="J1603" t="s">
        <v>56</v>
      </c>
      <c r="K1603" t="s">
        <v>57</v>
      </c>
      <c r="L1603" t="s">
        <v>41</v>
      </c>
      <c r="M1603" t="s">
        <v>127</v>
      </c>
      <c r="N1603" t="s">
        <v>49</v>
      </c>
      <c r="O1603" t="s">
        <v>32</v>
      </c>
      <c r="P1603">
        <v>1</v>
      </c>
      <c r="Q1603">
        <v>1346.44</v>
      </c>
      <c r="R1603">
        <v>10</v>
      </c>
      <c r="S1603">
        <v>1211.8</v>
      </c>
      <c r="T1603">
        <v>960.46</v>
      </c>
      <c r="U1603">
        <v>347.38</v>
      </c>
      <c r="V1603" s="10">
        <f>(raw_data[[#This Row],[Profit]] / (raw_data[[#This Row],[Unit_Price]]* raw_data[[#This Row],[Quantity_Sold]]))</f>
        <v>0.25799887109711533</v>
      </c>
      <c r="W1603">
        <v>58</v>
      </c>
      <c r="X1603" t="s">
        <v>33</v>
      </c>
      <c r="Y1603" t="s">
        <v>79</v>
      </c>
      <c r="Z1603">
        <v>29.04</v>
      </c>
      <c r="AA1603">
        <v>2</v>
      </c>
    </row>
    <row r="1604" spans="1:27" x14ac:dyDescent="0.3">
      <c r="A1604" t="s">
        <v>4857</v>
      </c>
      <c r="B1604" s="1">
        <v>45459</v>
      </c>
      <c r="C1604" s="1" t="str">
        <f>TEXT(raw_data[[#This Row],[Order_Date]], "mmm")</f>
        <v>Jun</v>
      </c>
      <c r="D1604" s="1">
        <v>45466</v>
      </c>
      <c r="E1604" s="6">
        <f>raw_data[[#This Row],[Ship_Date]]-raw_data[[#This Row],[Order_Date]]</f>
        <v>7</v>
      </c>
      <c r="F1604" s="6" t="str">
        <f>IF(raw_data[[#This Row],[Delivery_Days]] &lt;= 5, "On Time", "Late")</f>
        <v>Late</v>
      </c>
      <c r="G1604" t="s">
        <v>4858</v>
      </c>
      <c r="H1604" t="s">
        <v>4859</v>
      </c>
      <c r="I1604" t="s">
        <v>26</v>
      </c>
      <c r="J1604" t="s">
        <v>56</v>
      </c>
      <c r="K1604" t="s">
        <v>57</v>
      </c>
      <c r="L1604" t="s">
        <v>29</v>
      </c>
      <c r="M1604" t="s">
        <v>137</v>
      </c>
      <c r="N1604" t="s">
        <v>49</v>
      </c>
      <c r="O1604" t="s">
        <v>71</v>
      </c>
      <c r="P1604">
        <v>3</v>
      </c>
      <c r="Q1604">
        <v>494.26</v>
      </c>
      <c r="R1604">
        <v>10</v>
      </c>
      <c r="S1604">
        <v>1334.5</v>
      </c>
      <c r="T1604">
        <v>323.47000000000003</v>
      </c>
      <c r="U1604">
        <v>461.13</v>
      </c>
      <c r="V1604" s="10">
        <f>(raw_data[[#This Row],[Profit]] / (raw_data[[#This Row],[Unit_Price]]* raw_data[[#This Row],[Quantity_Sold]]))</f>
        <v>0.31099016711852062</v>
      </c>
      <c r="W1604">
        <v>124</v>
      </c>
      <c r="X1604" t="s">
        <v>51</v>
      </c>
      <c r="Y1604" t="s">
        <v>79</v>
      </c>
      <c r="Z1604">
        <v>42.46</v>
      </c>
      <c r="AA1604">
        <v>4</v>
      </c>
    </row>
    <row r="1605" spans="1:27" x14ac:dyDescent="0.3">
      <c r="A1605" t="s">
        <v>4860</v>
      </c>
      <c r="B1605" s="1">
        <v>45389</v>
      </c>
      <c r="C1605" s="1" t="str">
        <f>TEXT(raw_data[[#This Row],[Order_Date]], "mmm")</f>
        <v>Apr</v>
      </c>
      <c r="D1605" s="1">
        <v>45394</v>
      </c>
      <c r="E1605" s="6">
        <f>raw_data[[#This Row],[Ship_Date]]-raw_data[[#This Row],[Order_Date]]</f>
        <v>5</v>
      </c>
      <c r="F1605" s="6" t="str">
        <f>IF(raw_data[[#This Row],[Delivery_Days]] &lt;= 5, "On Time", "Late")</f>
        <v>On Time</v>
      </c>
      <c r="G1605" t="s">
        <v>4861</v>
      </c>
      <c r="H1605" t="s">
        <v>4862</v>
      </c>
      <c r="I1605" t="s">
        <v>47</v>
      </c>
      <c r="J1605" t="s">
        <v>63</v>
      </c>
      <c r="K1605" t="s">
        <v>28</v>
      </c>
      <c r="L1605" t="s">
        <v>69</v>
      </c>
      <c r="M1605" t="s">
        <v>127</v>
      </c>
      <c r="N1605" t="s">
        <v>31</v>
      </c>
      <c r="O1605" t="s">
        <v>32</v>
      </c>
      <c r="P1605">
        <v>3</v>
      </c>
      <c r="Q1605">
        <v>472.33</v>
      </c>
      <c r="R1605">
        <v>20</v>
      </c>
      <c r="S1605">
        <v>1133.5899999999999</v>
      </c>
      <c r="T1605">
        <v>340.04</v>
      </c>
      <c r="U1605">
        <v>317.5</v>
      </c>
      <c r="V1605" s="10">
        <f>(raw_data[[#This Row],[Profit]] / (raw_data[[#This Row],[Unit_Price]]* raw_data[[#This Row],[Quantity_Sold]]))</f>
        <v>0.22406650717365684</v>
      </c>
      <c r="W1605">
        <v>88</v>
      </c>
      <c r="X1605" t="s">
        <v>51</v>
      </c>
      <c r="Y1605" t="s">
        <v>52</v>
      </c>
      <c r="Z1605">
        <v>28.04</v>
      </c>
      <c r="AA1605">
        <v>4</v>
      </c>
    </row>
    <row r="1606" spans="1:27" x14ac:dyDescent="0.3">
      <c r="A1606" t="s">
        <v>4863</v>
      </c>
      <c r="B1606" s="1">
        <v>45650</v>
      </c>
      <c r="C1606" s="1" t="str">
        <f>TEXT(raw_data[[#This Row],[Order_Date]], "mmm")</f>
        <v>Dec</v>
      </c>
      <c r="D1606" s="1">
        <v>45658</v>
      </c>
      <c r="E1606" s="6">
        <f>raw_data[[#This Row],[Ship_Date]]-raw_data[[#This Row],[Order_Date]]</f>
        <v>8</v>
      </c>
      <c r="F1606" s="6" t="str">
        <f>IF(raw_data[[#This Row],[Delivery_Days]] &lt;= 5, "On Time", "Late")</f>
        <v>Late</v>
      </c>
      <c r="G1606" t="s">
        <v>4864</v>
      </c>
      <c r="H1606" t="s">
        <v>4865</v>
      </c>
      <c r="I1606" t="s">
        <v>47</v>
      </c>
      <c r="J1606" t="s">
        <v>56</v>
      </c>
      <c r="K1606" t="s">
        <v>57</v>
      </c>
      <c r="L1606" t="s">
        <v>69</v>
      </c>
      <c r="M1606" t="s">
        <v>127</v>
      </c>
      <c r="N1606" t="s">
        <v>49</v>
      </c>
      <c r="O1606" t="s">
        <v>43</v>
      </c>
      <c r="P1606">
        <v>10</v>
      </c>
      <c r="Q1606">
        <v>1503.58</v>
      </c>
      <c r="R1606">
        <v>10</v>
      </c>
      <c r="S1606">
        <v>13532.22</v>
      </c>
      <c r="T1606">
        <v>1013.8</v>
      </c>
      <c r="U1606">
        <v>4408.0200000000004</v>
      </c>
      <c r="V1606" s="10">
        <f>(raw_data[[#This Row],[Profit]] / (raw_data[[#This Row],[Unit_Price]]* raw_data[[#This Row],[Quantity_Sold]]))</f>
        <v>0.29316830497878399</v>
      </c>
      <c r="W1606">
        <v>338</v>
      </c>
      <c r="X1606" t="s">
        <v>51</v>
      </c>
      <c r="Y1606" t="s">
        <v>34</v>
      </c>
      <c r="Z1606">
        <v>32.979999999999997</v>
      </c>
      <c r="AA1606">
        <v>2</v>
      </c>
    </row>
    <row r="1607" spans="1:27" x14ac:dyDescent="0.3">
      <c r="A1607" t="s">
        <v>4866</v>
      </c>
      <c r="B1607" s="1">
        <v>45774</v>
      </c>
      <c r="C1607" s="1" t="str">
        <f>TEXT(raw_data[[#This Row],[Order_Date]], "mmm")</f>
        <v>Apr</v>
      </c>
      <c r="D1607" s="1">
        <v>45781</v>
      </c>
      <c r="E1607" s="6">
        <f>raw_data[[#This Row],[Ship_Date]]-raw_data[[#This Row],[Order_Date]]</f>
        <v>7</v>
      </c>
      <c r="F1607" s="6" t="str">
        <f>IF(raw_data[[#This Row],[Delivery_Days]] &lt;= 5, "On Time", "Late")</f>
        <v>Late</v>
      </c>
      <c r="G1607" t="s">
        <v>4867</v>
      </c>
      <c r="H1607" t="s">
        <v>4868</v>
      </c>
      <c r="I1607" t="s">
        <v>62</v>
      </c>
      <c r="J1607" t="s">
        <v>94</v>
      </c>
      <c r="K1607" t="s">
        <v>28</v>
      </c>
      <c r="L1607" t="s">
        <v>75</v>
      </c>
      <c r="M1607" t="s">
        <v>70</v>
      </c>
      <c r="N1607" t="s">
        <v>31</v>
      </c>
      <c r="O1607" t="s">
        <v>83</v>
      </c>
      <c r="P1607">
        <v>3</v>
      </c>
      <c r="Q1607">
        <v>702.49</v>
      </c>
      <c r="R1607">
        <v>15</v>
      </c>
      <c r="S1607">
        <v>1791.35</v>
      </c>
      <c r="T1607">
        <v>628.41</v>
      </c>
      <c r="U1607">
        <v>188.9</v>
      </c>
      <c r="V1607" s="10">
        <f>(raw_data[[#This Row],[Profit]] / (raw_data[[#This Row],[Unit_Price]]* raw_data[[#This Row],[Quantity_Sold]]))</f>
        <v>8.9633541639975889E-2</v>
      </c>
      <c r="W1607">
        <v>433</v>
      </c>
      <c r="X1607" t="s">
        <v>33</v>
      </c>
      <c r="Y1607" t="s">
        <v>79</v>
      </c>
      <c r="Z1607">
        <v>26.96</v>
      </c>
      <c r="AA1607">
        <v>4</v>
      </c>
    </row>
    <row r="1608" spans="1:27" x14ac:dyDescent="0.3">
      <c r="A1608" t="s">
        <v>4869</v>
      </c>
      <c r="B1608" s="1">
        <v>45319</v>
      </c>
      <c r="C1608" s="1" t="str">
        <f>TEXT(raw_data[[#This Row],[Order_Date]], "mmm")</f>
        <v>Jan</v>
      </c>
      <c r="D1608" s="1">
        <v>45326</v>
      </c>
      <c r="E1608" s="6">
        <f>raw_data[[#This Row],[Ship_Date]]-raw_data[[#This Row],[Order_Date]]</f>
        <v>7</v>
      </c>
      <c r="F1608" s="6" t="str">
        <f>IF(raw_data[[#This Row],[Delivery_Days]] &lt;= 5, "On Time", "Late")</f>
        <v>Late</v>
      </c>
      <c r="G1608" t="s">
        <v>4870</v>
      </c>
      <c r="H1608" t="s">
        <v>4871</v>
      </c>
      <c r="I1608" t="s">
        <v>47</v>
      </c>
      <c r="J1608" t="s">
        <v>90</v>
      </c>
      <c r="K1608" t="s">
        <v>40</v>
      </c>
      <c r="L1608" t="s">
        <v>69</v>
      </c>
      <c r="M1608" t="s">
        <v>137</v>
      </c>
      <c r="N1608" t="s">
        <v>31</v>
      </c>
      <c r="O1608" t="s">
        <v>32</v>
      </c>
      <c r="P1608">
        <v>9</v>
      </c>
      <c r="Q1608">
        <v>1751.06</v>
      </c>
      <c r="R1608">
        <v>0</v>
      </c>
      <c r="S1608">
        <v>15759.54</v>
      </c>
      <c r="T1608">
        <v>1376.12</v>
      </c>
      <c r="U1608">
        <v>3374.46</v>
      </c>
      <c r="V1608" s="10">
        <f>(raw_data[[#This Row],[Profit]] / (raw_data[[#This Row],[Unit_Price]]* raw_data[[#This Row],[Quantity_Sold]]))</f>
        <v>0.21412173197948672</v>
      </c>
      <c r="W1608">
        <v>136</v>
      </c>
      <c r="X1608" t="s">
        <v>51</v>
      </c>
      <c r="Y1608" t="s">
        <v>79</v>
      </c>
      <c r="Z1608">
        <v>14.86</v>
      </c>
      <c r="AA1608">
        <v>4</v>
      </c>
    </row>
    <row r="1609" spans="1:27" x14ac:dyDescent="0.3">
      <c r="A1609" t="s">
        <v>4872</v>
      </c>
      <c r="B1609" s="1">
        <v>45896</v>
      </c>
      <c r="C1609" s="1" t="str">
        <f>TEXT(raw_data[[#This Row],[Order_Date]], "mmm")</f>
        <v>Aug</v>
      </c>
      <c r="D1609" s="1">
        <v>45902</v>
      </c>
      <c r="E1609" s="6">
        <f>raw_data[[#This Row],[Ship_Date]]-raw_data[[#This Row],[Order_Date]]</f>
        <v>6</v>
      </c>
      <c r="F1609" s="6" t="str">
        <f>IF(raw_data[[#This Row],[Delivery_Days]] &lt;= 5, "On Time", "Late")</f>
        <v>Late</v>
      </c>
      <c r="G1609" t="s">
        <v>4873</v>
      </c>
      <c r="H1609" t="s">
        <v>4874</v>
      </c>
      <c r="I1609" t="s">
        <v>38</v>
      </c>
      <c r="J1609" t="s">
        <v>94</v>
      </c>
      <c r="K1609" t="s">
        <v>28</v>
      </c>
      <c r="L1609" t="s">
        <v>41</v>
      </c>
      <c r="M1609" t="s">
        <v>30</v>
      </c>
      <c r="N1609" t="s">
        <v>31</v>
      </c>
      <c r="O1609" t="s">
        <v>71</v>
      </c>
      <c r="P1609">
        <v>5</v>
      </c>
      <c r="Q1609">
        <v>1762.41</v>
      </c>
      <c r="R1609">
        <v>15</v>
      </c>
      <c r="S1609">
        <v>7490.24</v>
      </c>
      <c r="T1609">
        <v>1287.07</v>
      </c>
      <c r="U1609">
        <v>2020.2</v>
      </c>
      <c r="V1609" s="10">
        <f>(raw_data[[#This Row],[Profit]] / (raw_data[[#This Row],[Unit_Price]]* raw_data[[#This Row],[Quantity_Sold]]))</f>
        <v>0.22925425979198935</v>
      </c>
      <c r="W1609">
        <v>287</v>
      </c>
      <c r="X1609" t="s">
        <v>51</v>
      </c>
      <c r="Y1609" t="s">
        <v>34</v>
      </c>
      <c r="Z1609">
        <v>39.29</v>
      </c>
      <c r="AA1609">
        <v>5</v>
      </c>
    </row>
    <row r="1610" spans="1:27" x14ac:dyDescent="0.3">
      <c r="A1610" t="s">
        <v>4875</v>
      </c>
      <c r="B1610" s="1">
        <v>45257</v>
      </c>
      <c r="C1610" s="1" t="str">
        <f>TEXT(raw_data[[#This Row],[Order_Date]], "mmm")</f>
        <v>Nov</v>
      </c>
      <c r="D1610" s="1">
        <v>45260</v>
      </c>
      <c r="E1610" s="6">
        <f>raw_data[[#This Row],[Ship_Date]]-raw_data[[#This Row],[Order_Date]]</f>
        <v>3</v>
      </c>
      <c r="F1610" s="6" t="str">
        <f>IF(raw_data[[#This Row],[Delivery_Days]] &lt;= 5, "On Time", "Late")</f>
        <v>On Time</v>
      </c>
      <c r="G1610" t="s">
        <v>4876</v>
      </c>
      <c r="H1610" t="s">
        <v>4877</v>
      </c>
      <c r="I1610" t="s">
        <v>62</v>
      </c>
      <c r="J1610" t="s">
        <v>94</v>
      </c>
      <c r="K1610" t="s">
        <v>28</v>
      </c>
      <c r="L1610" t="s">
        <v>41</v>
      </c>
      <c r="M1610" t="s">
        <v>127</v>
      </c>
      <c r="N1610" t="s">
        <v>49</v>
      </c>
      <c r="O1610" t="s">
        <v>43</v>
      </c>
      <c r="P1610">
        <v>7</v>
      </c>
      <c r="Q1610">
        <v>614.79</v>
      </c>
      <c r="R1610">
        <v>15</v>
      </c>
      <c r="S1610">
        <v>3658</v>
      </c>
      <c r="T1610">
        <v>539.25</v>
      </c>
      <c r="U1610">
        <v>449.46</v>
      </c>
      <c r="V1610" s="10">
        <f>(raw_data[[#This Row],[Profit]] / (raw_data[[#This Row],[Unit_Price]]* raw_data[[#This Row],[Quantity_Sold]]))</f>
        <v>0.10443984357027836</v>
      </c>
      <c r="W1610">
        <v>243</v>
      </c>
      <c r="X1610" t="s">
        <v>33</v>
      </c>
      <c r="Y1610" t="s">
        <v>34</v>
      </c>
      <c r="Z1610">
        <v>33.840000000000003</v>
      </c>
      <c r="AA1610">
        <v>4</v>
      </c>
    </row>
    <row r="1611" spans="1:27" x14ac:dyDescent="0.3">
      <c r="A1611" t="s">
        <v>4878</v>
      </c>
      <c r="B1611" s="1">
        <v>45784</v>
      </c>
      <c r="C1611" s="1" t="str">
        <f>TEXT(raw_data[[#This Row],[Order_Date]], "mmm")</f>
        <v>May</v>
      </c>
      <c r="D1611" s="1">
        <v>45793</v>
      </c>
      <c r="E1611" s="6">
        <f>raw_data[[#This Row],[Ship_Date]]-raw_data[[#This Row],[Order_Date]]</f>
        <v>9</v>
      </c>
      <c r="F1611" s="6" t="str">
        <f>IF(raw_data[[#This Row],[Delivery_Days]] &lt;= 5, "On Time", "Late")</f>
        <v>Late</v>
      </c>
      <c r="G1611" t="s">
        <v>4879</v>
      </c>
      <c r="H1611" t="s">
        <v>4880</v>
      </c>
      <c r="I1611" t="s">
        <v>47</v>
      </c>
      <c r="J1611" t="s">
        <v>56</v>
      </c>
      <c r="K1611" t="s">
        <v>57</v>
      </c>
      <c r="L1611" t="s">
        <v>41</v>
      </c>
      <c r="M1611" t="s">
        <v>117</v>
      </c>
      <c r="N1611" t="s">
        <v>49</v>
      </c>
      <c r="O1611" t="s">
        <v>83</v>
      </c>
      <c r="P1611">
        <v>5</v>
      </c>
      <c r="Q1611">
        <v>579.33000000000004</v>
      </c>
      <c r="R1611">
        <v>15</v>
      </c>
      <c r="S1611">
        <v>2462.15</v>
      </c>
      <c r="T1611">
        <v>442.93</v>
      </c>
      <c r="U1611">
        <v>579.70000000000005</v>
      </c>
      <c r="V1611" s="10">
        <f>(raw_data[[#This Row],[Profit]] / (raw_data[[#This Row],[Unit_Price]]* raw_data[[#This Row],[Quantity_Sold]]))</f>
        <v>0.20012773376141405</v>
      </c>
      <c r="W1611">
        <v>13</v>
      </c>
      <c r="X1611" t="s">
        <v>51</v>
      </c>
      <c r="Y1611" t="s">
        <v>34</v>
      </c>
      <c r="Z1611">
        <v>22.7</v>
      </c>
      <c r="AA1611">
        <v>5</v>
      </c>
    </row>
    <row r="1612" spans="1:27" x14ac:dyDescent="0.3">
      <c r="A1612" t="s">
        <v>4881</v>
      </c>
      <c r="B1612" s="1">
        <v>45781</v>
      </c>
      <c r="C1612" s="1" t="str">
        <f>TEXT(raw_data[[#This Row],[Order_Date]], "mmm")</f>
        <v>May</v>
      </c>
      <c r="D1612" s="1">
        <v>45790</v>
      </c>
      <c r="E1612" s="6">
        <f>raw_data[[#This Row],[Ship_Date]]-raw_data[[#This Row],[Order_Date]]</f>
        <v>9</v>
      </c>
      <c r="F1612" s="6" t="str">
        <f>IF(raw_data[[#This Row],[Delivery_Days]] &lt;= 5, "On Time", "Late")</f>
        <v>Late</v>
      </c>
      <c r="G1612" t="s">
        <v>4882</v>
      </c>
      <c r="H1612" t="s">
        <v>4883</v>
      </c>
      <c r="I1612" t="s">
        <v>26</v>
      </c>
      <c r="J1612" t="s">
        <v>90</v>
      </c>
      <c r="K1612" t="s">
        <v>40</v>
      </c>
      <c r="L1612" t="s">
        <v>69</v>
      </c>
      <c r="M1612" t="s">
        <v>64</v>
      </c>
      <c r="N1612" t="s">
        <v>31</v>
      </c>
      <c r="O1612" t="s">
        <v>32</v>
      </c>
      <c r="P1612">
        <v>4</v>
      </c>
      <c r="Q1612">
        <v>967.26</v>
      </c>
      <c r="R1612">
        <v>20</v>
      </c>
      <c r="S1612">
        <v>3095.23</v>
      </c>
      <c r="T1612">
        <v>756.91</v>
      </c>
      <c r="U1612">
        <v>673.12</v>
      </c>
      <c r="V1612" s="10">
        <f>(raw_data[[#This Row],[Profit]] / (raw_data[[#This Row],[Unit_Price]]* raw_data[[#This Row],[Quantity_Sold]]))</f>
        <v>0.17397597336807064</v>
      </c>
      <c r="W1612">
        <v>181</v>
      </c>
      <c r="X1612" t="s">
        <v>33</v>
      </c>
      <c r="Y1612" t="s">
        <v>52</v>
      </c>
      <c r="Z1612">
        <v>47.59</v>
      </c>
      <c r="AA1612">
        <v>1</v>
      </c>
    </row>
    <row r="1613" spans="1:27" x14ac:dyDescent="0.3">
      <c r="A1613" t="s">
        <v>4884</v>
      </c>
      <c r="B1613" s="1">
        <v>45756</v>
      </c>
      <c r="C1613" s="1" t="str">
        <f>TEXT(raw_data[[#This Row],[Order_Date]], "mmm")</f>
        <v>Apr</v>
      </c>
      <c r="D1613" s="1">
        <v>45757</v>
      </c>
      <c r="E1613" s="6">
        <f>raw_data[[#This Row],[Ship_Date]]-raw_data[[#This Row],[Order_Date]]</f>
        <v>1</v>
      </c>
      <c r="F1613" s="6" t="str">
        <f>IF(raw_data[[#This Row],[Delivery_Days]] &lt;= 5, "On Time", "Late")</f>
        <v>On Time</v>
      </c>
      <c r="G1613" t="s">
        <v>4885</v>
      </c>
      <c r="H1613" t="s">
        <v>4886</v>
      </c>
      <c r="I1613" t="s">
        <v>47</v>
      </c>
      <c r="J1613" t="s">
        <v>27</v>
      </c>
      <c r="K1613" t="s">
        <v>28</v>
      </c>
      <c r="L1613" t="s">
        <v>75</v>
      </c>
      <c r="M1613" t="s">
        <v>42</v>
      </c>
      <c r="N1613" t="s">
        <v>49</v>
      </c>
      <c r="O1613" t="s">
        <v>50</v>
      </c>
      <c r="P1613">
        <v>8</v>
      </c>
      <c r="Q1613">
        <v>1328.77</v>
      </c>
      <c r="R1613">
        <v>0</v>
      </c>
      <c r="S1613">
        <v>10630.16</v>
      </c>
      <c r="T1613">
        <v>808.91</v>
      </c>
      <c r="U1613">
        <v>4158.88</v>
      </c>
      <c r="V1613" s="10">
        <f>(raw_data[[#This Row],[Profit]] / (raw_data[[#This Row],[Unit_Price]]* raw_data[[#This Row],[Quantity_Sold]]))</f>
        <v>0.39123399835938499</v>
      </c>
      <c r="W1613">
        <v>66</v>
      </c>
      <c r="X1613" t="s">
        <v>51</v>
      </c>
      <c r="Y1613" t="s">
        <v>34</v>
      </c>
      <c r="Z1613">
        <v>26.22</v>
      </c>
      <c r="AA1613">
        <v>2</v>
      </c>
    </row>
    <row r="1614" spans="1:27" x14ac:dyDescent="0.3">
      <c r="A1614" t="s">
        <v>4887</v>
      </c>
      <c r="B1614" s="1">
        <v>45286</v>
      </c>
      <c r="C1614" s="1" t="str">
        <f>TEXT(raw_data[[#This Row],[Order_Date]], "mmm")</f>
        <v>Dec</v>
      </c>
      <c r="D1614" s="1">
        <v>45287</v>
      </c>
      <c r="E1614" s="6">
        <f>raw_data[[#This Row],[Ship_Date]]-raw_data[[#This Row],[Order_Date]]</f>
        <v>1</v>
      </c>
      <c r="F1614" s="6" t="str">
        <f>IF(raw_data[[#This Row],[Delivery_Days]] &lt;= 5, "On Time", "Late")</f>
        <v>On Time</v>
      </c>
      <c r="G1614" t="s">
        <v>4888</v>
      </c>
      <c r="H1614" t="s">
        <v>4889</v>
      </c>
      <c r="I1614" t="s">
        <v>38</v>
      </c>
      <c r="J1614" t="s">
        <v>39</v>
      </c>
      <c r="K1614" t="s">
        <v>40</v>
      </c>
      <c r="L1614" t="s">
        <v>29</v>
      </c>
      <c r="M1614" t="s">
        <v>30</v>
      </c>
      <c r="N1614" t="s">
        <v>31</v>
      </c>
      <c r="O1614" t="s">
        <v>43</v>
      </c>
      <c r="P1614">
        <v>7</v>
      </c>
      <c r="Q1614">
        <v>1095.8</v>
      </c>
      <c r="R1614">
        <v>15</v>
      </c>
      <c r="S1614">
        <v>6520.01</v>
      </c>
      <c r="T1614">
        <v>972.72</v>
      </c>
      <c r="U1614">
        <v>732.33</v>
      </c>
      <c r="V1614" s="10">
        <f>(raw_data[[#This Row],[Profit]] / (raw_data[[#This Row],[Unit_Price]]* raw_data[[#This Row],[Quantity_Sold]]))</f>
        <v>9.5472322895210293E-2</v>
      </c>
      <c r="W1614">
        <v>293</v>
      </c>
      <c r="X1614" t="s">
        <v>33</v>
      </c>
      <c r="Y1614" t="s">
        <v>34</v>
      </c>
      <c r="Z1614">
        <v>10.93</v>
      </c>
      <c r="AA1614">
        <v>1</v>
      </c>
    </row>
    <row r="1615" spans="1:27" x14ac:dyDescent="0.3">
      <c r="A1615" t="s">
        <v>4890</v>
      </c>
      <c r="B1615" s="1">
        <v>45622</v>
      </c>
      <c r="C1615" s="1" t="str">
        <f>TEXT(raw_data[[#This Row],[Order_Date]], "mmm")</f>
        <v>Nov</v>
      </c>
      <c r="D1615" s="1">
        <v>45628</v>
      </c>
      <c r="E1615" s="6">
        <f>raw_data[[#This Row],[Ship_Date]]-raw_data[[#This Row],[Order_Date]]</f>
        <v>6</v>
      </c>
      <c r="F1615" s="6" t="str">
        <f>IF(raw_data[[#This Row],[Delivery_Days]] &lt;= 5, "On Time", "Late")</f>
        <v>Late</v>
      </c>
      <c r="G1615" t="s">
        <v>4891</v>
      </c>
      <c r="H1615" t="s">
        <v>4892</v>
      </c>
      <c r="I1615" t="s">
        <v>62</v>
      </c>
      <c r="J1615" t="s">
        <v>63</v>
      </c>
      <c r="K1615" t="s">
        <v>28</v>
      </c>
      <c r="L1615" t="s">
        <v>75</v>
      </c>
      <c r="M1615" t="s">
        <v>137</v>
      </c>
      <c r="N1615" t="s">
        <v>49</v>
      </c>
      <c r="O1615" t="s">
        <v>83</v>
      </c>
      <c r="P1615">
        <v>5</v>
      </c>
      <c r="Q1615">
        <v>1204.7</v>
      </c>
      <c r="R1615">
        <v>15</v>
      </c>
      <c r="S1615">
        <v>5119.97</v>
      </c>
      <c r="T1615">
        <v>866.25</v>
      </c>
      <c r="U1615">
        <v>1438.41</v>
      </c>
      <c r="V1615" s="10">
        <f>(raw_data[[#This Row],[Profit]] / (raw_data[[#This Row],[Unit_Price]]* raw_data[[#This Row],[Quantity_Sold]]))</f>
        <v>0.23879970117041588</v>
      </c>
      <c r="W1615">
        <v>425</v>
      </c>
      <c r="X1615" t="s">
        <v>33</v>
      </c>
      <c r="Y1615" t="s">
        <v>79</v>
      </c>
      <c r="Z1615">
        <v>42.91</v>
      </c>
      <c r="AA1615">
        <v>3</v>
      </c>
    </row>
    <row r="1616" spans="1:27" x14ac:dyDescent="0.3">
      <c r="A1616" t="s">
        <v>4893</v>
      </c>
      <c r="B1616" s="1">
        <v>45626</v>
      </c>
      <c r="C1616" s="1" t="str">
        <f>TEXT(raw_data[[#This Row],[Order_Date]], "mmm")</f>
        <v>Nov</v>
      </c>
      <c r="D1616" s="1">
        <v>45629</v>
      </c>
      <c r="E1616" s="6">
        <f>raw_data[[#This Row],[Ship_Date]]-raw_data[[#This Row],[Order_Date]]</f>
        <v>3</v>
      </c>
      <c r="F1616" s="6" t="str">
        <f>IF(raw_data[[#This Row],[Delivery_Days]] &lt;= 5, "On Time", "Late")</f>
        <v>On Time</v>
      </c>
      <c r="G1616" t="s">
        <v>4894</v>
      </c>
      <c r="H1616" t="s">
        <v>4895</v>
      </c>
      <c r="I1616" t="s">
        <v>62</v>
      </c>
      <c r="J1616" t="s">
        <v>94</v>
      </c>
      <c r="K1616" t="s">
        <v>28</v>
      </c>
      <c r="L1616" t="s">
        <v>75</v>
      </c>
      <c r="M1616" t="s">
        <v>137</v>
      </c>
      <c r="N1616" t="s">
        <v>49</v>
      </c>
      <c r="O1616" t="s">
        <v>71</v>
      </c>
      <c r="P1616">
        <v>4</v>
      </c>
      <c r="Q1616">
        <v>1838.46</v>
      </c>
      <c r="R1616">
        <v>20</v>
      </c>
      <c r="S1616">
        <v>5883.07</v>
      </c>
      <c r="T1616">
        <v>1163.1300000000001</v>
      </c>
      <c r="U1616">
        <v>2161.06</v>
      </c>
      <c r="V1616" s="10">
        <f>(raw_data[[#This Row],[Profit]] / (raw_data[[#This Row],[Unit_Price]]* raw_data[[#This Row],[Quantity_Sold]]))</f>
        <v>0.29386823754664226</v>
      </c>
      <c r="W1616">
        <v>202</v>
      </c>
      <c r="X1616" t="s">
        <v>51</v>
      </c>
      <c r="Y1616" t="s">
        <v>52</v>
      </c>
      <c r="Z1616">
        <v>43.09</v>
      </c>
      <c r="AA1616">
        <v>1</v>
      </c>
    </row>
    <row r="1617" spans="1:27" x14ac:dyDescent="0.3">
      <c r="A1617" t="s">
        <v>4896</v>
      </c>
      <c r="B1617" s="1">
        <v>45349</v>
      </c>
      <c r="C1617" s="1" t="str">
        <f>TEXT(raw_data[[#This Row],[Order_Date]], "mmm")</f>
        <v>Feb</v>
      </c>
      <c r="D1617" s="1">
        <v>45351</v>
      </c>
      <c r="E1617" s="6">
        <f>raw_data[[#This Row],[Ship_Date]]-raw_data[[#This Row],[Order_Date]]</f>
        <v>2</v>
      </c>
      <c r="F1617" s="6" t="str">
        <f>IF(raw_data[[#This Row],[Delivery_Days]] &lt;= 5, "On Time", "Late")</f>
        <v>On Time</v>
      </c>
      <c r="G1617" t="s">
        <v>4897</v>
      </c>
      <c r="H1617" t="s">
        <v>4898</v>
      </c>
      <c r="I1617" t="s">
        <v>47</v>
      </c>
      <c r="J1617" t="s">
        <v>27</v>
      </c>
      <c r="K1617" t="s">
        <v>28</v>
      </c>
      <c r="L1617" t="s">
        <v>41</v>
      </c>
      <c r="M1617" t="s">
        <v>48</v>
      </c>
      <c r="N1617" t="s">
        <v>31</v>
      </c>
      <c r="O1617" t="s">
        <v>32</v>
      </c>
      <c r="P1617">
        <v>7</v>
      </c>
      <c r="Q1617">
        <v>1419.91</v>
      </c>
      <c r="R1617">
        <v>10</v>
      </c>
      <c r="S1617">
        <v>8945.43</v>
      </c>
      <c r="T1617">
        <v>1093.54</v>
      </c>
      <c r="U1617">
        <v>2056.13</v>
      </c>
      <c r="V1617" s="10">
        <f>(raw_data[[#This Row],[Profit]] / (raw_data[[#This Row],[Unit_Price]]* raw_data[[#This Row],[Quantity_Sold]]))</f>
        <v>0.20686723605218438</v>
      </c>
      <c r="W1617">
        <v>210</v>
      </c>
      <c r="X1617" t="s">
        <v>33</v>
      </c>
      <c r="Y1617" t="s">
        <v>34</v>
      </c>
      <c r="Z1617">
        <v>19.79</v>
      </c>
      <c r="AA1617">
        <v>5</v>
      </c>
    </row>
    <row r="1618" spans="1:27" x14ac:dyDescent="0.3">
      <c r="A1618" t="s">
        <v>4899</v>
      </c>
      <c r="B1618" s="1">
        <v>45681</v>
      </c>
      <c r="C1618" s="1" t="str">
        <f>TEXT(raw_data[[#This Row],[Order_Date]], "mmm")</f>
        <v>Jan</v>
      </c>
      <c r="D1618" s="1">
        <v>45691</v>
      </c>
      <c r="E1618" s="6">
        <f>raw_data[[#This Row],[Ship_Date]]-raw_data[[#This Row],[Order_Date]]</f>
        <v>10</v>
      </c>
      <c r="F1618" s="6" t="str">
        <f>IF(raw_data[[#This Row],[Delivery_Days]] &lt;= 5, "On Time", "Late")</f>
        <v>Late</v>
      </c>
      <c r="G1618" t="s">
        <v>4900</v>
      </c>
      <c r="H1618" t="s">
        <v>4901</v>
      </c>
      <c r="I1618" t="s">
        <v>26</v>
      </c>
      <c r="J1618" t="s">
        <v>27</v>
      </c>
      <c r="K1618" t="s">
        <v>28</v>
      </c>
      <c r="L1618" t="s">
        <v>29</v>
      </c>
      <c r="M1618" t="s">
        <v>70</v>
      </c>
      <c r="N1618" t="s">
        <v>49</v>
      </c>
      <c r="O1618" t="s">
        <v>50</v>
      </c>
      <c r="P1618">
        <v>2</v>
      </c>
      <c r="Q1618">
        <v>1914.07</v>
      </c>
      <c r="R1618">
        <v>5</v>
      </c>
      <c r="S1618">
        <v>3636.73</v>
      </c>
      <c r="T1618">
        <v>1349.36</v>
      </c>
      <c r="U1618">
        <v>1072.95</v>
      </c>
      <c r="V1618" s="10">
        <f>(raw_data[[#This Row],[Profit]] / (raw_data[[#This Row],[Unit_Price]]* raw_data[[#This Row],[Quantity_Sold]]))</f>
        <v>0.28027971808763524</v>
      </c>
      <c r="W1618">
        <v>397</v>
      </c>
      <c r="X1618" t="s">
        <v>33</v>
      </c>
      <c r="Y1618" t="s">
        <v>52</v>
      </c>
      <c r="Z1618">
        <v>32.07</v>
      </c>
      <c r="AA1618">
        <v>5</v>
      </c>
    </row>
    <row r="1619" spans="1:27" x14ac:dyDescent="0.3">
      <c r="A1619" t="s">
        <v>4902</v>
      </c>
      <c r="B1619" s="1">
        <v>45561</v>
      </c>
      <c r="C1619" s="1" t="str">
        <f>TEXT(raw_data[[#This Row],[Order_Date]], "mmm")</f>
        <v>Sep</v>
      </c>
      <c r="D1619" s="1">
        <v>45568</v>
      </c>
      <c r="E1619" s="6">
        <f>raw_data[[#This Row],[Ship_Date]]-raw_data[[#This Row],[Order_Date]]</f>
        <v>7</v>
      </c>
      <c r="F1619" s="6" t="str">
        <f>IF(raw_data[[#This Row],[Delivery_Days]] &lt;= 5, "On Time", "Late")</f>
        <v>Late</v>
      </c>
      <c r="G1619" t="s">
        <v>4903</v>
      </c>
      <c r="H1619" t="s">
        <v>4904</v>
      </c>
      <c r="I1619" t="s">
        <v>47</v>
      </c>
      <c r="J1619" t="s">
        <v>39</v>
      </c>
      <c r="K1619" t="s">
        <v>40</v>
      </c>
      <c r="L1619" t="s">
        <v>29</v>
      </c>
      <c r="M1619" t="s">
        <v>137</v>
      </c>
      <c r="N1619" t="s">
        <v>49</v>
      </c>
      <c r="O1619" t="s">
        <v>43</v>
      </c>
      <c r="P1619">
        <v>5</v>
      </c>
      <c r="Q1619">
        <v>491.52</v>
      </c>
      <c r="R1619">
        <v>10</v>
      </c>
      <c r="S1619">
        <v>2211.84</v>
      </c>
      <c r="T1619">
        <v>326.68</v>
      </c>
      <c r="U1619">
        <v>741.78</v>
      </c>
      <c r="V1619" s="10">
        <f>(raw_data[[#This Row],[Profit]] / (raw_data[[#This Row],[Unit_Price]]* raw_data[[#This Row],[Quantity_Sold]]))</f>
        <v>0.30183105468749999</v>
      </c>
      <c r="W1619">
        <v>273</v>
      </c>
      <c r="X1619" t="s">
        <v>33</v>
      </c>
      <c r="Y1619" t="s">
        <v>79</v>
      </c>
      <c r="Z1619">
        <v>7.05</v>
      </c>
      <c r="AA1619">
        <v>5</v>
      </c>
    </row>
    <row r="1620" spans="1:27" x14ac:dyDescent="0.3">
      <c r="A1620" t="s">
        <v>4905</v>
      </c>
      <c r="B1620" s="1">
        <v>45442</v>
      </c>
      <c r="C1620" s="1" t="str">
        <f>TEXT(raw_data[[#This Row],[Order_Date]], "mmm")</f>
        <v>May</v>
      </c>
      <c r="D1620" s="1">
        <v>45443</v>
      </c>
      <c r="E1620" s="6">
        <f>raw_data[[#This Row],[Ship_Date]]-raw_data[[#This Row],[Order_Date]]</f>
        <v>1</v>
      </c>
      <c r="F1620" s="6" t="str">
        <f>IF(raw_data[[#This Row],[Delivery_Days]] &lt;= 5, "On Time", "Late")</f>
        <v>On Time</v>
      </c>
      <c r="G1620" t="s">
        <v>4906</v>
      </c>
      <c r="H1620" t="s">
        <v>4907</v>
      </c>
      <c r="I1620" t="s">
        <v>26</v>
      </c>
      <c r="J1620" t="s">
        <v>63</v>
      </c>
      <c r="K1620" t="s">
        <v>28</v>
      </c>
      <c r="L1620" t="s">
        <v>29</v>
      </c>
      <c r="M1620" t="s">
        <v>58</v>
      </c>
      <c r="N1620" t="s">
        <v>31</v>
      </c>
      <c r="O1620" t="s">
        <v>83</v>
      </c>
      <c r="P1620">
        <v>7</v>
      </c>
      <c r="Q1620">
        <v>1912.28</v>
      </c>
      <c r="R1620">
        <v>15</v>
      </c>
      <c r="S1620">
        <v>11378.07</v>
      </c>
      <c r="T1620">
        <v>1491.86</v>
      </c>
      <c r="U1620">
        <v>2501.5</v>
      </c>
      <c r="V1620" s="10">
        <f>(raw_data[[#This Row],[Profit]] / (raw_data[[#This Row],[Unit_Price]]* raw_data[[#This Row],[Quantity_Sold]]))</f>
        <v>0.18687490475094801</v>
      </c>
      <c r="W1620">
        <v>46</v>
      </c>
      <c r="X1620" t="s">
        <v>33</v>
      </c>
      <c r="Y1620" t="s">
        <v>79</v>
      </c>
      <c r="Z1620">
        <v>5.47</v>
      </c>
      <c r="AA1620">
        <v>3</v>
      </c>
    </row>
    <row r="1621" spans="1:27" x14ac:dyDescent="0.3">
      <c r="A1621" t="s">
        <v>4908</v>
      </c>
      <c r="B1621" s="1">
        <v>45692</v>
      </c>
      <c r="C1621" s="1" t="str">
        <f>TEXT(raw_data[[#This Row],[Order_Date]], "mmm")</f>
        <v>Feb</v>
      </c>
      <c r="D1621" s="1">
        <v>45701</v>
      </c>
      <c r="E1621" s="6">
        <f>raw_data[[#This Row],[Ship_Date]]-raw_data[[#This Row],[Order_Date]]</f>
        <v>9</v>
      </c>
      <c r="F1621" s="6" t="str">
        <f>IF(raw_data[[#This Row],[Delivery_Days]] &lt;= 5, "On Time", "Late")</f>
        <v>Late</v>
      </c>
      <c r="G1621" t="s">
        <v>4909</v>
      </c>
      <c r="H1621" t="s">
        <v>4910</v>
      </c>
      <c r="I1621" t="s">
        <v>47</v>
      </c>
      <c r="J1621" t="s">
        <v>27</v>
      </c>
      <c r="K1621" t="s">
        <v>28</v>
      </c>
      <c r="L1621" t="s">
        <v>29</v>
      </c>
      <c r="M1621" t="s">
        <v>58</v>
      </c>
      <c r="N1621" t="s">
        <v>31</v>
      </c>
      <c r="O1621" t="s">
        <v>32</v>
      </c>
      <c r="P1621">
        <v>3</v>
      </c>
      <c r="Q1621">
        <v>1704.42</v>
      </c>
      <c r="R1621">
        <v>0</v>
      </c>
      <c r="S1621">
        <v>5113.26</v>
      </c>
      <c r="T1621">
        <v>1099.6199999999999</v>
      </c>
      <c r="U1621">
        <v>1814.4</v>
      </c>
      <c r="V1621" s="10">
        <f>(raw_data[[#This Row],[Profit]] / (raw_data[[#This Row],[Unit_Price]]* raw_data[[#This Row],[Quantity_Sold]]))</f>
        <v>0.35484211637976554</v>
      </c>
      <c r="W1621">
        <v>206</v>
      </c>
      <c r="X1621" t="s">
        <v>33</v>
      </c>
      <c r="Y1621" t="s">
        <v>52</v>
      </c>
      <c r="Z1621">
        <v>48.42</v>
      </c>
      <c r="AA1621">
        <v>5</v>
      </c>
    </row>
    <row r="1622" spans="1:27" x14ac:dyDescent="0.3">
      <c r="A1622" t="s">
        <v>4911</v>
      </c>
      <c r="B1622" s="1">
        <v>45646</v>
      </c>
      <c r="C1622" s="1" t="str">
        <f>TEXT(raw_data[[#This Row],[Order_Date]], "mmm")</f>
        <v>Dec</v>
      </c>
      <c r="D1622" s="1">
        <v>45652</v>
      </c>
      <c r="E1622" s="6">
        <f>raw_data[[#This Row],[Ship_Date]]-raw_data[[#This Row],[Order_Date]]</f>
        <v>6</v>
      </c>
      <c r="F1622" s="6" t="str">
        <f>IF(raw_data[[#This Row],[Delivery_Days]] &lt;= 5, "On Time", "Late")</f>
        <v>Late</v>
      </c>
      <c r="G1622" t="s">
        <v>4912</v>
      </c>
      <c r="H1622" t="s">
        <v>4913</v>
      </c>
      <c r="I1622" t="s">
        <v>62</v>
      </c>
      <c r="J1622" t="s">
        <v>39</v>
      </c>
      <c r="K1622" t="s">
        <v>40</v>
      </c>
      <c r="L1622" t="s">
        <v>41</v>
      </c>
      <c r="M1622" t="s">
        <v>30</v>
      </c>
      <c r="N1622" t="s">
        <v>31</v>
      </c>
      <c r="O1622" t="s">
        <v>71</v>
      </c>
      <c r="P1622">
        <v>4</v>
      </c>
      <c r="Q1622">
        <v>331.54</v>
      </c>
      <c r="R1622">
        <v>10</v>
      </c>
      <c r="S1622">
        <v>1193.54</v>
      </c>
      <c r="T1622">
        <v>248.85</v>
      </c>
      <c r="U1622">
        <v>297.68</v>
      </c>
      <c r="V1622" s="10">
        <f>(raw_data[[#This Row],[Profit]] / (raw_data[[#This Row],[Unit_Price]]* raw_data[[#This Row],[Quantity_Sold]]))</f>
        <v>0.22446763588103999</v>
      </c>
      <c r="W1622">
        <v>30</v>
      </c>
      <c r="X1622" t="s">
        <v>33</v>
      </c>
      <c r="Y1622" t="s">
        <v>79</v>
      </c>
      <c r="Z1622">
        <v>13.89</v>
      </c>
      <c r="AA1622">
        <v>4</v>
      </c>
    </row>
    <row r="1623" spans="1:27" x14ac:dyDescent="0.3">
      <c r="A1623" t="s">
        <v>4914</v>
      </c>
      <c r="B1623" s="1">
        <v>45931</v>
      </c>
      <c r="C1623" s="1" t="str">
        <f>TEXT(raw_data[[#This Row],[Order_Date]], "mmm")</f>
        <v>Oct</v>
      </c>
      <c r="D1623" s="1">
        <v>45941</v>
      </c>
      <c r="E1623" s="6">
        <f>raw_data[[#This Row],[Ship_Date]]-raw_data[[#This Row],[Order_Date]]</f>
        <v>10</v>
      </c>
      <c r="F1623" s="6" t="str">
        <f>IF(raw_data[[#This Row],[Delivery_Days]] &lt;= 5, "On Time", "Late")</f>
        <v>Late</v>
      </c>
      <c r="G1623" t="s">
        <v>4915</v>
      </c>
      <c r="H1623" t="s">
        <v>4916</v>
      </c>
      <c r="I1623" t="s">
        <v>26</v>
      </c>
      <c r="J1623" t="s">
        <v>39</v>
      </c>
      <c r="K1623" t="s">
        <v>40</v>
      </c>
      <c r="L1623" t="s">
        <v>75</v>
      </c>
      <c r="M1623" t="s">
        <v>64</v>
      </c>
      <c r="N1623" t="s">
        <v>49</v>
      </c>
      <c r="O1623" t="s">
        <v>83</v>
      </c>
      <c r="P1623">
        <v>2</v>
      </c>
      <c r="Q1623">
        <v>1969.52</v>
      </c>
      <c r="R1623">
        <v>15</v>
      </c>
      <c r="S1623">
        <v>3348.18</v>
      </c>
      <c r="T1623">
        <v>1676.46</v>
      </c>
      <c r="U1623">
        <v>498.2</v>
      </c>
      <c r="V1623" s="10">
        <f>(raw_data[[#This Row],[Profit]] / (raw_data[[#This Row],[Unit_Price]]* raw_data[[#This Row],[Quantity_Sold]]))</f>
        <v>0.12647751736463705</v>
      </c>
      <c r="W1623">
        <v>195</v>
      </c>
      <c r="X1623" t="s">
        <v>33</v>
      </c>
      <c r="Y1623" t="s">
        <v>34</v>
      </c>
      <c r="Z1623">
        <v>19.579999999999998</v>
      </c>
      <c r="AA1623">
        <v>4</v>
      </c>
    </row>
    <row r="1624" spans="1:27" x14ac:dyDescent="0.3">
      <c r="A1624" t="s">
        <v>4917</v>
      </c>
      <c r="B1624" s="1">
        <v>45724</v>
      </c>
      <c r="C1624" s="1" t="str">
        <f>TEXT(raw_data[[#This Row],[Order_Date]], "mmm")</f>
        <v>Mar</v>
      </c>
      <c r="D1624" s="1">
        <v>45729</v>
      </c>
      <c r="E1624" s="6">
        <f>raw_data[[#This Row],[Ship_Date]]-raw_data[[#This Row],[Order_Date]]</f>
        <v>5</v>
      </c>
      <c r="F1624" s="6" t="str">
        <f>IF(raw_data[[#This Row],[Delivery_Days]] &lt;= 5, "On Time", "Late")</f>
        <v>On Time</v>
      </c>
      <c r="G1624" t="s">
        <v>4918</v>
      </c>
      <c r="H1624" t="s">
        <v>4919</v>
      </c>
      <c r="I1624" t="s">
        <v>26</v>
      </c>
      <c r="J1624" t="s">
        <v>27</v>
      </c>
      <c r="K1624" t="s">
        <v>28</v>
      </c>
      <c r="L1624" t="s">
        <v>29</v>
      </c>
      <c r="M1624" t="s">
        <v>150</v>
      </c>
      <c r="N1624" t="s">
        <v>49</v>
      </c>
      <c r="O1624" t="s">
        <v>43</v>
      </c>
      <c r="P1624">
        <v>3</v>
      </c>
      <c r="Q1624">
        <v>276.20999999999998</v>
      </c>
      <c r="R1624">
        <v>0</v>
      </c>
      <c r="S1624">
        <v>828.63</v>
      </c>
      <c r="T1624">
        <v>214.03</v>
      </c>
      <c r="U1624">
        <v>186.54</v>
      </c>
      <c r="V1624" s="10">
        <f>(raw_data[[#This Row],[Profit]] / (raw_data[[#This Row],[Unit_Price]]* raw_data[[#This Row],[Quantity_Sold]]))</f>
        <v>0.22511856920459072</v>
      </c>
      <c r="W1624">
        <v>463</v>
      </c>
      <c r="X1624" t="s">
        <v>51</v>
      </c>
      <c r="Y1624" t="s">
        <v>52</v>
      </c>
      <c r="Z1624">
        <v>44.03</v>
      </c>
      <c r="AA1624">
        <v>2</v>
      </c>
    </row>
    <row r="1625" spans="1:27" x14ac:dyDescent="0.3">
      <c r="A1625" t="s">
        <v>4920</v>
      </c>
      <c r="B1625" s="1">
        <v>45464</v>
      </c>
      <c r="C1625" s="1" t="str">
        <f>TEXT(raw_data[[#This Row],[Order_Date]], "mmm")</f>
        <v>Jun</v>
      </c>
      <c r="D1625" s="1">
        <v>45469</v>
      </c>
      <c r="E1625" s="6">
        <f>raw_data[[#This Row],[Ship_Date]]-raw_data[[#This Row],[Order_Date]]</f>
        <v>5</v>
      </c>
      <c r="F1625" s="6" t="str">
        <f>IF(raw_data[[#This Row],[Delivery_Days]] &lt;= 5, "On Time", "Late")</f>
        <v>On Time</v>
      </c>
      <c r="G1625" t="s">
        <v>4921</v>
      </c>
      <c r="H1625" t="s">
        <v>4922</v>
      </c>
      <c r="I1625" t="s">
        <v>62</v>
      </c>
      <c r="J1625" t="s">
        <v>27</v>
      </c>
      <c r="K1625" t="s">
        <v>28</v>
      </c>
      <c r="L1625" t="s">
        <v>69</v>
      </c>
      <c r="M1625" t="s">
        <v>70</v>
      </c>
      <c r="N1625" t="s">
        <v>49</v>
      </c>
      <c r="O1625" t="s">
        <v>50</v>
      </c>
      <c r="P1625">
        <v>9</v>
      </c>
      <c r="Q1625">
        <v>282.5</v>
      </c>
      <c r="R1625">
        <v>15</v>
      </c>
      <c r="S1625">
        <v>2161.12</v>
      </c>
      <c r="T1625">
        <v>241.63</v>
      </c>
      <c r="U1625">
        <v>312.66000000000003</v>
      </c>
      <c r="V1625" s="10">
        <f>(raw_data[[#This Row],[Profit]] / (raw_data[[#This Row],[Unit_Price]]* raw_data[[#This Row],[Quantity_Sold]]))</f>
        <v>0.12297345132743363</v>
      </c>
      <c r="W1625">
        <v>478</v>
      </c>
      <c r="X1625" t="s">
        <v>33</v>
      </c>
      <c r="Y1625" t="s">
        <v>52</v>
      </c>
      <c r="Z1625">
        <v>14.59</v>
      </c>
      <c r="AA1625">
        <v>4</v>
      </c>
    </row>
    <row r="1626" spans="1:27" x14ac:dyDescent="0.3">
      <c r="A1626" t="s">
        <v>4923</v>
      </c>
      <c r="B1626" s="1">
        <v>45597</v>
      </c>
      <c r="C1626" s="1" t="str">
        <f>TEXT(raw_data[[#This Row],[Order_Date]], "mmm")</f>
        <v>Nov</v>
      </c>
      <c r="D1626" s="1">
        <v>45601</v>
      </c>
      <c r="E1626" s="6">
        <f>raw_data[[#This Row],[Ship_Date]]-raw_data[[#This Row],[Order_Date]]</f>
        <v>4</v>
      </c>
      <c r="F1626" s="6" t="str">
        <f>IF(raw_data[[#This Row],[Delivery_Days]] &lt;= 5, "On Time", "Late")</f>
        <v>On Time</v>
      </c>
      <c r="G1626" t="s">
        <v>4924</v>
      </c>
      <c r="H1626" t="s">
        <v>4925</v>
      </c>
      <c r="I1626" t="s">
        <v>26</v>
      </c>
      <c r="J1626" t="s">
        <v>98</v>
      </c>
      <c r="K1626" t="s">
        <v>40</v>
      </c>
      <c r="L1626" t="s">
        <v>69</v>
      </c>
      <c r="M1626" t="s">
        <v>150</v>
      </c>
      <c r="N1626" t="s">
        <v>49</v>
      </c>
      <c r="O1626" t="s">
        <v>50</v>
      </c>
      <c r="P1626">
        <v>7</v>
      </c>
      <c r="Q1626">
        <v>792.1</v>
      </c>
      <c r="R1626">
        <v>5</v>
      </c>
      <c r="S1626">
        <v>5267.46</v>
      </c>
      <c r="T1626">
        <v>619.07000000000005</v>
      </c>
      <c r="U1626">
        <v>1150.6500000000001</v>
      </c>
      <c r="V1626" s="10">
        <f>(raw_data[[#This Row],[Profit]] / (raw_data[[#This Row],[Unit_Price]]* raw_data[[#This Row],[Quantity_Sold]]))</f>
        <v>0.20752249896297367</v>
      </c>
      <c r="W1626">
        <v>154</v>
      </c>
      <c r="X1626" t="s">
        <v>33</v>
      </c>
      <c r="Y1626" t="s">
        <v>52</v>
      </c>
      <c r="Z1626">
        <v>49.36</v>
      </c>
      <c r="AA1626">
        <v>1</v>
      </c>
    </row>
    <row r="1627" spans="1:27" x14ac:dyDescent="0.3">
      <c r="A1627" t="s">
        <v>4926</v>
      </c>
      <c r="B1627" s="1">
        <v>45625</v>
      </c>
      <c r="C1627" s="1" t="str">
        <f>TEXT(raw_data[[#This Row],[Order_Date]], "mmm")</f>
        <v>Nov</v>
      </c>
      <c r="D1627" s="1">
        <v>45626</v>
      </c>
      <c r="E1627" s="6">
        <f>raw_data[[#This Row],[Ship_Date]]-raw_data[[#This Row],[Order_Date]]</f>
        <v>1</v>
      </c>
      <c r="F1627" s="6" t="str">
        <f>IF(raw_data[[#This Row],[Delivery_Days]] &lt;= 5, "On Time", "Late")</f>
        <v>On Time</v>
      </c>
      <c r="G1627" t="s">
        <v>4927</v>
      </c>
      <c r="H1627" t="s">
        <v>1317</v>
      </c>
      <c r="I1627" t="s">
        <v>26</v>
      </c>
      <c r="J1627" t="s">
        <v>63</v>
      </c>
      <c r="K1627" t="s">
        <v>28</v>
      </c>
      <c r="L1627" t="s">
        <v>41</v>
      </c>
      <c r="M1627" t="s">
        <v>137</v>
      </c>
      <c r="N1627" t="s">
        <v>49</v>
      </c>
      <c r="O1627" t="s">
        <v>32</v>
      </c>
      <c r="P1627">
        <v>2</v>
      </c>
      <c r="Q1627">
        <v>1300.76</v>
      </c>
      <c r="R1627">
        <v>10</v>
      </c>
      <c r="S1627">
        <v>2341.37</v>
      </c>
      <c r="T1627">
        <v>891.26</v>
      </c>
      <c r="U1627">
        <v>737.1</v>
      </c>
      <c r="V1627" s="10">
        <f>(raw_data[[#This Row],[Profit]] / (raw_data[[#This Row],[Unit_Price]]* raw_data[[#This Row],[Quantity_Sold]]))</f>
        <v>0.28333435837510379</v>
      </c>
      <c r="W1627">
        <v>471</v>
      </c>
      <c r="X1627" t="s">
        <v>51</v>
      </c>
      <c r="Y1627" t="s">
        <v>34</v>
      </c>
      <c r="Z1627">
        <v>19.920000000000002</v>
      </c>
      <c r="AA1627">
        <v>4</v>
      </c>
    </row>
    <row r="1628" spans="1:27" x14ac:dyDescent="0.3">
      <c r="A1628" t="s">
        <v>4928</v>
      </c>
      <c r="B1628" s="1">
        <v>45459</v>
      </c>
      <c r="C1628" s="1" t="str">
        <f>TEXT(raw_data[[#This Row],[Order_Date]], "mmm")</f>
        <v>Jun</v>
      </c>
      <c r="D1628" s="1">
        <v>45465</v>
      </c>
      <c r="E1628" s="6">
        <f>raw_data[[#This Row],[Ship_Date]]-raw_data[[#This Row],[Order_Date]]</f>
        <v>6</v>
      </c>
      <c r="F1628" s="6" t="str">
        <f>IF(raw_data[[#This Row],[Delivery_Days]] &lt;= 5, "On Time", "Late")</f>
        <v>Late</v>
      </c>
      <c r="G1628" t="s">
        <v>4929</v>
      </c>
      <c r="H1628" t="s">
        <v>4930</v>
      </c>
      <c r="I1628" t="s">
        <v>38</v>
      </c>
      <c r="J1628" t="s">
        <v>68</v>
      </c>
      <c r="K1628" t="s">
        <v>57</v>
      </c>
      <c r="L1628" t="s">
        <v>41</v>
      </c>
      <c r="M1628" t="s">
        <v>48</v>
      </c>
      <c r="N1628" t="s">
        <v>31</v>
      </c>
      <c r="O1628" t="s">
        <v>71</v>
      </c>
      <c r="P1628">
        <v>9</v>
      </c>
      <c r="Q1628">
        <v>179.54</v>
      </c>
      <c r="R1628">
        <v>10</v>
      </c>
      <c r="S1628">
        <v>1454.27</v>
      </c>
      <c r="T1628">
        <v>151.58000000000001</v>
      </c>
      <c r="U1628">
        <v>226.48</v>
      </c>
      <c r="V1628" s="10">
        <f>(raw_data[[#This Row],[Profit]] / (raw_data[[#This Row],[Unit_Price]]* raw_data[[#This Row],[Quantity_Sold]]))</f>
        <v>0.14016065748270271</v>
      </c>
      <c r="W1628">
        <v>387</v>
      </c>
      <c r="X1628" t="s">
        <v>51</v>
      </c>
      <c r="Y1628" t="s">
        <v>52</v>
      </c>
      <c r="Z1628">
        <v>19.03</v>
      </c>
      <c r="AA1628">
        <v>1</v>
      </c>
    </row>
    <row r="1629" spans="1:27" x14ac:dyDescent="0.3">
      <c r="A1629" t="s">
        <v>4931</v>
      </c>
      <c r="B1629" s="1">
        <v>45857</v>
      </c>
      <c r="C1629" s="1" t="str">
        <f>TEXT(raw_data[[#This Row],[Order_Date]], "mmm")</f>
        <v>Jul</v>
      </c>
      <c r="D1629" s="1">
        <v>45867</v>
      </c>
      <c r="E1629" s="6">
        <f>raw_data[[#This Row],[Ship_Date]]-raw_data[[#This Row],[Order_Date]]</f>
        <v>10</v>
      </c>
      <c r="F1629" s="6" t="str">
        <f>IF(raw_data[[#This Row],[Delivery_Days]] &lt;= 5, "On Time", "Late")</f>
        <v>Late</v>
      </c>
      <c r="G1629" t="s">
        <v>4932</v>
      </c>
      <c r="H1629" t="s">
        <v>4933</v>
      </c>
      <c r="I1629" t="s">
        <v>62</v>
      </c>
      <c r="J1629" t="s">
        <v>39</v>
      </c>
      <c r="K1629" t="s">
        <v>40</v>
      </c>
      <c r="L1629" t="s">
        <v>41</v>
      </c>
      <c r="M1629" t="s">
        <v>117</v>
      </c>
      <c r="N1629" t="s">
        <v>31</v>
      </c>
      <c r="O1629" t="s">
        <v>50</v>
      </c>
      <c r="P1629">
        <v>2</v>
      </c>
      <c r="Q1629">
        <v>601.84</v>
      </c>
      <c r="R1629">
        <v>15</v>
      </c>
      <c r="S1629">
        <v>1023.13</v>
      </c>
      <c r="T1629">
        <v>466.5</v>
      </c>
      <c r="U1629">
        <v>230.08</v>
      </c>
      <c r="V1629" s="10">
        <f>(raw_data[[#This Row],[Profit]] / (raw_data[[#This Row],[Unit_Price]]* raw_data[[#This Row],[Quantity_Sold]]))</f>
        <v>0.19114714874385219</v>
      </c>
      <c r="W1629">
        <v>199</v>
      </c>
      <c r="X1629" t="s">
        <v>51</v>
      </c>
      <c r="Y1629" t="s">
        <v>52</v>
      </c>
      <c r="Z1629">
        <v>30.66</v>
      </c>
      <c r="AA1629">
        <v>5</v>
      </c>
    </row>
    <row r="1630" spans="1:27" x14ac:dyDescent="0.3">
      <c r="A1630" t="s">
        <v>4934</v>
      </c>
      <c r="B1630" s="1">
        <v>45382</v>
      </c>
      <c r="C1630" s="1" t="str">
        <f>TEXT(raw_data[[#This Row],[Order_Date]], "mmm")</f>
        <v>Mar</v>
      </c>
      <c r="D1630" s="1">
        <v>45388</v>
      </c>
      <c r="E1630" s="6">
        <f>raw_data[[#This Row],[Ship_Date]]-raw_data[[#This Row],[Order_Date]]</f>
        <v>6</v>
      </c>
      <c r="F1630" s="6" t="str">
        <f>IF(raw_data[[#This Row],[Delivery_Days]] &lt;= 5, "On Time", "Late")</f>
        <v>Late</v>
      </c>
      <c r="G1630" t="s">
        <v>4935</v>
      </c>
      <c r="H1630" t="s">
        <v>4936</v>
      </c>
      <c r="I1630" t="s">
        <v>47</v>
      </c>
      <c r="J1630" t="s">
        <v>56</v>
      </c>
      <c r="K1630" t="s">
        <v>57</v>
      </c>
      <c r="L1630" t="s">
        <v>29</v>
      </c>
      <c r="M1630" t="s">
        <v>58</v>
      </c>
      <c r="N1630" t="s">
        <v>49</v>
      </c>
      <c r="O1630" t="s">
        <v>43</v>
      </c>
      <c r="P1630">
        <v>10</v>
      </c>
      <c r="Q1630">
        <v>770.03</v>
      </c>
      <c r="R1630">
        <v>10</v>
      </c>
      <c r="S1630">
        <v>6930.27</v>
      </c>
      <c r="T1630">
        <v>561.97</v>
      </c>
      <c r="U1630">
        <v>1872.54</v>
      </c>
      <c r="V1630" s="10">
        <f>(raw_data[[#This Row],[Profit]] / (raw_data[[#This Row],[Unit_Price]]* raw_data[[#This Row],[Quantity_Sold]]))</f>
        <v>0.2431775385374596</v>
      </c>
      <c r="W1630">
        <v>186</v>
      </c>
      <c r="X1630" t="s">
        <v>51</v>
      </c>
      <c r="Y1630" t="s">
        <v>34</v>
      </c>
      <c r="Z1630">
        <v>43.33</v>
      </c>
      <c r="AA1630">
        <v>2</v>
      </c>
    </row>
    <row r="1631" spans="1:27" x14ac:dyDescent="0.3">
      <c r="A1631" t="s">
        <v>4937</v>
      </c>
      <c r="B1631" s="1">
        <v>45713</v>
      </c>
      <c r="C1631" s="1" t="str">
        <f>TEXT(raw_data[[#This Row],[Order_Date]], "mmm")</f>
        <v>Feb</v>
      </c>
      <c r="D1631" s="1">
        <v>45719</v>
      </c>
      <c r="E1631" s="6">
        <f>raw_data[[#This Row],[Ship_Date]]-raw_data[[#This Row],[Order_Date]]</f>
        <v>6</v>
      </c>
      <c r="F1631" s="6" t="str">
        <f>IF(raw_data[[#This Row],[Delivery_Days]] &lt;= 5, "On Time", "Late")</f>
        <v>Late</v>
      </c>
      <c r="G1631" t="s">
        <v>4938</v>
      </c>
      <c r="H1631" t="s">
        <v>4939</v>
      </c>
      <c r="I1631" t="s">
        <v>47</v>
      </c>
      <c r="J1631" t="s">
        <v>98</v>
      </c>
      <c r="K1631" t="s">
        <v>40</v>
      </c>
      <c r="L1631" t="s">
        <v>29</v>
      </c>
      <c r="M1631" t="s">
        <v>150</v>
      </c>
      <c r="N1631" t="s">
        <v>31</v>
      </c>
      <c r="O1631" t="s">
        <v>32</v>
      </c>
      <c r="P1631">
        <v>7</v>
      </c>
      <c r="Q1631">
        <v>354.32</v>
      </c>
      <c r="R1631">
        <v>5</v>
      </c>
      <c r="S1631">
        <v>2356.23</v>
      </c>
      <c r="T1631">
        <v>293.42</v>
      </c>
      <c r="U1631">
        <v>404.98</v>
      </c>
      <c r="V1631" s="10">
        <f>(raw_data[[#This Row],[Profit]] / (raw_data[[#This Row],[Unit_Price]]* raw_data[[#This Row],[Quantity_Sold]]))</f>
        <v>0.16328258555623651</v>
      </c>
      <c r="W1631">
        <v>132</v>
      </c>
      <c r="X1631" t="s">
        <v>51</v>
      </c>
      <c r="Y1631" t="s">
        <v>34</v>
      </c>
      <c r="Z1631">
        <v>26.44</v>
      </c>
      <c r="AA1631">
        <v>1</v>
      </c>
    </row>
    <row r="1632" spans="1:27" x14ac:dyDescent="0.3">
      <c r="A1632" t="s">
        <v>4940</v>
      </c>
      <c r="B1632" s="1">
        <v>45728</v>
      </c>
      <c r="C1632" s="1" t="str">
        <f>TEXT(raw_data[[#This Row],[Order_Date]], "mmm")</f>
        <v>Mar</v>
      </c>
      <c r="D1632" s="1">
        <v>45735</v>
      </c>
      <c r="E1632" s="6">
        <f>raw_data[[#This Row],[Ship_Date]]-raw_data[[#This Row],[Order_Date]]</f>
        <v>7</v>
      </c>
      <c r="F1632" s="6" t="str">
        <f>IF(raw_data[[#This Row],[Delivery_Days]] &lt;= 5, "On Time", "Late")</f>
        <v>Late</v>
      </c>
      <c r="G1632" t="s">
        <v>4941</v>
      </c>
      <c r="H1632" t="s">
        <v>4942</v>
      </c>
      <c r="I1632" t="s">
        <v>47</v>
      </c>
      <c r="J1632" t="s">
        <v>27</v>
      </c>
      <c r="K1632" t="s">
        <v>28</v>
      </c>
      <c r="L1632" t="s">
        <v>69</v>
      </c>
      <c r="M1632" t="s">
        <v>30</v>
      </c>
      <c r="N1632" t="s">
        <v>49</v>
      </c>
      <c r="O1632" t="s">
        <v>43</v>
      </c>
      <c r="P1632">
        <v>4</v>
      </c>
      <c r="Q1632">
        <v>266.89999999999998</v>
      </c>
      <c r="R1632">
        <v>0</v>
      </c>
      <c r="S1632">
        <v>1067.5999999999999</v>
      </c>
      <c r="T1632">
        <v>239.16</v>
      </c>
      <c r="U1632">
        <v>110.96</v>
      </c>
      <c r="V1632" s="10">
        <f>(raw_data[[#This Row],[Profit]] / (raw_data[[#This Row],[Unit_Price]]* raw_data[[#This Row],[Quantity_Sold]]))</f>
        <v>0.10393405769951293</v>
      </c>
      <c r="W1632">
        <v>20</v>
      </c>
      <c r="X1632" t="s">
        <v>51</v>
      </c>
      <c r="Y1632" t="s">
        <v>34</v>
      </c>
      <c r="Z1632">
        <v>44.46</v>
      </c>
      <c r="AA1632">
        <v>1</v>
      </c>
    </row>
    <row r="1633" spans="1:27" x14ac:dyDescent="0.3">
      <c r="A1633" t="s">
        <v>4943</v>
      </c>
      <c r="B1633" s="1">
        <v>45250</v>
      </c>
      <c r="C1633" s="1" t="str">
        <f>TEXT(raw_data[[#This Row],[Order_Date]], "mmm")</f>
        <v>Nov</v>
      </c>
      <c r="D1633" s="1">
        <v>45259</v>
      </c>
      <c r="E1633" s="6">
        <f>raw_data[[#This Row],[Ship_Date]]-raw_data[[#This Row],[Order_Date]]</f>
        <v>9</v>
      </c>
      <c r="F1633" s="6" t="str">
        <f>IF(raw_data[[#This Row],[Delivery_Days]] &lt;= 5, "On Time", "Late")</f>
        <v>Late</v>
      </c>
      <c r="G1633" t="s">
        <v>4944</v>
      </c>
      <c r="H1633" t="s">
        <v>4945</v>
      </c>
      <c r="I1633" t="s">
        <v>38</v>
      </c>
      <c r="J1633" t="s">
        <v>68</v>
      </c>
      <c r="K1633" t="s">
        <v>57</v>
      </c>
      <c r="L1633" t="s">
        <v>75</v>
      </c>
      <c r="M1633" t="s">
        <v>42</v>
      </c>
      <c r="N1633" t="s">
        <v>49</v>
      </c>
      <c r="O1633" t="s">
        <v>50</v>
      </c>
      <c r="P1633">
        <v>5</v>
      </c>
      <c r="Q1633">
        <v>1219.03</v>
      </c>
      <c r="R1633">
        <v>0</v>
      </c>
      <c r="S1633">
        <v>6095.15</v>
      </c>
      <c r="T1633">
        <v>909.1</v>
      </c>
      <c r="U1633">
        <v>1549.65</v>
      </c>
      <c r="V1633" s="10">
        <f>(raw_data[[#This Row],[Profit]] / (raw_data[[#This Row],[Unit_Price]]* raw_data[[#This Row],[Quantity_Sold]]))</f>
        <v>0.25424312773270552</v>
      </c>
      <c r="W1633">
        <v>208</v>
      </c>
      <c r="X1633" t="s">
        <v>33</v>
      </c>
      <c r="Y1633" t="s">
        <v>34</v>
      </c>
      <c r="Z1633">
        <v>27.57</v>
      </c>
      <c r="AA1633">
        <v>1</v>
      </c>
    </row>
    <row r="1634" spans="1:27" x14ac:dyDescent="0.3">
      <c r="A1634" t="s">
        <v>4946</v>
      </c>
      <c r="B1634" s="1">
        <v>45916</v>
      </c>
      <c r="C1634" s="1" t="str">
        <f>TEXT(raw_data[[#This Row],[Order_Date]], "mmm")</f>
        <v>Sep</v>
      </c>
      <c r="D1634" s="1">
        <v>45919</v>
      </c>
      <c r="E1634" s="6">
        <f>raw_data[[#This Row],[Ship_Date]]-raw_data[[#This Row],[Order_Date]]</f>
        <v>3</v>
      </c>
      <c r="F1634" s="6" t="str">
        <f>IF(raw_data[[#This Row],[Delivery_Days]] &lt;= 5, "On Time", "Late")</f>
        <v>On Time</v>
      </c>
      <c r="G1634" t="s">
        <v>4947</v>
      </c>
      <c r="H1634" t="s">
        <v>4948</v>
      </c>
      <c r="I1634" t="s">
        <v>38</v>
      </c>
      <c r="J1634" t="s">
        <v>27</v>
      </c>
      <c r="K1634" t="s">
        <v>28</v>
      </c>
      <c r="L1634" t="s">
        <v>69</v>
      </c>
      <c r="M1634" t="s">
        <v>127</v>
      </c>
      <c r="N1634" t="s">
        <v>31</v>
      </c>
      <c r="O1634" t="s">
        <v>32</v>
      </c>
      <c r="P1634">
        <v>3</v>
      </c>
      <c r="Q1634">
        <v>323.01</v>
      </c>
      <c r="R1634">
        <v>20</v>
      </c>
      <c r="S1634">
        <v>775.22</v>
      </c>
      <c r="T1634">
        <v>208.16</v>
      </c>
      <c r="U1634">
        <v>275.64</v>
      </c>
      <c r="V1634" s="10">
        <f>(raw_data[[#This Row],[Profit]] / (raw_data[[#This Row],[Unit_Price]]* raw_data[[#This Row],[Quantity_Sold]]))</f>
        <v>0.28444939785145973</v>
      </c>
      <c r="W1634">
        <v>274</v>
      </c>
      <c r="X1634" t="s">
        <v>51</v>
      </c>
      <c r="Y1634" t="s">
        <v>79</v>
      </c>
      <c r="Z1634">
        <v>19.7</v>
      </c>
      <c r="AA1634">
        <v>2</v>
      </c>
    </row>
    <row r="1635" spans="1:27" x14ac:dyDescent="0.3">
      <c r="A1635" t="s">
        <v>4949</v>
      </c>
      <c r="B1635" s="1">
        <v>45537</v>
      </c>
      <c r="C1635" s="1" t="str">
        <f>TEXT(raw_data[[#This Row],[Order_Date]], "mmm")</f>
        <v>Sep</v>
      </c>
      <c r="D1635" s="1">
        <v>45539</v>
      </c>
      <c r="E1635" s="6">
        <f>raw_data[[#This Row],[Ship_Date]]-raw_data[[#This Row],[Order_Date]]</f>
        <v>2</v>
      </c>
      <c r="F1635" s="6" t="str">
        <f>IF(raw_data[[#This Row],[Delivery_Days]] &lt;= 5, "On Time", "Late")</f>
        <v>On Time</v>
      </c>
      <c r="G1635" t="s">
        <v>4950</v>
      </c>
      <c r="H1635" t="s">
        <v>4951</v>
      </c>
      <c r="I1635" t="s">
        <v>26</v>
      </c>
      <c r="J1635" t="s">
        <v>56</v>
      </c>
      <c r="K1635" t="s">
        <v>57</v>
      </c>
      <c r="L1635" t="s">
        <v>69</v>
      </c>
      <c r="M1635" t="s">
        <v>64</v>
      </c>
      <c r="N1635" t="s">
        <v>31</v>
      </c>
      <c r="O1635" t="s">
        <v>50</v>
      </c>
      <c r="P1635">
        <v>5</v>
      </c>
      <c r="Q1635">
        <v>1202.56</v>
      </c>
      <c r="R1635">
        <v>0</v>
      </c>
      <c r="S1635">
        <v>6012.8</v>
      </c>
      <c r="T1635">
        <v>722</v>
      </c>
      <c r="U1635">
        <v>2402.8000000000002</v>
      </c>
      <c r="V1635" s="10">
        <f>(raw_data[[#This Row],[Profit]] / (raw_data[[#This Row],[Unit_Price]]* raw_data[[#This Row],[Quantity_Sold]]))</f>
        <v>0.39961415646620552</v>
      </c>
      <c r="W1635">
        <v>309</v>
      </c>
      <c r="X1635" t="s">
        <v>33</v>
      </c>
      <c r="Y1635" t="s">
        <v>34</v>
      </c>
      <c r="Z1635">
        <v>21.79</v>
      </c>
      <c r="AA1635">
        <v>1</v>
      </c>
    </row>
    <row r="1636" spans="1:27" x14ac:dyDescent="0.3">
      <c r="A1636" t="s">
        <v>4952</v>
      </c>
      <c r="B1636" s="1">
        <v>45248</v>
      </c>
      <c r="C1636" s="1" t="str">
        <f>TEXT(raw_data[[#This Row],[Order_Date]], "mmm")</f>
        <v>Nov</v>
      </c>
      <c r="D1636" s="1">
        <v>45256</v>
      </c>
      <c r="E1636" s="6">
        <f>raw_data[[#This Row],[Ship_Date]]-raw_data[[#This Row],[Order_Date]]</f>
        <v>8</v>
      </c>
      <c r="F1636" s="6" t="str">
        <f>IF(raw_data[[#This Row],[Delivery_Days]] &lt;= 5, "On Time", "Late")</f>
        <v>Late</v>
      </c>
      <c r="G1636" t="s">
        <v>4953</v>
      </c>
      <c r="H1636" t="s">
        <v>4954</v>
      </c>
      <c r="I1636" t="s">
        <v>38</v>
      </c>
      <c r="J1636" t="s">
        <v>27</v>
      </c>
      <c r="K1636" t="s">
        <v>28</v>
      </c>
      <c r="L1636" t="s">
        <v>41</v>
      </c>
      <c r="M1636" t="s">
        <v>117</v>
      </c>
      <c r="N1636" t="s">
        <v>49</v>
      </c>
      <c r="O1636" t="s">
        <v>83</v>
      </c>
      <c r="P1636">
        <v>6</v>
      </c>
      <c r="Q1636">
        <v>1350.68</v>
      </c>
      <c r="R1636">
        <v>5</v>
      </c>
      <c r="S1636">
        <v>7698.88</v>
      </c>
      <c r="T1636">
        <v>939.54</v>
      </c>
      <c r="U1636">
        <v>2343.5</v>
      </c>
      <c r="V1636" s="10">
        <f>(raw_data[[#This Row],[Profit]] / (raw_data[[#This Row],[Unit_Price]]* raw_data[[#This Row],[Quantity_Sold]]))</f>
        <v>0.28917532897009901</v>
      </c>
      <c r="W1636">
        <v>303</v>
      </c>
      <c r="X1636" t="s">
        <v>33</v>
      </c>
      <c r="Y1636" t="s">
        <v>34</v>
      </c>
      <c r="Z1636">
        <v>40.619999999999997</v>
      </c>
      <c r="AA1636">
        <v>4</v>
      </c>
    </row>
    <row r="1637" spans="1:27" x14ac:dyDescent="0.3">
      <c r="A1637" t="s">
        <v>4955</v>
      </c>
      <c r="B1637" s="1">
        <v>45595</v>
      </c>
      <c r="C1637" s="1" t="str">
        <f>TEXT(raw_data[[#This Row],[Order_Date]], "mmm")</f>
        <v>Oct</v>
      </c>
      <c r="D1637" s="1">
        <v>45603</v>
      </c>
      <c r="E1637" s="6">
        <f>raw_data[[#This Row],[Ship_Date]]-raw_data[[#This Row],[Order_Date]]</f>
        <v>8</v>
      </c>
      <c r="F1637" s="6" t="str">
        <f>IF(raw_data[[#This Row],[Delivery_Days]] &lt;= 5, "On Time", "Late")</f>
        <v>Late</v>
      </c>
      <c r="G1637" t="s">
        <v>4956</v>
      </c>
      <c r="H1637" t="s">
        <v>4957</v>
      </c>
      <c r="I1637" t="s">
        <v>38</v>
      </c>
      <c r="J1637" t="s">
        <v>63</v>
      </c>
      <c r="K1637" t="s">
        <v>28</v>
      </c>
      <c r="L1637" t="s">
        <v>29</v>
      </c>
      <c r="M1637" t="s">
        <v>117</v>
      </c>
      <c r="N1637" t="s">
        <v>49</v>
      </c>
      <c r="O1637" t="s">
        <v>71</v>
      </c>
      <c r="P1637">
        <v>9</v>
      </c>
      <c r="Q1637">
        <v>1915.18</v>
      </c>
      <c r="R1637">
        <v>0</v>
      </c>
      <c r="S1637">
        <v>17236.62</v>
      </c>
      <c r="T1637">
        <v>1493.15</v>
      </c>
      <c r="U1637">
        <v>3798.27</v>
      </c>
      <c r="V1637" s="10">
        <f>(raw_data[[#This Row],[Profit]] / (raw_data[[#This Row],[Unit_Price]]* raw_data[[#This Row],[Quantity_Sold]]))</f>
        <v>0.22036048830919289</v>
      </c>
      <c r="W1637">
        <v>474</v>
      </c>
      <c r="X1637" t="s">
        <v>33</v>
      </c>
      <c r="Y1637" t="s">
        <v>34</v>
      </c>
      <c r="Z1637">
        <v>6.07</v>
      </c>
      <c r="AA1637">
        <v>3</v>
      </c>
    </row>
    <row r="1638" spans="1:27" x14ac:dyDescent="0.3">
      <c r="A1638" t="s">
        <v>4958</v>
      </c>
      <c r="B1638" s="1">
        <v>45437</v>
      </c>
      <c r="C1638" s="1" t="str">
        <f>TEXT(raw_data[[#This Row],[Order_Date]], "mmm")</f>
        <v>May</v>
      </c>
      <c r="D1638" s="1">
        <v>45440</v>
      </c>
      <c r="E1638" s="6">
        <f>raw_data[[#This Row],[Ship_Date]]-raw_data[[#This Row],[Order_Date]]</f>
        <v>3</v>
      </c>
      <c r="F1638" s="6" t="str">
        <f>IF(raw_data[[#This Row],[Delivery_Days]] &lt;= 5, "On Time", "Late")</f>
        <v>On Time</v>
      </c>
      <c r="G1638" t="s">
        <v>4959</v>
      </c>
      <c r="H1638" t="s">
        <v>4960</v>
      </c>
      <c r="I1638" t="s">
        <v>26</v>
      </c>
      <c r="J1638" t="s">
        <v>27</v>
      </c>
      <c r="K1638" t="s">
        <v>28</v>
      </c>
      <c r="L1638" t="s">
        <v>69</v>
      </c>
      <c r="M1638" t="s">
        <v>117</v>
      </c>
      <c r="N1638" t="s">
        <v>31</v>
      </c>
      <c r="O1638" t="s">
        <v>43</v>
      </c>
      <c r="P1638">
        <v>2</v>
      </c>
      <c r="Q1638">
        <v>523.04</v>
      </c>
      <c r="R1638">
        <v>20</v>
      </c>
      <c r="S1638">
        <v>836.86</v>
      </c>
      <c r="T1638">
        <v>366.06</v>
      </c>
      <c r="U1638">
        <v>251.17</v>
      </c>
      <c r="V1638" s="10">
        <f>(raw_data[[#This Row],[Profit]] / (raw_data[[#This Row],[Unit_Price]]* raw_data[[#This Row],[Quantity_Sold]]))</f>
        <v>0.24010591924135821</v>
      </c>
      <c r="W1638">
        <v>240</v>
      </c>
      <c r="X1638" t="s">
        <v>51</v>
      </c>
      <c r="Y1638" t="s">
        <v>79</v>
      </c>
      <c r="Z1638">
        <v>17.95</v>
      </c>
      <c r="AA1638">
        <v>2</v>
      </c>
    </row>
    <row r="1639" spans="1:27" x14ac:dyDescent="0.3">
      <c r="A1639" t="s">
        <v>4961</v>
      </c>
      <c r="B1639" s="1">
        <v>45283</v>
      </c>
      <c r="C1639" s="1" t="str">
        <f>TEXT(raw_data[[#This Row],[Order_Date]], "mmm")</f>
        <v>Dec</v>
      </c>
      <c r="D1639" s="1">
        <v>45290</v>
      </c>
      <c r="E1639" s="6">
        <f>raw_data[[#This Row],[Ship_Date]]-raw_data[[#This Row],[Order_Date]]</f>
        <v>7</v>
      </c>
      <c r="F1639" s="6" t="str">
        <f>IF(raw_data[[#This Row],[Delivery_Days]] &lt;= 5, "On Time", "Late")</f>
        <v>Late</v>
      </c>
      <c r="G1639" t="s">
        <v>4962</v>
      </c>
      <c r="H1639" t="s">
        <v>4963</v>
      </c>
      <c r="I1639" t="s">
        <v>38</v>
      </c>
      <c r="J1639" t="s">
        <v>39</v>
      </c>
      <c r="K1639" t="s">
        <v>40</v>
      </c>
      <c r="L1639" t="s">
        <v>41</v>
      </c>
      <c r="M1639" t="s">
        <v>70</v>
      </c>
      <c r="N1639" t="s">
        <v>31</v>
      </c>
      <c r="O1639" t="s">
        <v>50</v>
      </c>
      <c r="P1639">
        <v>9</v>
      </c>
      <c r="Q1639">
        <v>1301.04</v>
      </c>
      <c r="R1639">
        <v>20</v>
      </c>
      <c r="S1639">
        <v>9367.49</v>
      </c>
      <c r="T1639">
        <v>867.77</v>
      </c>
      <c r="U1639">
        <v>3119.54</v>
      </c>
      <c r="V1639" s="10">
        <f>(raw_data[[#This Row],[Profit]] / (raw_data[[#This Row],[Unit_Price]]* raw_data[[#This Row],[Quantity_Sold]]))</f>
        <v>0.26641421905210871</v>
      </c>
      <c r="W1639">
        <v>467</v>
      </c>
      <c r="X1639" t="s">
        <v>33</v>
      </c>
      <c r="Y1639" t="s">
        <v>52</v>
      </c>
      <c r="Z1639">
        <v>49.79</v>
      </c>
      <c r="AA1639">
        <v>4</v>
      </c>
    </row>
    <row r="1640" spans="1:27" x14ac:dyDescent="0.3">
      <c r="A1640" t="s">
        <v>4964</v>
      </c>
      <c r="B1640" s="1">
        <v>45863</v>
      </c>
      <c r="C1640" s="1" t="str">
        <f>TEXT(raw_data[[#This Row],[Order_Date]], "mmm")</f>
        <v>Jul</v>
      </c>
      <c r="D1640" s="1">
        <v>45867</v>
      </c>
      <c r="E1640" s="6">
        <f>raw_data[[#This Row],[Ship_Date]]-raw_data[[#This Row],[Order_Date]]</f>
        <v>4</v>
      </c>
      <c r="F1640" s="6" t="str">
        <f>IF(raw_data[[#This Row],[Delivery_Days]] &lt;= 5, "On Time", "Late")</f>
        <v>On Time</v>
      </c>
      <c r="G1640" t="s">
        <v>4965</v>
      </c>
      <c r="H1640" t="s">
        <v>4966</v>
      </c>
      <c r="I1640" t="s">
        <v>47</v>
      </c>
      <c r="J1640" t="s">
        <v>27</v>
      </c>
      <c r="K1640" t="s">
        <v>28</v>
      </c>
      <c r="L1640" t="s">
        <v>41</v>
      </c>
      <c r="M1640" t="s">
        <v>70</v>
      </c>
      <c r="N1640" t="s">
        <v>49</v>
      </c>
      <c r="O1640" t="s">
        <v>43</v>
      </c>
      <c r="P1640">
        <v>10</v>
      </c>
      <c r="Q1640">
        <v>482.74</v>
      </c>
      <c r="R1640">
        <v>15</v>
      </c>
      <c r="S1640">
        <v>4103.29</v>
      </c>
      <c r="T1640">
        <v>325.93</v>
      </c>
      <c r="U1640">
        <v>1332.88</v>
      </c>
      <c r="V1640" s="10">
        <f>(raw_data[[#This Row],[Profit]] / (raw_data[[#This Row],[Unit_Price]]* raw_data[[#This Row],[Quantity_Sold]]))</f>
        <v>0.2761072212785351</v>
      </c>
      <c r="W1640">
        <v>416</v>
      </c>
      <c r="X1640" t="s">
        <v>51</v>
      </c>
      <c r="Y1640" t="s">
        <v>52</v>
      </c>
      <c r="Z1640">
        <v>19.54</v>
      </c>
      <c r="AA1640">
        <v>3</v>
      </c>
    </row>
    <row r="1641" spans="1:27" x14ac:dyDescent="0.3">
      <c r="A1641" t="s">
        <v>4967</v>
      </c>
      <c r="B1641" s="1">
        <v>45559</v>
      </c>
      <c r="C1641" s="1" t="str">
        <f>TEXT(raw_data[[#This Row],[Order_Date]], "mmm")</f>
        <v>Sep</v>
      </c>
      <c r="D1641" s="1">
        <v>45562</v>
      </c>
      <c r="E1641" s="6">
        <f>raw_data[[#This Row],[Ship_Date]]-raw_data[[#This Row],[Order_Date]]</f>
        <v>3</v>
      </c>
      <c r="F1641" s="6" t="str">
        <f>IF(raw_data[[#This Row],[Delivery_Days]] &lt;= 5, "On Time", "Late")</f>
        <v>On Time</v>
      </c>
      <c r="G1641" t="s">
        <v>4968</v>
      </c>
      <c r="H1641" t="s">
        <v>4969</v>
      </c>
      <c r="I1641" t="s">
        <v>26</v>
      </c>
      <c r="J1641" t="s">
        <v>98</v>
      </c>
      <c r="K1641" t="s">
        <v>40</v>
      </c>
      <c r="L1641" t="s">
        <v>69</v>
      </c>
      <c r="M1641" t="s">
        <v>64</v>
      </c>
      <c r="N1641" t="s">
        <v>31</v>
      </c>
      <c r="O1641" t="s">
        <v>83</v>
      </c>
      <c r="P1641">
        <v>1</v>
      </c>
      <c r="Q1641">
        <v>1165.72</v>
      </c>
      <c r="R1641">
        <v>20</v>
      </c>
      <c r="S1641">
        <v>932.58</v>
      </c>
      <c r="T1641">
        <v>965.06</v>
      </c>
      <c r="U1641">
        <v>160.53</v>
      </c>
      <c r="V1641" s="10">
        <f>(raw_data[[#This Row],[Profit]] / (raw_data[[#This Row],[Unit_Price]]* raw_data[[#This Row],[Quantity_Sold]]))</f>
        <v>0.13770888377998147</v>
      </c>
      <c r="W1641">
        <v>493</v>
      </c>
      <c r="X1641" t="s">
        <v>51</v>
      </c>
      <c r="Y1641" t="s">
        <v>52</v>
      </c>
      <c r="Z1641">
        <v>33.69</v>
      </c>
      <c r="AA1641">
        <v>3</v>
      </c>
    </row>
    <row r="1642" spans="1:27" x14ac:dyDescent="0.3">
      <c r="A1642" t="s">
        <v>4970</v>
      </c>
      <c r="B1642" s="1">
        <v>45657</v>
      </c>
      <c r="C1642" s="1" t="str">
        <f>TEXT(raw_data[[#This Row],[Order_Date]], "mmm")</f>
        <v>Dec</v>
      </c>
      <c r="D1642" s="1">
        <v>45659</v>
      </c>
      <c r="E1642" s="6">
        <f>raw_data[[#This Row],[Ship_Date]]-raw_data[[#This Row],[Order_Date]]</f>
        <v>2</v>
      </c>
      <c r="F1642" s="6" t="str">
        <f>IF(raw_data[[#This Row],[Delivery_Days]] &lt;= 5, "On Time", "Late")</f>
        <v>On Time</v>
      </c>
      <c r="G1642" t="s">
        <v>4971</v>
      </c>
      <c r="H1642" t="s">
        <v>4972</v>
      </c>
      <c r="I1642" t="s">
        <v>26</v>
      </c>
      <c r="J1642" t="s">
        <v>94</v>
      </c>
      <c r="K1642" t="s">
        <v>28</v>
      </c>
      <c r="L1642" t="s">
        <v>41</v>
      </c>
      <c r="M1642" t="s">
        <v>42</v>
      </c>
      <c r="N1642" t="s">
        <v>31</v>
      </c>
      <c r="O1642" t="s">
        <v>43</v>
      </c>
      <c r="P1642">
        <v>9</v>
      </c>
      <c r="Q1642">
        <v>1235.0899999999999</v>
      </c>
      <c r="R1642">
        <v>15</v>
      </c>
      <c r="S1642">
        <v>9448.44</v>
      </c>
      <c r="T1642">
        <v>746.53</v>
      </c>
      <c r="U1642">
        <v>3737.48</v>
      </c>
      <c r="V1642" s="10">
        <f>(raw_data[[#This Row],[Profit]] / (raw_data[[#This Row],[Unit_Price]]* raw_data[[#This Row],[Quantity_Sold]]))</f>
        <v>0.33623100790675625</v>
      </c>
      <c r="W1642">
        <v>215</v>
      </c>
      <c r="X1642" t="s">
        <v>51</v>
      </c>
      <c r="Y1642" t="s">
        <v>34</v>
      </c>
      <c r="Z1642">
        <v>15.51</v>
      </c>
      <c r="AA1642">
        <v>3</v>
      </c>
    </row>
    <row r="1643" spans="1:27" x14ac:dyDescent="0.3">
      <c r="A1643" t="s">
        <v>4973</v>
      </c>
      <c r="B1643" s="1">
        <v>45259</v>
      </c>
      <c r="C1643" s="1" t="str">
        <f>TEXT(raw_data[[#This Row],[Order_Date]], "mmm")</f>
        <v>Nov</v>
      </c>
      <c r="D1643" s="1">
        <v>45261</v>
      </c>
      <c r="E1643" s="6">
        <f>raw_data[[#This Row],[Ship_Date]]-raw_data[[#This Row],[Order_Date]]</f>
        <v>2</v>
      </c>
      <c r="F1643" s="6" t="str">
        <f>IF(raw_data[[#This Row],[Delivery_Days]] &lt;= 5, "On Time", "Late")</f>
        <v>On Time</v>
      </c>
      <c r="G1643" t="s">
        <v>4974</v>
      </c>
      <c r="H1643" t="s">
        <v>4975</v>
      </c>
      <c r="I1643" t="s">
        <v>38</v>
      </c>
      <c r="J1643" t="s">
        <v>94</v>
      </c>
      <c r="K1643" t="s">
        <v>28</v>
      </c>
      <c r="L1643" t="s">
        <v>75</v>
      </c>
      <c r="M1643" t="s">
        <v>58</v>
      </c>
      <c r="N1643" t="s">
        <v>31</v>
      </c>
      <c r="O1643" t="s">
        <v>83</v>
      </c>
      <c r="P1643">
        <v>6</v>
      </c>
      <c r="Q1643">
        <v>211.84</v>
      </c>
      <c r="R1643">
        <v>5</v>
      </c>
      <c r="S1643">
        <v>1207.49</v>
      </c>
      <c r="T1643">
        <v>155.33000000000001</v>
      </c>
      <c r="U1643">
        <v>322.11</v>
      </c>
      <c r="V1643" s="10">
        <f>(raw_data[[#This Row],[Profit]] / (raw_data[[#This Row],[Unit_Price]]* raw_data[[#This Row],[Quantity_Sold]]))</f>
        <v>0.25342239425981877</v>
      </c>
      <c r="W1643">
        <v>35</v>
      </c>
      <c r="X1643" t="s">
        <v>51</v>
      </c>
      <c r="Y1643" t="s">
        <v>52</v>
      </c>
      <c r="Z1643">
        <v>45.45</v>
      </c>
      <c r="AA1643">
        <v>1</v>
      </c>
    </row>
    <row r="1644" spans="1:27" x14ac:dyDescent="0.3">
      <c r="A1644" t="s">
        <v>4976</v>
      </c>
      <c r="B1644" s="1">
        <v>45556</v>
      </c>
      <c r="C1644" s="1" t="str">
        <f>TEXT(raw_data[[#This Row],[Order_Date]], "mmm")</f>
        <v>Sep</v>
      </c>
      <c r="D1644" s="1">
        <v>45563</v>
      </c>
      <c r="E1644" s="6">
        <f>raw_data[[#This Row],[Ship_Date]]-raw_data[[#This Row],[Order_Date]]</f>
        <v>7</v>
      </c>
      <c r="F1644" s="6" t="str">
        <f>IF(raw_data[[#This Row],[Delivery_Days]] &lt;= 5, "On Time", "Late")</f>
        <v>Late</v>
      </c>
      <c r="G1644" t="s">
        <v>4977</v>
      </c>
      <c r="H1644" t="s">
        <v>4978</v>
      </c>
      <c r="I1644" t="s">
        <v>38</v>
      </c>
      <c r="J1644" t="s">
        <v>90</v>
      </c>
      <c r="K1644" t="s">
        <v>40</v>
      </c>
      <c r="L1644" t="s">
        <v>69</v>
      </c>
      <c r="M1644" t="s">
        <v>137</v>
      </c>
      <c r="N1644" t="s">
        <v>31</v>
      </c>
      <c r="O1644" t="s">
        <v>43</v>
      </c>
      <c r="P1644">
        <v>9</v>
      </c>
      <c r="Q1644">
        <v>1288.29</v>
      </c>
      <c r="R1644">
        <v>10</v>
      </c>
      <c r="S1644">
        <v>10435.15</v>
      </c>
      <c r="T1644">
        <v>848.13</v>
      </c>
      <c r="U1644">
        <v>3565.3</v>
      </c>
      <c r="V1644" s="10">
        <f>(raw_data[[#This Row],[Profit]] / (raw_data[[#This Row],[Unit_Price]]* raw_data[[#This Row],[Quantity_Sold]]))</f>
        <v>0.30749632803518184</v>
      </c>
      <c r="W1644">
        <v>137</v>
      </c>
      <c r="X1644" t="s">
        <v>51</v>
      </c>
      <c r="Y1644" t="s">
        <v>79</v>
      </c>
      <c r="Z1644">
        <v>39.82</v>
      </c>
      <c r="AA1644">
        <v>4</v>
      </c>
    </row>
    <row r="1645" spans="1:27" x14ac:dyDescent="0.3">
      <c r="A1645" t="s">
        <v>4979</v>
      </c>
      <c r="B1645" s="1">
        <v>45462</v>
      </c>
      <c r="C1645" s="1" t="str">
        <f>TEXT(raw_data[[#This Row],[Order_Date]], "mmm")</f>
        <v>Jun</v>
      </c>
      <c r="D1645" s="1">
        <v>45467</v>
      </c>
      <c r="E1645" s="6">
        <f>raw_data[[#This Row],[Ship_Date]]-raw_data[[#This Row],[Order_Date]]</f>
        <v>5</v>
      </c>
      <c r="F1645" s="6" t="str">
        <f>IF(raw_data[[#This Row],[Delivery_Days]] &lt;= 5, "On Time", "Late")</f>
        <v>On Time</v>
      </c>
      <c r="G1645" t="s">
        <v>4980</v>
      </c>
      <c r="H1645" t="s">
        <v>4981</v>
      </c>
      <c r="I1645" t="s">
        <v>38</v>
      </c>
      <c r="J1645" t="s">
        <v>90</v>
      </c>
      <c r="K1645" t="s">
        <v>40</v>
      </c>
      <c r="L1645" t="s">
        <v>69</v>
      </c>
      <c r="M1645" t="s">
        <v>58</v>
      </c>
      <c r="N1645" t="s">
        <v>49</v>
      </c>
      <c r="O1645" t="s">
        <v>43</v>
      </c>
      <c r="P1645">
        <v>3</v>
      </c>
      <c r="Q1645">
        <v>1086.43</v>
      </c>
      <c r="R1645">
        <v>5</v>
      </c>
      <c r="S1645">
        <v>3096.33</v>
      </c>
      <c r="T1645">
        <v>894.33</v>
      </c>
      <c r="U1645">
        <v>547.49</v>
      </c>
      <c r="V1645" s="10">
        <f>(raw_data[[#This Row],[Profit]] / (raw_data[[#This Row],[Unit_Price]]* raw_data[[#This Row],[Quantity_Sold]]))</f>
        <v>0.1679783020228332</v>
      </c>
      <c r="W1645">
        <v>262</v>
      </c>
      <c r="X1645" t="s">
        <v>33</v>
      </c>
      <c r="Y1645" t="s">
        <v>34</v>
      </c>
      <c r="Z1645">
        <v>17.329999999999998</v>
      </c>
      <c r="AA1645">
        <v>4</v>
      </c>
    </row>
    <row r="1646" spans="1:27" x14ac:dyDescent="0.3">
      <c r="A1646" t="s">
        <v>4982</v>
      </c>
      <c r="B1646" s="1">
        <v>45503</v>
      </c>
      <c r="C1646" s="1" t="str">
        <f>TEXT(raw_data[[#This Row],[Order_Date]], "mmm")</f>
        <v>Jul</v>
      </c>
      <c r="D1646" s="1">
        <v>45510</v>
      </c>
      <c r="E1646" s="6">
        <f>raw_data[[#This Row],[Ship_Date]]-raw_data[[#This Row],[Order_Date]]</f>
        <v>7</v>
      </c>
      <c r="F1646" s="6" t="str">
        <f>IF(raw_data[[#This Row],[Delivery_Days]] &lt;= 5, "On Time", "Late")</f>
        <v>Late</v>
      </c>
      <c r="G1646" t="s">
        <v>4983</v>
      </c>
      <c r="H1646" t="s">
        <v>4984</v>
      </c>
      <c r="I1646" t="s">
        <v>26</v>
      </c>
      <c r="J1646" t="s">
        <v>90</v>
      </c>
      <c r="K1646" t="s">
        <v>40</v>
      </c>
      <c r="L1646" t="s">
        <v>69</v>
      </c>
      <c r="M1646" t="s">
        <v>70</v>
      </c>
      <c r="N1646" t="s">
        <v>31</v>
      </c>
      <c r="O1646" t="s">
        <v>83</v>
      </c>
      <c r="P1646">
        <v>6</v>
      </c>
      <c r="Q1646">
        <v>1454.29</v>
      </c>
      <c r="R1646">
        <v>5</v>
      </c>
      <c r="S1646">
        <v>8289.4500000000007</v>
      </c>
      <c r="T1646">
        <v>1283.69</v>
      </c>
      <c r="U1646">
        <v>972.42</v>
      </c>
      <c r="V1646" s="10">
        <f>(raw_data[[#This Row],[Profit]] / (raw_data[[#This Row],[Unit_Price]]* raw_data[[#This Row],[Quantity_Sold]]))</f>
        <v>0.11144269712368235</v>
      </c>
      <c r="W1646">
        <v>173</v>
      </c>
      <c r="X1646" t="s">
        <v>51</v>
      </c>
      <c r="Y1646" t="s">
        <v>79</v>
      </c>
      <c r="Z1646">
        <v>17.68</v>
      </c>
      <c r="AA1646">
        <v>5</v>
      </c>
    </row>
    <row r="1647" spans="1:27" x14ac:dyDescent="0.3">
      <c r="A1647" t="s">
        <v>4985</v>
      </c>
      <c r="B1647" s="1">
        <v>45656</v>
      </c>
      <c r="C1647" s="1" t="str">
        <f>TEXT(raw_data[[#This Row],[Order_Date]], "mmm")</f>
        <v>Dec</v>
      </c>
      <c r="D1647" s="1">
        <v>45661</v>
      </c>
      <c r="E1647" s="6">
        <f>raw_data[[#This Row],[Ship_Date]]-raw_data[[#This Row],[Order_Date]]</f>
        <v>5</v>
      </c>
      <c r="F1647" s="6" t="str">
        <f>IF(raw_data[[#This Row],[Delivery_Days]] &lt;= 5, "On Time", "Late")</f>
        <v>On Time</v>
      </c>
      <c r="G1647" t="s">
        <v>4986</v>
      </c>
      <c r="H1647" t="s">
        <v>4987</v>
      </c>
      <c r="I1647" t="s">
        <v>38</v>
      </c>
      <c r="J1647" t="s">
        <v>39</v>
      </c>
      <c r="K1647" t="s">
        <v>40</v>
      </c>
      <c r="L1647" t="s">
        <v>75</v>
      </c>
      <c r="M1647" t="s">
        <v>127</v>
      </c>
      <c r="N1647" t="s">
        <v>31</v>
      </c>
      <c r="O1647" t="s">
        <v>50</v>
      </c>
      <c r="P1647">
        <v>10</v>
      </c>
      <c r="Q1647">
        <v>1676.49</v>
      </c>
      <c r="R1647">
        <v>15</v>
      </c>
      <c r="S1647">
        <v>14250.17</v>
      </c>
      <c r="T1647">
        <v>1013.41</v>
      </c>
      <c r="U1647">
        <v>5636.18</v>
      </c>
      <c r="V1647" s="10">
        <f>(raw_data[[#This Row],[Profit]] / (raw_data[[#This Row],[Unit_Price]]* raw_data[[#This Row],[Quantity_Sold]]))</f>
        <v>0.33618930026424254</v>
      </c>
      <c r="W1647">
        <v>31</v>
      </c>
      <c r="X1647" t="s">
        <v>33</v>
      </c>
      <c r="Y1647" t="s">
        <v>34</v>
      </c>
      <c r="Z1647">
        <v>14.97</v>
      </c>
      <c r="AA1647">
        <v>2</v>
      </c>
    </row>
    <row r="1648" spans="1:27" x14ac:dyDescent="0.3">
      <c r="A1648" t="s">
        <v>4988</v>
      </c>
      <c r="B1648" s="1">
        <v>45943</v>
      </c>
      <c r="C1648" s="1" t="str">
        <f>TEXT(raw_data[[#This Row],[Order_Date]], "mmm")</f>
        <v>Oct</v>
      </c>
      <c r="D1648" s="1">
        <v>45952</v>
      </c>
      <c r="E1648" s="6">
        <f>raw_data[[#This Row],[Ship_Date]]-raw_data[[#This Row],[Order_Date]]</f>
        <v>9</v>
      </c>
      <c r="F1648" s="6" t="str">
        <f>IF(raw_data[[#This Row],[Delivery_Days]] &lt;= 5, "On Time", "Late")</f>
        <v>Late</v>
      </c>
      <c r="G1648" t="s">
        <v>4989</v>
      </c>
      <c r="H1648" t="s">
        <v>4990</v>
      </c>
      <c r="I1648" t="s">
        <v>38</v>
      </c>
      <c r="J1648" t="s">
        <v>94</v>
      </c>
      <c r="K1648" t="s">
        <v>28</v>
      </c>
      <c r="L1648" t="s">
        <v>69</v>
      </c>
      <c r="M1648" t="s">
        <v>117</v>
      </c>
      <c r="N1648" t="s">
        <v>31</v>
      </c>
      <c r="O1648" t="s">
        <v>71</v>
      </c>
      <c r="P1648">
        <v>4</v>
      </c>
      <c r="Q1648">
        <v>403.5</v>
      </c>
      <c r="R1648">
        <v>0</v>
      </c>
      <c r="S1648">
        <v>1614</v>
      </c>
      <c r="T1648">
        <v>281.10000000000002</v>
      </c>
      <c r="U1648">
        <v>489.6</v>
      </c>
      <c r="V1648" s="10">
        <f>(raw_data[[#This Row],[Profit]] / (raw_data[[#This Row],[Unit_Price]]* raw_data[[#This Row],[Quantity_Sold]]))</f>
        <v>0.30334572490706319</v>
      </c>
      <c r="W1648">
        <v>23</v>
      </c>
      <c r="X1648" t="s">
        <v>51</v>
      </c>
      <c r="Y1648" t="s">
        <v>34</v>
      </c>
      <c r="Z1648">
        <v>46.02</v>
      </c>
      <c r="AA1648">
        <v>2</v>
      </c>
    </row>
    <row r="1649" spans="1:27" x14ac:dyDescent="0.3">
      <c r="A1649" t="s">
        <v>4991</v>
      </c>
      <c r="B1649" s="1">
        <v>45410</v>
      </c>
      <c r="C1649" s="1" t="str">
        <f>TEXT(raw_data[[#This Row],[Order_Date]], "mmm")</f>
        <v>Apr</v>
      </c>
      <c r="D1649" s="1">
        <v>45413</v>
      </c>
      <c r="E1649" s="6">
        <f>raw_data[[#This Row],[Ship_Date]]-raw_data[[#This Row],[Order_Date]]</f>
        <v>3</v>
      </c>
      <c r="F1649" s="6" t="str">
        <f>IF(raw_data[[#This Row],[Delivery_Days]] &lt;= 5, "On Time", "Late")</f>
        <v>On Time</v>
      </c>
      <c r="G1649" t="s">
        <v>4992</v>
      </c>
      <c r="H1649" t="s">
        <v>4993</v>
      </c>
      <c r="I1649" t="s">
        <v>26</v>
      </c>
      <c r="J1649" t="s">
        <v>68</v>
      </c>
      <c r="K1649" t="s">
        <v>57</v>
      </c>
      <c r="L1649" t="s">
        <v>75</v>
      </c>
      <c r="M1649" t="s">
        <v>127</v>
      </c>
      <c r="N1649" t="s">
        <v>31</v>
      </c>
      <c r="O1649" t="s">
        <v>43</v>
      </c>
      <c r="P1649">
        <v>10</v>
      </c>
      <c r="Q1649">
        <v>1814.4</v>
      </c>
      <c r="R1649">
        <v>20</v>
      </c>
      <c r="S1649">
        <v>14515.2</v>
      </c>
      <c r="T1649">
        <v>1137.98</v>
      </c>
      <c r="U1649">
        <v>5411.36</v>
      </c>
      <c r="V1649" s="10">
        <f>(raw_data[[#This Row],[Profit]] / (raw_data[[#This Row],[Unit_Price]]* raw_data[[#This Row],[Quantity_Sold]]))</f>
        <v>0.29824514991181655</v>
      </c>
      <c r="W1649">
        <v>487</v>
      </c>
      <c r="X1649" t="s">
        <v>33</v>
      </c>
      <c r="Y1649" t="s">
        <v>52</v>
      </c>
      <c r="Z1649">
        <v>11.25</v>
      </c>
      <c r="AA1649">
        <v>2</v>
      </c>
    </row>
    <row r="1650" spans="1:27" x14ac:dyDescent="0.3">
      <c r="A1650" t="s">
        <v>4994</v>
      </c>
      <c r="B1650" s="1">
        <v>45328</v>
      </c>
      <c r="C1650" s="1" t="str">
        <f>TEXT(raw_data[[#This Row],[Order_Date]], "mmm")</f>
        <v>Feb</v>
      </c>
      <c r="D1650" s="1">
        <v>45334</v>
      </c>
      <c r="E1650" s="6">
        <f>raw_data[[#This Row],[Ship_Date]]-raw_data[[#This Row],[Order_Date]]</f>
        <v>6</v>
      </c>
      <c r="F1650" s="6" t="str">
        <f>IF(raw_data[[#This Row],[Delivery_Days]] &lt;= 5, "On Time", "Late")</f>
        <v>Late</v>
      </c>
      <c r="G1650" t="s">
        <v>4995</v>
      </c>
      <c r="H1650" t="s">
        <v>4996</v>
      </c>
      <c r="I1650" t="s">
        <v>38</v>
      </c>
      <c r="J1650" t="s">
        <v>39</v>
      </c>
      <c r="K1650" t="s">
        <v>40</v>
      </c>
      <c r="L1650" t="s">
        <v>69</v>
      </c>
      <c r="M1650" t="s">
        <v>70</v>
      </c>
      <c r="N1650" t="s">
        <v>49</v>
      </c>
      <c r="O1650" t="s">
        <v>50</v>
      </c>
      <c r="P1650">
        <v>9</v>
      </c>
      <c r="Q1650">
        <v>844.18</v>
      </c>
      <c r="R1650">
        <v>5</v>
      </c>
      <c r="S1650">
        <v>7217.74</v>
      </c>
      <c r="T1650">
        <v>735.75</v>
      </c>
      <c r="U1650">
        <v>927.08</v>
      </c>
      <c r="V1650" s="10">
        <f>(raw_data[[#This Row],[Profit]] / (raw_data[[#This Row],[Unit_Price]]* raw_data[[#This Row],[Quantity_Sold]]))</f>
        <v>0.12202242281135409</v>
      </c>
      <c r="W1650">
        <v>195</v>
      </c>
      <c r="X1650" t="s">
        <v>33</v>
      </c>
      <c r="Y1650" t="s">
        <v>79</v>
      </c>
      <c r="Z1650">
        <v>43.63</v>
      </c>
      <c r="AA1650">
        <v>1</v>
      </c>
    </row>
    <row r="1651" spans="1:27" x14ac:dyDescent="0.3">
      <c r="A1651" t="s">
        <v>4997</v>
      </c>
      <c r="B1651" s="1">
        <v>45551</v>
      </c>
      <c r="C1651" s="1" t="str">
        <f>TEXT(raw_data[[#This Row],[Order_Date]], "mmm")</f>
        <v>Sep</v>
      </c>
      <c r="D1651" s="1">
        <v>45555</v>
      </c>
      <c r="E1651" s="6">
        <f>raw_data[[#This Row],[Ship_Date]]-raw_data[[#This Row],[Order_Date]]</f>
        <v>4</v>
      </c>
      <c r="F1651" s="6" t="str">
        <f>IF(raw_data[[#This Row],[Delivery_Days]] &lt;= 5, "On Time", "Late")</f>
        <v>On Time</v>
      </c>
      <c r="G1651" t="s">
        <v>4998</v>
      </c>
      <c r="H1651" t="s">
        <v>4999</v>
      </c>
      <c r="I1651" t="s">
        <v>38</v>
      </c>
      <c r="J1651" t="s">
        <v>68</v>
      </c>
      <c r="K1651" t="s">
        <v>57</v>
      </c>
      <c r="L1651" t="s">
        <v>41</v>
      </c>
      <c r="M1651" t="s">
        <v>127</v>
      </c>
      <c r="N1651" t="s">
        <v>49</v>
      </c>
      <c r="O1651" t="s">
        <v>43</v>
      </c>
      <c r="P1651">
        <v>1</v>
      </c>
      <c r="Q1651">
        <v>1647.84</v>
      </c>
      <c r="R1651">
        <v>5</v>
      </c>
      <c r="S1651">
        <v>1565.45</v>
      </c>
      <c r="T1651">
        <v>1048.57</v>
      </c>
      <c r="U1651">
        <v>569.30999999999995</v>
      </c>
      <c r="V1651" s="10">
        <f>(raw_data[[#This Row],[Profit]] / (raw_data[[#This Row],[Unit_Price]]* raw_data[[#This Row],[Quantity_Sold]]))</f>
        <v>0.3454886396737547</v>
      </c>
      <c r="W1651">
        <v>272</v>
      </c>
      <c r="X1651" t="s">
        <v>51</v>
      </c>
      <c r="Y1651" t="s">
        <v>34</v>
      </c>
      <c r="Z1651">
        <v>13.32</v>
      </c>
      <c r="AA1651">
        <v>1</v>
      </c>
    </row>
    <row r="1652" spans="1:27" x14ac:dyDescent="0.3">
      <c r="A1652" t="s">
        <v>5000</v>
      </c>
      <c r="B1652" s="1">
        <v>45868</v>
      </c>
      <c r="C1652" s="1" t="str">
        <f>TEXT(raw_data[[#This Row],[Order_Date]], "mmm")</f>
        <v>Jul</v>
      </c>
      <c r="D1652" s="1">
        <v>45872</v>
      </c>
      <c r="E1652" s="6">
        <f>raw_data[[#This Row],[Ship_Date]]-raw_data[[#This Row],[Order_Date]]</f>
        <v>4</v>
      </c>
      <c r="F1652" s="6" t="str">
        <f>IF(raw_data[[#This Row],[Delivery_Days]] &lt;= 5, "On Time", "Late")</f>
        <v>On Time</v>
      </c>
      <c r="G1652" t="s">
        <v>5001</v>
      </c>
      <c r="H1652" t="s">
        <v>5002</v>
      </c>
      <c r="I1652" t="s">
        <v>62</v>
      </c>
      <c r="J1652" t="s">
        <v>68</v>
      </c>
      <c r="K1652" t="s">
        <v>57</v>
      </c>
      <c r="L1652" t="s">
        <v>29</v>
      </c>
      <c r="M1652" t="s">
        <v>64</v>
      </c>
      <c r="N1652" t="s">
        <v>49</v>
      </c>
      <c r="O1652" t="s">
        <v>50</v>
      </c>
      <c r="P1652">
        <v>10</v>
      </c>
      <c r="Q1652">
        <v>145.06</v>
      </c>
      <c r="R1652">
        <v>5</v>
      </c>
      <c r="S1652">
        <v>1378.07</v>
      </c>
      <c r="T1652">
        <v>115.02</v>
      </c>
      <c r="U1652">
        <v>285.38</v>
      </c>
      <c r="V1652" s="10">
        <f>(raw_data[[#This Row],[Profit]] / (raw_data[[#This Row],[Unit_Price]]* raw_data[[#This Row],[Quantity_Sold]]))</f>
        <v>0.19673238659864883</v>
      </c>
      <c r="W1652">
        <v>309</v>
      </c>
      <c r="X1652" t="s">
        <v>51</v>
      </c>
      <c r="Y1652" t="s">
        <v>34</v>
      </c>
      <c r="Z1652">
        <v>32.17</v>
      </c>
      <c r="AA1652">
        <v>1</v>
      </c>
    </row>
    <row r="1653" spans="1:27" x14ac:dyDescent="0.3">
      <c r="A1653" t="s">
        <v>5003</v>
      </c>
      <c r="B1653" s="1">
        <v>45576</v>
      </c>
      <c r="C1653" s="1" t="str">
        <f>TEXT(raw_data[[#This Row],[Order_Date]], "mmm")</f>
        <v>Oct</v>
      </c>
      <c r="D1653" s="1">
        <v>45579</v>
      </c>
      <c r="E1653" s="6">
        <f>raw_data[[#This Row],[Ship_Date]]-raw_data[[#This Row],[Order_Date]]</f>
        <v>3</v>
      </c>
      <c r="F1653" s="6" t="str">
        <f>IF(raw_data[[#This Row],[Delivery_Days]] &lt;= 5, "On Time", "Late")</f>
        <v>On Time</v>
      </c>
      <c r="G1653" t="s">
        <v>5004</v>
      </c>
      <c r="H1653" t="s">
        <v>5005</v>
      </c>
      <c r="I1653" t="s">
        <v>38</v>
      </c>
      <c r="J1653" t="s">
        <v>39</v>
      </c>
      <c r="K1653" t="s">
        <v>40</v>
      </c>
      <c r="L1653" t="s">
        <v>29</v>
      </c>
      <c r="M1653" t="s">
        <v>127</v>
      </c>
      <c r="N1653" t="s">
        <v>31</v>
      </c>
      <c r="O1653" t="s">
        <v>50</v>
      </c>
      <c r="P1653">
        <v>6</v>
      </c>
      <c r="Q1653">
        <v>1432.03</v>
      </c>
      <c r="R1653">
        <v>15</v>
      </c>
      <c r="S1653">
        <v>7303.35</v>
      </c>
      <c r="T1653">
        <v>901.94</v>
      </c>
      <c r="U1653">
        <v>2703.46</v>
      </c>
      <c r="V1653" s="10">
        <f>(raw_data[[#This Row],[Profit]] / (raw_data[[#This Row],[Unit_Price]]* raw_data[[#This Row],[Quantity_Sold]]))</f>
        <v>0.31464191858178014</v>
      </c>
      <c r="W1653">
        <v>366</v>
      </c>
      <c r="X1653" t="s">
        <v>51</v>
      </c>
      <c r="Y1653" t="s">
        <v>52</v>
      </c>
      <c r="Z1653">
        <v>27.15</v>
      </c>
      <c r="AA1653">
        <v>5</v>
      </c>
    </row>
    <row r="1654" spans="1:27" x14ac:dyDescent="0.3">
      <c r="A1654" t="s">
        <v>5006</v>
      </c>
      <c r="B1654" s="1">
        <v>45367</v>
      </c>
      <c r="C1654" s="1" t="str">
        <f>TEXT(raw_data[[#This Row],[Order_Date]], "mmm")</f>
        <v>Mar</v>
      </c>
      <c r="D1654" s="1">
        <v>45370</v>
      </c>
      <c r="E1654" s="6">
        <f>raw_data[[#This Row],[Ship_Date]]-raw_data[[#This Row],[Order_Date]]</f>
        <v>3</v>
      </c>
      <c r="F1654" s="6" t="str">
        <f>IF(raw_data[[#This Row],[Delivery_Days]] &lt;= 5, "On Time", "Late")</f>
        <v>On Time</v>
      </c>
      <c r="G1654" t="s">
        <v>5007</v>
      </c>
      <c r="H1654" t="s">
        <v>5008</v>
      </c>
      <c r="I1654" t="s">
        <v>38</v>
      </c>
      <c r="J1654" t="s">
        <v>94</v>
      </c>
      <c r="K1654" t="s">
        <v>28</v>
      </c>
      <c r="L1654" t="s">
        <v>69</v>
      </c>
      <c r="M1654" t="s">
        <v>64</v>
      </c>
      <c r="N1654" t="s">
        <v>49</v>
      </c>
      <c r="O1654" t="s">
        <v>43</v>
      </c>
      <c r="P1654">
        <v>8</v>
      </c>
      <c r="Q1654">
        <v>652.75</v>
      </c>
      <c r="R1654">
        <v>20</v>
      </c>
      <c r="S1654">
        <v>4177.6000000000004</v>
      </c>
      <c r="T1654">
        <v>586.99</v>
      </c>
      <c r="U1654">
        <v>420.86</v>
      </c>
      <c r="V1654" s="10">
        <f>(raw_data[[#This Row],[Profit]] / (raw_data[[#This Row],[Unit_Price]]* raw_data[[#This Row],[Quantity_Sold]]))</f>
        <v>8.0593642282650327E-2</v>
      </c>
      <c r="W1654">
        <v>406</v>
      </c>
      <c r="X1654" t="s">
        <v>51</v>
      </c>
      <c r="Y1654" t="s">
        <v>52</v>
      </c>
      <c r="Z1654">
        <v>41.17</v>
      </c>
      <c r="AA1654">
        <v>2</v>
      </c>
    </row>
    <row r="1655" spans="1:27" x14ac:dyDescent="0.3">
      <c r="A1655" t="s">
        <v>5009</v>
      </c>
      <c r="B1655" s="1">
        <v>45507</v>
      </c>
      <c r="C1655" s="1" t="str">
        <f>TEXT(raw_data[[#This Row],[Order_Date]], "mmm")</f>
        <v>Aug</v>
      </c>
      <c r="D1655" s="1">
        <v>45516</v>
      </c>
      <c r="E1655" s="6">
        <f>raw_data[[#This Row],[Ship_Date]]-raw_data[[#This Row],[Order_Date]]</f>
        <v>9</v>
      </c>
      <c r="F1655" s="6" t="str">
        <f>IF(raw_data[[#This Row],[Delivery_Days]] &lt;= 5, "On Time", "Late")</f>
        <v>Late</v>
      </c>
      <c r="G1655" t="s">
        <v>5010</v>
      </c>
      <c r="H1655" t="s">
        <v>5011</v>
      </c>
      <c r="I1655" t="s">
        <v>26</v>
      </c>
      <c r="J1655" t="s">
        <v>90</v>
      </c>
      <c r="K1655" t="s">
        <v>40</v>
      </c>
      <c r="L1655" t="s">
        <v>41</v>
      </c>
      <c r="M1655" t="s">
        <v>70</v>
      </c>
      <c r="N1655" t="s">
        <v>31</v>
      </c>
      <c r="O1655" t="s">
        <v>43</v>
      </c>
      <c r="P1655">
        <v>8</v>
      </c>
      <c r="Q1655">
        <v>1926.63</v>
      </c>
      <c r="R1655">
        <v>15</v>
      </c>
      <c r="S1655">
        <v>13101.08</v>
      </c>
      <c r="T1655">
        <v>1685.44</v>
      </c>
      <c r="U1655">
        <v>1640.09</v>
      </c>
      <c r="V1655" s="10">
        <f>(raw_data[[#This Row],[Profit]] / (raw_data[[#This Row],[Unit_Price]]* raw_data[[#This Row],[Quantity_Sold]]))</f>
        <v>0.106409248272891</v>
      </c>
      <c r="W1655">
        <v>192</v>
      </c>
      <c r="X1655" t="s">
        <v>51</v>
      </c>
      <c r="Y1655" t="s">
        <v>79</v>
      </c>
      <c r="Z1655">
        <v>38.03</v>
      </c>
      <c r="AA1655">
        <v>2</v>
      </c>
    </row>
    <row r="1656" spans="1:27" x14ac:dyDescent="0.3">
      <c r="A1656" t="s">
        <v>5012</v>
      </c>
      <c r="B1656" s="1">
        <v>45817</v>
      </c>
      <c r="C1656" s="1" t="str">
        <f>TEXT(raw_data[[#This Row],[Order_Date]], "mmm")</f>
        <v>Jun</v>
      </c>
      <c r="D1656" s="1">
        <v>45819</v>
      </c>
      <c r="E1656" s="6">
        <f>raw_data[[#This Row],[Ship_Date]]-raw_data[[#This Row],[Order_Date]]</f>
        <v>2</v>
      </c>
      <c r="F1656" s="6" t="str">
        <f>IF(raw_data[[#This Row],[Delivery_Days]] &lt;= 5, "On Time", "Late")</f>
        <v>On Time</v>
      </c>
      <c r="G1656" t="s">
        <v>5013</v>
      </c>
      <c r="H1656" t="s">
        <v>5014</v>
      </c>
      <c r="I1656" t="s">
        <v>26</v>
      </c>
      <c r="J1656" t="s">
        <v>98</v>
      </c>
      <c r="K1656" t="s">
        <v>40</v>
      </c>
      <c r="L1656" t="s">
        <v>29</v>
      </c>
      <c r="M1656" t="s">
        <v>70</v>
      </c>
      <c r="N1656" t="s">
        <v>31</v>
      </c>
      <c r="O1656" t="s">
        <v>50</v>
      </c>
      <c r="P1656">
        <v>6</v>
      </c>
      <c r="Q1656">
        <v>1249.1300000000001</v>
      </c>
      <c r="R1656">
        <v>5</v>
      </c>
      <c r="S1656">
        <v>7120.04</v>
      </c>
      <c r="T1656">
        <v>1003.43</v>
      </c>
      <c r="U1656">
        <v>1400.49</v>
      </c>
      <c r="V1656" s="10">
        <f>(raw_data[[#This Row],[Profit]] / (raw_data[[#This Row],[Unit_Price]]* raw_data[[#This Row],[Quantity_Sold]]))</f>
        <v>0.18686205599096969</v>
      </c>
      <c r="W1656">
        <v>219</v>
      </c>
      <c r="X1656" t="s">
        <v>51</v>
      </c>
      <c r="Y1656" t="s">
        <v>52</v>
      </c>
      <c r="Z1656">
        <v>24.26</v>
      </c>
      <c r="AA1656">
        <v>1</v>
      </c>
    </row>
    <row r="1657" spans="1:27" x14ac:dyDescent="0.3">
      <c r="A1657" t="s">
        <v>5015</v>
      </c>
      <c r="B1657" s="1">
        <v>45551</v>
      </c>
      <c r="C1657" s="1" t="str">
        <f>TEXT(raw_data[[#This Row],[Order_Date]], "mmm")</f>
        <v>Sep</v>
      </c>
      <c r="D1657" s="1">
        <v>45561</v>
      </c>
      <c r="E1657" s="6">
        <f>raw_data[[#This Row],[Ship_Date]]-raw_data[[#This Row],[Order_Date]]</f>
        <v>10</v>
      </c>
      <c r="F1657" s="6" t="str">
        <f>IF(raw_data[[#This Row],[Delivery_Days]] &lt;= 5, "On Time", "Late")</f>
        <v>Late</v>
      </c>
      <c r="G1657" t="s">
        <v>5016</v>
      </c>
      <c r="H1657" t="s">
        <v>5017</v>
      </c>
      <c r="I1657" t="s">
        <v>38</v>
      </c>
      <c r="J1657" t="s">
        <v>94</v>
      </c>
      <c r="K1657" t="s">
        <v>28</v>
      </c>
      <c r="L1657" t="s">
        <v>41</v>
      </c>
      <c r="M1657" t="s">
        <v>150</v>
      </c>
      <c r="N1657" t="s">
        <v>49</v>
      </c>
      <c r="O1657" t="s">
        <v>43</v>
      </c>
      <c r="P1657">
        <v>7</v>
      </c>
      <c r="Q1657">
        <v>1313.8</v>
      </c>
      <c r="R1657">
        <v>0</v>
      </c>
      <c r="S1657">
        <v>9196.6</v>
      </c>
      <c r="T1657">
        <v>837.56</v>
      </c>
      <c r="U1657">
        <v>3333.68</v>
      </c>
      <c r="V1657" s="10">
        <f>(raw_data[[#This Row],[Profit]] / (raw_data[[#This Row],[Unit_Price]]* raw_data[[#This Row],[Quantity_Sold]]))</f>
        <v>0.36249048561424874</v>
      </c>
      <c r="W1657">
        <v>244</v>
      </c>
      <c r="X1657" t="s">
        <v>33</v>
      </c>
      <c r="Y1657" t="s">
        <v>79</v>
      </c>
      <c r="Z1657">
        <v>34.799999999999997</v>
      </c>
      <c r="AA1657">
        <v>5</v>
      </c>
    </row>
    <row r="1658" spans="1:27" x14ac:dyDescent="0.3">
      <c r="A1658" t="s">
        <v>5018</v>
      </c>
      <c r="B1658" s="1">
        <v>45653</v>
      </c>
      <c r="C1658" s="1" t="str">
        <f>TEXT(raw_data[[#This Row],[Order_Date]], "mmm")</f>
        <v>Dec</v>
      </c>
      <c r="D1658" s="1">
        <v>45662</v>
      </c>
      <c r="E1658" s="6">
        <f>raw_data[[#This Row],[Ship_Date]]-raw_data[[#This Row],[Order_Date]]</f>
        <v>9</v>
      </c>
      <c r="F1658" s="6" t="str">
        <f>IF(raw_data[[#This Row],[Delivery_Days]] &lt;= 5, "On Time", "Late")</f>
        <v>Late</v>
      </c>
      <c r="G1658" t="s">
        <v>5019</v>
      </c>
      <c r="H1658" t="s">
        <v>5020</v>
      </c>
      <c r="I1658" t="s">
        <v>47</v>
      </c>
      <c r="J1658" t="s">
        <v>39</v>
      </c>
      <c r="K1658" t="s">
        <v>40</v>
      </c>
      <c r="L1658" t="s">
        <v>41</v>
      </c>
      <c r="M1658" t="s">
        <v>127</v>
      </c>
      <c r="N1658" t="s">
        <v>49</v>
      </c>
      <c r="O1658" t="s">
        <v>50</v>
      </c>
      <c r="P1658">
        <v>2</v>
      </c>
      <c r="Q1658">
        <v>529.52</v>
      </c>
      <c r="R1658">
        <v>15</v>
      </c>
      <c r="S1658">
        <v>900.18</v>
      </c>
      <c r="T1658">
        <v>393.72</v>
      </c>
      <c r="U1658">
        <v>230.86</v>
      </c>
      <c r="V1658" s="10">
        <f>(raw_data[[#This Row],[Profit]] / (raw_data[[#This Row],[Unit_Price]]* raw_data[[#This Row],[Quantity_Sold]]))</f>
        <v>0.2179898776250189</v>
      </c>
      <c r="W1658">
        <v>322</v>
      </c>
      <c r="X1658" t="s">
        <v>51</v>
      </c>
      <c r="Y1658" t="s">
        <v>52</v>
      </c>
      <c r="Z1658">
        <v>24.24</v>
      </c>
      <c r="AA1658">
        <v>3</v>
      </c>
    </row>
    <row r="1659" spans="1:27" x14ac:dyDescent="0.3">
      <c r="A1659" t="s">
        <v>5021</v>
      </c>
      <c r="B1659" s="1">
        <v>45789</v>
      </c>
      <c r="C1659" s="1" t="str">
        <f>TEXT(raw_data[[#This Row],[Order_Date]], "mmm")</f>
        <v>May</v>
      </c>
      <c r="D1659" s="1">
        <v>45799</v>
      </c>
      <c r="E1659" s="6">
        <f>raw_data[[#This Row],[Ship_Date]]-raw_data[[#This Row],[Order_Date]]</f>
        <v>10</v>
      </c>
      <c r="F1659" s="6" t="str">
        <f>IF(raw_data[[#This Row],[Delivery_Days]] &lt;= 5, "On Time", "Late")</f>
        <v>Late</v>
      </c>
      <c r="G1659" t="s">
        <v>5022</v>
      </c>
      <c r="H1659" t="s">
        <v>5023</v>
      </c>
      <c r="I1659" t="s">
        <v>38</v>
      </c>
      <c r="J1659" t="s">
        <v>56</v>
      </c>
      <c r="K1659" t="s">
        <v>57</v>
      </c>
      <c r="L1659" t="s">
        <v>41</v>
      </c>
      <c r="M1659" t="s">
        <v>127</v>
      </c>
      <c r="N1659" t="s">
        <v>49</v>
      </c>
      <c r="O1659" t="s">
        <v>71</v>
      </c>
      <c r="P1659">
        <v>8</v>
      </c>
      <c r="Q1659">
        <v>436.92</v>
      </c>
      <c r="R1659">
        <v>0</v>
      </c>
      <c r="S1659">
        <v>3495.36</v>
      </c>
      <c r="T1659">
        <v>332.82</v>
      </c>
      <c r="U1659">
        <v>832.8</v>
      </c>
      <c r="V1659" s="10">
        <f>(raw_data[[#This Row],[Profit]] / (raw_data[[#This Row],[Unit_Price]]* raw_data[[#This Row],[Quantity_Sold]]))</f>
        <v>0.23825872013183189</v>
      </c>
      <c r="W1659">
        <v>193</v>
      </c>
      <c r="X1659" t="s">
        <v>51</v>
      </c>
      <c r="Y1659" t="s">
        <v>52</v>
      </c>
      <c r="Z1659">
        <v>28.07</v>
      </c>
      <c r="AA1659">
        <v>4</v>
      </c>
    </row>
    <row r="1660" spans="1:27" x14ac:dyDescent="0.3">
      <c r="A1660" t="s">
        <v>5024</v>
      </c>
      <c r="B1660" s="1">
        <v>45741</v>
      </c>
      <c r="C1660" s="1" t="str">
        <f>TEXT(raw_data[[#This Row],[Order_Date]], "mmm")</f>
        <v>Mar</v>
      </c>
      <c r="D1660" s="1">
        <v>45742</v>
      </c>
      <c r="E1660" s="6">
        <f>raw_data[[#This Row],[Ship_Date]]-raw_data[[#This Row],[Order_Date]]</f>
        <v>1</v>
      </c>
      <c r="F1660" s="6" t="str">
        <f>IF(raw_data[[#This Row],[Delivery_Days]] &lt;= 5, "On Time", "Late")</f>
        <v>On Time</v>
      </c>
      <c r="G1660" t="s">
        <v>5025</v>
      </c>
      <c r="H1660" t="s">
        <v>5026</v>
      </c>
      <c r="I1660" t="s">
        <v>26</v>
      </c>
      <c r="J1660" t="s">
        <v>56</v>
      </c>
      <c r="K1660" t="s">
        <v>57</v>
      </c>
      <c r="L1660" t="s">
        <v>75</v>
      </c>
      <c r="M1660" t="s">
        <v>70</v>
      </c>
      <c r="N1660" t="s">
        <v>49</v>
      </c>
      <c r="O1660" t="s">
        <v>71</v>
      </c>
      <c r="P1660">
        <v>3</v>
      </c>
      <c r="Q1660">
        <v>212.1</v>
      </c>
      <c r="R1660">
        <v>20</v>
      </c>
      <c r="S1660">
        <v>509.04</v>
      </c>
      <c r="T1660">
        <v>147.09</v>
      </c>
      <c r="U1660">
        <v>156.02000000000001</v>
      </c>
      <c r="V1660" s="10">
        <f>(raw_data[[#This Row],[Profit]] / (raw_data[[#This Row],[Unit_Price]]* raw_data[[#This Row],[Quantity_Sold]]))</f>
        <v>0.24519880559484522</v>
      </c>
      <c r="W1660">
        <v>232</v>
      </c>
      <c r="X1660" t="s">
        <v>51</v>
      </c>
      <c r="Y1660" t="s">
        <v>34</v>
      </c>
      <c r="Z1660">
        <v>30.64</v>
      </c>
      <c r="AA1660">
        <v>5</v>
      </c>
    </row>
    <row r="1661" spans="1:27" x14ac:dyDescent="0.3">
      <c r="A1661" t="s">
        <v>5027</v>
      </c>
      <c r="B1661" s="1">
        <v>45939</v>
      </c>
      <c r="C1661" s="1" t="str">
        <f>TEXT(raw_data[[#This Row],[Order_Date]], "mmm")</f>
        <v>Oct</v>
      </c>
      <c r="D1661" s="1">
        <v>45948</v>
      </c>
      <c r="E1661" s="6">
        <f>raw_data[[#This Row],[Ship_Date]]-raw_data[[#This Row],[Order_Date]]</f>
        <v>9</v>
      </c>
      <c r="F1661" s="6" t="str">
        <f>IF(raw_data[[#This Row],[Delivery_Days]] &lt;= 5, "On Time", "Late")</f>
        <v>Late</v>
      </c>
      <c r="G1661" t="s">
        <v>5028</v>
      </c>
      <c r="H1661" t="s">
        <v>5029</v>
      </c>
      <c r="I1661" t="s">
        <v>47</v>
      </c>
      <c r="J1661" t="s">
        <v>90</v>
      </c>
      <c r="K1661" t="s">
        <v>40</v>
      </c>
      <c r="L1661" t="s">
        <v>41</v>
      </c>
      <c r="M1661" t="s">
        <v>70</v>
      </c>
      <c r="N1661" t="s">
        <v>31</v>
      </c>
      <c r="O1661" t="s">
        <v>83</v>
      </c>
      <c r="P1661">
        <v>5</v>
      </c>
      <c r="Q1661">
        <v>454</v>
      </c>
      <c r="R1661">
        <v>15</v>
      </c>
      <c r="S1661">
        <v>1929.5</v>
      </c>
      <c r="T1661">
        <v>319.33</v>
      </c>
      <c r="U1661">
        <v>572.35</v>
      </c>
      <c r="V1661" s="10">
        <f>(raw_data[[#This Row],[Profit]] / (raw_data[[#This Row],[Unit_Price]]* raw_data[[#This Row],[Quantity_Sold]]))</f>
        <v>0.25213656387665201</v>
      </c>
      <c r="W1661">
        <v>106</v>
      </c>
      <c r="X1661" t="s">
        <v>33</v>
      </c>
      <c r="Y1661" t="s">
        <v>79</v>
      </c>
      <c r="Z1661">
        <v>38.97</v>
      </c>
      <c r="AA1661">
        <v>5</v>
      </c>
    </row>
    <row r="1662" spans="1:27" x14ac:dyDescent="0.3">
      <c r="A1662" t="s">
        <v>5030</v>
      </c>
      <c r="B1662" s="1">
        <v>45669</v>
      </c>
      <c r="C1662" s="1" t="str">
        <f>TEXT(raw_data[[#This Row],[Order_Date]], "mmm")</f>
        <v>Jan</v>
      </c>
      <c r="D1662" s="1">
        <v>45679</v>
      </c>
      <c r="E1662" s="6">
        <f>raw_data[[#This Row],[Ship_Date]]-raw_data[[#This Row],[Order_Date]]</f>
        <v>10</v>
      </c>
      <c r="F1662" s="6" t="str">
        <f>IF(raw_data[[#This Row],[Delivery_Days]] &lt;= 5, "On Time", "Late")</f>
        <v>Late</v>
      </c>
      <c r="G1662" t="s">
        <v>5031</v>
      </c>
      <c r="H1662" t="s">
        <v>5032</v>
      </c>
      <c r="I1662" t="s">
        <v>26</v>
      </c>
      <c r="J1662" t="s">
        <v>63</v>
      </c>
      <c r="K1662" t="s">
        <v>28</v>
      </c>
      <c r="L1662" t="s">
        <v>29</v>
      </c>
      <c r="M1662" t="s">
        <v>150</v>
      </c>
      <c r="N1662" t="s">
        <v>31</v>
      </c>
      <c r="O1662" t="s">
        <v>71</v>
      </c>
      <c r="P1662">
        <v>4</v>
      </c>
      <c r="Q1662">
        <v>1335.27</v>
      </c>
      <c r="R1662">
        <v>15</v>
      </c>
      <c r="S1662">
        <v>4539.92</v>
      </c>
      <c r="T1662">
        <v>966.5</v>
      </c>
      <c r="U1662">
        <v>1253.82</v>
      </c>
      <c r="V1662" s="10">
        <f>(raw_data[[#This Row],[Profit]] / (raw_data[[#This Row],[Unit_Price]]* raw_data[[#This Row],[Quantity_Sold]]))</f>
        <v>0.23475027522523534</v>
      </c>
      <c r="W1662">
        <v>470</v>
      </c>
      <c r="X1662" t="s">
        <v>33</v>
      </c>
      <c r="Y1662" t="s">
        <v>34</v>
      </c>
      <c r="Z1662">
        <v>9.24</v>
      </c>
      <c r="AA1662">
        <v>3</v>
      </c>
    </row>
    <row r="1663" spans="1:27" x14ac:dyDescent="0.3">
      <c r="A1663" t="s">
        <v>5033</v>
      </c>
      <c r="B1663" s="1">
        <v>45899</v>
      </c>
      <c r="C1663" s="1" t="str">
        <f>TEXT(raw_data[[#This Row],[Order_Date]], "mmm")</f>
        <v>Aug</v>
      </c>
      <c r="D1663" s="1">
        <v>45906</v>
      </c>
      <c r="E1663" s="6">
        <f>raw_data[[#This Row],[Ship_Date]]-raw_data[[#This Row],[Order_Date]]</f>
        <v>7</v>
      </c>
      <c r="F1663" s="6" t="str">
        <f>IF(raw_data[[#This Row],[Delivery_Days]] &lt;= 5, "On Time", "Late")</f>
        <v>Late</v>
      </c>
      <c r="G1663" t="s">
        <v>5034</v>
      </c>
      <c r="H1663" t="s">
        <v>5035</v>
      </c>
      <c r="I1663" t="s">
        <v>47</v>
      </c>
      <c r="J1663" t="s">
        <v>39</v>
      </c>
      <c r="K1663" t="s">
        <v>40</v>
      </c>
      <c r="L1663" t="s">
        <v>75</v>
      </c>
      <c r="M1663" t="s">
        <v>117</v>
      </c>
      <c r="N1663" t="s">
        <v>49</v>
      </c>
      <c r="O1663" t="s">
        <v>43</v>
      </c>
      <c r="P1663">
        <v>7</v>
      </c>
      <c r="Q1663">
        <v>369.15</v>
      </c>
      <c r="R1663">
        <v>15</v>
      </c>
      <c r="S1663">
        <v>2196.44</v>
      </c>
      <c r="T1663">
        <v>253.92</v>
      </c>
      <c r="U1663">
        <v>685.62</v>
      </c>
      <c r="V1663" s="10">
        <f>(raw_data[[#This Row],[Profit]] / (raw_data[[#This Row],[Unit_Price]]* raw_data[[#This Row],[Quantity_Sold]]))</f>
        <v>0.2653276832878621</v>
      </c>
      <c r="W1663">
        <v>32</v>
      </c>
      <c r="X1663" t="s">
        <v>33</v>
      </c>
      <c r="Y1663" t="s">
        <v>79</v>
      </c>
      <c r="Z1663">
        <v>13.24</v>
      </c>
      <c r="AA1663">
        <v>3</v>
      </c>
    </row>
    <row r="1664" spans="1:27" x14ac:dyDescent="0.3">
      <c r="A1664" t="s">
        <v>5036</v>
      </c>
      <c r="B1664" s="1">
        <v>45434</v>
      </c>
      <c r="C1664" s="1" t="str">
        <f>TEXT(raw_data[[#This Row],[Order_Date]], "mmm")</f>
        <v>May</v>
      </c>
      <c r="D1664" s="1">
        <v>45440</v>
      </c>
      <c r="E1664" s="6">
        <f>raw_data[[#This Row],[Ship_Date]]-raw_data[[#This Row],[Order_Date]]</f>
        <v>6</v>
      </c>
      <c r="F1664" s="6" t="str">
        <f>IF(raw_data[[#This Row],[Delivery_Days]] &lt;= 5, "On Time", "Late")</f>
        <v>Late</v>
      </c>
      <c r="G1664" t="s">
        <v>5037</v>
      </c>
      <c r="H1664" t="s">
        <v>5038</v>
      </c>
      <c r="I1664" t="s">
        <v>47</v>
      </c>
      <c r="J1664" t="s">
        <v>94</v>
      </c>
      <c r="K1664" t="s">
        <v>28</v>
      </c>
      <c r="L1664" t="s">
        <v>69</v>
      </c>
      <c r="M1664" t="s">
        <v>137</v>
      </c>
      <c r="N1664" t="s">
        <v>31</v>
      </c>
      <c r="O1664" t="s">
        <v>50</v>
      </c>
      <c r="P1664">
        <v>4</v>
      </c>
      <c r="Q1664">
        <v>1926.36</v>
      </c>
      <c r="R1664">
        <v>15</v>
      </c>
      <c r="S1664">
        <v>6549.62</v>
      </c>
      <c r="T1664">
        <v>1704.93</v>
      </c>
      <c r="U1664">
        <v>752.86</v>
      </c>
      <c r="V1664" s="10">
        <f>(raw_data[[#This Row],[Profit]] / (raw_data[[#This Row],[Unit_Price]]* raw_data[[#This Row],[Quantity_Sold]]))</f>
        <v>9.7704998027367679E-2</v>
      </c>
      <c r="W1664">
        <v>314</v>
      </c>
      <c r="X1664" t="s">
        <v>51</v>
      </c>
      <c r="Y1664" t="s">
        <v>79</v>
      </c>
      <c r="Z1664">
        <v>16.71</v>
      </c>
      <c r="AA1664">
        <v>4</v>
      </c>
    </row>
    <row r="1665" spans="1:27" x14ac:dyDescent="0.3">
      <c r="A1665" t="s">
        <v>5039</v>
      </c>
      <c r="B1665" s="1">
        <v>45321</v>
      </c>
      <c r="C1665" s="1" t="str">
        <f>TEXT(raw_data[[#This Row],[Order_Date]], "mmm")</f>
        <v>Jan</v>
      </c>
      <c r="D1665" s="1">
        <v>45323</v>
      </c>
      <c r="E1665" s="6">
        <f>raw_data[[#This Row],[Ship_Date]]-raw_data[[#This Row],[Order_Date]]</f>
        <v>2</v>
      </c>
      <c r="F1665" s="6" t="str">
        <f>IF(raw_data[[#This Row],[Delivery_Days]] &lt;= 5, "On Time", "Late")</f>
        <v>On Time</v>
      </c>
      <c r="G1665" t="s">
        <v>5040</v>
      </c>
      <c r="H1665" t="s">
        <v>5041</v>
      </c>
      <c r="I1665" t="s">
        <v>26</v>
      </c>
      <c r="J1665" t="s">
        <v>63</v>
      </c>
      <c r="K1665" t="s">
        <v>28</v>
      </c>
      <c r="L1665" t="s">
        <v>75</v>
      </c>
      <c r="M1665" t="s">
        <v>127</v>
      </c>
      <c r="N1665" t="s">
        <v>31</v>
      </c>
      <c r="O1665" t="s">
        <v>50</v>
      </c>
      <c r="P1665">
        <v>10</v>
      </c>
      <c r="Q1665">
        <v>371.14</v>
      </c>
      <c r="R1665">
        <v>10</v>
      </c>
      <c r="S1665">
        <v>3340.26</v>
      </c>
      <c r="T1665">
        <v>301.52999999999997</v>
      </c>
      <c r="U1665">
        <v>626.49</v>
      </c>
      <c r="V1665" s="10">
        <f>(raw_data[[#This Row],[Profit]] / (raw_data[[#This Row],[Unit_Price]]* raw_data[[#This Row],[Quantity_Sold]]))</f>
        <v>0.16880153041978771</v>
      </c>
      <c r="W1665">
        <v>320</v>
      </c>
      <c r="X1665" t="s">
        <v>33</v>
      </c>
      <c r="Y1665" t="s">
        <v>79</v>
      </c>
      <c r="Z1665">
        <v>5.26</v>
      </c>
      <c r="AA1665">
        <v>4</v>
      </c>
    </row>
    <row r="1666" spans="1:27" x14ac:dyDescent="0.3">
      <c r="A1666" t="s">
        <v>5042</v>
      </c>
      <c r="B1666" s="1">
        <v>45558</v>
      </c>
      <c r="C1666" s="1" t="str">
        <f>TEXT(raw_data[[#This Row],[Order_Date]], "mmm")</f>
        <v>Sep</v>
      </c>
      <c r="D1666" s="1">
        <v>45559</v>
      </c>
      <c r="E1666" s="6">
        <f>raw_data[[#This Row],[Ship_Date]]-raw_data[[#This Row],[Order_Date]]</f>
        <v>1</v>
      </c>
      <c r="F1666" s="6" t="str">
        <f>IF(raw_data[[#This Row],[Delivery_Days]] &lt;= 5, "On Time", "Late")</f>
        <v>On Time</v>
      </c>
      <c r="G1666" t="s">
        <v>5043</v>
      </c>
      <c r="H1666" t="s">
        <v>5044</v>
      </c>
      <c r="I1666" t="s">
        <v>47</v>
      </c>
      <c r="J1666" t="s">
        <v>90</v>
      </c>
      <c r="K1666" t="s">
        <v>40</v>
      </c>
      <c r="L1666" t="s">
        <v>75</v>
      </c>
      <c r="M1666" t="s">
        <v>117</v>
      </c>
      <c r="N1666" t="s">
        <v>49</v>
      </c>
      <c r="O1666" t="s">
        <v>50</v>
      </c>
      <c r="P1666">
        <v>6</v>
      </c>
      <c r="Q1666">
        <v>797</v>
      </c>
      <c r="R1666">
        <v>0</v>
      </c>
      <c r="S1666">
        <v>4782</v>
      </c>
      <c r="T1666">
        <v>512.39</v>
      </c>
      <c r="U1666">
        <v>1707.66</v>
      </c>
      <c r="V1666" s="10">
        <f>(raw_data[[#This Row],[Profit]] / (raw_data[[#This Row],[Unit_Price]]* raw_data[[#This Row],[Quantity_Sold]]))</f>
        <v>0.35710163111668758</v>
      </c>
      <c r="W1666">
        <v>448</v>
      </c>
      <c r="X1666" t="s">
        <v>51</v>
      </c>
      <c r="Y1666" t="s">
        <v>52</v>
      </c>
      <c r="Z1666">
        <v>27.15</v>
      </c>
      <c r="AA1666">
        <v>5</v>
      </c>
    </row>
    <row r="1667" spans="1:27" x14ac:dyDescent="0.3">
      <c r="A1667" t="s">
        <v>5045</v>
      </c>
      <c r="B1667" s="1">
        <v>45282</v>
      </c>
      <c r="C1667" s="1" t="str">
        <f>TEXT(raw_data[[#This Row],[Order_Date]], "mmm")</f>
        <v>Dec</v>
      </c>
      <c r="D1667" s="1">
        <v>45287</v>
      </c>
      <c r="E1667" s="6">
        <f>raw_data[[#This Row],[Ship_Date]]-raw_data[[#This Row],[Order_Date]]</f>
        <v>5</v>
      </c>
      <c r="F1667" s="6" t="str">
        <f>IF(raw_data[[#This Row],[Delivery_Days]] &lt;= 5, "On Time", "Late")</f>
        <v>On Time</v>
      </c>
      <c r="G1667" t="s">
        <v>5046</v>
      </c>
      <c r="H1667" t="s">
        <v>5047</v>
      </c>
      <c r="I1667" t="s">
        <v>38</v>
      </c>
      <c r="J1667" t="s">
        <v>56</v>
      </c>
      <c r="K1667" t="s">
        <v>57</v>
      </c>
      <c r="L1667" t="s">
        <v>69</v>
      </c>
      <c r="M1667" t="s">
        <v>58</v>
      </c>
      <c r="N1667" t="s">
        <v>49</v>
      </c>
      <c r="O1667" t="s">
        <v>71</v>
      </c>
      <c r="P1667">
        <v>10</v>
      </c>
      <c r="Q1667">
        <v>1247.08</v>
      </c>
      <c r="R1667">
        <v>5</v>
      </c>
      <c r="S1667">
        <v>11847.26</v>
      </c>
      <c r="T1667">
        <v>844.55</v>
      </c>
      <c r="U1667">
        <v>3824.03</v>
      </c>
      <c r="V1667" s="10">
        <f>(raw_data[[#This Row],[Profit]] / (raw_data[[#This Row],[Unit_Price]]* raw_data[[#This Row],[Quantity_Sold]]))</f>
        <v>0.30663870802193927</v>
      </c>
      <c r="W1667">
        <v>294</v>
      </c>
      <c r="X1667" t="s">
        <v>33</v>
      </c>
      <c r="Y1667" t="s">
        <v>79</v>
      </c>
      <c r="Z1667">
        <v>24.67</v>
      </c>
      <c r="AA1667">
        <v>3</v>
      </c>
    </row>
    <row r="1668" spans="1:27" x14ac:dyDescent="0.3">
      <c r="A1668" t="s">
        <v>5048</v>
      </c>
      <c r="B1668" s="1">
        <v>45830</v>
      </c>
      <c r="C1668" s="1" t="str">
        <f>TEXT(raw_data[[#This Row],[Order_Date]], "mmm")</f>
        <v>Jun</v>
      </c>
      <c r="D1668" s="1">
        <v>45831</v>
      </c>
      <c r="E1668" s="6">
        <f>raw_data[[#This Row],[Ship_Date]]-raw_data[[#This Row],[Order_Date]]</f>
        <v>1</v>
      </c>
      <c r="F1668" s="6" t="str">
        <f>IF(raw_data[[#This Row],[Delivery_Days]] &lt;= 5, "On Time", "Late")</f>
        <v>On Time</v>
      </c>
      <c r="G1668" t="s">
        <v>5049</v>
      </c>
      <c r="H1668" t="s">
        <v>5050</v>
      </c>
      <c r="I1668" t="s">
        <v>62</v>
      </c>
      <c r="J1668" t="s">
        <v>39</v>
      </c>
      <c r="K1668" t="s">
        <v>40</v>
      </c>
      <c r="L1668" t="s">
        <v>41</v>
      </c>
      <c r="M1668" t="s">
        <v>127</v>
      </c>
      <c r="N1668" t="s">
        <v>31</v>
      </c>
      <c r="O1668" t="s">
        <v>50</v>
      </c>
      <c r="P1668">
        <v>5</v>
      </c>
      <c r="Q1668">
        <v>1585.47</v>
      </c>
      <c r="R1668">
        <v>15</v>
      </c>
      <c r="S1668">
        <v>6738.25</v>
      </c>
      <c r="T1668">
        <v>1170.78</v>
      </c>
      <c r="U1668">
        <v>1762.43</v>
      </c>
      <c r="V1668" s="10">
        <f>(raw_data[[#This Row],[Profit]] / (raw_data[[#This Row],[Unit_Price]]* raw_data[[#This Row],[Quantity_Sold]]))</f>
        <v>0.2223227181845131</v>
      </c>
      <c r="W1668">
        <v>370</v>
      </c>
      <c r="X1668" t="s">
        <v>51</v>
      </c>
      <c r="Y1668" t="s">
        <v>34</v>
      </c>
      <c r="Z1668">
        <v>21.81</v>
      </c>
      <c r="AA1668">
        <v>5</v>
      </c>
    </row>
    <row r="1669" spans="1:27" x14ac:dyDescent="0.3">
      <c r="A1669" t="s">
        <v>5051</v>
      </c>
      <c r="B1669" s="1">
        <v>45836</v>
      </c>
      <c r="C1669" s="1" t="str">
        <f>TEXT(raw_data[[#This Row],[Order_Date]], "mmm")</f>
        <v>Jun</v>
      </c>
      <c r="D1669" s="1">
        <v>45838</v>
      </c>
      <c r="E1669" s="6">
        <f>raw_data[[#This Row],[Ship_Date]]-raw_data[[#This Row],[Order_Date]]</f>
        <v>2</v>
      </c>
      <c r="F1669" s="6" t="str">
        <f>IF(raw_data[[#This Row],[Delivery_Days]] &lt;= 5, "On Time", "Late")</f>
        <v>On Time</v>
      </c>
      <c r="G1669" t="s">
        <v>5052</v>
      </c>
      <c r="H1669" t="s">
        <v>5053</v>
      </c>
      <c r="I1669" t="s">
        <v>62</v>
      </c>
      <c r="J1669" t="s">
        <v>63</v>
      </c>
      <c r="K1669" t="s">
        <v>28</v>
      </c>
      <c r="L1669" t="s">
        <v>29</v>
      </c>
      <c r="M1669" t="s">
        <v>150</v>
      </c>
      <c r="N1669" t="s">
        <v>31</v>
      </c>
      <c r="O1669" t="s">
        <v>83</v>
      </c>
      <c r="P1669">
        <v>4</v>
      </c>
      <c r="Q1669">
        <v>97.24</v>
      </c>
      <c r="R1669">
        <v>20</v>
      </c>
      <c r="S1669">
        <v>311.17</v>
      </c>
      <c r="T1669">
        <v>73.8</v>
      </c>
      <c r="U1669">
        <v>75.010000000000005</v>
      </c>
      <c r="V1669" s="10">
        <f>(raw_data[[#This Row],[Profit]] / (raw_data[[#This Row],[Unit_Price]]* raw_data[[#This Row],[Quantity_Sold]]))</f>
        <v>0.19284759358288772</v>
      </c>
      <c r="W1669">
        <v>348</v>
      </c>
      <c r="X1669" t="s">
        <v>33</v>
      </c>
      <c r="Y1669" t="s">
        <v>34</v>
      </c>
      <c r="Z1669">
        <v>13.69</v>
      </c>
      <c r="AA1669">
        <v>2</v>
      </c>
    </row>
    <row r="1670" spans="1:27" x14ac:dyDescent="0.3">
      <c r="A1670" t="s">
        <v>5054</v>
      </c>
      <c r="B1670" s="1">
        <v>45620</v>
      </c>
      <c r="C1670" s="1" t="str">
        <f>TEXT(raw_data[[#This Row],[Order_Date]], "mmm")</f>
        <v>Nov</v>
      </c>
      <c r="D1670" s="1">
        <v>45628</v>
      </c>
      <c r="E1670" s="6">
        <f>raw_data[[#This Row],[Ship_Date]]-raw_data[[#This Row],[Order_Date]]</f>
        <v>8</v>
      </c>
      <c r="F1670" s="6" t="str">
        <f>IF(raw_data[[#This Row],[Delivery_Days]] &lt;= 5, "On Time", "Late")</f>
        <v>Late</v>
      </c>
      <c r="G1670" t="s">
        <v>5055</v>
      </c>
      <c r="H1670" t="s">
        <v>5056</v>
      </c>
      <c r="I1670" t="s">
        <v>26</v>
      </c>
      <c r="J1670" t="s">
        <v>39</v>
      </c>
      <c r="K1670" t="s">
        <v>40</v>
      </c>
      <c r="L1670" t="s">
        <v>69</v>
      </c>
      <c r="M1670" t="s">
        <v>117</v>
      </c>
      <c r="N1670" t="s">
        <v>31</v>
      </c>
      <c r="O1670" t="s">
        <v>71</v>
      </c>
      <c r="P1670">
        <v>7</v>
      </c>
      <c r="Q1670">
        <v>174.86</v>
      </c>
      <c r="R1670">
        <v>15</v>
      </c>
      <c r="S1670">
        <v>1040.42</v>
      </c>
      <c r="T1670">
        <v>125.91</v>
      </c>
      <c r="U1670">
        <v>291.25</v>
      </c>
      <c r="V1670" s="10">
        <f>(raw_data[[#This Row],[Profit]] / (raw_data[[#This Row],[Unit_Price]]* raw_data[[#This Row],[Quantity_Sold]]))</f>
        <v>0.23794545840754236</v>
      </c>
      <c r="W1670">
        <v>208</v>
      </c>
      <c r="X1670" t="s">
        <v>33</v>
      </c>
      <c r="Y1670" t="s">
        <v>52</v>
      </c>
      <c r="Z1670">
        <v>11.33</v>
      </c>
      <c r="AA1670">
        <v>5</v>
      </c>
    </row>
    <row r="1671" spans="1:27" x14ac:dyDescent="0.3">
      <c r="A1671" t="s">
        <v>5057</v>
      </c>
      <c r="B1671" s="1">
        <v>45552</v>
      </c>
      <c r="C1671" s="1" t="str">
        <f>TEXT(raw_data[[#This Row],[Order_Date]], "mmm")</f>
        <v>Sep</v>
      </c>
      <c r="D1671" s="1">
        <v>45553</v>
      </c>
      <c r="E1671" s="6">
        <f>raw_data[[#This Row],[Ship_Date]]-raw_data[[#This Row],[Order_Date]]</f>
        <v>1</v>
      </c>
      <c r="F1671" s="6" t="str">
        <f>IF(raw_data[[#This Row],[Delivery_Days]] &lt;= 5, "On Time", "Late")</f>
        <v>On Time</v>
      </c>
      <c r="G1671" t="s">
        <v>5058</v>
      </c>
      <c r="H1671" t="s">
        <v>5059</v>
      </c>
      <c r="I1671" t="s">
        <v>62</v>
      </c>
      <c r="J1671" t="s">
        <v>68</v>
      </c>
      <c r="K1671" t="s">
        <v>57</v>
      </c>
      <c r="L1671" t="s">
        <v>41</v>
      </c>
      <c r="M1671" t="s">
        <v>58</v>
      </c>
      <c r="N1671" t="s">
        <v>31</v>
      </c>
      <c r="O1671" t="s">
        <v>71</v>
      </c>
      <c r="P1671">
        <v>3</v>
      </c>
      <c r="Q1671">
        <v>270.01</v>
      </c>
      <c r="R1671">
        <v>5</v>
      </c>
      <c r="S1671">
        <v>769.53</v>
      </c>
      <c r="T1671">
        <v>164.2</v>
      </c>
      <c r="U1671">
        <v>301.56</v>
      </c>
      <c r="V1671" s="10">
        <f>(raw_data[[#This Row],[Profit]] / (raw_data[[#This Row],[Unit_Price]]* raw_data[[#This Row],[Quantity_Sold]]))</f>
        <v>0.37228250805525726</v>
      </c>
      <c r="W1671">
        <v>198</v>
      </c>
      <c r="X1671" t="s">
        <v>51</v>
      </c>
      <c r="Y1671" t="s">
        <v>52</v>
      </c>
      <c r="Z1671">
        <v>14.16</v>
      </c>
      <c r="AA1671">
        <v>2</v>
      </c>
    </row>
    <row r="1672" spans="1:27" x14ac:dyDescent="0.3">
      <c r="A1672" t="s">
        <v>5060</v>
      </c>
      <c r="B1672" s="1">
        <v>45893</v>
      </c>
      <c r="C1672" s="1" t="str">
        <f>TEXT(raw_data[[#This Row],[Order_Date]], "mmm")</f>
        <v>Aug</v>
      </c>
      <c r="D1672" s="1">
        <v>45902</v>
      </c>
      <c r="E1672" s="6">
        <f>raw_data[[#This Row],[Ship_Date]]-raw_data[[#This Row],[Order_Date]]</f>
        <v>9</v>
      </c>
      <c r="F1672" s="6" t="str">
        <f>IF(raw_data[[#This Row],[Delivery_Days]] &lt;= 5, "On Time", "Late")</f>
        <v>Late</v>
      </c>
      <c r="G1672" t="s">
        <v>5061</v>
      </c>
      <c r="H1672" t="s">
        <v>5062</v>
      </c>
      <c r="I1672" t="s">
        <v>47</v>
      </c>
      <c r="J1672" t="s">
        <v>68</v>
      </c>
      <c r="K1672" t="s">
        <v>57</v>
      </c>
      <c r="L1672" t="s">
        <v>75</v>
      </c>
      <c r="M1672" t="s">
        <v>64</v>
      </c>
      <c r="N1672" t="s">
        <v>31</v>
      </c>
      <c r="O1672" t="s">
        <v>32</v>
      </c>
      <c r="P1672">
        <v>9</v>
      </c>
      <c r="Q1672">
        <v>793</v>
      </c>
      <c r="R1672">
        <v>5</v>
      </c>
      <c r="S1672">
        <v>6780.15</v>
      </c>
      <c r="T1672">
        <v>699.07</v>
      </c>
      <c r="U1672">
        <v>803.1</v>
      </c>
      <c r="V1672" s="10">
        <f>(raw_data[[#This Row],[Profit]] / (raw_data[[#This Row],[Unit_Price]]* raw_data[[#This Row],[Quantity_Sold]]))</f>
        <v>0.11252627154266499</v>
      </c>
      <c r="W1672">
        <v>357</v>
      </c>
      <c r="X1672" t="s">
        <v>33</v>
      </c>
      <c r="Y1672" t="s">
        <v>79</v>
      </c>
      <c r="Z1672">
        <v>5.39</v>
      </c>
      <c r="AA1672">
        <v>3</v>
      </c>
    </row>
    <row r="1673" spans="1:27" x14ac:dyDescent="0.3">
      <c r="A1673" t="s">
        <v>5063</v>
      </c>
      <c r="B1673" s="1">
        <v>45243</v>
      </c>
      <c r="C1673" s="1" t="str">
        <f>TEXT(raw_data[[#This Row],[Order_Date]], "mmm")</f>
        <v>Nov</v>
      </c>
      <c r="D1673" s="1">
        <v>45249</v>
      </c>
      <c r="E1673" s="6">
        <f>raw_data[[#This Row],[Ship_Date]]-raw_data[[#This Row],[Order_Date]]</f>
        <v>6</v>
      </c>
      <c r="F1673" s="6" t="str">
        <f>IF(raw_data[[#This Row],[Delivery_Days]] &lt;= 5, "On Time", "Late")</f>
        <v>Late</v>
      </c>
      <c r="G1673" t="s">
        <v>5064</v>
      </c>
      <c r="H1673" t="s">
        <v>5065</v>
      </c>
      <c r="I1673" t="s">
        <v>47</v>
      </c>
      <c r="J1673" t="s">
        <v>63</v>
      </c>
      <c r="K1673" t="s">
        <v>28</v>
      </c>
      <c r="L1673" t="s">
        <v>69</v>
      </c>
      <c r="M1673" t="s">
        <v>48</v>
      </c>
      <c r="N1673" t="s">
        <v>31</v>
      </c>
      <c r="O1673" t="s">
        <v>83</v>
      </c>
      <c r="P1673">
        <v>10</v>
      </c>
      <c r="Q1673">
        <v>1759.58</v>
      </c>
      <c r="R1673">
        <v>5</v>
      </c>
      <c r="S1673">
        <v>16716.009999999998</v>
      </c>
      <c r="T1673">
        <v>1068.43</v>
      </c>
      <c r="U1673">
        <v>6565.92</v>
      </c>
      <c r="V1673" s="10">
        <f>(raw_data[[#This Row],[Profit]] / (raw_data[[#This Row],[Unit_Price]]* raw_data[[#This Row],[Quantity_Sold]]))</f>
        <v>0.37315268416326625</v>
      </c>
      <c r="W1673">
        <v>366</v>
      </c>
      <c r="X1673" t="s">
        <v>33</v>
      </c>
      <c r="Y1673" t="s">
        <v>34</v>
      </c>
      <c r="Z1673">
        <v>44.02</v>
      </c>
      <c r="AA1673">
        <v>2</v>
      </c>
    </row>
    <row r="1674" spans="1:27" x14ac:dyDescent="0.3">
      <c r="A1674" t="s">
        <v>5066</v>
      </c>
      <c r="B1674" s="1">
        <v>45765</v>
      </c>
      <c r="C1674" s="1" t="str">
        <f>TEXT(raw_data[[#This Row],[Order_Date]], "mmm")</f>
        <v>Apr</v>
      </c>
      <c r="D1674" s="1">
        <v>45766</v>
      </c>
      <c r="E1674" s="6">
        <f>raw_data[[#This Row],[Ship_Date]]-raw_data[[#This Row],[Order_Date]]</f>
        <v>1</v>
      </c>
      <c r="F1674" s="6" t="str">
        <f>IF(raw_data[[#This Row],[Delivery_Days]] &lt;= 5, "On Time", "Late")</f>
        <v>On Time</v>
      </c>
      <c r="G1674" t="s">
        <v>5067</v>
      </c>
      <c r="H1674" t="s">
        <v>5068</v>
      </c>
      <c r="I1674" t="s">
        <v>26</v>
      </c>
      <c r="J1674" t="s">
        <v>63</v>
      </c>
      <c r="K1674" t="s">
        <v>28</v>
      </c>
      <c r="L1674" t="s">
        <v>69</v>
      </c>
      <c r="M1674" t="s">
        <v>70</v>
      </c>
      <c r="N1674" t="s">
        <v>49</v>
      </c>
      <c r="O1674" t="s">
        <v>43</v>
      </c>
      <c r="P1674">
        <v>4</v>
      </c>
      <c r="Q1674">
        <v>1820.79</v>
      </c>
      <c r="R1674">
        <v>10</v>
      </c>
      <c r="S1674">
        <v>6554.84</v>
      </c>
      <c r="T1674">
        <v>1119.74</v>
      </c>
      <c r="U1674">
        <v>2523.7800000000002</v>
      </c>
      <c r="V1674" s="10">
        <f>(raw_data[[#This Row],[Profit]] / (raw_data[[#This Row],[Unit_Price]]* raw_data[[#This Row],[Quantity_Sold]]))</f>
        <v>0.34652266323958286</v>
      </c>
      <c r="W1674">
        <v>149</v>
      </c>
      <c r="X1674" t="s">
        <v>51</v>
      </c>
      <c r="Y1674" t="s">
        <v>34</v>
      </c>
      <c r="Z1674">
        <v>26.38</v>
      </c>
      <c r="AA1674">
        <v>5</v>
      </c>
    </row>
    <row r="1675" spans="1:27" x14ac:dyDescent="0.3">
      <c r="A1675" t="s">
        <v>5069</v>
      </c>
      <c r="B1675" s="1">
        <v>45281</v>
      </c>
      <c r="C1675" s="1" t="str">
        <f>TEXT(raw_data[[#This Row],[Order_Date]], "mmm")</f>
        <v>Dec</v>
      </c>
      <c r="D1675" s="1">
        <v>45282</v>
      </c>
      <c r="E1675" s="6">
        <f>raw_data[[#This Row],[Ship_Date]]-raw_data[[#This Row],[Order_Date]]</f>
        <v>1</v>
      </c>
      <c r="F1675" s="6" t="str">
        <f>IF(raw_data[[#This Row],[Delivery_Days]] &lt;= 5, "On Time", "Late")</f>
        <v>On Time</v>
      </c>
      <c r="G1675" t="s">
        <v>5070</v>
      </c>
      <c r="H1675" t="s">
        <v>5071</v>
      </c>
      <c r="I1675" t="s">
        <v>62</v>
      </c>
      <c r="J1675" t="s">
        <v>39</v>
      </c>
      <c r="K1675" t="s">
        <v>40</v>
      </c>
      <c r="L1675" t="s">
        <v>29</v>
      </c>
      <c r="M1675" t="s">
        <v>137</v>
      </c>
      <c r="N1675" t="s">
        <v>31</v>
      </c>
      <c r="O1675" t="s">
        <v>32</v>
      </c>
      <c r="P1675">
        <v>9</v>
      </c>
      <c r="Q1675">
        <v>1905.73</v>
      </c>
      <c r="R1675">
        <v>20</v>
      </c>
      <c r="S1675">
        <v>13721.26</v>
      </c>
      <c r="T1675">
        <v>1508.72</v>
      </c>
      <c r="U1675">
        <v>2858.47</v>
      </c>
      <c r="V1675" s="10">
        <f>(raw_data[[#This Row],[Profit]] / (raw_data[[#This Row],[Unit_Price]]* raw_data[[#This Row],[Quantity_Sold]]))</f>
        <v>0.16665937870410696</v>
      </c>
      <c r="W1675">
        <v>31</v>
      </c>
      <c r="X1675" t="s">
        <v>51</v>
      </c>
      <c r="Y1675" t="s">
        <v>34</v>
      </c>
      <c r="Z1675">
        <v>17.239999999999998</v>
      </c>
      <c r="AA1675">
        <v>1</v>
      </c>
    </row>
    <row r="1676" spans="1:27" x14ac:dyDescent="0.3">
      <c r="A1676" t="s">
        <v>5072</v>
      </c>
      <c r="B1676" s="1">
        <v>45404</v>
      </c>
      <c r="C1676" s="1" t="str">
        <f>TEXT(raw_data[[#This Row],[Order_Date]], "mmm")</f>
        <v>Apr</v>
      </c>
      <c r="D1676" s="1">
        <v>45410</v>
      </c>
      <c r="E1676" s="6">
        <f>raw_data[[#This Row],[Ship_Date]]-raw_data[[#This Row],[Order_Date]]</f>
        <v>6</v>
      </c>
      <c r="F1676" s="6" t="str">
        <f>IF(raw_data[[#This Row],[Delivery_Days]] &lt;= 5, "On Time", "Late")</f>
        <v>Late</v>
      </c>
      <c r="G1676" t="s">
        <v>5073</v>
      </c>
      <c r="H1676" t="s">
        <v>5074</v>
      </c>
      <c r="I1676" t="s">
        <v>38</v>
      </c>
      <c r="J1676" t="s">
        <v>94</v>
      </c>
      <c r="K1676" t="s">
        <v>28</v>
      </c>
      <c r="L1676" t="s">
        <v>75</v>
      </c>
      <c r="M1676" t="s">
        <v>48</v>
      </c>
      <c r="N1676" t="s">
        <v>49</v>
      </c>
      <c r="O1676" t="s">
        <v>43</v>
      </c>
      <c r="P1676">
        <v>6</v>
      </c>
      <c r="Q1676">
        <v>1792.57</v>
      </c>
      <c r="R1676">
        <v>0</v>
      </c>
      <c r="S1676">
        <v>10755.42</v>
      </c>
      <c r="T1676">
        <v>1445.05</v>
      </c>
      <c r="U1676">
        <v>2085.12</v>
      </c>
      <c r="V1676" s="10">
        <f>(raw_data[[#This Row],[Profit]] / (raw_data[[#This Row],[Unit_Price]]* raw_data[[#This Row],[Quantity_Sold]]))</f>
        <v>0.19386690617381747</v>
      </c>
      <c r="W1676">
        <v>263</v>
      </c>
      <c r="X1676" t="s">
        <v>33</v>
      </c>
      <c r="Y1676" t="s">
        <v>79</v>
      </c>
      <c r="Z1676">
        <v>18.96</v>
      </c>
      <c r="AA1676">
        <v>3</v>
      </c>
    </row>
    <row r="1677" spans="1:27" x14ac:dyDescent="0.3">
      <c r="A1677" t="s">
        <v>5075</v>
      </c>
      <c r="B1677" s="1">
        <v>45226</v>
      </c>
      <c r="C1677" s="1" t="str">
        <f>TEXT(raw_data[[#This Row],[Order_Date]], "mmm")</f>
        <v>Oct</v>
      </c>
      <c r="D1677" s="1">
        <v>45235</v>
      </c>
      <c r="E1677" s="6">
        <f>raw_data[[#This Row],[Ship_Date]]-raw_data[[#This Row],[Order_Date]]</f>
        <v>9</v>
      </c>
      <c r="F1677" s="6" t="str">
        <f>IF(raw_data[[#This Row],[Delivery_Days]] &lt;= 5, "On Time", "Late")</f>
        <v>Late</v>
      </c>
      <c r="G1677" t="s">
        <v>5076</v>
      </c>
      <c r="H1677" t="s">
        <v>5077</v>
      </c>
      <c r="I1677" t="s">
        <v>62</v>
      </c>
      <c r="J1677" t="s">
        <v>94</v>
      </c>
      <c r="K1677" t="s">
        <v>28</v>
      </c>
      <c r="L1677" t="s">
        <v>29</v>
      </c>
      <c r="M1677" t="s">
        <v>137</v>
      </c>
      <c r="N1677" t="s">
        <v>31</v>
      </c>
      <c r="O1677" t="s">
        <v>43</v>
      </c>
      <c r="P1677">
        <v>1</v>
      </c>
      <c r="Q1677">
        <v>132.02000000000001</v>
      </c>
      <c r="R1677">
        <v>0</v>
      </c>
      <c r="S1677">
        <v>132.02000000000001</v>
      </c>
      <c r="T1677">
        <v>115.74</v>
      </c>
      <c r="U1677">
        <v>16.28</v>
      </c>
      <c r="V1677" s="10">
        <f>(raw_data[[#This Row],[Profit]] / (raw_data[[#This Row],[Unit_Price]]* raw_data[[#This Row],[Quantity_Sold]]))</f>
        <v>0.12331464929556128</v>
      </c>
      <c r="W1677">
        <v>229</v>
      </c>
      <c r="X1677" t="s">
        <v>33</v>
      </c>
      <c r="Y1677" t="s">
        <v>79</v>
      </c>
      <c r="Z1677">
        <v>42.84</v>
      </c>
      <c r="AA1677">
        <v>4</v>
      </c>
    </row>
    <row r="1678" spans="1:27" x14ac:dyDescent="0.3">
      <c r="A1678" t="s">
        <v>5078</v>
      </c>
      <c r="B1678" s="1">
        <v>45706</v>
      </c>
      <c r="C1678" s="1" t="str">
        <f>TEXT(raw_data[[#This Row],[Order_Date]], "mmm")</f>
        <v>Feb</v>
      </c>
      <c r="D1678" s="1">
        <v>45714</v>
      </c>
      <c r="E1678" s="6">
        <f>raw_data[[#This Row],[Ship_Date]]-raw_data[[#This Row],[Order_Date]]</f>
        <v>8</v>
      </c>
      <c r="F1678" s="6" t="str">
        <f>IF(raw_data[[#This Row],[Delivery_Days]] &lt;= 5, "On Time", "Late")</f>
        <v>Late</v>
      </c>
      <c r="G1678" t="s">
        <v>5079</v>
      </c>
      <c r="H1678" t="s">
        <v>5080</v>
      </c>
      <c r="I1678" t="s">
        <v>26</v>
      </c>
      <c r="J1678" t="s">
        <v>63</v>
      </c>
      <c r="K1678" t="s">
        <v>28</v>
      </c>
      <c r="L1678" t="s">
        <v>29</v>
      </c>
      <c r="M1678" t="s">
        <v>70</v>
      </c>
      <c r="N1678" t="s">
        <v>31</v>
      </c>
      <c r="O1678" t="s">
        <v>83</v>
      </c>
      <c r="P1678">
        <v>10</v>
      </c>
      <c r="Q1678">
        <v>1926.03</v>
      </c>
      <c r="R1678">
        <v>0</v>
      </c>
      <c r="S1678">
        <v>19260.3</v>
      </c>
      <c r="T1678">
        <v>1245.04</v>
      </c>
      <c r="U1678">
        <v>6809.9</v>
      </c>
      <c r="V1678" s="10">
        <f>(raw_data[[#This Row],[Profit]] / (raw_data[[#This Row],[Unit_Price]]* raw_data[[#This Row],[Quantity_Sold]]))</f>
        <v>0.35357185505937083</v>
      </c>
      <c r="W1678">
        <v>269</v>
      </c>
      <c r="X1678" t="s">
        <v>33</v>
      </c>
      <c r="Y1678" t="s">
        <v>79</v>
      </c>
      <c r="Z1678">
        <v>36.58</v>
      </c>
      <c r="AA1678">
        <v>4</v>
      </c>
    </row>
    <row r="1679" spans="1:27" x14ac:dyDescent="0.3">
      <c r="A1679" t="s">
        <v>5081</v>
      </c>
      <c r="B1679" s="1">
        <v>45279</v>
      </c>
      <c r="C1679" s="1" t="str">
        <f>TEXT(raw_data[[#This Row],[Order_Date]], "mmm")</f>
        <v>Dec</v>
      </c>
      <c r="D1679" s="1">
        <v>45288</v>
      </c>
      <c r="E1679" s="6">
        <f>raw_data[[#This Row],[Ship_Date]]-raw_data[[#This Row],[Order_Date]]</f>
        <v>9</v>
      </c>
      <c r="F1679" s="6" t="str">
        <f>IF(raw_data[[#This Row],[Delivery_Days]] &lt;= 5, "On Time", "Late")</f>
        <v>Late</v>
      </c>
      <c r="G1679" t="s">
        <v>5082</v>
      </c>
      <c r="H1679" t="s">
        <v>5083</v>
      </c>
      <c r="I1679" t="s">
        <v>47</v>
      </c>
      <c r="J1679" t="s">
        <v>27</v>
      </c>
      <c r="K1679" t="s">
        <v>28</v>
      </c>
      <c r="L1679" t="s">
        <v>29</v>
      </c>
      <c r="M1679" t="s">
        <v>117</v>
      </c>
      <c r="N1679" t="s">
        <v>49</v>
      </c>
      <c r="O1679" t="s">
        <v>32</v>
      </c>
      <c r="P1679">
        <v>7</v>
      </c>
      <c r="Q1679">
        <v>1056.1199999999999</v>
      </c>
      <c r="R1679">
        <v>15</v>
      </c>
      <c r="S1679">
        <v>6283.91</v>
      </c>
      <c r="T1679">
        <v>944.47</v>
      </c>
      <c r="U1679">
        <v>664.32</v>
      </c>
      <c r="V1679" s="10">
        <f>(raw_data[[#This Row],[Profit]] / (raw_data[[#This Row],[Unit_Price]]* raw_data[[#This Row],[Quantity_Sold]]))</f>
        <v>8.985991851575309E-2</v>
      </c>
      <c r="W1679">
        <v>291</v>
      </c>
      <c r="X1679" t="s">
        <v>51</v>
      </c>
      <c r="Y1679" t="s">
        <v>79</v>
      </c>
      <c r="Z1679">
        <v>24.73</v>
      </c>
      <c r="AA1679">
        <v>5</v>
      </c>
    </row>
    <row r="1680" spans="1:27" x14ac:dyDescent="0.3">
      <c r="A1680" t="s">
        <v>5084</v>
      </c>
      <c r="B1680" s="1">
        <v>45516</v>
      </c>
      <c r="C1680" s="1" t="str">
        <f>TEXT(raw_data[[#This Row],[Order_Date]], "mmm")</f>
        <v>Aug</v>
      </c>
      <c r="D1680" s="1">
        <v>45517</v>
      </c>
      <c r="E1680" s="6">
        <f>raw_data[[#This Row],[Ship_Date]]-raw_data[[#This Row],[Order_Date]]</f>
        <v>1</v>
      </c>
      <c r="F1680" s="6" t="str">
        <f>IF(raw_data[[#This Row],[Delivery_Days]] &lt;= 5, "On Time", "Late")</f>
        <v>On Time</v>
      </c>
      <c r="G1680" t="s">
        <v>5085</v>
      </c>
      <c r="H1680" t="s">
        <v>5086</v>
      </c>
      <c r="I1680" t="s">
        <v>62</v>
      </c>
      <c r="J1680" t="s">
        <v>56</v>
      </c>
      <c r="K1680" t="s">
        <v>57</v>
      </c>
      <c r="L1680" t="s">
        <v>41</v>
      </c>
      <c r="M1680" t="s">
        <v>127</v>
      </c>
      <c r="N1680" t="s">
        <v>49</v>
      </c>
      <c r="O1680" t="s">
        <v>43</v>
      </c>
      <c r="P1680">
        <v>8</v>
      </c>
      <c r="Q1680">
        <v>856.96</v>
      </c>
      <c r="R1680">
        <v>0</v>
      </c>
      <c r="S1680">
        <v>6855.68</v>
      </c>
      <c r="T1680">
        <v>699.13</v>
      </c>
      <c r="U1680">
        <v>1262.6400000000001</v>
      </c>
      <c r="V1680" s="10">
        <f>(raw_data[[#This Row],[Profit]] / (raw_data[[#This Row],[Unit_Price]]* raw_data[[#This Row],[Quantity_Sold]]))</f>
        <v>0.18417429051530995</v>
      </c>
      <c r="W1680">
        <v>97</v>
      </c>
      <c r="X1680" t="s">
        <v>51</v>
      </c>
      <c r="Y1680" t="s">
        <v>79</v>
      </c>
      <c r="Z1680">
        <v>33.96</v>
      </c>
      <c r="AA1680">
        <v>1</v>
      </c>
    </row>
    <row r="1681" spans="1:27" x14ac:dyDescent="0.3">
      <c r="A1681" t="s">
        <v>5087</v>
      </c>
      <c r="B1681" s="1">
        <v>45741</v>
      </c>
      <c r="C1681" s="1" t="str">
        <f>TEXT(raw_data[[#This Row],[Order_Date]], "mmm")</f>
        <v>Mar</v>
      </c>
      <c r="D1681" s="1">
        <v>45747</v>
      </c>
      <c r="E1681" s="6">
        <f>raw_data[[#This Row],[Ship_Date]]-raw_data[[#This Row],[Order_Date]]</f>
        <v>6</v>
      </c>
      <c r="F1681" s="6" t="str">
        <f>IF(raw_data[[#This Row],[Delivery_Days]] &lt;= 5, "On Time", "Late")</f>
        <v>Late</v>
      </c>
      <c r="G1681" t="s">
        <v>5088</v>
      </c>
      <c r="H1681" t="s">
        <v>5089</v>
      </c>
      <c r="I1681" t="s">
        <v>38</v>
      </c>
      <c r="J1681" t="s">
        <v>94</v>
      </c>
      <c r="K1681" t="s">
        <v>28</v>
      </c>
      <c r="L1681" t="s">
        <v>75</v>
      </c>
      <c r="M1681" t="s">
        <v>117</v>
      </c>
      <c r="N1681" t="s">
        <v>49</v>
      </c>
      <c r="O1681" t="s">
        <v>83</v>
      </c>
      <c r="P1681">
        <v>3</v>
      </c>
      <c r="Q1681">
        <v>907.48</v>
      </c>
      <c r="R1681">
        <v>20</v>
      </c>
      <c r="S1681">
        <v>2177.9499999999998</v>
      </c>
      <c r="T1681">
        <v>645.11</v>
      </c>
      <c r="U1681">
        <v>629.69000000000005</v>
      </c>
      <c r="V1681" s="10">
        <f>(raw_data[[#This Row],[Profit]] / (raw_data[[#This Row],[Unit_Price]]* raw_data[[#This Row],[Quantity_Sold]]))</f>
        <v>0.23129619018233644</v>
      </c>
      <c r="W1681">
        <v>335</v>
      </c>
      <c r="X1681" t="s">
        <v>33</v>
      </c>
      <c r="Y1681" t="s">
        <v>79</v>
      </c>
      <c r="Z1681">
        <v>12.17</v>
      </c>
      <c r="AA1681">
        <v>4</v>
      </c>
    </row>
    <row r="1682" spans="1:27" x14ac:dyDescent="0.3">
      <c r="A1682" t="s">
        <v>5090</v>
      </c>
      <c r="B1682" s="1">
        <v>45898</v>
      </c>
      <c r="C1682" s="1" t="str">
        <f>TEXT(raw_data[[#This Row],[Order_Date]], "mmm")</f>
        <v>Aug</v>
      </c>
      <c r="D1682" s="1">
        <v>45900</v>
      </c>
      <c r="E1682" s="6">
        <f>raw_data[[#This Row],[Ship_Date]]-raw_data[[#This Row],[Order_Date]]</f>
        <v>2</v>
      </c>
      <c r="F1682" s="6" t="str">
        <f>IF(raw_data[[#This Row],[Delivery_Days]] &lt;= 5, "On Time", "Late")</f>
        <v>On Time</v>
      </c>
      <c r="G1682" t="s">
        <v>5091</v>
      </c>
      <c r="H1682" t="s">
        <v>5092</v>
      </c>
      <c r="I1682" t="s">
        <v>62</v>
      </c>
      <c r="J1682" t="s">
        <v>90</v>
      </c>
      <c r="K1682" t="s">
        <v>40</v>
      </c>
      <c r="L1682" t="s">
        <v>29</v>
      </c>
      <c r="M1682" t="s">
        <v>150</v>
      </c>
      <c r="N1682" t="s">
        <v>31</v>
      </c>
      <c r="O1682" t="s">
        <v>50</v>
      </c>
      <c r="P1682">
        <v>8</v>
      </c>
      <c r="Q1682">
        <v>1815.57</v>
      </c>
      <c r="R1682">
        <v>10</v>
      </c>
      <c r="S1682">
        <v>13072.1</v>
      </c>
      <c r="T1682">
        <v>1394.12</v>
      </c>
      <c r="U1682">
        <v>3034.44</v>
      </c>
      <c r="V1682" s="10">
        <f>(raw_data[[#This Row],[Profit]] / (raw_data[[#This Row],[Unit_Price]]* raw_data[[#This Row],[Quantity_Sold]]))</f>
        <v>0.20891786050661776</v>
      </c>
      <c r="W1682">
        <v>219</v>
      </c>
      <c r="X1682" t="s">
        <v>51</v>
      </c>
      <c r="Y1682" t="s">
        <v>52</v>
      </c>
      <c r="Z1682">
        <v>44.11</v>
      </c>
      <c r="AA1682">
        <v>1</v>
      </c>
    </row>
    <row r="1683" spans="1:27" x14ac:dyDescent="0.3">
      <c r="A1683" t="s">
        <v>5093</v>
      </c>
      <c r="B1683" s="1">
        <v>45392</v>
      </c>
      <c r="C1683" s="1" t="str">
        <f>TEXT(raw_data[[#This Row],[Order_Date]], "mmm")</f>
        <v>Apr</v>
      </c>
      <c r="D1683" s="1">
        <v>45400</v>
      </c>
      <c r="E1683" s="6">
        <f>raw_data[[#This Row],[Ship_Date]]-raw_data[[#This Row],[Order_Date]]</f>
        <v>8</v>
      </c>
      <c r="F1683" s="6" t="str">
        <f>IF(raw_data[[#This Row],[Delivery_Days]] &lt;= 5, "On Time", "Late")</f>
        <v>Late</v>
      </c>
      <c r="G1683" t="s">
        <v>5094</v>
      </c>
      <c r="H1683" t="s">
        <v>5095</v>
      </c>
      <c r="I1683" t="s">
        <v>38</v>
      </c>
      <c r="J1683" t="s">
        <v>56</v>
      </c>
      <c r="K1683" t="s">
        <v>57</v>
      </c>
      <c r="L1683" t="s">
        <v>29</v>
      </c>
      <c r="M1683" t="s">
        <v>127</v>
      </c>
      <c r="N1683" t="s">
        <v>31</v>
      </c>
      <c r="O1683" t="s">
        <v>50</v>
      </c>
      <c r="P1683">
        <v>6</v>
      </c>
      <c r="Q1683">
        <v>1587.95</v>
      </c>
      <c r="R1683">
        <v>5</v>
      </c>
      <c r="S1683">
        <v>9051.32</v>
      </c>
      <c r="T1683">
        <v>1027.8399999999999</v>
      </c>
      <c r="U1683">
        <v>3192.63</v>
      </c>
      <c r="V1683" s="10">
        <f>(raw_data[[#This Row],[Profit]] / (raw_data[[#This Row],[Unit_Price]]* raw_data[[#This Row],[Quantity_Sold]]))</f>
        <v>0.33508926603482475</v>
      </c>
      <c r="W1683">
        <v>220</v>
      </c>
      <c r="X1683" t="s">
        <v>33</v>
      </c>
      <c r="Y1683" t="s">
        <v>79</v>
      </c>
      <c r="Z1683">
        <v>19.25</v>
      </c>
      <c r="AA1683">
        <v>3</v>
      </c>
    </row>
    <row r="1684" spans="1:27" x14ac:dyDescent="0.3">
      <c r="A1684" t="s">
        <v>5096</v>
      </c>
      <c r="B1684" s="1">
        <v>45856</v>
      </c>
      <c r="C1684" s="1" t="str">
        <f>TEXT(raw_data[[#This Row],[Order_Date]], "mmm")</f>
        <v>Jul</v>
      </c>
      <c r="D1684" s="1">
        <v>45863</v>
      </c>
      <c r="E1684" s="6">
        <f>raw_data[[#This Row],[Ship_Date]]-raw_data[[#This Row],[Order_Date]]</f>
        <v>7</v>
      </c>
      <c r="F1684" s="6" t="str">
        <f>IF(raw_data[[#This Row],[Delivery_Days]] &lt;= 5, "On Time", "Late")</f>
        <v>Late</v>
      </c>
      <c r="G1684" t="s">
        <v>5097</v>
      </c>
      <c r="H1684" t="s">
        <v>5098</v>
      </c>
      <c r="I1684" t="s">
        <v>26</v>
      </c>
      <c r="J1684" t="s">
        <v>39</v>
      </c>
      <c r="K1684" t="s">
        <v>40</v>
      </c>
      <c r="L1684" t="s">
        <v>41</v>
      </c>
      <c r="M1684" t="s">
        <v>117</v>
      </c>
      <c r="N1684" t="s">
        <v>49</v>
      </c>
      <c r="O1684" t="s">
        <v>32</v>
      </c>
      <c r="P1684">
        <v>9</v>
      </c>
      <c r="Q1684">
        <v>295.27</v>
      </c>
      <c r="R1684">
        <v>10</v>
      </c>
      <c r="S1684">
        <v>2391.69</v>
      </c>
      <c r="T1684">
        <v>260.73</v>
      </c>
      <c r="U1684">
        <v>279.77</v>
      </c>
      <c r="V1684" s="10">
        <f>(raw_data[[#This Row],[Profit]] / (raw_data[[#This Row],[Unit_Price]]* raw_data[[#This Row],[Quantity_Sold]]))</f>
        <v>0.10527840808600791</v>
      </c>
      <c r="W1684">
        <v>411</v>
      </c>
      <c r="X1684" t="s">
        <v>51</v>
      </c>
      <c r="Y1684" t="s">
        <v>34</v>
      </c>
      <c r="Z1684">
        <v>47.36</v>
      </c>
      <c r="AA1684">
        <v>1</v>
      </c>
    </row>
    <row r="1685" spans="1:27" x14ac:dyDescent="0.3">
      <c r="A1685" t="s">
        <v>5099</v>
      </c>
      <c r="B1685" s="1">
        <v>45263</v>
      </c>
      <c r="C1685" s="1" t="str">
        <f>TEXT(raw_data[[#This Row],[Order_Date]], "mmm")</f>
        <v>Dec</v>
      </c>
      <c r="D1685" s="1">
        <v>45266</v>
      </c>
      <c r="E1685" s="6">
        <f>raw_data[[#This Row],[Ship_Date]]-raw_data[[#This Row],[Order_Date]]</f>
        <v>3</v>
      </c>
      <c r="F1685" s="6" t="str">
        <f>IF(raw_data[[#This Row],[Delivery_Days]] &lt;= 5, "On Time", "Late")</f>
        <v>On Time</v>
      </c>
      <c r="G1685" t="s">
        <v>5100</v>
      </c>
      <c r="H1685" t="s">
        <v>5101</v>
      </c>
      <c r="I1685" t="s">
        <v>47</v>
      </c>
      <c r="J1685" t="s">
        <v>98</v>
      </c>
      <c r="K1685" t="s">
        <v>40</v>
      </c>
      <c r="L1685" t="s">
        <v>41</v>
      </c>
      <c r="M1685" t="s">
        <v>58</v>
      </c>
      <c r="N1685" t="s">
        <v>31</v>
      </c>
      <c r="O1685" t="s">
        <v>50</v>
      </c>
      <c r="P1685">
        <v>4</v>
      </c>
      <c r="Q1685">
        <v>1295.8699999999999</v>
      </c>
      <c r="R1685">
        <v>20</v>
      </c>
      <c r="S1685">
        <v>4146.78</v>
      </c>
      <c r="T1685">
        <v>1113.81</v>
      </c>
      <c r="U1685">
        <v>582.59</v>
      </c>
      <c r="V1685" s="10">
        <f>(raw_data[[#This Row],[Profit]] / (raw_data[[#This Row],[Unit_Price]]* raw_data[[#This Row],[Quantity_Sold]]))</f>
        <v>0.11239360429672732</v>
      </c>
      <c r="W1685">
        <v>233</v>
      </c>
      <c r="X1685" t="s">
        <v>33</v>
      </c>
      <c r="Y1685" t="s">
        <v>34</v>
      </c>
      <c r="Z1685">
        <v>44.55</v>
      </c>
      <c r="AA1685">
        <v>5</v>
      </c>
    </row>
    <row r="1686" spans="1:27" x14ac:dyDescent="0.3">
      <c r="A1686" t="s">
        <v>5102</v>
      </c>
      <c r="B1686" s="1">
        <v>45772</v>
      </c>
      <c r="C1686" s="1" t="str">
        <f>TEXT(raw_data[[#This Row],[Order_Date]], "mmm")</f>
        <v>Apr</v>
      </c>
      <c r="D1686" s="1">
        <v>45776</v>
      </c>
      <c r="E1686" s="6">
        <f>raw_data[[#This Row],[Ship_Date]]-raw_data[[#This Row],[Order_Date]]</f>
        <v>4</v>
      </c>
      <c r="F1686" s="6" t="str">
        <f>IF(raw_data[[#This Row],[Delivery_Days]] &lt;= 5, "On Time", "Late")</f>
        <v>On Time</v>
      </c>
      <c r="G1686" t="s">
        <v>5103</v>
      </c>
      <c r="H1686" t="s">
        <v>5104</v>
      </c>
      <c r="I1686" t="s">
        <v>26</v>
      </c>
      <c r="J1686" t="s">
        <v>63</v>
      </c>
      <c r="K1686" t="s">
        <v>28</v>
      </c>
      <c r="L1686" t="s">
        <v>41</v>
      </c>
      <c r="M1686" t="s">
        <v>117</v>
      </c>
      <c r="N1686" t="s">
        <v>49</v>
      </c>
      <c r="O1686" t="s">
        <v>32</v>
      </c>
      <c r="P1686">
        <v>8</v>
      </c>
      <c r="Q1686">
        <v>300.13</v>
      </c>
      <c r="R1686">
        <v>20</v>
      </c>
      <c r="S1686">
        <v>1920.83</v>
      </c>
      <c r="T1686">
        <v>263.05</v>
      </c>
      <c r="U1686">
        <v>237.31</v>
      </c>
      <c r="V1686" s="10">
        <f>(raw_data[[#This Row],[Profit]] / (raw_data[[#This Row],[Unit_Price]]* raw_data[[#This Row],[Quantity_Sold]]))</f>
        <v>9.8836337587045617E-2</v>
      </c>
      <c r="W1686">
        <v>226</v>
      </c>
      <c r="X1686" t="s">
        <v>33</v>
      </c>
      <c r="Y1686" t="s">
        <v>34</v>
      </c>
      <c r="Z1686">
        <v>8.2899999999999991</v>
      </c>
      <c r="AA1686">
        <v>2</v>
      </c>
    </row>
    <row r="1687" spans="1:27" x14ac:dyDescent="0.3">
      <c r="A1687" t="s">
        <v>5105</v>
      </c>
      <c r="B1687" s="1">
        <v>45686</v>
      </c>
      <c r="C1687" s="1" t="str">
        <f>TEXT(raw_data[[#This Row],[Order_Date]], "mmm")</f>
        <v>Jan</v>
      </c>
      <c r="D1687" s="1">
        <v>45687</v>
      </c>
      <c r="E1687" s="6">
        <f>raw_data[[#This Row],[Ship_Date]]-raw_data[[#This Row],[Order_Date]]</f>
        <v>1</v>
      </c>
      <c r="F1687" s="6" t="str">
        <f>IF(raw_data[[#This Row],[Delivery_Days]] &lt;= 5, "On Time", "Late")</f>
        <v>On Time</v>
      </c>
      <c r="G1687" t="s">
        <v>5106</v>
      </c>
      <c r="H1687" t="s">
        <v>5107</v>
      </c>
      <c r="I1687" t="s">
        <v>62</v>
      </c>
      <c r="J1687" t="s">
        <v>63</v>
      </c>
      <c r="K1687" t="s">
        <v>28</v>
      </c>
      <c r="L1687" t="s">
        <v>41</v>
      </c>
      <c r="M1687" t="s">
        <v>137</v>
      </c>
      <c r="N1687" t="s">
        <v>31</v>
      </c>
      <c r="O1687" t="s">
        <v>50</v>
      </c>
      <c r="P1687">
        <v>5</v>
      </c>
      <c r="Q1687">
        <v>625.65</v>
      </c>
      <c r="R1687">
        <v>15</v>
      </c>
      <c r="S1687">
        <v>2659.01</v>
      </c>
      <c r="T1687">
        <v>416.05</v>
      </c>
      <c r="U1687">
        <v>890.8</v>
      </c>
      <c r="V1687" s="10">
        <f>(raw_data[[#This Row],[Profit]] / (raw_data[[#This Row],[Unit_Price]]* raw_data[[#This Row],[Quantity_Sold]]))</f>
        <v>0.28475984975625346</v>
      </c>
      <c r="W1687">
        <v>240</v>
      </c>
      <c r="X1687" t="s">
        <v>33</v>
      </c>
      <c r="Y1687" t="s">
        <v>52</v>
      </c>
      <c r="Z1687">
        <v>42.54</v>
      </c>
      <c r="AA1687">
        <v>4</v>
      </c>
    </row>
    <row r="1688" spans="1:27" x14ac:dyDescent="0.3">
      <c r="A1688" t="s">
        <v>5108</v>
      </c>
      <c r="B1688" s="1">
        <v>45604</v>
      </c>
      <c r="C1688" s="1" t="str">
        <f>TEXT(raw_data[[#This Row],[Order_Date]], "mmm")</f>
        <v>Nov</v>
      </c>
      <c r="D1688" s="1">
        <v>45611</v>
      </c>
      <c r="E1688" s="6">
        <f>raw_data[[#This Row],[Ship_Date]]-raw_data[[#This Row],[Order_Date]]</f>
        <v>7</v>
      </c>
      <c r="F1688" s="6" t="str">
        <f>IF(raw_data[[#This Row],[Delivery_Days]] &lt;= 5, "On Time", "Late")</f>
        <v>Late</v>
      </c>
      <c r="G1688" t="s">
        <v>5109</v>
      </c>
      <c r="H1688" t="s">
        <v>5110</v>
      </c>
      <c r="I1688" t="s">
        <v>47</v>
      </c>
      <c r="J1688" t="s">
        <v>27</v>
      </c>
      <c r="K1688" t="s">
        <v>28</v>
      </c>
      <c r="L1688" t="s">
        <v>75</v>
      </c>
      <c r="M1688" t="s">
        <v>70</v>
      </c>
      <c r="N1688" t="s">
        <v>31</v>
      </c>
      <c r="O1688" t="s">
        <v>50</v>
      </c>
      <c r="P1688">
        <v>10</v>
      </c>
      <c r="Q1688">
        <v>783.59</v>
      </c>
      <c r="R1688">
        <v>15</v>
      </c>
      <c r="S1688">
        <v>6660.52</v>
      </c>
      <c r="T1688">
        <v>552.4</v>
      </c>
      <c r="U1688">
        <v>1965.12</v>
      </c>
      <c r="V1688" s="10">
        <f>(raw_data[[#This Row],[Profit]] / (raw_data[[#This Row],[Unit_Price]]* raw_data[[#This Row],[Quantity_Sold]]))</f>
        <v>0.25078421113082094</v>
      </c>
      <c r="W1688">
        <v>151</v>
      </c>
      <c r="X1688" t="s">
        <v>33</v>
      </c>
      <c r="Y1688" t="s">
        <v>52</v>
      </c>
      <c r="Z1688">
        <v>32.42</v>
      </c>
      <c r="AA1688">
        <v>4</v>
      </c>
    </row>
    <row r="1689" spans="1:27" x14ac:dyDescent="0.3">
      <c r="A1689" t="s">
        <v>5111</v>
      </c>
      <c r="B1689" s="1">
        <v>45534</v>
      </c>
      <c r="C1689" s="1" t="str">
        <f>TEXT(raw_data[[#This Row],[Order_Date]], "mmm")</f>
        <v>Aug</v>
      </c>
      <c r="D1689" s="1">
        <v>45540</v>
      </c>
      <c r="E1689" s="6">
        <f>raw_data[[#This Row],[Ship_Date]]-raw_data[[#This Row],[Order_Date]]</f>
        <v>6</v>
      </c>
      <c r="F1689" s="6" t="str">
        <f>IF(raw_data[[#This Row],[Delivery_Days]] &lt;= 5, "On Time", "Late")</f>
        <v>Late</v>
      </c>
      <c r="G1689" t="s">
        <v>5112</v>
      </c>
      <c r="H1689" t="s">
        <v>5113</v>
      </c>
      <c r="I1689" t="s">
        <v>38</v>
      </c>
      <c r="J1689" t="s">
        <v>56</v>
      </c>
      <c r="K1689" t="s">
        <v>57</v>
      </c>
      <c r="L1689" t="s">
        <v>41</v>
      </c>
      <c r="M1689" t="s">
        <v>30</v>
      </c>
      <c r="N1689" t="s">
        <v>49</v>
      </c>
      <c r="O1689" t="s">
        <v>43</v>
      </c>
      <c r="P1689">
        <v>1</v>
      </c>
      <c r="Q1689">
        <v>1569.01</v>
      </c>
      <c r="R1689">
        <v>0</v>
      </c>
      <c r="S1689">
        <v>1569.01</v>
      </c>
      <c r="T1689">
        <v>1230.8900000000001</v>
      </c>
      <c r="U1689">
        <v>338.12</v>
      </c>
      <c r="V1689" s="10">
        <f>(raw_data[[#This Row],[Profit]] / (raw_data[[#This Row],[Unit_Price]]* raw_data[[#This Row],[Quantity_Sold]]))</f>
        <v>0.21549894519474064</v>
      </c>
      <c r="W1689">
        <v>483</v>
      </c>
      <c r="X1689" t="s">
        <v>33</v>
      </c>
      <c r="Y1689" t="s">
        <v>52</v>
      </c>
      <c r="Z1689">
        <v>22.09</v>
      </c>
      <c r="AA1689">
        <v>3</v>
      </c>
    </row>
    <row r="1690" spans="1:27" x14ac:dyDescent="0.3">
      <c r="A1690" t="s">
        <v>5114</v>
      </c>
      <c r="B1690" s="1">
        <v>45567</v>
      </c>
      <c r="C1690" s="1" t="str">
        <f>TEXT(raw_data[[#This Row],[Order_Date]], "mmm")</f>
        <v>Oct</v>
      </c>
      <c r="D1690" s="1">
        <v>45577</v>
      </c>
      <c r="E1690" s="6">
        <f>raw_data[[#This Row],[Ship_Date]]-raw_data[[#This Row],[Order_Date]]</f>
        <v>10</v>
      </c>
      <c r="F1690" s="6" t="str">
        <f>IF(raw_data[[#This Row],[Delivery_Days]] &lt;= 5, "On Time", "Late")</f>
        <v>Late</v>
      </c>
      <c r="G1690" t="s">
        <v>5115</v>
      </c>
      <c r="H1690" t="s">
        <v>5116</v>
      </c>
      <c r="I1690" t="s">
        <v>26</v>
      </c>
      <c r="J1690" t="s">
        <v>56</v>
      </c>
      <c r="K1690" t="s">
        <v>57</v>
      </c>
      <c r="L1690" t="s">
        <v>75</v>
      </c>
      <c r="M1690" t="s">
        <v>64</v>
      </c>
      <c r="N1690" t="s">
        <v>31</v>
      </c>
      <c r="O1690" t="s">
        <v>71</v>
      </c>
      <c r="P1690">
        <v>3</v>
      </c>
      <c r="Q1690">
        <v>440.57</v>
      </c>
      <c r="R1690">
        <v>5</v>
      </c>
      <c r="S1690">
        <v>1255.6199999999999</v>
      </c>
      <c r="T1690">
        <v>375.07</v>
      </c>
      <c r="U1690">
        <v>186.67</v>
      </c>
      <c r="V1690" s="10">
        <f>(raw_data[[#This Row],[Profit]] / (raw_data[[#This Row],[Unit_Price]]* raw_data[[#This Row],[Quantity_Sold]]))</f>
        <v>0.14123370482178388</v>
      </c>
      <c r="W1690">
        <v>319</v>
      </c>
      <c r="X1690" t="s">
        <v>33</v>
      </c>
      <c r="Y1690" t="s">
        <v>79</v>
      </c>
      <c r="Z1690">
        <v>5.96</v>
      </c>
      <c r="AA1690">
        <v>3</v>
      </c>
    </row>
    <row r="1691" spans="1:27" x14ac:dyDescent="0.3">
      <c r="A1691" t="s">
        <v>5117</v>
      </c>
      <c r="B1691" s="1">
        <v>45891</v>
      </c>
      <c r="C1691" s="1" t="str">
        <f>TEXT(raw_data[[#This Row],[Order_Date]], "mmm")</f>
        <v>Aug</v>
      </c>
      <c r="D1691" s="1">
        <v>45901</v>
      </c>
      <c r="E1691" s="6">
        <f>raw_data[[#This Row],[Ship_Date]]-raw_data[[#This Row],[Order_Date]]</f>
        <v>10</v>
      </c>
      <c r="F1691" s="6" t="str">
        <f>IF(raw_data[[#This Row],[Delivery_Days]] &lt;= 5, "On Time", "Late")</f>
        <v>Late</v>
      </c>
      <c r="G1691" t="s">
        <v>5118</v>
      </c>
      <c r="H1691" t="s">
        <v>5119</v>
      </c>
      <c r="I1691" t="s">
        <v>26</v>
      </c>
      <c r="J1691" t="s">
        <v>98</v>
      </c>
      <c r="K1691" t="s">
        <v>40</v>
      </c>
      <c r="L1691" t="s">
        <v>41</v>
      </c>
      <c r="M1691" t="s">
        <v>48</v>
      </c>
      <c r="N1691" t="s">
        <v>49</v>
      </c>
      <c r="O1691" t="s">
        <v>43</v>
      </c>
      <c r="P1691">
        <v>2</v>
      </c>
      <c r="Q1691">
        <v>147.63</v>
      </c>
      <c r="R1691">
        <v>10</v>
      </c>
      <c r="S1691">
        <v>265.73</v>
      </c>
      <c r="T1691">
        <v>110.41</v>
      </c>
      <c r="U1691">
        <v>67</v>
      </c>
      <c r="V1691" s="10">
        <f>(raw_data[[#This Row],[Profit]] / (raw_data[[#This Row],[Unit_Price]]* raw_data[[#This Row],[Quantity_Sold]]))</f>
        <v>0.22691864797127956</v>
      </c>
      <c r="W1691">
        <v>19</v>
      </c>
      <c r="X1691" t="s">
        <v>33</v>
      </c>
      <c r="Y1691" t="s">
        <v>34</v>
      </c>
      <c r="Z1691">
        <v>8.1199999999999992</v>
      </c>
      <c r="AA1691">
        <v>2</v>
      </c>
    </row>
    <row r="1692" spans="1:27" x14ac:dyDescent="0.3">
      <c r="A1692" t="s">
        <v>5120</v>
      </c>
      <c r="B1692" s="1">
        <v>45358</v>
      </c>
      <c r="C1692" s="1" t="str">
        <f>TEXT(raw_data[[#This Row],[Order_Date]], "mmm")</f>
        <v>Mar</v>
      </c>
      <c r="D1692" s="1">
        <v>45368</v>
      </c>
      <c r="E1692" s="6">
        <f>raw_data[[#This Row],[Ship_Date]]-raw_data[[#This Row],[Order_Date]]</f>
        <v>10</v>
      </c>
      <c r="F1692" s="6" t="str">
        <f>IF(raw_data[[#This Row],[Delivery_Days]] &lt;= 5, "On Time", "Late")</f>
        <v>Late</v>
      </c>
      <c r="G1692" t="s">
        <v>5121</v>
      </c>
      <c r="H1692" t="s">
        <v>5122</v>
      </c>
      <c r="I1692" t="s">
        <v>38</v>
      </c>
      <c r="J1692" t="s">
        <v>68</v>
      </c>
      <c r="K1692" t="s">
        <v>57</v>
      </c>
      <c r="L1692" t="s">
        <v>29</v>
      </c>
      <c r="M1692" t="s">
        <v>58</v>
      </c>
      <c r="N1692" t="s">
        <v>31</v>
      </c>
      <c r="O1692" t="s">
        <v>50</v>
      </c>
      <c r="P1692">
        <v>3</v>
      </c>
      <c r="Q1692">
        <v>1032.6400000000001</v>
      </c>
      <c r="R1692">
        <v>15</v>
      </c>
      <c r="S1692">
        <v>2633.23</v>
      </c>
      <c r="T1692">
        <v>727.59</v>
      </c>
      <c r="U1692">
        <v>777.88</v>
      </c>
      <c r="V1692" s="10">
        <f>(raw_data[[#This Row],[Profit]] / (raw_data[[#This Row],[Unit_Price]]* raw_data[[#This Row],[Quantity_Sold]]))</f>
        <v>0.25109751058774921</v>
      </c>
      <c r="W1692">
        <v>465</v>
      </c>
      <c r="X1692" t="s">
        <v>51</v>
      </c>
      <c r="Y1692" t="s">
        <v>52</v>
      </c>
      <c r="Z1692">
        <v>25.51</v>
      </c>
      <c r="AA1692">
        <v>5</v>
      </c>
    </row>
    <row r="1693" spans="1:27" x14ac:dyDescent="0.3">
      <c r="A1693" t="s">
        <v>5123</v>
      </c>
      <c r="B1693" s="1">
        <v>45860</v>
      </c>
      <c r="C1693" s="1" t="str">
        <f>TEXT(raw_data[[#This Row],[Order_Date]], "mmm")</f>
        <v>Jul</v>
      </c>
      <c r="D1693" s="1">
        <v>45862</v>
      </c>
      <c r="E1693" s="6">
        <f>raw_data[[#This Row],[Ship_Date]]-raw_data[[#This Row],[Order_Date]]</f>
        <v>2</v>
      </c>
      <c r="F1693" s="6" t="str">
        <f>IF(raw_data[[#This Row],[Delivery_Days]] &lt;= 5, "On Time", "Late")</f>
        <v>On Time</v>
      </c>
      <c r="G1693" t="s">
        <v>5124</v>
      </c>
      <c r="H1693" t="s">
        <v>5125</v>
      </c>
      <c r="I1693" t="s">
        <v>38</v>
      </c>
      <c r="J1693" t="s">
        <v>56</v>
      </c>
      <c r="K1693" t="s">
        <v>57</v>
      </c>
      <c r="L1693" t="s">
        <v>41</v>
      </c>
      <c r="M1693" t="s">
        <v>117</v>
      </c>
      <c r="N1693" t="s">
        <v>49</v>
      </c>
      <c r="O1693" t="s">
        <v>43</v>
      </c>
      <c r="P1693">
        <v>9</v>
      </c>
      <c r="Q1693">
        <v>613.59</v>
      </c>
      <c r="R1693">
        <v>5</v>
      </c>
      <c r="S1693">
        <v>5246.19</v>
      </c>
      <c r="T1693">
        <v>434.08</v>
      </c>
      <c r="U1693">
        <v>1534.81</v>
      </c>
      <c r="V1693" s="10">
        <f>(raw_data[[#This Row],[Profit]] / (raw_data[[#This Row],[Unit_Price]]* raw_data[[#This Row],[Quantity_Sold]]))</f>
        <v>0.27792898261778132</v>
      </c>
      <c r="W1693">
        <v>292</v>
      </c>
      <c r="X1693" t="s">
        <v>51</v>
      </c>
      <c r="Y1693" t="s">
        <v>79</v>
      </c>
      <c r="Z1693">
        <v>30.66</v>
      </c>
      <c r="AA1693">
        <v>3</v>
      </c>
    </row>
    <row r="1694" spans="1:27" x14ac:dyDescent="0.3">
      <c r="A1694" t="s">
        <v>5126</v>
      </c>
      <c r="B1694" s="1">
        <v>45340</v>
      </c>
      <c r="C1694" s="1" t="str">
        <f>TEXT(raw_data[[#This Row],[Order_Date]], "mmm")</f>
        <v>Feb</v>
      </c>
      <c r="D1694" s="1">
        <v>45344</v>
      </c>
      <c r="E1694" s="6">
        <f>raw_data[[#This Row],[Ship_Date]]-raw_data[[#This Row],[Order_Date]]</f>
        <v>4</v>
      </c>
      <c r="F1694" s="6" t="str">
        <f>IF(raw_data[[#This Row],[Delivery_Days]] &lt;= 5, "On Time", "Late")</f>
        <v>On Time</v>
      </c>
      <c r="G1694" t="s">
        <v>5127</v>
      </c>
      <c r="H1694" t="s">
        <v>5128</v>
      </c>
      <c r="I1694" t="s">
        <v>38</v>
      </c>
      <c r="J1694" t="s">
        <v>68</v>
      </c>
      <c r="K1694" t="s">
        <v>57</v>
      </c>
      <c r="L1694" t="s">
        <v>41</v>
      </c>
      <c r="M1694" t="s">
        <v>42</v>
      </c>
      <c r="N1694" t="s">
        <v>49</v>
      </c>
      <c r="O1694" t="s">
        <v>71</v>
      </c>
      <c r="P1694">
        <v>7</v>
      </c>
      <c r="Q1694">
        <v>1852.05</v>
      </c>
      <c r="R1694">
        <v>10</v>
      </c>
      <c r="S1694">
        <v>11667.92</v>
      </c>
      <c r="T1694">
        <v>1488.37</v>
      </c>
      <c r="U1694">
        <v>2291.1799999999998</v>
      </c>
      <c r="V1694" s="10">
        <f>(raw_data[[#This Row],[Profit]] / (raw_data[[#This Row],[Unit_Price]]* raw_data[[#This Row],[Quantity_Sold]]))</f>
        <v>0.17672926139760187</v>
      </c>
      <c r="W1694">
        <v>46</v>
      </c>
      <c r="X1694" t="s">
        <v>51</v>
      </c>
      <c r="Y1694" t="s">
        <v>52</v>
      </c>
      <c r="Z1694">
        <v>11.24</v>
      </c>
      <c r="AA1694">
        <v>4</v>
      </c>
    </row>
    <row r="1695" spans="1:27" x14ac:dyDescent="0.3">
      <c r="A1695" t="s">
        <v>5129</v>
      </c>
      <c r="B1695" s="1">
        <v>45325</v>
      </c>
      <c r="C1695" s="1" t="str">
        <f>TEXT(raw_data[[#This Row],[Order_Date]], "mmm")</f>
        <v>Feb</v>
      </c>
      <c r="D1695" s="1">
        <v>45331</v>
      </c>
      <c r="E1695" s="6">
        <f>raw_data[[#This Row],[Ship_Date]]-raw_data[[#This Row],[Order_Date]]</f>
        <v>6</v>
      </c>
      <c r="F1695" s="6" t="str">
        <f>IF(raw_data[[#This Row],[Delivery_Days]] &lt;= 5, "On Time", "Late")</f>
        <v>Late</v>
      </c>
      <c r="G1695" t="s">
        <v>5130</v>
      </c>
      <c r="H1695" t="s">
        <v>5131</v>
      </c>
      <c r="I1695" t="s">
        <v>62</v>
      </c>
      <c r="J1695" t="s">
        <v>68</v>
      </c>
      <c r="K1695" t="s">
        <v>57</v>
      </c>
      <c r="L1695" t="s">
        <v>69</v>
      </c>
      <c r="M1695" t="s">
        <v>127</v>
      </c>
      <c r="N1695" t="s">
        <v>49</v>
      </c>
      <c r="O1695" t="s">
        <v>50</v>
      </c>
      <c r="P1695">
        <v>3</v>
      </c>
      <c r="Q1695">
        <v>1568.43</v>
      </c>
      <c r="R1695">
        <v>10</v>
      </c>
      <c r="S1695">
        <v>4234.76</v>
      </c>
      <c r="T1695">
        <v>1125.9000000000001</v>
      </c>
      <c r="U1695">
        <v>1194.83</v>
      </c>
      <c r="V1695" s="10">
        <f>(raw_data[[#This Row],[Profit]] / (raw_data[[#This Row],[Unit_Price]]* raw_data[[#This Row],[Quantity_Sold]]))</f>
        <v>0.25393333885902886</v>
      </c>
      <c r="W1695">
        <v>342</v>
      </c>
      <c r="X1695" t="s">
        <v>33</v>
      </c>
      <c r="Y1695" t="s">
        <v>79</v>
      </c>
      <c r="Z1695">
        <v>5.12</v>
      </c>
      <c r="AA1695">
        <v>1</v>
      </c>
    </row>
    <row r="1696" spans="1:27" x14ac:dyDescent="0.3">
      <c r="A1696" t="s">
        <v>5132</v>
      </c>
      <c r="B1696" s="1">
        <v>45705</v>
      </c>
      <c r="C1696" s="1" t="str">
        <f>TEXT(raw_data[[#This Row],[Order_Date]], "mmm")</f>
        <v>Feb</v>
      </c>
      <c r="D1696" s="1">
        <v>45712</v>
      </c>
      <c r="E1696" s="6">
        <f>raw_data[[#This Row],[Ship_Date]]-raw_data[[#This Row],[Order_Date]]</f>
        <v>7</v>
      </c>
      <c r="F1696" s="6" t="str">
        <f>IF(raw_data[[#This Row],[Delivery_Days]] &lt;= 5, "On Time", "Late")</f>
        <v>Late</v>
      </c>
      <c r="G1696" t="s">
        <v>5133</v>
      </c>
      <c r="H1696" t="s">
        <v>5134</v>
      </c>
      <c r="I1696" t="s">
        <v>26</v>
      </c>
      <c r="J1696" t="s">
        <v>90</v>
      </c>
      <c r="K1696" t="s">
        <v>40</v>
      </c>
      <c r="L1696" t="s">
        <v>29</v>
      </c>
      <c r="M1696" t="s">
        <v>42</v>
      </c>
      <c r="N1696" t="s">
        <v>31</v>
      </c>
      <c r="O1696" t="s">
        <v>32</v>
      </c>
      <c r="P1696">
        <v>1</v>
      </c>
      <c r="Q1696">
        <v>812.69</v>
      </c>
      <c r="R1696">
        <v>0</v>
      </c>
      <c r="S1696">
        <v>812.69</v>
      </c>
      <c r="T1696">
        <v>561.78</v>
      </c>
      <c r="U1696">
        <v>250.91</v>
      </c>
      <c r="V1696" s="10">
        <f>(raw_data[[#This Row],[Profit]] / (raw_data[[#This Row],[Unit_Price]]* raw_data[[#This Row],[Quantity_Sold]]))</f>
        <v>0.30874011000504498</v>
      </c>
      <c r="W1696">
        <v>301</v>
      </c>
      <c r="X1696" t="s">
        <v>33</v>
      </c>
      <c r="Y1696" t="s">
        <v>52</v>
      </c>
      <c r="Z1696">
        <v>39.46</v>
      </c>
      <c r="AA1696">
        <v>3</v>
      </c>
    </row>
    <row r="1697" spans="1:27" x14ac:dyDescent="0.3">
      <c r="A1697" t="s">
        <v>5135</v>
      </c>
      <c r="B1697" s="1">
        <v>45750</v>
      </c>
      <c r="C1697" s="1" t="str">
        <f>TEXT(raw_data[[#This Row],[Order_Date]], "mmm")</f>
        <v>Apr</v>
      </c>
      <c r="D1697" s="1">
        <v>45754</v>
      </c>
      <c r="E1697" s="6">
        <f>raw_data[[#This Row],[Ship_Date]]-raw_data[[#This Row],[Order_Date]]</f>
        <v>4</v>
      </c>
      <c r="F1697" s="6" t="str">
        <f>IF(raw_data[[#This Row],[Delivery_Days]] &lt;= 5, "On Time", "Late")</f>
        <v>On Time</v>
      </c>
      <c r="G1697" t="s">
        <v>5136</v>
      </c>
      <c r="H1697" t="s">
        <v>5137</v>
      </c>
      <c r="I1697" t="s">
        <v>38</v>
      </c>
      <c r="J1697" t="s">
        <v>56</v>
      </c>
      <c r="K1697" t="s">
        <v>57</v>
      </c>
      <c r="L1697" t="s">
        <v>41</v>
      </c>
      <c r="M1697" t="s">
        <v>150</v>
      </c>
      <c r="N1697" t="s">
        <v>31</v>
      </c>
      <c r="O1697" t="s">
        <v>50</v>
      </c>
      <c r="P1697">
        <v>7</v>
      </c>
      <c r="Q1697">
        <v>1760.95</v>
      </c>
      <c r="R1697">
        <v>5</v>
      </c>
      <c r="S1697">
        <v>11710.32</v>
      </c>
      <c r="T1697">
        <v>1442.02</v>
      </c>
      <c r="U1697">
        <v>2120.88</v>
      </c>
      <c r="V1697" s="10">
        <f>(raw_data[[#This Row],[Profit]] / (raw_data[[#This Row],[Unit_Price]]* raw_data[[#This Row],[Quantity_Sold]]))</f>
        <v>0.17205647925429862</v>
      </c>
      <c r="W1697">
        <v>432</v>
      </c>
      <c r="X1697" t="s">
        <v>33</v>
      </c>
      <c r="Y1697" t="s">
        <v>79</v>
      </c>
      <c r="Z1697">
        <v>31.92</v>
      </c>
      <c r="AA1697">
        <v>2</v>
      </c>
    </row>
    <row r="1698" spans="1:27" x14ac:dyDescent="0.3">
      <c r="A1698" t="s">
        <v>5138</v>
      </c>
      <c r="B1698" s="1">
        <v>45469</v>
      </c>
      <c r="C1698" s="1" t="str">
        <f>TEXT(raw_data[[#This Row],[Order_Date]], "mmm")</f>
        <v>Jun</v>
      </c>
      <c r="D1698" s="1">
        <v>45479</v>
      </c>
      <c r="E1698" s="6">
        <f>raw_data[[#This Row],[Ship_Date]]-raw_data[[#This Row],[Order_Date]]</f>
        <v>10</v>
      </c>
      <c r="F1698" s="6" t="str">
        <f>IF(raw_data[[#This Row],[Delivery_Days]] &lt;= 5, "On Time", "Late")</f>
        <v>Late</v>
      </c>
      <c r="G1698" t="s">
        <v>5139</v>
      </c>
      <c r="H1698" t="s">
        <v>5140</v>
      </c>
      <c r="I1698" t="s">
        <v>38</v>
      </c>
      <c r="J1698" t="s">
        <v>39</v>
      </c>
      <c r="K1698" t="s">
        <v>40</v>
      </c>
      <c r="L1698" t="s">
        <v>29</v>
      </c>
      <c r="M1698" t="s">
        <v>58</v>
      </c>
      <c r="N1698" t="s">
        <v>49</v>
      </c>
      <c r="O1698" t="s">
        <v>83</v>
      </c>
      <c r="P1698">
        <v>1</v>
      </c>
      <c r="Q1698">
        <v>160.88999999999999</v>
      </c>
      <c r="R1698">
        <v>20</v>
      </c>
      <c r="S1698">
        <v>128.71</v>
      </c>
      <c r="T1698">
        <v>99.06</v>
      </c>
      <c r="U1698">
        <v>49.46</v>
      </c>
      <c r="V1698" s="10">
        <f>(raw_data[[#This Row],[Profit]] / (raw_data[[#This Row],[Unit_Price]]* raw_data[[#This Row],[Quantity_Sold]]))</f>
        <v>0.30741500404002736</v>
      </c>
      <c r="W1698">
        <v>227</v>
      </c>
      <c r="X1698" t="s">
        <v>33</v>
      </c>
      <c r="Y1698" t="s">
        <v>52</v>
      </c>
      <c r="Z1698">
        <v>5.16</v>
      </c>
      <c r="AA1698">
        <v>3</v>
      </c>
    </row>
    <row r="1699" spans="1:27" x14ac:dyDescent="0.3">
      <c r="A1699" t="s">
        <v>5141</v>
      </c>
      <c r="B1699" s="1">
        <v>45480</v>
      </c>
      <c r="C1699" s="1" t="str">
        <f>TEXT(raw_data[[#This Row],[Order_Date]], "mmm")</f>
        <v>Jul</v>
      </c>
      <c r="D1699" s="1">
        <v>45485</v>
      </c>
      <c r="E1699" s="6">
        <f>raw_data[[#This Row],[Ship_Date]]-raw_data[[#This Row],[Order_Date]]</f>
        <v>5</v>
      </c>
      <c r="F1699" s="6" t="str">
        <f>IF(raw_data[[#This Row],[Delivery_Days]] &lt;= 5, "On Time", "Late")</f>
        <v>On Time</v>
      </c>
      <c r="G1699" t="s">
        <v>5142</v>
      </c>
      <c r="H1699" t="s">
        <v>465</v>
      </c>
      <c r="I1699" t="s">
        <v>26</v>
      </c>
      <c r="J1699" t="s">
        <v>39</v>
      </c>
      <c r="K1699" t="s">
        <v>40</v>
      </c>
      <c r="L1699" t="s">
        <v>41</v>
      </c>
      <c r="M1699" t="s">
        <v>42</v>
      </c>
      <c r="N1699" t="s">
        <v>31</v>
      </c>
      <c r="O1699" t="s">
        <v>83</v>
      </c>
      <c r="P1699">
        <v>4</v>
      </c>
      <c r="Q1699">
        <v>1305.21</v>
      </c>
      <c r="R1699">
        <v>10</v>
      </c>
      <c r="S1699">
        <v>4698.76</v>
      </c>
      <c r="T1699">
        <v>1056.8399999999999</v>
      </c>
      <c r="U1699">
        <v>894.13</v>
      </c>
      <c r="V1699" s="10">
        <f>(raw_data[[#This Row],[Profit]] / (raw_data[[#This Row],[Unit_Price]]* raw_data[[#This Row],[Quantity_Sold]]))</f>
        <v>0.17126171267458876</v>
      </c>
      <c r="W1699">
        <v>450</v>
      </c>
      <c r="X1699" t="s">
        <v>33</v>
      </c>
      <c r="Y1699" t="s">
        <v>52</v>
      </c>
      <c r="Z1699">
        <v>35.729999999999997</v>
      </c>
      <c r="AA1699">
        <v>5</v>
      </c>
    </row>
    <row r="1700" spans="1:27" x14ac:dyDescent="0.3">
      <c r="A1700" t="s">
        <v>5143</v>
      </c>
      <c r="B1700" s="1">
        <v>45393</v>
      </c>
      <c r="C1700" s="1" t="str">
        <f>TEXT(raw_data[[#This Row],[Order_Date]], "mmm")</f>
        <v>Apr</v>
      </c>
      <c r="D1700" s="1">
        <v>45397</v>
      </c>
      <c r="E1700" s="6">
        <f>raw_data[[#This Row],[Ship_Date]]-raw_data[[#This Row],[Order_Date]]</f>
        <v>4</v>
      </c>
      <c r="F1700" s="6" t="str">
        <f>IF(raw_data[[#This Row],[Delivery_Days]] &lt;= 5, "On Time", "Late")</f>
        <v>On Time</v>
      </c>
      <c r="G1700" t="s">
        <v>5144</v>
      </c>
      <c r="H1700" t="s">
        <v>5145</v>
      </c>
      <c r="I1700" t="s">
        <v>47</v>
      </c>
      <c r="J1700" t="s">
        <v>56</v>
      </c>
      <c r="K1700" t="s">
        <v>57</v>
      </c>
      <c r="L1700" t="s">
        <v>29</v>
      </c>
      <c r="M1700" t="s">
        <v>30</v>
      </c>
      <c r="N1700" t="s">
        <v>31</v>
      </c>
      <c r="O1700" t="s">
        <v>71</v>
      </c>
      <c r="P1700">
        <v>8</v>
      </c>
      <c r="Q1700">
        <v>1427.24</v>
      </c>
      <c r="R1700">
        <v>15</v>
      </c>
      <c r="S1700">
        <v>9705.23</v>
      </c>
      <c r="T1700">
        <v>1038.19</v>
      </c>
      <c r="U1700">
        <v>2645.54</v>
      </c>
      <c r="V1700" s="10">
        <f>(raw_data[[#This Row],[Profit]] / (raw_data[[#This Row],[Unit_Price]]* raw_data[[#This Row],[Quantity_Sold]]))</f>
        <v>0.23170069504778454</v>
      </c>
      <c r="W1700">
        <v>273</v>
      </c>
      <c r="X1700" t="s">
        <v>33</v>
      </c>
      <c r="Y1700" t="s">
        <v>52</v>
      </c>
      <c r="Z1700">
        <v>40.5</v>
      </c>
      <c r="AA1700">
        <v>1</v>
      </c>
    </row>
    <row r="1701" spans="1:27" x14ac:dyDescent="0.3">
      <c r="A1701" t="s">
        <v>5146</v>
      </c>
      <c r="B1701" s="1">
        <v>45900</v>
      </c>
      <c r="C1701" s="1" t="str">
        <f>TEXT(raw_data[[#This Row],[Order_Date]], "mmm")</f>
        <v>Aug</v>
      </c>
      <c r="D1701" s="1">
        <v>45908</v>
      </c>
      <c r="E1701" s="6">
        <f>raw_data[[#This Row],[Ship_Date]]-raw_data[[#This Row],[Order_Date]]</f>
        <v>8</v>
      </c>
      <c r="F1701" s="6" t="str">
        <f>IF(raw_data[[#This Row],[Delivery_Days]] &lt;= 5, "On Time", "Late")</f>
        <v>Late</v>
      </c>
      <c r="G1701" t="s">
        <v>5147</v>
      </c>
      <c r="H1701" t="s">
        <v>5148</v>
      </c>
      <c r="I1701" t="s">
        <v>62</v>
      </c>
      <c r="J1701" t="s">
        <v>90</v>
      </c>
      <c r="K1701" t="s">
        <v>40</v>
      </c>
      <c r="L1701" t="s">
        <v>41</v>
      </c>
      <c r="M1701" t="s">
        <v>48</v>
      </c>
      <c r="N1701" t="s">
        <v>31</v>
      </c>
      <c r="O1701" t="s">
        <v>32</v>
      </c>
      <c r="P1701">
        <v>6</v>
      </c>
      <c r="Q1701">
        <v>1063.83</v>
      </c>
      <c r="R1701">
        <v>20</v>
      </c>
      <c r="S1701">
        <v>5106.38</v>
      </c>
      <c r="T1701">
        <v>735.03</v>
      </c>
      <c r="U1701">
        <v>1578.24</v>
      </c>
      <c r="V1701" s="10">
        <f>(raw_data[[#This Row],[Profit]] / (raw_data[[#This Row],[Unit_Price]]* raw_data[[#This Row],[Quantity_Sold]]))</f>
        <v>0.24725755054848991</v>
      </c>
      <c r="W1701">
        <v>446</v>
      </c>
      <c r="X1701" t="s">
        <v>51</v>
      </c>
      <c r="Y1701" t="s">
        <v>52</v>
      </c>
      <c r="Z1701">
        <v>14.91</v>
      </c>
      <c r="AA1701">
        <v>1</v>
      </c>
    </row>
    <row r="1702" spans="1:27" x14ac:dyDescent="0.3">
      <c r="A1702" t="s">
        <v>5149</v>
      </c>
      <c r="B1702" s="1">
        <v>45422</v>
      </c>
      <c r="C1702" s="1" t="str">
        <f>TEXT(raw_data[[#This Row],[Order_Date]], "mmm")</f>
        <v>May</v>
      </c>
      <c r="D1702" s="1">
        <v>45429</v>
      </c>
      <c r="E1702" s="6">
        <f>raw_data[[#This Row],[Ship_Date]]-raw_data[[#This Row],[Order_Date]]</f>
        <v>7</v>
      </c>
      <c r="F1702" s="6" t="str">
        <f>IF(raw_data[[#This Row],[Delivery_Days]] &lt;= 5, "On Time", "Late")</f>
        <v>Late</v>
      </c>
      <c r="G1702" t="s">
        <v>5150</v>
      </c>
      <c r="H1702" t="s">
        <v>5151</v>
      </c>
      <c r="I1702" t="s">
        <v>47</v>
      </c>
      <c r="J1702" t="s">
        <v>39</v>
      </c>
      <c r="K1702" t="s">
        <v>40</v>
      </c>
      <c r="L1702" t="s">
        <v>69</v>
      </c>
      <c r="M1702" t="s">
        <v>42</v>
      </c>
      <c r="N1702" t="s">
        <v>49</v>
      </c>
      <c r="O1702" t="s">
        <v>83</v>
      </c>
      <c r="P1702">
        <v>4</v>
      </c>
      <c r="Q1702">
        <v>1896.41</v>
      </c>
      <c r="R1702">
        <v>0</v>
      </c>
      <c r="S1702">
        <v>7585.64</v>
      </c>
      <c r="T1702">
        <v>1628.27</v>
      </c>
      <c r="U1702">
        <v>1072.56</v>
      </c>
      <c r="V1702" s="10">
        <f>(raw_data[[#This Row],[Profit]] / (raw_data[[#This Row],[Unit_Price]]* raw_data[[#This Row],[Quantity_Sold]]))</f>
        <v>0.14139347503968022</v>
      </c>
      <c r="W1702">
        <v>229</v>
      </c>
      <c r="X1702" t="s">
        <v>51</v>
      </c>
      <c r="Y1702" t="s">
        <v>34</v>
      </c>
      <c r="Z1702">
        <v>9.26</v>
      </c>
      <c r="AA1702">
        <v>5</v>
      </c>
    </row>
    <row r="1703" spans="1:27" x14ac:dyDescent="0.3">
      <c r="A1703" t="s">
        <v>5152</v>
      </c>
      <c r="B1703" s="1">
        <v>45583</v>
      </c>
      <c r="C1703" s="1" t="str">
        <f>TEXT(raw_data[[#This Row],[Order_Date]], "mmm")</f>
        <v>Oct</v>
      </c>
      <c r="D1703" s="1">
        <v>45590</v>
      </c>
      <c r="E1703" s="6">
        <f>raw_data[[#This Row],[Ship_Date]]-raw_data[[#This Row],[Order_Date]]</f>
        <v>7</v>
      </c>
      <c r="F1703" s="6" t="str">
        <f>IF(raw_data[[#This Row],[Delivery_Days]] &lt;= 5, "On Time", "Late")</f>
        <v>Late</v>
      </c>
      <c r="G1703" t="s">
        <v>5153</v>
      </c>
      <c r="H1703" t="s">
        <v>5154</v>
      </c>
      <c r="I1703" t="s">
        <v>62</v>
      </c>
      <c r="J1703" t="s">
        <v>27</v>
      </c>
      <c r="K1703" t="s">
        <v>28</v>
      </c>
      <c r="L1703" t="s">
        <v>69</v>
      </c>
      <c r="M1703" t="s">
        <v>127</v>
      </c>
      <c r="N1703" t="s">
        <v>49</v>
      </c>
      <c r="O1703" t="s">
        <v>32</v>
      </c>
      <c r="P1703">
        <v>10</v>
      </c>
      <c r="Q1703">
        <v>1351.17</v>
      </c>
      <c r="R1703">
        <v>5</v>
      </c>
      <c r="S1703">
        <v>12836.11</v>
      </c>
      <c r="T1703">
        <v>1002.99</v>
      </c>
      <c r="U1703">
        <v>3307.71</v>
      </c>
      <c r="V1703" s="10">
        <f>(raw_data[[#This Row],[Profit]] / (raw_data[[#This Row],[Unit_Price]]* raw_data[[#This Row],[Quantity_Sold]]))</f>
        <v>0.24480339261528897</v>
      </c>
      <c r="W1703">
        <v>207</v>
      </c>
      <c r="X1703" t="s">
        <v>51</v>
      </c>
      <c r="Y1703" t="s">
        <v>79</v>
      </c>
      <c r="Z1703">
        <v>26.55</v>
      </c>
      <c r="AA1703">
        <v>1</v>
      </c>
    </row>
    <row r="1704" spans="1:27" x14ac:dyDescent="0.3">
      <c r="A1704" t="s">
        <v>5155</v>
      </c>
      <c r="B1704" s="1">
        <v>45460</v>
      </c>
      <c r="C1704" s="1" t="str">
        <f>TEXT(raw_data[[#This Row],[Order_Date]], "mmm")</f>
        <v>Jun</v>
      </c>
      <c r="D1704" s="1">
        <v>45464</v>
      </c>
      <c r="E1704" s="6">
        <f>raw_data[[#This Row],[Ship_Date]]-raw_data[[#This Row],[Order_Date]]</f>
        <v>4</v>
      </c>
      <c r="F1704" s="6" t="str">
        <f>IF(raw_data[[#This Row],[Delivery_Days]] &lt;= 5, "On Time", "Late")</f>
        <v>On Time</v>
      </c>
      <c r="G1704" t="s">
        <v>5156</v>
      </c>
      <c r="H1704" t="s">
        <v>5157</v>
      </c>
      <c r="I1704" t="s">
        <v>47</v>
      </c>
      <c r="J1704" t="s">
        <v>98</v>
      </c>
      <c r="K1704" t="s">
        <v>40</v>
      </c>
      <c r="L1704" t="s">
        <v>75</v>
      </c>
      <c r="M1704" t="s">
        <v>48</v>
      </c>
      <c r="N1704" t="s">
        <v>49</v>
      </c>
      <c r="O1704" t="s">
        <v>50</v>
      </c>
      <c r="P1704">
        <v>3</v>
      </c>
      <c r="Q1704">
        <v>1745.98</v>
      </c>
      <c r="R1704">
        <v>20</v>
      </c>
      <c r="S1704">
        <v>4190.3500000000004</v>
      </c>
      <c r="T1704">
        <v>1331.85</v>
      </c>
      <c r="U1704">
        <v>993.91</v>
      </c>
      <c r="V1704" s="10">
        <f>(raw_data[[#This Row],[Profit]] / (raw_data[[#This Row],[Unit_Price]]* raw_data[[#This Row],[Quantity_Sold]]))</f>
        <v>0.18975207810704206</v>
      </c>
      <c r="W1704">
        <v>278</v>
      </c>
      <c r="X1704" t="s">
        <v>51</v>
      </c>
      <c r="Y1704" t="s">
        <v>34</v>
      </c>
      <c r="Z1704">
        <v>8.9499999999999993</v>
      </c>
      <c r="AA1704">
        <v>4</v>
      </c>
    </row>
    <row r="1705" spans="1:27" x14ac:dyDescent="0.3">
      <c r="A1705" t="s">
        <v>5158</v>
      </c>
      <c r="B1705" s="1">
        <v>45785</v>
      </c>
      <c r="C1705" s="1" t="str">
        <f>TEXT(raw_data[[#This Row],[Order_Date]], "mmm")</f>
        <v>May</v>
      </c>
      <c r="D1705" s="1">
        <v>45792</v>
      </c>
      <c r="E1705" s="6">
        <f>raw_data[[#This Row],[Ship_Date]]-raw_data[[#This Row],[Order_Date]]</f>
        <v>7</v>
      </c>
      <c r="F1705" s="6" t="str">
        <f>IF(raw_data[[#This Row],[Delivery_Days]] &lt;= 5, "On Time", "Late")</f>
        <v>Late</v>
      </c>
      <c r="G1705" t="s">
        <v>5159</v>
      </c>
      <c r="H1705" t="s">
        <v>5160</v>
      </c>
      <c r="I1705" t="s">
        <v>47</v>
      </c>
      <c r="J1705" t="s">
        <v>90</v>
      </c>
      <c r="K1705" t="s">
        <v>40</v>
      </c>
      <c r="L1705" t="s">
        <v>75</v>
      </c>
      <c r="M1705" t="s">
        <v>48</v>
      </c>
      <c r="N1705" t="s">
        <v>49</v>
      </c>
      <c r="O1705" t="s">
        <v>83</v>
      </c>
      <c r="P1705">
        <v>3</v>
      </c>
      <c r="Q1705">
        <v>385.2</v>
      </c>
      <c r="R1705">
        <v>5</v>
      </c>
      <c r="S1705">
        <v>1097.82</v>
      </c>
      <c r="T1705">
        <v>280.25</v>
      </c>
      <c r="U1705">
        <v>299.11</v>
      </c>
      <c r="V1705" s="10">
        <f>(raw_data[[#This Row],[Profit]] / (raw_data[[#This Row],[Unit_Price]]* raw_data[[#This Row],[Quantity_Sold]]))</f>
        <v>0.25883523710626516</v>
      </c>
      <c r="W1705">
        <v>358</v>
      </c>
      <c r="X1705" t="s">
        <v>33</v>
      </c>
      <c r="Y1705" t="s">
        <v>79</v>
      </c>
      <c r="Z1705">
        <v>33.96</v>
      </c>
      <c r="AA1705">
        <v>1</v>
      </c>
    </row>
    <row r="1706" spans="1:27" x14ac:dyDescent="0.3">
      <c r="A1706" t="s">
        <v>5161</v>
      </c>
      <c r="B1706" s="1">
        <v>45878</v>
      </c>
      <c r="C1706" s="1" t="str">
        <f>TEXT(raw_data[[#This Row],[Order_Date]], "mmm")</f>
        <v>Aug</v>
      </c>
      <c r="D1706" s="1">
        <v>45879</v>
      </c>
      <c r="E1706" s="6">
        <f>raw_data[[#This Row],[Ship_Date]]-raw_data[[#This Row],[Order_Date]]</f>
        <v>1</v>
      </c>
      <c r="F1706" s="6" t="str">
        <f>IF(raw_data[[#This Row],[Delivery_Days]] &lt;= 5, "On Time", "Late")</f>
        <v>On Time</v>
      </c>
      <c r="G1706" t="s">
        <v>5162</v>
      </c>
      <c r="H1706" t="s">
        <v>5163</v>
      </c>
      <c r="I1706" t="s">
        <v>47</v>
      </c>
      <c r="J1706" t="s">
        <v>68</v>
      </c>
      <c r="K1706" t="s">
        <v>57</v>
      </c>
      <c r="L1706" t="s">
        <v>69</v>
      </c>
      <c r="M1706" t="s">
        <v>127</v>
      </c>
      <c r="N1706" t="s">
        <v>31</v>
      </c>
      <c r="O1706" t="s">
        <v>83</v>
      </c>
      <c r="P1706">
        <v>10</v>
      </c>
      <c r="Q1706">
        <v>415.16</v>
      </c>
      <c r="R1706">
        <v>20</v>
      </c>
      <c r="S1706">
        <v>3321.28</v>
      </c>
      <c r="T1706">
        <v>369.59</v>
      </c>
      <c r="U1706">
        <v>364.56</v>
      </c>
      <c r="V1706" s="10">
        <f>(raw_data[[#This Row],[Profit]] / (raw_data[[#This Row],[Unit_Price]]* raw_data[[#This Row],[Quantity_Sold]]))</f>
        <v>8.7811927931399941E-2</v>
      </c>
      <c r="W1706">
        <v>298</v>
      </c>
      <c r="X1706" t="s">
        <v>33</v>
      </c>
      <c r="Y1706" t="s">
        <v>79</v>
      </c>
      <c r="Z1706">
        <v>30.45</v>
      </c>
      <c r="AA1706">
        <v>1</v>
      </c>
    </row>
    <row r="1707" spans="1:27" x14ac:dyDescent="0.3">
      <c r="A1707" t="s">
        <v>5164</v>
      </c>
      <c r="B1707" s="1">
        <v>45577</v>
      </c>
      <c r="C1707" s="1" t="str">
        <f>TEXT(raw_data[[#This Row],[Order_Date]], "mmm")</f>
        <v>Oct</v>
      </c>
      <c r="D1707" s="1">
        <v>45583</v>
      </c>
      <c r="E1707" s="6">
        <f>raw_data[[#This Row],[Ship_Date]]-raw_data[[#This Row],[Order_Date]]</f>
        <v>6</v>
      </c>
      <c r="F1707" s="6" t="str">
        <f>IF(raw_data[[#This Row],[Delivery_Days]] &lt;= 5, "On Time", "Late")</f>
        <v>Late</v>
      </c>
      <c r="G1707" t="s">
        <v>5165</v>
      </c>
      <c r="H1707" t="s">
        <v>5166</v>
      </c>
      <c r="I1707" t="s">
        <v>47</v>
      </c>
      <c r="J1707" t="s">
        <v>90</v>
      </c>
      <c r="K1707" t="s">
        <v>40</v>
      </c>
      <c r="L1707" t="s">
        <v>69</v>
      </c>
      <c r="M1707" t="s">
        <v>117</v>
      </c>
      <c r="N1707" t="s">
        <v>31</v>
      </c>
      <c r="O1707" t="s">
        <v>43</v>
      </c>
      <c r="P1707">
        <v>8</v>
      </c>
      <c r="Q1707">
        <v>1263.8499999999999</v>
      </c>
      <c r="R1707">
        <v>15</v>
      </c>
      <c r="S1707">
        <v>8594.18</v>
      </c>
      <c r="T1707">
        <v>816.05</v>
      </c>
      <c r="U1707">
        <v>3045.04</v>
      </c>
      <c r="V1707" s="10">
        <f>(raw_data[[#This Row],[Profit]] / (raw_data[[#This Row],[Unit_Price]]* raw_data[[#This Row],[Quantity_Sold]]))</f>
        <v>0.30116706887684458</v>
      </c>
      <c r="W1707">
        <v>12</v>
      </c>
      <c r="X1707" t="s">
        <v>33</v>
      </c>
      <c r="Y1707" t="s">
        <v>52</v>
      </c>
      <c r="Z1707">
        <v>21.62</v>
      </c>
      <c r="AA1707">
        <v>5</v>
      </c>
    </row>
    <row r="1708" spans="1:27" x14ac:dyDescent="0.3">
      <c r="A1708" t="s">
        <v>5167</v>
      </c>
      <c r="B1708" s="1">
        <v>45943</v>
      </c>
      <c r="C1708" s="1" t="str">
        <f>TEXT(raw_data[[#This Row],[Order_Date]], "mmm")</f>
        <v>Oct</v>
      </c>
      <c r="D1708" s="1">
        <v>45945</v>
      </c>
      <c r="E1708" s="6">
        <f>raw_data[[#This Row],[Ship_Date]]-raw_data[[#This Row],[Order_Date]]</f>
        <v>2</v>
      </c>
      <c r="F1708" s="6" t="str">
        <f>IF(raw_data[[#This Row],[Delivery_Days]] &lt;= 5, "On Time", "Late")</f>
        <v>On Time</v>
      </c>
      <c r="G1708" t="s">
        <v>5168</v>
      </c>
      <c r="H1708" t="s">
        <v>5169</v>
      </c>
      <c r="I1708" t="s">
        <v>47</v>
      </c>
      <c r="J1708" t="s">
        <v>39</v>
      </c>
      <c r="K1708" t="s">
        <v>40</v>
      </c>
      <c r="L1708" t="s">
        <v>69</v>
      </c>
      <c r="M1708" t="s">
        <v>58</v>
      </c>
      <c r="N1708" t="s">
        <v>31</v>
      </c>
      <c r="O1708" t="s">
        <v>50</v>
      </c>
      <c r="P1708">
        <v>5</v>
      </c>
      <c r="Q1708">
        <v>1852.34</v>
      </c>
      <c r="R1708">
        <v>0</v>
      </c>
      <c r="S1708">
        <v>9261.7000000000007</v>
      </c>
      <c r="T1708">
        <v>1541.08</v>
      </c>
      <c r="U1708">
        <v>1556.3</v>
      </c>
      <c r="V1708" s="10">
        <f>(raw_data[[#This Row],[Profit]] / (raw_data[[#This Row],[Unit_Price]]* raw_data[[#This Row],[Quantity_Sold]]))</f>
        <v>0.1680361056825421</v>
      </c>
      <c r="W1708">
        <v>282</v>
      </c>
      <c r="X1708" t="s">
        <v>33</v>
      </c>
      <c r="Y1708" t="s">
        <v>52</v>
      </c>
      <c r="Z1708">
        <v>8.15</v>
      </c>
      <c r="AA1708">
        <v>2</v>
      </c>
    </row>
    <row r="1709" spans="1:27" x14ac:dyDescent="0.3">
      <c r="A1709" t="s">
        <v>5170</v>
      </c>
      <c r="B1709" s="1">
        <v>45312</v>
      </c>
      <c r="C1709" s="1" t="str">
        <f>TEXT(raw_data[[#This Row],[Order_Date]], "mmm")</f>
        <v>Jan</v>
      </c>
      <c r="D1709" s="1">
        <v>45314</v>
      </c>
      <c r="E1709" s="6">
        <f>raw_data[[#This Row],[Ship_Date]]-raw_data[[#This Row],[Order_Date]]</f>
        <v>2</v>
      </c>
      <c r="F1709" s="6" t="str">
        <f>IF(raw_data[[#This Row],[Delivery_Days]] &lt;= 5, "On Time", "Late")</f>
        <v>On Time</v>
      </c>
      <c r="G1709" t="s">
        <v>5171</v>
      </c>
      <c r="H1709" t="s">
        <v>5172</v>
      </c>
      <c r="I1709" t="s">
        <v>62</v>
      </c>
      <c r="J1709" t="s">
        <v>94</v>
      </c>
      <c r="K1709" t="s">
        <v>28</v>
      </c>
      <c r="L1709" t="s">
        <v>75</v>
      </c>
      <c r="M1709" t="s">
        <v>117</v>
      </c>
      <c r="N1709" t="s">
        <v>31</v>
      </c>
      <c r="O1709" t="s">
        <v>32</v>
      </c>
      <c r="P1709">
        <v>9</v>
      </c>
      <c r="Q1709">
        <v>1612.79</v>
      </c>
      <c r="R1709">
        <v>20</v>
      </c>
      <c r="S1709">
        <v>11612.09</v>
      </c>
      <c r="T1709">
        <v>1181.24</v>
      </c>
      <c r="U1709">
        <v>3107.16</v>
      </c>
      <c r="V1709" s="10">
        <f>(raw_data[[#This Row],[Profit]] / (raw_data[[#This Row],[Unit_Price]]* raw_data[[#This Row],[Quantity_Sold]]))</f>
        <v>0.21406382728067508</v>
      </c>
      <c r="W1709">
        <v>28</v>
      </c>
      <c r="X1709" t="s">
        <v>51</v>
      </c>
      <c r="Y1709" t="s">
        <v>34</v>
      </c>
      <c r="Z1709">
        <v>5.2</v>
      </c>
      <c r="AA1709">
        <v>5</v>
      </c>
    </row>
    <row r="1710" spans="1:27" x14ac:dyDescent="0.3">
      <c r="A1710" t="s">
        <v>5173</v>
      </c>
      <c r="B1710" s="1">
        <v>45553</v>
      </c>
      <c r="C1710" s="1" t="str">
        <f>TEXT(raw_data[[#This Row],[Order_Date]], "mmm")</f>
        <v>Sep</v>
      </c>
      <c r="D1710" s="1">
        <v>45562</v>
      </c>
      <c r="E1710" s="6">
        <f>raw_data[[#This Row],[Ship_Date]]-raw_data[[#This Row],[Order_Date]]</f>
        <v>9</v>
      </c>
      <c r="F1710" s="6" t="str">
        <f>IF(raw_data[[#This Row],[Delivery_Days]] &lt;= 5, "On Time", "Late")</f>
        <v>Late</v>
      </c>
      <c r="G1710" t="s">
        <v>5174</v>
      </c>
      <c r="H1710" t="s">
        <v>5175</v>
      </c>
      <c r="I1710" t="s">
        <v>47</v>
      </c>
      <c r="J1710" t="s">
        <v>90</v>
      </c>
      <c r="K1710" t="s">
        <v>40</v>
      </c>
      <c r="L1710" t="s">
        <v>69</v>
      </c>
      <c r="M1710" t="s">
        <v>30</v>
      </c>
      <c r="N1710" t="s">
        <v>31</v>
      </c>
      <c r="O1710" t="s">
        <v>50</v>
      </c>
      <c r="P1710">
        <v>3</v>
      </c>
      <c r="Q1710">
        <v>1209.01</v>
      </c>
      <c r="R1710">
        <v>20</v>
      </c>
      <c r="S1710">
        <v>2901.62</v>
      </c>
      <c r="T1710">
        <v>1069.21</v>
      </c>
      <c r="U1710">
        <v>335.52</v>
      </c>
      <c r="V1710" s="10">
        <f>(raw_data[[#This Row],[Profit]] / (raw_data[[#This Row],[Unit_Price]]* raw_data[[#This Row],[Quantity_Sold]]))</f>
        <v>9.2505438333843393E-2</v>
      </c>
      <c r="W1710">
        <v>25</v>
      </c>
      <c r="X1710" t="s">
        <v>33</v>
      </c>
      <c r="Y1710" t="s">
        <v>52</v>
      </c>
      <c r="Z1710">
        <v>5.75</v>
      </c>
      <c r="AA1710">
        <v>2</v>
      </c>
    </row>
    <row r="1711" spans="1:27" x14ac:dyDescent="0.3">
      <c r="A1711" t="s">
        <v>5176</v>
      </c>
      <c r="B1711" s="1">
        <v>45657</v>
      </c>
      <c r="C1711" s="1" t="str">
        <f>TEXT(raw_data[[#This Row],[Order_Date]], "mmm")</f>
        <v>Dec</v>
      </c>
      <c r="D1711" s="1">
        <v>45659</v>
      </c>
      <c r="E1711" s="6">
        <f>raw_data[[#This Row],[Ship_Date]]-raw_data[[#This Row],[Order_Date]]</f>
        <v>2</v>
      </c>
      <c r="F1711" s="6" t="str">
        <f>IF(raw_data[[#This Row],[Delivery_Days]] &lt;= 5, "On Time", "Late")</f>
        <v>On Time</v>
      </c>
      <c r="G1711" t="s">
        <v>5177</v>
      </c>
      <c r="H1711" t="s">
        <v>5178</v>
      </c>
      <c r="I1711" t="s">
        <v>47</v>
      </c>
      <c r="J1711" t="s">
        <v>56</v>
      </c>
      <c r="K1711" t="s">
        <v>57</v>
      </c>
      <c r="L1711" t="s">
        <v>29</v>
      </c>
      <c r="M1711" t="s">
        <v>70</v>
      </c>
      <c r="N1711" t="s">
        <v>49</v>
      </c>
      <c r="O1711" t="s">
        <v>50</v>
      </c>
      <c r="P1711">
        <v>3</v>
      </c>
      <c r="Q1711">
        <v>248.27</v>
      </c>
      <c r="R1711">
        <v>10</v>
      </c>
      <c r="S1711">
        <v>670.33</v>
      </c>
      <c r="T1711">
        <v>196.15</v>
      </c>
      <c r="U1711">
        <v>140.72</v>
      </c>
      <c r="V1711" s="10">
        <f>(raw_data[[#This Row],[Profit]] / (raw_data[[#This Row],[Unit_Price]]* raw_data[[#This Row],[Quantity_Sold]]))</f>
        <v>0.18893409057343483</v>
      </c>
      <c r="W1711">
        <v>140</v>
      </c>
      <c r="X1711" t="s">
        <v>33</v>
      </c>
      <c r="Y1711" t="s">
        <v>52</v>
      </c>
      <c r="Z1711">
        <v>38.94</v>
      </c>
      <c r="AA1711">
        <v>1</v>
      </c>
    </row>
    <row r="1712" spans="1:27" x14ac:dyDescent="0.3">
      <c r="A1712" t="s">
        <v>5179</v>
      </c>
      <c r="B1712" s="1">
        <v>45342</v>
      </c>
      <c r="C1712" s="1" t="str">
        <f>TEXT(raw_data[[#This Row],[Order_Date]], "mmm")</f>
        <v>Feb</v>
      </c>
      <c r="D1712" s="1">
        <v>45349</v>
      </c>
      <c r="E1712" s="6">
        <f>raw_data[[#This Row],[Ship_Date]]-raw_data[[#This Row],[Order_Date]]</f>
        <v>7</v>
      </c>
      <c r="F1712" s="6" t="str">
        <f>IF(raw_data[[#This Row],[Delivery_Days]] &lt;= 5, "On Time", "Late")</f>
        <v>Late</v>
      </c>
      <c r="G1712" t="s">
        <v>5180</v>
      </c>
      <c r="H1712" t="s">
        <v>5181</v>
      </c>
      <c r="I1712" t="s">
        <v>38</v>
      </c>
      <c r="J1712" t="s">
        <v>68</v>
      </c>
      <c r="K1712" t="s">
        <v>57</v>
      </c>
      <c r="L1712" t="s">
        <v>69</v>
      </c>
      <c r="M1712" t="s">
        <v>127</v>
      </c>
      <c r="N1712" t="s">
        <v>49</v>
      </c>
      <c r="O1712" t="s">
        <v>83</v>
      </c>
      <c r="P1712">
        <v>3</v>
      </c>
      <c r="Q1712">
        <v>1991.15</v>
      </c>
      <c r="R1712">
        <v>5</v>
      </c>
      <c r="S1712">
        <v>5674.78</v>
      </c>
      <c r="T1712">
        <v>1703.02</v>
      </c>
      <c r="U1712">
        <v>821.17</v>
      </c>
      <c r="V1712" s="10">
        <f>(raw_data[[#This Row],[Profit]] / (raw_data[[#This Row],[Unit_Price]]* raw_data[[#This Row],[Quantity_Sold]]))</f>
        <v>0.13746997128962324</v>
      </c>
      <c r="W1712">
        <v>8</v>
      </c>
      <c r="X1712" t="s">
        <v>51</v>
      </c>
      <c r="Y1712" t="s">
        <v>34</v>
      </c>
      <c r="Z1712">
        <v>44.89</v>
      </c>
      <c r="AA1712">
        <v>1</v>
      </c>
    </row>
    <row r="1713" spans="1:27" x14ac:dyDescent="0.3">
      <c r="A1713" t="s">
        <v>5182</v>
      </c>
      <c r="B1713" s="1">
        <v>45598</v>
      </c>
      <c r="C1713" s="1" t="str">
        <f>TEXT(raw_data[[#This Row],[Order_Date]], "mmm")</f>
        <v>Nov</v>
      </c>
      <c r="D1713" s="1">
        <v>45605</v>
      </c>
      <c r="E1713" s="6">
        <f>raw_data[[#This Row],[Ship_Date]]-raw_data[[#This Row],[Order_Date]]</f>
        <v>7</v>
      </c>
      <c r="F1713" s="6" t="str">
        <f>IF(raw_data[[#This Row],[Delivery_Days]] &lt;= 5, "On Time", "Late")</f>
        <v>Late</v>
      </c>
      <c r="G1713" t="s">
        <v>5183</v>
      </c>
      <c r="H1713" t="s">
        <v>5184</v>
      </c>
      <c r="I1713" t="s">
        <v>38</v>
      </c>
      <c r="J1713" t="s">
        <v>98</v>
      </c>
      <c r="K1713" t="s">
        <v>40</v>
      </c>
      <c r="L1713" t="s">
        <v>41</v>
      </c>
      <c r="M1713" t="s">
        <v>58</v>
      </c>
      <c r="N1713" t="s">
        <v>31</v>
      </c>
      <c r="O1713" t="s">
        <v>83</v>
      </c>
      <c r="P1713">
        <v>5</v>
      </c>
      <c r="Q1713">
        <v>1883.82</v>
      </c>
      <c r="R1713">
        <v>5</v>
      </c>
      <c r="S1713">
        <v>8948.15</v>
      </c>
      <c r="T1713">
        <v>1641.58</v>
      </c>
      <c r="U1713">
        <v>1150.6400000000001</v>
      </c>
      <c r="V1713" s="10">
        <f>(raw_data[[#This Row],[Profit]] / (raw_data[[#This Row],[Unit_Price]]* raw_data[[#This Row],[Quantity_Sold]]))</f>
        <v>0.12216029132295018</v>
      </c>
      <c r="W1713">
        <v>231</v>
      </c>
      <c r="X1713" t="s">
        <v>51</v>
      </c>
      <c r="Y1713" t="s">
        <v>34</v>
      </c>
      <c r="Z1713">
        <v>26.13</v>
      </c>
      <c r="AA1713">
        <v>3</v>
      </c>
    </row>
    <row r="1714" spans="1:27" x14ac:dyDescent="0.3">
      <c r="A1714" t="s">
        <v>5185</v>
      </c>
      <c r="B1714" s="1">
        <v>45376</v>
      </c>
      <c r="C1714" s="1" t="str">
        <f>TEXT(raw_data[[#This Row],[Order_Date]], "mmm")</f>
        <v>Mar</v>
      </c>
      <c r="D1714" s="1">
        <v>45386</v>
      </c>
      <c r="E1714" s="6">
        <f>raw_data[[#This Row],[Ship_Date]]-raw_data[[#This Row],[Order_Date]]</f>
        <v>10</v>
      </c>
      <c r="F1714" s="6" t="str">
        <f>IF(raw_data[[#This Row],[Delivery_Days]] &lt;= 5, "On Time", "Late")</f>
        <v>Late</v>
      </c>
      <c r="G1714" t="s">
        <v>5186</v>
      </c>
      <c r="H1714" t="s">
        <v>5187</v>
      </c>
      <c r="I1714" t="s">
        <v>62</v>
      </c>
      <c r="J1714" t="s">
        <v>39</v>
      </c>
      <c r="K1714" t="s">
        <v>40</v>
      </c>
      <c r="L1714" t="s">
        <v>69</v>
      </c>
      <c r="M1714" t="s">
        <v>150</v>
      </c>
      <c r="N1714" t="s">
        <v>31</v>
      </c>
      <c r="O1714" t="s">
        <v>50</v>
      </c>
      <c r="P1714">
        <v>2</v>
      </c>
      <c r="Q1714">
        <v>1774.05</v>
      </c>
      <c r="R1714">
        <v>10</v>
      </c>
      <c r="S1714">
        <v>3193.29</v>
      </c>
      <c r="T1714">
        <v>1226.8</v>
      </c>
      <c r="U1714">
        <v>985.05</v>
      </c>
      <c r="V1714" s="10">
        <f>(raw_data[[#This Row],[Profit]] / (raw_data[[#This Row],[Unit_Price]]* raw_data[[#This Row],[Quantity_Sold]]))</f>
        <v>0.27762746258560922</v>
      </c>
      <c r="W1714">
        <v>130</v>
      </c>
      <c r="X1714" t="s">
        <v>33</v>
      </c>
      <c r="Y1714" t="s">
        <v>52</v>
      </c>
      <c r="Z1714">
        <v>22.12</v>
      </c>
      <c r="AA1714">
        <v>4</v>
      </c>
    </row>
    <row r="1715" spans="1:27" x14ac:dyDescent="0.3">
      <c r="A1715" t="s">
        <v>5188</v>
      </c>
      <c r="B1715" s="1">
        <v>45256</v>
      </c>
      <c r="C1715" s="1" t="str">
        <f>TEXT(raw_data[[#This Row],[Order_Date]], "mmm")</f>
        <v>Nov</v>
      </c>
      <c r="D1715" s="1">
        <v>45258</v>
      </c>
      <c r="E1715" s="6">
        <f>raw_data[[#This Row],[Ship_Date]]-raw_data[[#This Row],[Order_Date]]</f>
        <v>2</v>
      </c>
      <c r="F1715" s="6" t="str">
        <f>IF(raw_data[[#This Row],[Delivery_Days]] &lt;= 5, "On Time", "Late")</f>
        <v>On Time</v>
      </c>
      <c r="G1715" t="s">
        <v>5189</v>
      </c>
      <c r="H1715" t="s">
        <v>5190</v>
      </c>
      <c r="I1715" t="s">
        <v>62</v>
      </c>
      <c r="J1715" t="s">
        <v>56</v>
      </c>
      <c r="K1715" t="s">
        <v>57</v>
      </c>
      <c r="L1715" t="s">
        <v>69</v>
      </c>
      <c r="M1715" t="s">
        <v>30</v>
      </c>
      <c r="N1715" t="s">
        <v>31</v>
      </c>
      <c r="O1715" t="s">
        <v>50</v>
      </c>
      <c r="P1715">
        <v>6</v>
      </c>
      <c r="Q1715">
        <v>543.65</v>
      </c>
      <c r="R1715">
        <v>5</v>
      </c>
      <c r="S1715">
        <v>3098.8</v>
      </c>
      <c r="T1715">
        <v>367.68</v>
      </c>
      <c r="U1715">
        <v>1003.03</v>
      </c>
      <c r="V1715" s="10">
        <f>(raw_data[[#This Row],[Profit]] / (raw_data[[#This Row],[Unit_Price]]* raw_data[[#This Row],[Quantity_Sold]]))</f>
        <v>0.30749869707838995</v>
      </c>
      <c r="W1715">
        <v>458</v>
      </c>
      <c r="X1715" t="s">
        <v>51</v>
      </c>
      <c r="Y1715" t="s">
        <v>79</v>
      </c>
      <c r="Z1715">
        <v>46.74</v>
      </c>
      <c r="AA1715">
        <v>5</v>
      </c>
    </row>
    <row r="1716" spans="1:27" x14ac:dyDescent="0.3">
      <c r="A1716" t="s">
        <v>5191</v>
      </c>
      <c r="B1716" s="1">
        <v>45322</v>
      </c>
      <c r="C1716" s="1" t="str">
        <f>TEXT(raw_data[[#This Row],[Order_Date]], "mmm")</f>
        <v>Jan</v>
      </c>
      <c r="D1716" s="1">
        <v>45326</v>
      </c>
      <c r="E1716" s="6">
        <f>raw_data[[#This Row],[Ship_Date]]-raw_data[[#This Row],[Order_Date]]</f>
        <v>4</v>
      </c>
      <c r="F1716" s="6" t="str">
        <f>IF(raw_data[[#This Row],[Delivery_Days]] &lt;= 5, "On Time", "Late")</f>
        <v>On Time</v>
      </c>
      <c r="G1716" t="s">
        <v>5192</v>
      </c>
      <c r="H1716" t="s">
        <v>5193</v>
      </c>
      <c r="I1716" t="s">
        <v>62</v>
      </c>
      <c r="J1716" t="s">
        <v>56</v>
      </c>
      <c r="K1716" t="s">
        <v>57</v>
      </c>
      <c r="L1716" t="s">
        <v>69</v>
      </c>
      <c r="M1716" t="s">
        <v>42</v>
      </c>
      <c r="N1716" t="s">
        <v>31</v>
      </c>
      <c r="O1716" t="s">
        <v>71</v>
      </c>
      <c r="P1716">
        <v>5</v>
      </c>
      <c r="Q1716">
        <v>436.68</v>
      </c>
      <c r="R1716">
        <v>20</v>
      </c>
      <c r="S1716">
        <v>1746.72</v>
      </c>
      <c r="T1716">
        <v>359.14</v>
      </c>
      <c r="U1716">
        <v>310.16000000000003</v>
      </c>
      <c r="V1716" s="10">
        <f>(raw_data[[#This Row],[Profit]] / (raw_data[[#This Row],[Unit_Price]]* raw_data[[#This Row],[Quantity_Sold]]))</f>
        <v>0.1420536777502977</v>
      </c>
      <c r="W1716">
        <v>437</v>
      </c>
      <c r="X1716" t="s">
        <v>51</v>
      </c>
      <c r="Y1716" t="s">
        <v>79</v>
      </c>
      <c r="Z1716">
        <v>14.71</v>
      </c>
      <c r="AA1716">
        <v>4</v>
      </c>
    </row>
    <row r="1717" spans="1:27" x14ac:dyDescent="0.3">
      <c r="A1717" t="s">
        <v>5194</v>
      </c>
      <c r="B1717" s="1">
        <v>45736</v>
      </c>
      <c r="C1717" s="1" t="str">
        <f>TEXT(raw_data[[#This Row],[Order_Date]], "mmm")</f>
        <v>Mar</v>
      </c>
      <c r="D1717" s="1">
        <v>45744</v>
      </c>
      <c r="E1717" s="6">
        <f>raw_data[[#This Row],[Ship_Date]]-raw_data[[#This Row],[Order_Date]]</f>
        <v>8</v>
      </c>
      <c r="F1717" s="6" t="str">
        <f>IF(raw_data[[#This Row],[Delivery_Days]] &lt;= 5, "On Time", "Late")</f>
        <v>Late</v>
      </c>
      <c r="G1717" t="s">
        <v>5195</v>
      </c>
      <c r="H1717" t="s">
        <v>5196</v>
      </c>
      <c r="I1717" t="s">
        <v>26</v>
      </c>
      <c r="J1717" t="s">
        <v>63</v>
      </c>
      <c r="K1717" t="s">
        <v>28</v>
      </c>
      <c r="L1717" t="s">
        <v>69</v>
      </c>
      <c r="M1717" t="s">
        <v>137</v>
      </c>
      <c r="N1717" t="s">
        <v>31</v>
      </c>
      <c r="O1717" t="s">
        <v>71</v>
      </c>
      <c r="P1717">
        <v>8</v>
      </c>
      <c r="Q1717">
        <v>350.8</v>
      </c>
      <c r="R1717">
        <v>15</v>
      </c>
      <c r="S1717">
        <v>2385.44</v>
      </c>
      <c r="T1717">
        <v>248.88</v>
      </c>
      <c r="U1717">
        <v>693.06</v>
      </c>
      <c r="V1717" s="10">
        <f>(raw_data[[#This Row],[Profit]] / (raw_data[[#This Row],[Unit_Price]]* raw_data[[#This Row],[Quantity_Sold]]))</f>
        <v>0.24695695553021663</v>
      </c>
      <c r="W1717">
        <v>81</v>
      </c>
      <c r="X1717" t="s">
        <v>51</v>
      </c>
      <c r="Y1717" t="s">
        <v>52</v>
      </c>
      <c r="Z1717">
        <v>30.24</v>
      </c>
      <c r="AA1717">
        <v>3</v>
      </c>
    </row>
    <row r="1718" spans="1:27" x14ac:dyDescent="0.3">
      <c r="A1718" t="s">
        <v>5197</v>
      </c>
      <c r="B1718" s="1">
        <v>45487</v>
      </c>
      <c r="C1718" s="1" t="str">
        <f>TEXT(raw_data[[#This Row],[Order_Date]], "mmm")</f>
        <v>Jul</v>
      </c>
      <c r="D1718" s="1">
        <v>45488</v>
      </c>
      <c r="E1718" s="6">
        <f>raw_data[[#This Row],[Ship_Date]]-raw_data[[#This Row],[Order_Date]]</f>
        <v>1</v>
      </c>
      <c r="F1718" s="6" t="str">
        <f>IF(raw_data[[#This Row],[Delivery_Days]] &lt;= 5, "On Time", "Late")</f>
        <v>On Time</v>
      </c>
      <c r="G1718" t="s">
        <v>5198</v>
      </c>
      <c r="H1718" t="s">
        <v>5199</v>
      </c>
      <c r="I1718" t="s">
        <v>62</v>
      </c>
      <c r="J1718" t="s">
        <v>63</v>
      </c>
      <c r="K1718" t="s">
        <v>28</v>
      </c>
      <c r="L1718" t="s">
        <v>41</v>
      </c>
      <c r="M1718" t="s">
        <v>48</v>
      </c>
      <c r="N1718" t="s">
        <v>31</v>
      </c>
      <c r="O1718" t="s">
        <v>32</v>
      </c>
      <c r="P1718">
        <v>6</v>
      </c>
      <c r="Q1718">
        <v>1993.79</v>
      </c>
      <c r="R1718">
        <v>20</v>
      </c>
      <c r="S1718">
        <v>9570.19</v>
      </c>
      <c r="T1718">
        <v>1215.22</v>
      </c>
      <c r="U1718">
        <v>3737.14</v>
      </c>
      <c r="V1718" s="10">
        <f>(raw_data[[#This Row],[Profit]] / (raw_data[[#This Row],[Unit_Price]]* raw_data[[#This Row],[Quantity_Sold]]))</f>
        <v>0.31239833014844426</v>
      </c>
      <c r="W1718">
        <v>184</v>
      </c>
      <c r="X1718" t="s">
        <v>33</v>
      </c>
      <c r="Y1718" t="s">
        <v>52</v>
      </c>
      <c r="Z1718">
        <v>12.87</v>
      </c>
      <c r="AA1718">
        <v>3</v>
      </c>
    </row>
    <row r="1719" spans="1:27" x14ac:dyDescent="0.3">
      <c r="A1719" t="s">
        <v>5200</v>
      </c>
      <c r="B1719" s="1">
        <v>45926</v>
      </c>
      <c r="C1719" s="1" t="str">
        <f>TEXT(raw_data[[#This Row],[Order_Date]], "mmm")</f>
        <v>Sep</v>
      </c>
      <c r="D1719" s="1">
        <v>45931</v>
      </c>
      <c r="E1719" s="6">
        <f>raw_data[[#This Row],[Ship_Date]]-raw_data[[#This Row],[Order_Date]]</f>
        <v>5</v>
      </c>
      <c r="F1719" s="6" t="str">
        <f>IF(raw_data[[#This Row],[Delivery_Days]] &lt;= 5, "On Time", "Late")</f>
        <v>On Time</v>
      </c>
      <c r="G1719" t="s">
        <v>5201</v>
      </c>
      <c r="H1719" t="s">
        <v>5202</v>
      </c>
      <c r="I1719" t="s">
        <v>38</v>
      </c>
      <c r="J1719" t="s">
        <v>68</v>
      </c>
      <c r="K1719" t="s">
        <v>57</v>
      </c>
      <c r="L1719" t="s">
        <v>75</v>
      </c>
      <c r="M1719" t="s">
        <v>127</v>
      </c>
      <c r="N1719" t="s">
        <v>49</v>
      </c>
      <c r="O1719" t="s">
        <v>83</v>
      </c>
      <c r="P1719">
        <v>1</v>
      </c>
      <c r="Q1719">
        <v>1478.99</v>
      </c>
      <c r="R1719">
        <v>0</v>
      </c>
      <c r="S1719">
        <v>1478.99</v>
      </c>
      <c r="T1719">
        <v>1090.56</v>
      </c>
      <c r="U1719">
        <v>388.43</v>
      </c>
      <c r="V1719" s="10">
        <f>(raw_data[[#This Row],[Profit]] / (raw_data[[#This Row],[Unit_Price]]* raw_data[[#This Row],[Quantity_Sold]]))</f>
        <v>0.26263193125038031</v>
      </c>
      <c r="W1719">
        <v>23</v>
      </c>
      <c r="X1719" t="s">
        <v>51</v>
      </c>
      <c r="Y1719" t="s">
        <v>79</v>
      </c>
      <c r="Z1719">
        <v>15.23</v>
      </c>
      <c r="AA1719">
        <v>4</v>
      </c>
    </row>
    <row r="1720" spans="1:27" x14ac:dyDescent="0.3">
      <c r="A1720" t="s">
        <v>5203</v>
      </c>
      <c r="B1720" s="1">
        <v>45415</v>
      </c>
      <c r="C1720" s="1" t="str">
        <f>TEXT(raw_data[[#This Row],[Order_Date]], "mmm")</f>
        <v>May</v>
      </c>
      <c r="D1720" s="1">
        <v>45416</v>
      </c>
      <c r="E1720" s="6">
        <f>raw_data[[#This Row],[Ship_Date]]-raw_data[[#This Row],[Order_Date]]</f>
        <v>1</v>
      </c>
      <c r="F1720" s="6" t="str">
        <f>IF(raw_data[[#This Row],[Delivery_Days]] &lt;= 5, "On Time", "Late")</f>
        <v>On Time</v>
      </c>
      <c r="G1720" t="s">
        <v>5204</v>
      </c>
      <c r="H1720" t="s">
        <v>5205</v>
      </c>
      <c r="I1720" t="s">
        <v>26</v>
      </c>
      <c r="J1720" t="s">
        <v>90</v>
      </c>
      <c r="K1720" t="s">
        <v>40</v>
      </c>
      <c r="L1720" t="s">
        <v>69</v>
      </c>
      <c r="M1720" t="s">
        <v>30</v>
      </c>
      <c r="N1720" t="s">
        <v>31</v>
      </c>
      <c r="O1720" t="s">
        <v>71</v>
      </c>
      <c r="P1720">
        <v>6</v>
      </c>
      <c r="Q1720">
        <v>1288.1300000000001</v>
      </c>
      <c r="R1720">
        <v>0</v>
      </c>
      <c r="S1720">
        <v>7728.78</v>
      </c>
      <c r="T1720">
        <v>866.28</v>
      </c>
      <c r="U1720">
        <v>2531.1</v>
      </c>
      <c r="V1720" s="10">
        <f>(raw_data[[#This Row],[Profit]] / (raw_data[[#This Row],[Unit_Price]]* raw_data[[#This Row],[Quantity_Sold]]))</f>
        <v>0.32749023778655878</v>
      </c>
      <c r="W1720">
        <v>171</v>
      </c>
      <c r="X1720" t="s">
        <v>51</v>
      </c>
      <c r="Y1720" t="s">
        <v>34</v>
      </c>
      <c r="Z1720">
        <v>20.95</v>
      </c>
      <c r="AA1720">
        <v>2</v>
      </c>
    </row>
    <row r="1721" spans="1:27" x14ac:dyDescent="0.3">
      <c r="A1721" t="s">
        <v>5206</v>
      </c>
      <c r="B1721" s="1">
        <v>45721</v>
      </c>
      <c r="C1721" s="1" t="str">
        <f>TEXT(raw_data[[#This Row],[Order_Date]], "mmm")</f>
        <v>Mar</v>
      </c>
      <c r="D1721" s="1">
        <v>45725</v>
      </c>
      <c r="E1721" s="6">
        <f>raw_data[[#This Row],[Ship_Date]]-raw_data[[#This Row],[Order_Date]]</f>
        <v>4</v>
      </c>
      <c r="F1721" s="6" t="str">
        <f>IF(raw_data[[#This Row],[Delivery_Days]] &lt;= 5, "On Time", "Late")</f>
        <v>On Time</v>
      </c>
      <c r="G1721" t="s">
        <v>5207</v>
      </c>
      <c r="H1721" t="s">
        <v>5208</v>
      </c>
      <c r="I1721" t="s">
        <v>62</v>
      </c>
      <c r="J1721" t="s">
        <v>39</v>
      </c>
      <c r="K1721" t="s">
        <v>40</v>
      </c>
      <c r="L1721" t="s">
        <v>69</v>
      </c>
      <c r="M1721" t="s">
        <v>117</v>
      </c>
      <c r="N1721" t="s">
        <v>49</v>
      </c>
      <c r="O1721" t="s">
        <v>32</v>
      </c>
      <c r="P1721">
        <v>3</v>
      </c>
      <c r="Q1721">
        <v>95.16</v>
      </c>
      <c r="R1721">
        <v>20</v>
      </c>
      <c r="S1721">
        <v>228.38</v>
      </c>
      <c r="T1721">
        <v>59.79</v>
      </c>
      <c r="U1721">
        <v>84.89</v>
      </c>
      <c r="V1721" s="10">
        <f>(raw_data[[#This Row],[Profit]] / (raw_data[[#This Row],[Unit_Price]]* raw_data[[#This Row],[Quantity_Sold]]))</f>
        <v>0.29735883424408011</v>
      </c>
      <c r="W1721">
        <v>71</v>
      </c>
      <c r="X1721" t="s">
        <v>51</v>
      </c>
      <c r="Y1721" t="s">
        <v>52</v>
      </c>
      <c r="Z1721">
        <v>16.920000000000002</v>
      </c>
      <c r="AA1721">
        <v>2</v>
      </c>
    </row>
    <row r="1722" spans="1:27" x14ac:dyDescent="0.3">
      <c r="A1722" t="s">
        <v>5209</v>
      </c>
      <c r="B1722" s="1">
        <v>45375</v>
      </c>
      <c r="C1722" s="1" t="str">
        <f>TEXT(raw_data[[#This Row],[Order_Date]], "mmm")</f>
        <v>Mar</v>
      </c>
      <c r="D1722" s="1">
        <v>45377</v>
      </c>
      <c r="E1722" s="6">
        <f>raw_data[[#This Row],[Ship_Date]]-raw_data[[#This Row],[Order_Date]]</f>
        <v>2</v>
      </c>
      <c r="F1722" s="6" t="str">
        <f>IF(raw_data[[#This Row],[Delivery_Days]] &lt;= 5, "On Time", "Late")</f>
        <v>On Time</v>
      </c>
      <c r="G1722" t="s">
        <v>5210</v>
      </c>
      <c r="H1722" t="s">
        <v>5211</v>
      </c>
      <c r="I1722" t="s">
        <v>26</v>
      </c>
      <c r="J1722" t="s">
        <v>56</v>
      </c>
      <c r="K1722" t="s">
        <v>57</v>
      </c>
      <c r="L1722" t="s">
        <v>75</v>
      </c>
      <c r="M1722" t="s">
        <v>64</v>
      </c>
      <c r="N1722" t="s">
        <v>49</v>
      </c>
      <c r="O1722" t="s">
        <v>71</v>
      </c>
      <c r="P1722">
        <v>6</v>
      </c>
      <c r="Q1722">
        <v>1724.02</v>
      </c>
      <c r="R1722">
        <v>5</v>
      </c>
      <c r="S1722">
        <v>9826.91</v>
      </c>
      <c r="T1722">
        <v>1075.0999999999999</v>
      </c>
      <c r="U1722">
        <v>3698.84</v>
      </c>
      <c r="V1722" s="10">
        <f>(raw_data[[#This Row],[Profit]] / (raw_data[[#This Row],[Unit_Price]]* raw_data[[#This Row],[Quantity_Sold]]))</f>
        <v>0.35757899173636815</v>
      </c>
      <c r="W1722">
        <v>336</v>
      </c>
      <c r="X1722" t="s">
        <v>51</v>
      </c>
      <c r="Y1722" t="s">
        <v>52</v>
      </c>
      <c r="Z1722">
        <v>6.31</v>
      </c>
      <c r="AA1722">
        <v>2</v>
      </c>
    </row>
    <row r="1723" spans="1:27" x14ac:dyDescent="0.3">
      <c r="A1723" t="s">
        <v>5212</v>
      </c>
      <c r="B1723" s="1">
        <v>45496</v>
      </c>
      <c r="C1723" s="1" t="str">
        <f>TEXT(raw_data[[#This Row],[Order_Date]], "mmm")</f>
        <v>Jul</v>
      </c>
      <c r="D1723" s="1">
        <v>45503</v>
      </c>
      <c r="E1723" s="6">
        <f>raw_data[[#This Row],[Ship_Date]]-raw_data[[#This Row],[Order_Date]]</f>
        <v>7</v>
      </c>
      <c r="F1723" s="6" t="str">
        <f>IF(raw_data[[#This Row],[Delivery_Days]] &lt;= 5, "On Time", "Late")</f>
        <v>Late</v>
      </c>
      <c r="G1723" t="s">
        <v>5213</v>
      </c>
      <c r="H1723" t="s">
        <v>5214</v>
      </c>
      <c r="I1723" t="s">
        <v>38</v>
      </c>
      <c r="J1723" t="s">
        <v>68</v>
      </c>
      <c r="K1723" t="s">
        <v>57</v>
      </c>
      <c r="L1723" t="s">
        <v>69</v>
      </c>
      <c r="M1723" t="s">
        <v>127</v>
      </c>
      <c r="N1723" t="s">
        <v>31</v>
      </c>
      <c r="O1723" t="s">
        <v>32</v>
      </c>
      <c r="P1723">
        <v>5</v>
      </c>
      <c r="Q1723">
        <v>1775.59</v>
      </c>
      <c r="R1723">
        <v>5</v>
      </c>
      <c r="S1723">
        <v>8434.0499999999993</v>
      </c>
      <c r="T1723">
        <v>1359.05</v>
      </c>
      <c r="U1723">
        <v>1978.56</v>
      </c>
      <c r="V1723" s="10">
        <f>(raw_data[[#This Row],[Profit]] / (raw_data[[#This Row],[Unit_Price]]* raw_data[[#This Row],[Quantity_Sold]]))</f>
        <v>0.22286225986855077</v>
      </c>
      <c r="W1723">
        <v>354</v>
      </c>
      <c r="X1723" t="s">
        <v>33</v>
      </c>
      <c r="Y1723" t="s">
        <v>52</v>
      </c>
      <c r="Z1723">
        <v>21.36</v>
      </c>
      <c r="AA1723">
        <v>2</v>
      </c>
    </row>
    <row r="1724" spans="1:27" x14ac:dyDescent="0.3">
      <c r="A1724" t="s">
        <v>5215</v>
      </c>
      <c r="B1724" s="1">
        <v>45225</v>
      </c>
      <c r="C1724" s="1" t="str">
        <f>TEXT(raw_data[[#This Row],[Order_Date]], "mmm")</f>
        <v>Oct</v>
      </c>
      <c r="D1724" s="1">
        <v>45232</v>
      </c>
      <c r="E1724" s="6">
        <f>raw_data[[#This Row],[Ship_Date]]-raw_data[[#This Row],[Order_Date]]</f>
        <v>7</v>
      </c>
      <c r="F1724" s="6" t="str">
        <f>IF(raw_data[[#This Row],[Delivery_Days]] &lt;= 5, "On Time", "Late")</f>
        <v>Late</v>
      </c>
      <c r="G1724" t="s">
        <v>5216</v>
      </c>
      <c r="H1724" t="s">
        <v>5217</v>
      </c>
      <c r="I1724" t="s">
        <v>26</v>
      </c>
      <c r="J1724" t="s">
        <v>56</v>
      </c>
      <c r="K1724" t="s">
        <v>57</v>
      </c>
      <c r="L1724" t="s">
        <v>69</v>
      </c>
      <c r="M1724" t="s">
        <v>117</v>
      </c>
      <c r="N1724" t="s">
        <v>49</v>
      </c>
      <c r="O1724" t="s">
        <v>83</v>
      </c>
      <c r="P1724">
        <v>2</v>
      </c>
      <c r="Q1724">
        <v>620.48</v>
      </c>
      <c r="R1724">
        <v>10</v>
      </c>
      <c r="S1724">
        <v>1116.8599999999999</v>
      </c>
      <c r="T1724">
        <v>489.92</v>
      </c>
      <c r="U1724">
        <v>235.01</v>
      </c>
      <c r="V1724" s="10">
        <f>(raw_data[[#This Row],[Profit]] / (raw_data[[#This Row],[Unit_Price]]* raw_data[[#This Row],[Quantity_Sold]]))</f>
        <v>0.18937757864878801</v>
      </c>
      <c r="W1724">
        <v>118</v>
      </c>
      <c r="X1724" t="s">
        <v>51</v>
      </c>
      <c r="Y1724" t="s">
        <v>34</v>
      </c>
      <c r="Z1724">
        <v>8.5299999999999994</v>
      </c>
      <c r="AA1724">
        <v>3</v>
      </c>
    </row>
    <row r="1725" spans="1:27" x14ac:dyDescent="0.3">
      <c r="A1725" t="s">
        <v>5218</v>
      </c>
      <c r="B1725" s="1">
        <v>45519</v>
      </c>
      <c r="C1725" s="1" t="str">
        <f>TEXT(raw_data[[#This Row],[Order_Date]], "mmm")</f>
        <v>Aug</v>
      </c>
      <c r="D1725" s="1">
        <v>45526</v>
      </c>
      <c r="E1725" s="6">
        <f>raw_data[[#This Row],[Ship_Date]]-raw_data[[#This Row],[Order_Date]]</f>
        <v>7</v>
      </c>
      <c r="F1725" s="6" t="str">
        <f>IF(raw_data[[#This Row],[Delivery_Days]] &lt;= 5, "On Time", "Late")</f>
        <v>Late</v>
      </c>
      <c r="G1725" t="s">
        <v>5219</v>
      </c>
      <c r="H1725" t="s">
        <v>5220</v>
      </c>
      <c r="I1725" t="s">
        <v>38</v>
      </c>
      <c r="J1725" t="s">
        <v>94</v>
      </c>
      <c r="K1725" t="s">
        <v>28</v>
      </c>
      <c r="L1725" t="s">
        <v>69</v>
      </c>
      <c r="M1725" t="s">
        <v>117</v>
      </c>
      <c r="N1725" t="s">
        <v>31</v>
      </c>
      <c r="O1725" t="s">
        <v>71</v>
      </c>
      <c r="P1725">
        <v>4</v>
      </c>
      <c r="Q1725">
        <v>1523.81</v>
      </c>
      <c r="R1725">
        <v>15</v>
      </c>
      <c r="S1725">
        <v>5180.95</v>
      </c>
      <c r="T1725">
        <v>1233.6199999999999</v>
      </c>
      <c r="U1725">
        <v>986.65</v>
      </c>
      <c r="V1725" s="10">
        <f>(raw_data[[#This Row],[Profit]] / (raw_data[[#This Row],[Unit_Price]]* raw_data[[#This Row],[Quantity_Sold]]))</f>
        <v>0.16187221503993279</v>
      </c>
      <c r="W1725">
        <v>278</v>
      </c>
      <c r="X1725" t="s">
        <v>33</v>
      </c>
      <c r="Y1725" t="s">
        <v>79</v>
      </c>
      <c r="Z1725">
        <v>25.5</v>
      </c>
      <c r="AA1725">
        <v>2</v>
      </c>
    </row>
    <row r="1726" spans="1:27" x14ac:dyDescent="0.3">
      <c r="A1726" t="s">
        <v>5221</v>
      </c>
      <c r="B1726" s="1">
        <v>45409</v>
      </c>
      <c r="C1726" s="1" t="str">
        <f>TEXT(raw_data[[#This Row],[Order_Date]], "mmm")</f>
        <v>Apr</v>
      </c>
      <c r="D1726" s="1">
        <v>45417</v>
      </c>
      <c r="E1726" s="6">
        <f>raw_data[[#This Row],[Ship_Date]]-raw_data[[#This Row],[Order_Date]]</f>
        <v>8</v>
      </c>
      <c r="F1726" s="6" t="str">
        <f>IF(raw_data[[#This Row],[Delivery_Days]] &lt;= 5, "On Time", "Late")</f>
        <v>Late</v>
      </c>
      <c r="G1726" t="s">
        <v>5222</v>
      </c>
      <c r="H1726" t="s">
        <v>5223</v>
      </c>
      <c r="I1726" t="s">
        <v>62</v>
      </c>
      <c r="J1726" t="s">
        <v>98</v>
      </c>
      <c r="K1726" t="s">
        <v>40</v>
      </c>
      <c r="L1726" t="s">
        <v>69</v>
      </c>
      <c r="M1726" t="s">
        <v>48</v>
      </c>
      <c r="N1726" t="s">
        <v>31</v>
      </c>
      <c r="O1726" t="s">
        <v>71</v>
      </c>
      <c r="P1726">
        <v>3</v>
      </c>
      <c r="Q1726">
        <v>236.16</v>
      </c>
      <c r="R1726">
        <v>0</v>
      </c>
      <c r="S1726">
        <v>708.48</v>
      </c>
      <c r="T1726">
        <v>189.01</v>
      </c>
      <c r="U1726">
        <v>141.44999999999999</v>
      </c>
      <c r="V1726" s="10">
        <f>(raw_data[[#This Row],[Profit]] / (raw_data[[#This Row],[Unit_Price]]* raw_data[[#This Row],[Quantity_Sold]]))</f>
        <v>0.19965277777777776</v>
      </c>
      <c r="W1726">
        <v>389</v>
      </c>
      <c r="X1726" t="s">
        <v>51</v>
      </c>
      <c r="Y1726" t="s">
        <v>79</v>
      </c>
      <c r="Z1726">
        <v>44.73</v>
      </c>
      <c r="AA1726">
        <v>2</v>
      </c>
    </row>
    <row r="1727" spans="1:27" x14ac:dyDescent="0.3">
      <c r="A1727" t="s">
        <v>5224</v>
      </c>
      <c r="B1727" s="1">
        <v>45216</v>
      </c>
      <c r="C1727" s="1" t="str">
        <f>TEXT(raw_data[[#This Row],[Order_Date]], "mmm")</f>
        <v>Oct</v>
      </c>
      <c r="D1727" s="1">
        <v>45224</v>
      </c>
      <c r="E1727" s="6">
        <f>raw_data[[#This Row],[Ship_Date]]-raw_data[[#This Row],[Order_Date]]</f>
        <v>8</v>
      </c>
      <c r="F1727" s="6" t="str">
        <f>IF(raw_data[[#This Row],[Delivery_Days]] &lt;= 5, "On Time", "Late")</f>
        <v>Late</v>
      </c>
      <c r="G1727" t="s">
        <v>5225</v>
      </c>
      <c r="H1727" t="s">
        <v>5005</v>
      </c>
      <c r="I1727" t="s">
        <v>47</v>
      </c>
      <c r="J1727" t="s">
        <v>68</v>
      </c>
      <c r="K1727" t="s">
        <v>57</v>
      </c>
      <c r="L1727" t="s">
        <v>29</v>
      </c>
      <c r="M1727" t="s">
        <v>42</v>
      </c>
      <c r="N1727" t="s">
        <v>49</v>
      </c>
      <c r="O1727" t="s">
        <v>32</v>
      </c>
      <c r="P1727">
        <v>2</v>
      </c>
      <c r="Q1727">
        <v>552.20000000000005</v>
      </c>
      <c r="R1727">
        <v>20</v>
      </c>
      <c r="S1727">
        <v>883.52</v>
      </c>
      <c r="T1727">
        <v>492.96</v>
      </c>
      <c r="U1727">
        <v>94.78</v>
      </c>
      <c r="V1727" s="10">
        <f>(raw_data[[#This Row],[Profit]] / (raw_data[[#This Row],[Unit_Price]]* raw_data[[#This Row],[Quantity_Sold]]))</f>
        <v>8.5820354943860908E-2</v>
      </c>
      <c r="W1727">
        <v>301</v>
      </c>
      <c r="X1727" t="s">
        <v>33</v>
      </c>
      <c r="Y1727" t="s">
        <v>79</v>
      </c>
      <c r="Z1727">
        <v>30.7</v>
      </c>
      <c r="AA1727">
        <v>1</v>
      </c>
    </row>
    <row r="1728" spans="1:27" x14ac:dyDescent="0.3">
      <c r="A1728" t="s">
        <v>5226</v>
      </c>
      <c r="B1728" s="1">
        <v>45544</v>
      </c>
      <c r="C1728" s="1" t="str">
        <f>TEXT(raw_data[[#This Row],[Order_Date]], "mmm")</f>
        <v>Sep</v>
      </c>
      <c r="D1728" s="1">
        <v>45546</v>
      </c>
      <c r="E1728" s="6">
        <f>raw_data[[#This Row],[Ship_Date]]-raw_data[[#This Row],[Order_Date]]</f>
        <v>2</v>
      </c>
      <c r="F1728" s="6" t="str">
        <f>IF(raw_data[[#This Row],[Delivery_Days]] &lt;= 5, "On Time", "Late")</f>
        <v>On Time</v>
      </c>
      <c r="G1728" t="s">
        <v>5227</v>
      </c>
      <c r="H1728" t="s">
        <v>5228</v>
      </c>
      <c r="I1728" t="s">
        <v>47</v>
      </c>
      <c r="J1728" t="s">
        <v>68</v>
      </c>
      <c r="K1728" t="s">
        <v>57</v>
      </c>
      <c r="L1728" t="s">
        <v>41</v>
      </c>
      <c r="M1728" t="s">
        <v>58</v>
      </c>
      <c r="N1728" t="s">
        <v>31</v>
      </c>
      <c r="O1728" t="s">
        <v>32</v>
      </c>
      <c r="P1728">
        <v>4</v>
      </c>
      <c r="Q1728">
        <v>1590.69</v>
      </c>
      <c r="R1728">
        <v>20</v>
      </c>
      <c r="S1728">
        <v>5090.21</v>
      </c>
      <c r="T1728">
        <v>1239.6500000000001</v>
      </c>
      <c r="U1728">
        <v>1123.33</v>
      </c>
      <c r="V1728" s="10">
        <f>(raw_data[[#This Row],[Profit]] / (raw_data[[#This Row],[Unit_Price]]* raw_data[[#This Row],[Quantity_Sold]]))</f>
        <v>0.17654759884075463</v>
      </c>
      <c r="W1728">
        <v>159</v>
      </c>
      <c r="X1728" t="s">
        <v>51</v>
      </c>
      <c r="Y1728" t="s">
        <v>34</v>
      </c>
      <c r="Z1728">
        <v>37.049999999999997</v>
      </c>
      <c r="AA1728">
        <v>5</v>
      </c>
    </row>
    <row r="1729" spans="1:27" x14ac:dyDescent="0.3">
      <c r="A1729" t="s">
        <v>5229</v>
      </c>
      <c r="B1729" s="1">
        <v>45326</v>
      </c>
      <c r="C1729" s="1" t="str">
        <f>TEXT(raw_data[[#This Row],[Order_Date]], "mmm")</f>
        <v>Feb</v>
      </c>
      <c r="D1729" s="1">
        <v>45330</v>
      </c>
      <c r="E1729" s="6">
        <f>raw_data[[#This Row],[Ship_Date]]-raw_data[[#This Row],[Order_Date]]</f>
        <v>4</v>
      </c>
      <c r="F1729" s="6" t="str">
        <f>IF(raw_data[[#This Row],[Delivery_Days]] &lt;= 5, "On Time", "Late")</f>
        <v>On Time</v>
      </c>
      <c r="G1729" t="s">
        <v>5230</v>
      </c>
      <c r="H1729" t="s">
        <v>5231</v>
      </c>
      <c r="I1729" t="s">
        <v>62</v>
      </c>
      <c r="J1729" t="s">
        <v>90</v>
      </c>
      <c r="K1729" t="s">
        <v>40</v>
      </c>
      <c r="L1729" t="s">
        <v>41</v>
      </c>
      <c r="M1729" t="s">
        <v>48</v>
      </c>
      <c r="N1729" t="s">
        <v>49</v>
      </c>
      <c r="O1729" t="s">
        <v>83</v>
      </c>
      <c r="P1729">
        <v>2</v>
      </c>
      <c r="Q1729">
        <v>909.39</v>
      </c>
      <c r="R1729">
        <v>5</v>
      </c>
      <c r="S1729">
        <v>1727.84</v>
      </c>
      <c r="T1729">
        <v>805.43</v>
      </c>
      <c r="U1729">
        <v>197.52</v>
      </c>
      <c r="V1729" s="10">
        <f>(raw_data[[#This Row],[Profit]] / (raw_data[[#This Row],[Unit_Price]]* raw_data[[#This Row],[Quantity_Sold]]))</f>
        <v>0.10860027051100189</v>
      </c>
      <c r="W1729">
        <v>470</v>
      </c>
      <c r="X1729" t="s">
        <v>33</v>
      </c>
      <c r="Y1729" t="s">
        <v>79</v>
      </c>
      <c r="Z1729">
        <v>27.59</v>
      </c>
      <c r="AA1729">
        <v>1</v>
      </c>
    </row>
    <row r="1730" spans="1:27" x14ac:dyDescent="0.3">
      <c r="A1730" t="s">
        <v>5232</v>
      </c>
      <c r="B1730" s="1">
        <v>45745</v>
      </c>
      <c r="C1730" s="1" t="str">
        <f>TEXT(raw_data[[#This Row],[Order_Date]], "mmm")</f>
        <v>Mar</v>
      </c>
      <c r="D1730" s="1">
        <v>45751</v>
      </c>
      <c r="E1730" s="6">
        <f>raw_data[[#This Row],[Ship_Date]]-raw_data[[#This Row],[Order_Date]]</f>
        <v>6</v>
      </c>
      <c r="F1730" s="6" t="str">
        <f>IF(raw_data[[#This Row],[Delivery_Days]] &lt;= 5, "On Time", "Late")</f>
        <v>Late</v>
      </c>
      <c r="G1730" t="s">
        <v>5233</v>
      </c>
      <c r="H1730" t="s">
        <v>5234</v>
      </c>
      <c r="I1730" t="s">
        <v>26</v>
      </c>
      <c r="J1730" t="s">
        <v>63</v>
      </c>
      <c r="K1730" t="s">
        <v>28</v>
      </c>
      <c r="L1730" t="s">
        <v>41</v>
      </c>
      <c r="M1730" t="s">
        <v>58</v>
      </c>
      <c r="N1730" t="s">
        <v>49</v>
      </c>
      <c r="O1730" t="s">
        <v>83</v>
      </c>
      <c r="P1730">
        <v>10</v>
      </c>
      <c r="Q1730">
        <v>333.24</v>
      </c>
      <c r="R1730">
        <v>5</v>
      </c>
      <c r="S1730">
        <v>3165.78</v>
      </c>
      <c r="T1730">
        <v>240.01</v>
      </c>
      <c r="U1730">
        <v>885.69</v>
      </c>
      <c r="V1730" s="10">
        <f>(raw_data[[#This Row],[Profit]] / (raw_data[[#This Row],[Unit_Price]]* raw_data[[#This Row],[Quantity_Sold]]))</f>
        <v>0.26578141879726325</v>
      </c>
      <c r="W1730">
        <v>89</v>
      </c>
      <c r="X1730" t="s">
        <v>33</v>
      </c>
      <c r="Y1730" t="s">
        <v>34</v>
      </c>
      <c r="Z1730">
        <v>16.079999999999998</v>
      </c>
      <c r="AA1730">
        <v>2</v>
      </c>
    </row>
    <row r="1731" spans="1:27" x14ac:dyDescent="0.3">
      <c r="A1731" t="s">
        <v>5235</v>
      </c>
      <c r="B1731" s="1">
        <v>45904</v>
      </c>
      <c r="C1731" s="1" t="str">
        <f>TEXT(raw_data[[#This Row],[Order_Date]], "mmm")</f>
        <v>Sep</v>
      </c>
      <c r="D1731" s="1">
        <v>45906</v>
      </c>
      <c r="E1731" s="6">
        <f>raw_data[[#This Row],[Ship_Date]]-raw_data[[#This Row],[Order_Date]]</f>
        <v>2</v>
      </c>
      <c r="F1731" s="6" t="str">
        <f>IF(raw_data[[#This Row],[Delivery_Days]] &lt;= 5, "On Time", "Late")</f>
        <v>On Time</v>
      </c>
      <c r="G1731" t="s">
        <v>5236</v>
      </c>
      <c r="H1731" t="s">
        <v>5237</v>
      </c>
      <c r="I1731" t="s">
        <v>26</v>
      </c>
      <c r="J1731" t="s">
        <v>98</v>
      </c>
      <c r="K1731" t="s">
        <v>40</v>
      </c>
      <c r="L1731" t="s">
        <v>69</v>
      </c>
      <c r="M1731" t="s">
        <v>117</v>
      </c>
      <c r="N1731" t="s">
        <v>31</v>
      </c>
      <c r="O1731" t="s">
        <v>43</v>
      </c>
      <c r="P1731">
        <v>8</v>
      </c>
      <c r="Q1731">
        <v>911.05</v>
      </c>
      <c r="R1731">
        <v>5</v>
      </c>
      <c r="S1731">
        <v>6923.98</v>
      </c>
      <c r="T1731">
        <v>712.36</v>
      </c>
      <c r="U1731">
        <v>1510.04</v>
      </c>
      <c r="V1731" s="10">
        <f>(raw_data[[#This Row],[Profit]] / (raw_data[[#This Row],[Unit_Price]]* raw_data[[#This Row],[Quantity_Sold]]))</f>
        <v>0.20718401844026124</v>
      </c>
      <c r="W1731">
        <v>302</v>
      </c>
      <c r="X1731" t="s">
        <v>33</v>
      </c>
      <c r="Y1731" t="s">
        <v>52</v>
      </c>
      <c r="Z1731">
        <v>17.84</v>
      </c>
      <c r="AA1731">
        <v>3</v>
      </c>
    </row>
    <row r="1732" spans="1:27" x14ac:dyDescent="0.3">
      <c r="A1732" t="s">
        <v>5238</v>
      </c>
      <c r="B1732" s="1">
        <v>45266</v>
      </c>
      <c r="C1732" s="1" t="str">
        <f>TEXT(raw_data[[#This Row],[Order_Date]], "mmm")</f>
        <v>Dec</v>
      </c>
      <c r="D1732" s="1">
        <v>45276</v>
      </c>
      <c r="E1732" s="6">
        <f>raw_data[[#This Row],[Ship_Date]]-raw_data[[#This Row],[Order_Date]]</f>
        <v>10</v>
      </c>
      <c r="F1732" s="6" t="str">
        <f>IF(raw_data[[#This Row],[Delivery_Days]] &lt;= 5, "On Time", "Late")</f>
        <v>Late</v>
      </c>
      <c r="G1732" t="s">
        <v>5239</v>
      </c>
      <c r="H1732" t="s">
        <v>5240</v>
      </c>
      <c r="I1732" t="s">
        <v>62</v>
      </c>
      <c r="J1732" t="s">
        <v>56</v>
      </c>
      <c r="K1732" t="s">
        <v>57</v>
      </c>
      <c r="L1732" t="s">
        <v>29</v>
      </c>
      <c r="M1732" t="s">
        <v>42</v>
      </c>
      <c r="N1732" t="s">
        <v>49</v>
      </c>
      <c r="O1732" t="s">
        <v>32</v>
      </c>
      <c r="P1732">
        <v>4</v>
      </c>
      <c r="Q1732">
        <v>1709.14</v>
      </c>
      <c r="R1732">
        <v>10</v>
      </c>
      <c r="S1732">
        <v>6152.9</v>
      </c>
      <c r="T1732">
        <v>1153.02</v>
      </c>
      <c r="U1732">
        <v>2002.03</v>
      </c>
      <c r="V1732" s="10">
        <f>(raw_data[[#This Row],[Profit]] / (raw_data[[#This Row],[Unit_Price]]* raw_data[[#This Row],[Quantity_Sold]]))</f>
        <v>0.29284172156757199</v>
      </c>
      <c r="W1732">
        <v>453</v>
      </c>
      <c r="X1732" t="s">
        <v>33</v>
      </c>
      <c r="Y1732" t="s">
        <v>52</v>
      </c>
      <c r="Z1732">
        <v>34.39</v>
      </c>
      <c r="AA1732">
        <v>2</v>
      </c>
    </row>
    <row r="1733" spans="1:27" x14ac:dyDescent="0.3">
      <c r="A1733" t="s">
        <v>5241</v>
      </c>
      <c r="B1733" s="1">
        <v>45913</v>
      </c>
      <c r="C1733" s="1" t="str">
        <f>TEXT(raw_data[[#This Row],[Order_Date]], "mmm")</f>
        <v>Sep</v>
      </c>
      <c r="D1733" s="1">
        <v>45916</v>
      </c>
      <c r="E1733" s="6">
        <f>raw_data[[#This Row],[Ship_Date]]-raw_data[[#This Row],[Order_Date]]</f>
        <v>3</v>
      </c>
      <c r="F1733" s="6" t="str">
        <f>IF(raw_data[[#This Row],[Delivery_Days]] &lt;= 5, "On Time", "Late")</f>
        <v>On Time</v>
      </c>
      <c r="G1733" t="s">
        <v>5242</v>
      </c>
      <c r="H1733" t="s">
        <v>5243</v>
      </c>
      <c r="I1733" t="s">
        <v>26</v>
      </c>
      <c r="J1733" t="s">
        <v>98</v>
      </c>
      <c r="K1733" t="s">
        <v>40</v>
      </c>
      <c r="L1733" t="s">
        <v>75</v>
      </c>
      <c r="M1733" t="s">
        <v>70</v>
      </c>
      <c r="N1733" t="s">
        <v>31</v>
      </c>
      <c r="O1733" t="s">
        <v>83</v>
      </c>
      <c r="P1733">
        <v>2</v>
      </c>
      <c r="Q1733">
        <v>1372.5</v>
      </c>
      <c r="R1733">
        <v>10</v>
      </c>
      <c r="S1733">
        <v>2470.5</v>
      </c>
      <c r="T1733">
        <v>830.01</v>
      </c>
      <c r="U1733">
        <v>976.48</v>
      </c>
      <c r="V1733" s="10">
        <f>(raw_data[[#This Row],[Profit]] / (raw_data[[#This Row],[Unit_Price]]* raw_data[[#This Row],[Quantity_Sold]]))</f>
        <v>0.35573041894353369</v>
      </c>
      <c r="W1733">
        <v>64</v>
      </c>
      <c r="X1733" t="s">
        <v>51</v>
      </c>
      <c r="Y1733" t="s">
        <v>79</v>
      </c>
      <c r="Z1733">
        <v>41.4</v>
      </c>
      <c r="AA1733">
        <v>4</v>
      </c>
    </row>
    <row r="1734" spans="1:27" x14ac:dyDescent="0.3">
      <c r="A1734" t="s">
        <v>5244</v>
      </c>
      <c r="B1734" s="1">
        <v>45234</v>
      </c>
      <c r="C1734" s="1" t="str">
        <f>TEXT(raw_data[[#This Row],[Order_Date]], "mmm")</f>
        <v>Nov</v>
      </c>
      <c r="D1734" s="1">
        <v>45236</v>
      </c>
      <c r="E1734" s="6">
        <f>raw_data[[#This Row],[Ship_Date]]-raw_data[[#This Row],[Order_Date]]</f>
        <v>2</v>
      </c>
      <c r="F1734" s="6" t="str">
        <f>IF(raw_data[[#This Row],[Delivery_Days]] &lt;= 5, "On Time", "Late")</f>
        <v>On Time</v>
      </c>
      <c r="G1734" t="s">
        <v>5245</v>
      </c>
      <c r="H1734" t="s">
        <v>5246</v>
      </c>
      <c r="I1734" t="s">
        <v>26</v>
      </c>
      <c r="J1734" t="s">
        <v>56</v>
      </c>
      <c r="K1734" t="s">
        <v>57</v>
      </c>
      <c r="L1734" t="s">
        <v>41</v>
      </c>
      <c r="M1734" t="s">
        <v>42</v>
      </c>
      <c r="N1734" t="s">
        <v>31</v>
      </c>
      <c r="O1734" t="s">
        <v>71</v>
      </c>
      <c r="P1734">
        <v>7</v>
      </c>
      <c r="Q1734">
        <v>267.51</v>
      </c>
      <c r="R1734">
        <v>5</v>
      </c>
      <c r="S1734">
        <v>1778.94</v>
      </c>
      <c r="T1734">
        <v>215.5</v>
      </c>
      <c r="U1734">
        <v>345.87</v>
      </c>
      <c r="V1734" s="10">
        <f>(raw_data[[#This Row],[Profit]] / (raw_data[[#This Row],[Unit_Price]]* raw_data[[#This Row],[Quantity_Sold]]))</f>
        <v>0.18470337557474487</v>
      </c>
      <c r="W1734">
        <v>419</v>
      </c>
      <c r="X1734" t="s">
        <v>33</v>
      </c>
      <c r="Y1734" t="s">
        <v>34</v>
      </c>
      <c r="Z1734">
        <v>9.41</v>
      </c>
      <c r="AA1734">
        <v>5</v>
      </c>
    </row>
    <row r="1735" spans="1:27" x14ac:dyDescent="0.3">
      <c r="A1735" t="s">
        <v>5247</v>
      </c>
      <c r="B1735" s="1">
        <v>45653</v>
      </c>
      <c r="C1735" s="1" t="str">
        <f>TEXT(raw_data[[#This Row],[Order_Date]], "mmm")</f>
        <v>Dec</v>
      </c>
      <c r="D1735" s="1">
        <v>45661</v>
      </c>
      <c r="E1735" s="6">
        <f>raw_data[[#This Row],[Ship_Date]]-raw_data[[#This Row],[Order_Date]]</f>
        <v>8</v>
      </c>
      <c r="F1735" s="6" t="str">
        <f>IF(raw_data[[#This Row],[Delivery_Days]] &lt;= 5, "On Time", "Late")</f>
        <v>Late</v>
      </c>
      <c r="G1735" t="s">
        <v>5248</v>
      </c>
      <c r="H1735" t="s">
        <v>5249</v>
      </c>
      <c r="I1735" t="s">
        <v>47</v>
      </c>
      <c r="J1735" t="s">
        <v>56</v>
      </c>
      <c r="K1735" t="s">
        <v>57</v>
      </c>
      <c r="L1735" t="s">
        <v>75</v>
      </c>
      <c r="M1735" t="s">
        <v>64</v>
      </c>
      <c r="N1735" t="s">
        <v>31</v>
      </c>
      <c r="O1735" t="s">
        <v>32</v>
      </c>
      <c r="P1735">
        <v>6</v>
      </c>
      <c r="Q1735">
        <v>1804.79</v>
      </c>
      <c r="R1735">
        <v>15</v>
      </c>
      <c r="S1735">
        <v>9204.43</v>
      </c>
      <c r="T1735">
        <v>1200.82</v>
      </c>
      <c r="U1735">
        <v>3080.25</v>
      </c>
      <c r="V1735" s="10">
        <f>(raw_data[[#This Row],[Profit]] / (raw_data[[#This Row],[Unit_Price]]* raw_data[[#This Row],[Quantity_Sold]]))</f>
        <v>0.28445137661445374</v>
      </c>
      <c r="W1735">
        <v>395</v>
      </c>
      <c r="X1735" t="s">
        <v>33</v>
      </c>
      <c r="Y1735" t="s">
        <v>79</v>
      </c>
      <c r="Z1735">
        <v>11.16</v>
      </c>
      <c r="AA1735">
        <v>5</v>
      </c>
    </row>
    <row r="1736" spans="1:27" x14ac:dyDescent="0.3">
      <c r="A1736" t="s">
        <v>5250</v>
      </c>
      <c r="B1736" s="1">
        <v>45498</v>
      </c>
      <c r="C1736" s="1" t="str">
        <f>TEXT(raw_data[[#This Row],[Order_Date]], "mmm")</f>
        <v>Jul</v>
      </c>
      <c r="D1736" s="1">
        <v>45508</v>
      </c>
      <c r="E1736" s="6">
        <f>raw_data[[#This Row],[Ship_Date]]-raw_data[[#This Row],[Order_Date]]</f>
        <v>10</v>
      </c>
      <c r="F1736" s="6" t="str">
        <f>IF(raw_data[[#This Row],[Delivery_Days]] &lt;= 5, "On Time", "Late")</f>
        <v>Late</v>
      </c>
      <c r="G1736" t="s">
        <v>5251</v>
      </c>
      <c r="H1736" t="s">
        <v>5252</v>
      </c>
      <c r="I1736" t="s">
        <v>26</v>
      </c>
      <c r="J1736" t="s">
        <v>98</v>
      </c>
      <c r="K1736" t="s">
        <v>40</v>
      </c>
      <c r="L1736" t="s">
        <v>75</v>
      </c>
      <c r="M1736" t="s">
        <v>58</v>
      </c>
      <c r="N1736" t="s">
        <v>31</v>
      </c>
      <c r="O1736" t="s">
        <v>71</v>
      </c>
      <c r="P1736">
        <v>5</v>
      </c>
      <c r="Q1736">
        <v>912.04</v>
      </c>
      <c r="R1736">
        <v>10</v>
      </c>
      <c r="S1736">
        <v>4104.18</v>
      </c>
      <c r="T1736">
        <v>779.92</v>
      </c>
      <c r="U1736">
        <v>594.54</v>
      </c>
      <c r="V1736" s="10">
        <f>(raw_data[[#This Row],[Profit]] / (raw_data[[#This Row],[Unit_Price]]* raw_data[[#This Row],[Quantity_Sold]]))</f>
        <v>0.13037586070786369</v>
      </c>
      <c r="W1736">
        <v>28</v>
      </c>
      <c r="X1736" t="s">
        <v>51</v>
      </c>
      <c r="Y1736" t="s">
        <v>79</v>
      </c>
      <c r="Z1736">
        <v>19.3</v>
      </c>
      <c r="AA1736">
        <v>1</v>
      </c>
    </row>
    <row r="1737" spans="1:27" x14ac:dyDescent="0.3">
      <c r="A1737" t="s">
        <v>5253</v>
      </c>
      <c r="B1737" s="1">
        <v>45636</v>
      </c>
      <c r="C1737" s="1" t="str">
        <f>TEXT(raw_data[[#This Row],[Order_Date]], "mmm")</f>
        <v>Dec</v>
      </c>
      <c r="D1737" s="1">
        <v>45644</v>
      </c>
      <c r="E1737" s="6">
        <f>raw_data[[#This Row],[Ship_Date]]-raw_data[[#This Row],[Order_Date]]</f>
        <v>8</v>
      </c>
      <c r="F1737" s="6" t="str">
        <f>IF(raw_data[[#This Row],[Delivery_Days]] &lt;= 5, "On Time", "Late")</f>
        <v>Late</v>
      </c>
      <c r="G1737" t="s">
        <v>5254</v>
      </c>
      <c r="H1737" t="s">
        <v>5255</v>
      </c>
      <c r="I1737" t="s">
        <v>26</v>
      </c>
      <c r="J1737" t="s">
        <v>90</v>
      </c>
      <c r="K1737" t="s">
        <v>40</v>
      </c>
      <c r="L1737" t="s">
        <v>29</v>
      </c>
      <c r="M1737" t="s">
        <v>127</v>
      </c>
      <c r="N1737" t="s">
        <v>49</v>
      </c>
      <c r="O1737" t="s">
        <v>43</v>
      </c>
      <c r="P1737">
        <v>7</v>
      </c>
      <c r="Q1737">
        <v>1563.42</v>
      </c>
      <c r="R1737">
        <v>20</v>
      </c>
      <c r="S1737">
        <v>8755.15</v>
      </c>
      <c r="T1737">
        <v>1052.51</v>
      </c>
      <c r="U1737">
        <v>2861.1</v>
      </c>
      <c r="V1737" s="10">
        <f>(raw_data[[#This Row],[Profit]] / (raw_data[[#This Row],[Unit_Price]]* raw_data[[#This Row],[Quantity_Sold]]))</f>
        <v>0.26143235434404793</v>
      </c>
      <c r="W1737">
        <v>326</v>
      </c>
      <c r="X1737" t="s">
        <v>51</v>
      </c>
      <c r="Y1737" t="s">
        <v>34</v>
      </c>
      <c r="Z1737">
        <v>12.65</v>
      </c>
      <c r="AA1737">
        <v>3</v>
      </c>
    </row>
    <row r="1738" spans="1:27" x14ac:dyDescent="0.3">
      <c r="A1738" t="s">
        <v>5256</v>
      </c>
      <c r="B1738" s="1">
        <v>45443</v>
      </c>
      <c r="C1738" s="1" t="str">
        <f>TEXT(raw_data[[#This Row],[Order_Date]], "mmm")</f>
        <v>May</v>
      </c>
      <c r="D1738" s="1">
        <v>45447</v>
      </c>
      <c r="E1738" s="6">
        <f>raw_data[[#This Row],[Ship_Date]]-raw_data[[#This Row],[Order_Date]]</f>
        <v>4</v>
      </c>
      <c r="F1738" s="6" t="str">
        <f>IF(raw_data[[#This Row],[Delivery_Days]] &lt;= 5, "On Time", "Late")</f>
        <v>On Time</v>
      </c>
      <c r="G1738" t="s">
        <v>5257</v>
      </c>
      <c r="H1738" t="s">
        <v>5258</v>
      </c>
      <c r="I1738" t="s">
        <v>62</v>
      </c>
      <c r="J1738" t="s">
        <v>68</v>
      </c>
      <c r="K1738" t="s">
        <v>57</v>
      </c>
      <c r="L1738" t="s">
        <v>75</v>
      </c>
      <c r="M1738" t="s">
        <v>48</v>
      </c>
      <c r="N1738" t="s">
        <v>31</v>
      </c>
      <c r="O1738" t="s">
        <v>50</v>
      </c>
      <c r="P1738">
        <v>1</v>
      </c>
      <c r="Q1738">
        <v>142.1</v>
      </c>
      <c r="R1738">
        <v>10</v>
      </c>
      <c r="S1738">
        <v>127.89</v>
      </c>
      <c r="T1738">
        <v>85.62</v>
      </c>
      <c r="U1738">
        <v>50.83</v>
      </c>
      <c r="V1738" s="10">
        <f>(raw_data[[#This Row],[Profit]] / (raw_data[[#This Row],[Unit_Price]]* raw_data[[#This Row],[Quantity_Sold]]))</f>
        <v>0.35770584095707247</v>
      </c>
      <c r="W1738">
        <v>347</v>
      </c>
      <c r="X1738" t="s">
        <v>51</v>
      </c>
      <c r="Y1738" t="s">
        <v>79</v>
      </c>
      <c r="Z1738">
        <v>33.14</v>
      </c>
      <c r="AA1738">
        <v>5</v>
      </c>
    </row>
    <row r="1739" spans="1:27" x14ac:dyDescent="0.3">
      <c r="A1739" t="s">
        <v>5259</v>
      </c>
      <c r="B1739" s="1">
        <v>45412</v>
      </c>
      <c r="C1739" s="1" t="str">
        <f>TEXT(raw_data[[#This Row],[Order_Date]], "mmm")</f>
        <v>Apr</v>
      </c>
      <c r="D1739" s="1">
        <v>45416</v>
      </c>
      <c r="E1739" s="6">
        <f>raw_data[[#This Row],[Ship_Date]]-raw_data[[#This Row],[Order_Date]]</f>
        <v>4</v>
      </c>
      <c r="F1739" s="6" t="str">
        <f>IF(raw_data[[#This Row],[Delivery_Days]] &lt;= 5, "On Time", "Late")</f>
        <v>On Time</v>
      </c>
      <c r="G1739" t="s">
        <v>5260</v>
      </c>
      <c r="H1739" t="s">
        <v>5261</v>
      </c>
      <c r="I1739" t="s">
        <v>38</v>
      </c>
      <c r="J1739" t="s">
        <v>90</v>
      </c>
      <c r="K1739" t="s">
        <v>40</v>
      </c>
      <c r="L1739" t="s">
        <v>41</v>
      </c>
      <c r="M1739" t="s">
        <v>48</v>
      </c>
      <c r="N1739" t="s">
        <v>31</v>
      </c>
      <c r="O1739" t="s">
        <v>71</v>
      </c>
      <c r="P1739">
        <v>2</v>
      </c>
      <c r="Q1739">
        <v>1106.32</v>
      </c>
      <c r="R1739">
        <v>0</v>
      </c>
      <c r="S1739">
        <v>2212.64</v>
      </c>
      <c r="T1739">
        <v>688.86</v>
      </c>
      <c r="U1739">
        <v>834.92</v>
      </c>
      <c r="V1739" s="10">
        <f>(raw_data[[#This Row],[Profit]] / (raw_data[[#This Row],[Unit_Price]]* raw_data[[#This Row],[Quantity_Sold]]))</f>
        <v>0.37734109480078099</v>
      </c>
      <c r="W1739">
        <v>36</v>
      </c>
      <c r="X1739" t="s">
        <v>33</v>
      </c>
      <c r="Y1739" t="s">
        <v>79</v>
      </c>
      <c r="Z1739">
        <v>9.51</v>
      </c>
      <c r="AA1739">
        <v>2</v>
      </c>
    </row>
    <row r="1740" spans="1:27" x14ac:dyDescent="0.3">
      <c r="A1740" t="s">
        <v>5262</v>
      </c>
      <c r="B1740" s="1">
        <v>45249</v>
      </c>
      <c r="C1740" s="1" t="str">
        <f>TEXT(raw_data[[#This Row],[Order_Date]], "mmm")</f>
        <v>Nov</v>
      </c>
      <c r="D1740" s="1">
        <v>45251</v>
      </c>
      <c r="E1740" s="6">
        <f>raw_data[[#This Row],[Ship_Date]]-raw_data[[#This Row],[Order_Date]]</f>
        <v>2</v>
      </c>
      <c r="F1740" s="6" t="str">
        <f>IF(raw_data[[#This Row],[Delivery_Days]] &lt;= 5, "On Time", "Late")</f>
        <v>On Time</v>
      </c>
      <c r="G1740" t="s">
        <v>5263</v>
      </c>
      <c r="H1740" t="s">
        <v>5264</v>
      </c>
      <c r="I1740" t="s">
        <v>38</v>
      </c>
      <c r="J1740" t="s">
        <v>63</v>
      </c>
      <c r="K1740" t="s">
        <v>28</v>
      </c>
      <c r="L1740" t="s">
        <v>75</v>
      </c>
      <c r="M1740" t="s">
        <v>58</v>
      </c>
      <c r="N1740" t="s">
        <v>49</v>
      </c>
      <c r="O1740" t="s">
        <v>43</v>
      </c>
      <c r="P1740">
        <v>5</v>
      </c>
      <c r="Q1740">
        <v>246.07</v>
      </c>
      <c r="R1740">
        <v>5</v>
      </c>
      <c r="S1740">
        <v>1168.83</v>
      </c>
      <c r="T1740">
        <v>158.63</v>
      </c>
      <c r="U1740">
        <v>415.34</v>
      </c>
      <c r="V1740" s="10">
        <f>(raw_data[[#This Row],[Profit]] / (raw_data[[#This Row],[Unit_Price]]* raw_data[[#This Row],[Quantity_Sold]]))</f>
        <v>0.33757873775754865</v>
      </c>
      <c r="W1740">
        <v>407</v>
      </c>
      <c r="X1740" t="s">
        <v>33</v>
      </c>
      <c r="Y1740" t="s">
        <v>34</v>
      </c>
      <c r="Z1740">
        <v>6.42</v>
      </c>
      <c r="AA1740">
        <v>5</v>
      </c>
    </row>
    <row r="1741" spans="1:27" x14ac:dyDescent="0.3">
      <c r="A1741" t="s">
        <v>5265</v>
      </c>
      <c r="B1741" s="1">
        <v>45877</v>
      </c>
      <c r="C1741" s="1" t="str">
        <f>TEXT(raw_data[[#This Row],[Order_Date]], "mmm")</f>
        <v>Aug</v>
      </c>
      <c r="D1741" s="1">
        <v>45878</v>
      </c>
      <c r="E1741" s="6">
        <f>raw_data[[#This Row],[Ship_Date]]-raw_data[[#This Row],[Order_Date]]</f>
        <v>1</v>
      </c>
      <c r="F1741" s="6" t="str">
        <f>IF(raw_data[[#This Row],[Delivery_Days]] &lt;= 5, "On Time", "Late")</f>
        <v>On Time</v>
      </c>
      <c r="G1741" t="s">
        <v>5266</v>
      </c>
      <c r="H1741" t="s">
        <v>5267</v>
      </c>
      <c r="I1741" t="s">
        <v>38</v>
      </c>
      <c r="J1741" t="s">
        <v>56</v>
      </c>
      <c r="K1741" t="s">
        <v>57</v>
      </c>
      <c r="L1741" t="s">
        <v>29</v>
      </c>
      <c r="M1741" t="s">
        <v>48</v>
      </c>
      <c r="N1741" t="s">
        <v>49</v>
      </c>
      <c r="O1741" t="s">
        <v>50</v>
      </c>
      <c r="P1741">
        <v>7</v>
      </c>
      <c r="Q1741">
        <v>1069.8</v>
      </c>
      <c r="R1741">
        <v>5</v>
      </c>
      <c r="S1741">
        <v>7114.17</v>
      </c>
      <c r="T1741">
        <v>775.18</v>
      </c>
      <c r="U1741">
        <v>1959.22</v>
      </c>
      <c r="V1741" s="10">
        <f>(raw_data[[#This Row],[Profit]] / (raw_data[[#This Row],[Unit_Price]]* raw_data[[#This Row],[Quantity_Sold]]))</f>
        <v>0.26162700638303554</v>
      </c>
      <c r="W1741">
        <v>125</v>
      </c>
      <c r="X1741" t="s">
        <v>51</v>
      </c>
      <c r="Y1741" t="s">
        <v>52</v>
      </c>
      <c r="Z1741">
        <v>5.57</v>
      </c>
      <c r="AA1741">
        <v>5</v>
      </c>
    </row>
    <row r="1742" spans="1:27" x14ac:dyDescent="0.3">
      <c r="A1742" t="s">
        <v>5268</v>
      </c>
      <c r="B1742" s="1">
        <v>45302</v>
      </c>
      <c r="C1742" s="1" t="str">
        <f>TEXT(raw_data[[#This Row],[Order_Date]], "mmm")</f>
        <v>Jan</v>
      </c>
      <c r="D1742" s="1">
        <v>45305</v>
      </c>
      <c r="E1742" s="6">
        <f>raw_data[[#This Row],[Ship_Date]]-raw_data[[#This Row],[Order_Date]]</f>
        <v>3</v>
      </c>
      <c r="F1742" s="6" t="str">
        <f>IF(raw_data[[#This Row],[Delivery_Days]] &lt;= 5, "On Time", "Late")</f>
        <v>On Time</v>
      </c>
      <c r="G1742" t="s">
        <v>5269</v>
      </c>
      <c r="H1742" t="s">
        <v>5270</v>
      </c>
      <c r="I1742" t="s">
        <v>26</v>
      </c>
      <c r="J1742" t="s">
        <v>63</v>
      </c>
      <c r="K1742" t="s">
        <v>28</v>
      </c>
      <c r="L1742" t="s">
        <v>75</v>
      </c>
      <c r="M1742" t="s">
        <v>48</v>
      </c>
      <c r="N1742" t="s">
        <v>31</v>
      </c>
      <c r="O1742" t="s">
        <v>32</v>
      </c>
      <c r="P1742">
        <v>1</v>
      </c>
      <c r="Q1742">
        <v>990.18</v>
      </c>
      <c r="R1742">
        <v>0</v>
      </c>
      <c r="S1742">
        <v>990.18</v>
      </c>
      <c r="T1742">
        <v>600.98</v>
      </c>
      <c r="U1742">
        <v>389.2</v>
      </c>
      <c r="V1742" s="10">
        <f>(raw_data[[#This Row],[Profit]] / (raw_data[[#This Row],[Unit_Price]]* raw_data[[#This Row],[Quantity_Sold]]))</f>
        <v>0.39305984770445779</v>
      </c>
      <c r="W1742">
        <v>399</v>
      </c>
      <c r="X1742" t="s">
        <v>33</v>
      </c>
      <c r="Y1742" t="s">
        <v>79</v>
      </c>
      <c r="Z1742">
        <v>46.1</v>
      </c>
      <c r="AA1742">
        <v>4</v>
      </c>
    </row>
    <row r="1743" spans="1:27" x14ac:dyDescent="0.3">
      <c r="A1743" t="s">
        <v>5271</v>
      </c>
      <c r="B1743" s="1">
        <v>45790</v>
      </c>
      <c r="C1743" s="1" t="str">
        <f>TEXT(raw_data[[#This Row],[Order_Date]], "mmm")</f>
        <v>May</v>
      </c>
      <c r="D1743" s="1">
        <v>45799</v>
      </c>
      <c r="E1743" s="6">
        <f>raw_data[[#This Row],[Ship_Date]]-raw_data[[#This Row],[Order_Date]]</f>
        <v>9</v>
      </c>
      <c r="F1743" s="6" t="str">
        <f>IF(raw_data[[#This Row],[Delivery_Days]] &lt;= 5, "On Time", "Late")</f>
        <v>Late</v>
      </c>
      <c r="G1743" t="s">
        <v>5272</v>
      </c>
      <c r="H1743" t="s">
        <v>5273</v>
      </c>
      <c r="I1743" t="s">
        <v>62</v>
      </c>
      <c r="J1743" t="s">
        <v>27</v>
      </c>
      <c r="K1743" t="s">
        <v>28</v>
      </c>
      <c r="L1743" t="s">
        <v>75</v>
      </c>
      <c r="M1743" t="s">
        <v>137</v>
      </c>
      <c r="N1743" t="s">
        <v>49</v>
      </c>
      <c r="O1743" t="s">
        <v>71</v>
      </c>
      <c r="P1743">
        <v>6</v>
      </c>
      <c r="Q1743">
        <v>574.54</v>
      </c>
      <c r="R1743">
        <v>0</v>
      </c>
      <c r="S1743">
        <v>3447.24</v>
      </c>
      <c r="T1743">
        <v>481.66</v>
      </c>
      <c r="U1743">
        <v>557.28</v>
      </c>
      <c r="V1743" s="10">
        <f>(raw_data[[#This Row],[Profit]] / (raw_data[[#This Row],[Unit_Price]]* raw_data[[#This Row],[Quantity_Sold]]))</f>
        <v>0.16165976259268283</v>
      </c>
      <c r="W1743">
        <v>110</v>
      </c>
      <c r="X1743" t="s">
        <v>51</v>
      </c>
      <c r="Y1743" t="s">
        <v>34</v>
      </c>
      <c r="Z1743">
        <v>28.81</v>
      </c>
      <c r="AA1743">
        <v>1</v>
      </c>
    </row>
    <row r="1744" spans="1:27" x14ac:dyDescent="0.3">
      <c r="A1744" t="s">
        <v>5274</v>
      </c>
      <c r="B1744" s="1">
        <v>45522</v>
      </c>
      <c r="C1744" s="1" t="str">
        <f>TEXT(raw_data[[#This Row],[Order_Date]], "mmm")</f>
        <v>Aug</v>
      </c>
      <c r="D1744" s="1">
        <v>45528</v>
      </c>
      <c r="E1744" s="6">
        <f>raw_data[[#This Row],[Ship_Date]]-raw_data[[#This Row],[Order_Date]]</f>
        <v>6</v>
      </c>
      <c r="F1744" s="6" t="str">
        <f>IF(raw_data[[#This Row],[Delivery_Days]] &lt;= 5, "On Time", "Late")</f>
        <v>Late</v>
      </c>
      <c r="G1744" t="s">
        <v>5275</v>
      </c>
      <c r="H1744" t="s">
        <v>5276</v>
      </c>
      <c r="I1744" t="s">
        <v>47</v>
      </c>
      <c r="J1744" t="s">
        <v>27</v>
      </c>
      <c r="K1744" t="s">
        <v>28</v>
      </c>
      <c r="L1744" t="s">
        <v>29</v>
      </c>
      <c r="M1744" t="s">
        <v>64</v>
      </c>
      <c r="N1744" t="s">
        <v>31</v>
      </c>
      <c r="O1744" t="s">
        <v>71</v>
      </c>
      <c r="P1744">
        <v>5</v>
      </c>
      <c r="Q1744">
        <v>566.41999999999996</v>
      </c>
      <c r="R1744">
        <v>10</v>
      </c>
      <c r="S1744">
        <v>2548.89</v>
      </c>
      <c r="T1744">
        <v>383.95</v>
      </c>
      <c r="U1744">
        <v>821.11</v>
      </c>
      <c r="V1744" s="10">
        <f>(raw_data[[#This Row],[Profit]] / (raw_data[[#This Row],[Unit_Price]]* raw_data[[#This Row],[Quantity_Sold]]))</f>
        <v>0.28992973411955791</v>
      </c>
      <c r="W1744">
        <v>315</v>
      </c>
      <c r="X1744" t="s">
        <v>51</v>
      </c>
      <c r="Y1744" t="s">
        <v>79</v>
      </c>
      <c r="Z1744">
        <v>20.23</v>
      </c>
      <c r="AA1744">
        <v>1</v>
      </c>
    </row>
    <row r="1745" spans="1:27" x14ac:dyDescent="0.3">
      <c r="A1745" t="s">
        <v>5277</v>
      </c>
      <c r="B1745" s="1">
        <v>45713</v>
      </c>
      <c r="C1745" s="1" t="str">
        <f>TEXT(raw_data[[#This Row],[Order_Date]], "mmm")</f>
        <v>Feb</v>
      </c>
      <c r="D1745" s="1">
        <v>45715</v>
      </c>
      <c r="E1745" s="6">
        <f>raw_data[[#This Row],[Ship_Date]]-raw_data[[#This Row],[Order_Date]]</f>
        <v>2</v>
      </c>
      <c r="F1745" s="6" t="str">
        <f>IF(raw_data[[#This Row],[Delivery_Days]] &lt;= 5, "On Time", "Late")</f>
        <v>On Time</v>
      </c>
      <c r="G1745" t="s">
        <v>5278</v>
      </c>
      <c r="H1745" t="s">
        <v>5279</v>
      </c>
      <c r="I1745" t="s">
        <v>47</v>
      </c>
      <c r="J1745" t="s">
        <v>90</v>
      </c>
      <c r="K1745" t="s">
        <v>40</v>
      </c>
      <c r="L1745" t="s">
        <v>75</v>
      </c>
      <c r="M1745" t="s">
        <v>48</v>
      </c>
      <c r="N1745" t="s">
        <v>49</v>
      </c>
      <c r="O1745" t="s">
        <v>50</v>
      </c>
      <c r="P1745">
        <v>4</v>
      </c>
      <c r="Q1745">
        <v>1022.11</v>
      </c>
      <c r="R1745">
        <v>15</v>
      </c>
      <c r="S1745">
        <v>3475.17</v>
      </c>
      <c r="T1745">
        <v>750.07</v>
      </c>
      <c r="U1745">
        <v>924.94</v>
      </c>
      <c r="V1745" s="10">
        <f>(raw_data[[#This Row],[Profit]] / (raw_data[[#This Row],[Unit_Price]]* raw_data[[#This Row],[Quantity_Sold]]))</f>
        <v>0.22623298862157695</v>
      </c>
      <c r="W1745">
        <v>123</v>
      </c>
      <c r="X1745" t="s">
        <v>51</v>
      </c>
      <c r="Y1745" t="s">
        <v>79</v>
      </c>
      <c r="Z1745">
        <v>9.7899999999999991</v>
      </c>
      <c r="AA1745">
        <v>4</v>
      </c>
    </row>
    <row r="1746" spans="1:27" x14ac:dyDescent="0.3">
      <c r="A1746" t="s">
        <v>5280</v>
      </c>
      <c r="B1746" s="1">
        <v>45837</v>
      </c>
      <c r="C1746" s="1" t="str">
        <f>TEXT(raw_data[[#This Row],[Order_Date]], "mmm")</f>
        <v>Jun</v>
      </c>
      <c r="D1746" s="1">
        <v>45841</v>
      </c>
      <c r="E1746" s="6">
        <f>raw_data[[#This Row],[Ship_Date]]-raw_data[[#This Row],[Order_Date]]</f>
        <v>4</v>
      </c>
      <c r="F1746" s="6" t="str">
        <f>IF(raw_data[[#This Row],[Delivery_Days]] &lt;= 5, "On Time", "Late")</f>
        <v>On Time</v>
      </c>
      <c r="G1746" t="s">
        <v>5281</v>
      </c>
      <c r="H1746" t="s">
        <v>5282</v>
      </c>
      <c r="I1746" t="s">
        <v>47</v>
      </c>
      <c r="J1746" t="s">
        <v>68</v>
      </c>
      <c r="K1746" t="s">
        <v>57</v>
      </c>
      <c r="L1746" t="s">
        <v>75</v>
      </c>
      <c r="M1746" t="s">
        <v>42</v>
      </c>
      <c r="N1746" t="s">
        <v>49</v>
      </c>
      <c r="O1746" t="s">
        <v>71</v>
      </c>
      <c r="P1746">
        <v>1</v>
      </c>
      <c r="Q1746">
        <v>476.58</v>
      </c>
      <c r="R1746">
        <v>10</v>
      </c>
      <c r="S1746">
        <v>428.92</v>
      </c>
      <c r="T1746">
        <v>337.91</v>
      </c>
      <c r="U1746">
        <v>124.8</v>
      </c>
      <c r="V1746" s="10">
        <f>(raw_data[[#This Row],[Profit]] / (raw_data[[#This Row],[Unit_Price]]* raw_data[[#This Row],[Quantity_Sold]]))</f>
        <v>0.26186579378068742</v>
      </c>
      <c r="W1746">
        <v>278</v>
      </c>
      <c r="X1746" t="s">
        <v>51</v>
      </c>
      <c r="Y1746" t="s">
        <v>52</v>
      </c>
      <c r="Z1746">
        <v>17.89</v>
      </c>
      <c r="AA1746">
        <v>1</v>
      </c>
    </row>
    <row r="1747" spans="1:27" x14ac:dyDescent="0.3">
      <c r="A1747" t="s">
        <v>5283</v>
      </c>
      <c r="B1747" s="1">
        <v>45636</v>
      </c>
      <c r="C1747" s="1" t="str">
        <f>TEXT(raw_data[[#This Row],[Order_Date]], "mmm")</f>
        <v>Dec</v>
      </c>
      <c r="D1747" s="1">
        <v>45641</v>
      </c>
      <c r="E1747" s="6">
        <f>raw_data[[#This Row],[Ship_Date]]-raw_data[[#This Row],[Order_Date]]</f>
        <v>5</v>
      </c>
      <c r="F1747" s="6" t="str">
        <f>IF(raw_data[[#This Row],[Delivery_Days]] &lt;= 5, "On Time", "Late")</f>
        <v>On Time</v>
      </c>
      <c r="G1747" t="s">
        <v>5284</v>
      </c>
      <c r="H1747" t="s">
        <v>5285</v>
      </c>
      <c r="I1747" t="s">
        <v>62</v>
      </c>
      <c r="J1747" t="s">
        <v>90</v>
      </c>
      <c r="K1747" t="s">
        <v>40</v>
      </c>
      <c r="L1747" t="s">
        <v>41</v>
      </c>
      <c r="M1747" t="s">
        <v>137</v>
      </c>
      <c r="N1747" t="s">
        <v>31</v>
      </c>
      <c r="O1747" t="s">
        <v>50</v>
      </c>
      <c r="P1747">
        <v>5</v>
      </c>
      <c r="Q1747">
        <v>1390.41</v>
      </c>
      <c r="R1747">
        <v>15</v>
      </c>
      <c r="S1747">
        <v>5909.24</v>
      </c>
      <c r="T1747">
        <v>1235.27</v>
      </c>
      <c r="U1747">
        <v>659.35</v>
      </c>
      <c r="V1747" s="10">
        <f>(raw_data[[#This Row],[Profit]] / (raw_data[[#This Row],[Unit_Price]]* raw_data[[#This Row],[Quantity_Sold]]))</f>
        <v>9.4842528462827508E-2</v>
      </c>
      <c r="W1747">
        <v>90</v>
      </c>
      <c r="X1747" t="s">
        <v>51</v>
      </c>
      <c r="Y1747" t="s">
        <v>79</v>
      </c>
      <c r="Z1747">
        <v>14.22</v>
      </c>
      <c r="AA1747">
        <v>2</v>
      </c>
    </row>
    <row r="1748" spans="1:27" x14ac:dyDescent="0.3">
      <c r="A1748" t="s">
        <v>5286</v>
      </c>
      <c r="B1748" s="1">
        <v>45744</v>
      </c>
      <c r="C1748" s="1" t="str">
        <f>TEXT(raw_data[[#This Row],[Order_Date]], "mmm")</f>
        <v>Mar</v>
      </c>
      <c r="D1748" s="1">
        <v>45749</v>
      </c>
      <c r="E1748" s="6">
        <f>raw_data[[#This Row],[Ship_Date]]-raw_data[[#This Row],[Order_Date]]</f>
        <v>5</v>
      </c>
      <c r="F1748" s="6" t="str">
        <f>IF(raw_data[[#This Row],[Delivery_Days]] &lt;= 5, "On Time", "Late")</f>
        <v>On Time</v>
      </c>
      <c r="G1748" t="s">
        <v>5287</v>
      </c>
      <c r="H1748" t="s">
        <v>5288</v>
      </c>
      <c r="I1748" t="s">
        <v>38</v>
      </c>
      <c r="J1748" t="s">
        <v>39</v>
      </c>
      <c r="K1748" t="s">
        <v>40</v>
      </c>
      <c r="L1748" t="s">
        <v>69</v>
      </c>
      <c r="M1748" t="s">
        <v>70</v>
      </c>
      <c r="N1748" t="s">
        <v>49</v>
      </c>
      <c r="O1748" t="s">
        <v>43</v>
      </c>
      <c r="P1748">
        <v>8</v>
      </c>
      <c r="Q1748">
        <v>189.66</v>
      </c>
      <c r="R1748">
        <v>15</v>
      </c>
      <c r="S1748">
        <v>1289.69</v>
      </c>
      <c r="T1748">
        <v>158.13</v>
      </c>
      <c r="U1748">
        <v>214.4</v>
      </c>
      <c r="V1748" s="10">
        <f>(raw_data[[#This Row],[Profit]] / (raw_data[[#This Row],[Unit_Price]]* raw_data[[#This Row],[Quantity_Sold]]))</f>
        <v>0.14130549404196985</v>
      </c>
      <c r="W1748">
        <v>95</v>
      </c>
      <c r="X1748" t="s">
        <v>51</v>
      </c>
      <c r="Y1748" t="s">
        <v>52</v>
      </c>
      <c r="Z1748">
        <v>15.2</v>
      </c>
      <c r="AA1748">
        <v>5</v>
      </c>
    </row>
    <row r="1749" spans="1:27" x14ac:dyDescent="0.3">
      <c r="A1749" t="s">
        <v>5289</v>
      </c>
      <c r="B1749" s="1">
        <v>45449</v>
      </c>
      <c r="C1749" s="1" t="str">
        <f>TEXT(raw_data[[#This Row],[Order_Date]], "mmm")</f>
        <v>Jun</v>
      </c>
      <c r="D1749" s="1">
        <v>45454</v>
      </c>
      <c r="E1749" s="6">
        <f>raw_data[[#This Row],[Ship_Date]]-raw_data[[#This Row],[Order_Date]]</f>
        <v>5</v>
      </c>
      <c r="F1749" s="6" t="str">
        <f>IF(raw_data[[#This Row],[Delivery_Days]] &lt;= 5, "On Time", "Late")</f>
        <v>On Time</v>
      </c>
      <c r="G1749" t="s">
        <v>5290</v>
      </c>
      <c r="H1749" t="s">
        <v>5291</v>
      </c>
      <c r="I1749" t="s">
        <v>47</v>
      </c>
      <c r="J1749" t="s">
        <v>68</v>
      </c>
      <c r="K1749" t="s">
        <v>57</v>
      </c>
      <c r="L1749" t="s">
        <v>75</v>
      </c>
      <c r="M1749" t="s">
        <v>137</v>
      </c>
      <c r="N1749" t="s">
        <v>31</v>
      </c>
      <c r="O1749" t="s">
        <v>50</v>
      </c>
      <c r="P1749">
        <v>7</v>
      </c>
      <c r="Q1749">
        <v>1779.99</v>
      </c>
      <c r="R1749">
        <v>10</v>
      </c>
      <c r="S1749">
        <v>11213.94</v>
      </c>
      <c r="T1749">
        <v>1323.88</v>
      </c>
      <c r="U1749">
        <v>2873.49</v>
      </c>
      <c r="V1749" s="10">
        <f>(raw_data[[#This Row],[Profit]] / (raw_data[[#This Row],[Unit_Price]]* raw_data[[#This Row],[Quantity_Sold]]))</f>
        <v>0.2306184705692568</v>
      </c>
      <c r="W1749">
        <v>275</v>
      </c>
      <c r="X1749" t="s">
        <v>51</v>
      </c>
      <c r="Y1749" t="s">
        <v>52</v>
      </c>
      <c r="Z1749">
        <v>27.97</v>
      </c>
      <c r="AA1749">
        <v>4</v>
      </c>
    </row>
    <row r="1750" spans="1:27" x14ac:dyDescent="0.3">
      <c r="A1750" t="s">
        <v>5292</v>
      </c>
      <c r="B1750" s="1">
        <v>45743</v>
      </c>
      <c r="C1750" s="1" t="str">
        <f>TEXT(raw_data[[#This Row],[Order_Date]], "mmm")</f>
        <v>Mar</v>
      </c>
      <c r="D1750" s="1">
        <v>45752</v>
      </c>
      <c r="E1750" s="6">
        <f>raw_data[[#This Row],[Ship_Date]]-raw_data[[#This Row],[Order_Date]]</f>
        <v>9</v>
      </c>
      <c r="F1750" s="6" t="str">
        <f>IF(raw_data[[#This Row],[Delivery_Days]] &lt;= 5, "On Time", "Late")</f>
        <v>Late</v>
      </c>
      <c r="G1750" t="s">
        <v>5293</v>
      </c>
      <c r="H1750" t="s">
        <v>5294</v>
      </c>
      <c r="I1750" t="s">
        <v>38</v>
      </c>
      <c r="J1750" t="s">
        <v>39</v>
      </c>
      <c r="K1750" t="s">
        <v>40</v>
      </c>
      <c r="L1750" t="s">
        <v>41</v>
      </c>
      <c r="M1750" t="s">
        <v>48</v>
      </c>
      <c r="N1750" t="s">
        <v>31</v>
      </c>
      <c r="O1750" t="s">
        <v>83</v>
      </c>
      <c r="P1750">
        <v>4</v>
      </c>
      <c r="Q1750">
        <v>1124.8499999999999</v>
      </c>
      <c r="R1750">
        <v>0</v>
      </c>
      <c r="S1750">
        <v>4499.3999999999996</v>
      </c>
      <c r="T1750">
        <v>684.46</v>
      </c>
      <c r="U1750">
        <v>1761.56</v>
      </c>
      <c r="V1750" s="10">
        <f>(raw_data[[#This Row],[Profit]] / (raw_data[[#This Row],[Unit_Price]]* raw_data[[#This Row],[Quantity_Sold]]))</f>
        <v>0.39150997910832558</v>
      </c>
      <c r="W1750">
        <v>471</v>
      </c>
      <c r="X1750" t="s">
        <v>33</v>
      </c>
      <c r="Y1750" t="s">
        <v>79</v>
      </c>
      <c r="Z1750">
        <v>37.799999999999997</v>
      </c>
      <c r="AA1750">
        <v>1</v>
      </c>
    </row>
    <row r="1751" spans="1:27" x14ac:dyDescent="0.3">
      <c r="A1751" t="s">
        <v>5295</v>
      </c>
      <c r="B1751" s="1">
        <v>45634</v>
      </c>
      <c r="C1751" s="1" t="str">
        <f>TEXT(raw_data[[#This Row],[Order_Date]], "mmm")</f>
        <v>Dec</v>
      </c>
      <c r="D1751" s="1">
        <v>45637</v>
      </c>
      <c r="E1751" s="6">
        <f>raw_data[[#This Row],[Ship_Date]]-raw_data[[#This Row],[Order_Date]]</f>
        <v>3</v>
      </c>
      <c r="F1751" s="6" t="str">
        <f>IF(raw_data[[#This Row],[Delivery_Days]] &lt;= 5, "On Time", "Late")</f>
        <v>On Time</v>
      </c>
      <c r="G1751" t="s">
        <v>5296</v>
      </c>
      <c r="H1751" t="s">
        <v>5297</v>
      </c>
      <c r="I1751" t="s">
        <v>47</v>
      </c>
      <c r="J1751" t="s">
        <v>94</v>
      </c>
      <c r="K1751" t="s">
        <v>28</v>
      </c>
      <c r="L1751" t="s">
        <v>41</v>
      </c>
      <c r="M1751" t="s">
        <v>127</v>
      </c>
      <c r="N1751" t="s">
        <v>49</v>
      </c>
      <c r="O1751" t="s">
        <v>50</v>
      </c>
      <c r="P1751">
        <v>10</v>
      </c>
      <c r="Q1751">
        <v>1569.96</v>
      </c>
      <c r="R1751">
        <v>0</v>
      </c>
      <c r="S1751">
        <v>15699.6</v>
      </c>
      <c r="T1751">
        <v>1253.45</v>
      </c>
      <c r="U1751">
        <v>3165.1</v>
      </c>
      <c r="V1751" s="10">
        <f>(raw_data[[#This Row],[Profit]] / (raw_data[[#This Row],[Unit_Price]]* raw_data[[#This Row],[Quantity_Sold]]))</f>
        <v>0.20160386251879028</v>
      </c>
      <c r="W1751">
        <v>168</v>
      </c>
      <c r="X1751" t="s">
        <v>33</v>
      </c>
      <c r="Y1751" t="s">
        <v>79</v>
      </c>
      <c r="Z1751">
        <v>7.9</v>
      </c>
      <c r="AA1751">
        <v>3</v>
      </c>
    </row>
    <row r="1752" spans="1:27" x14ac:dyDescent="0.3">
      <c r="A1752" t="s">
        <v>5298</v>
      </c>
      <c r="B1752" s="1">
        <v>45511</v>
      </c>
      <c r="C1752" s="1" t="str">
        <f>TEXT(raw_data[[#This Row],[Order_Date]], "mmm")</f>
        <v>Aug</v>
      </c>
      <c r="D1752" s="1">
        <v>45514</v>
      </c>
      <c r="E1752" s="6">
        <f>raw_data[[#This Row],[Ship_Date]]-raw_data[[#This Row],[Order_Date]]</f>
        <v>3</v>
      </c>
      <c r="F1752" s="6" t="str">
        <f>IF(raw_data[[#This Row],[Delivery_Days]] &lt;= 5, "On Time", "Late")</f>
        <v>On Time</v>
      </c>
      <c r="G1752" t="s">
        <v>5299</v>
      </c>
      <c r="H1752" t="s">
        <v>5300</v>
      </c>
      <c r="I1752" t="s">
        <v>38</v>
      </c>
      <c r="J1752" t="s">
        <v>39</v>
      </c>
      <c r="K1752" t="s">
        <v>40</v>
      </c>
      <c r="L1752" t="s">
        <v>75</v>
      </c>
      <c r="M1752" t="s">
        <v>127</v>
      </c>
      <c r="N1752" t="s">
        <v>31</v>
      </c>
      <c r="O1752" t="s">
        <v>50</v>
      </c>
      <c r="P1752">
        <v>2</v>
      </c>
      <c r="Q1752">
        <v>1179.07</v>
      </c>
      <c r="R1752">
        <v>20</v>
      </c>
      <c r="S1752">
        <v>1886.51</v>
      </c>
      <c r="T1752">
        <v>867.2</v>
      </c>
      <c r="U1752">
        <v>498.99</v>
      </c>
      <c r="V1752" s="10">
        <f>(raw_data[[#This Row],[Profit]] / (raw_data[[#This Row],[Unit_Price]]* raw_data[[#This Row],[Quantity_Sold]]))</f>
        <v>0.21160321270153598</v>
      </c>
      <c r="W1752">
        <v>63</v>
      </c>
      <c r="X1752" t="s">
        <v>33</v>
      </c>
      <c r="Y1752" t="s">
        <v>34</v>
      </c>
      <c r="Z1752">
        <v>8.94</v>
      </c>
      <c r="AA1752">
        <v>1</v>
      </c>
    </row>
    <row r="1753" spans="1:27" x14ac:dyDescent="0.3">
      <c r="A1753" t="s">
        <v>5301</v>
      </c>
      <c r="B1753" s="1">
        <v>45771</v>
      </c>
      <c r="C1753" s="1" t="str">
        <f>TEXT(raw_data[[#This Row],[Order_Date]], "mmm")</f>
        <v>Apr</v>
      </c>
      <c r="D1753" s="1">
        <v>45780</v>
      </c>
      <c r="E1753" s="6">
        <f>raw_data[[#This Row],[Ship_Date]]-raw_data[[#This Row],[Order_Date]]</f>
        <v>9</v>
      </c>
      <c r="F1753" s="6" t="str">
        <f>IF(raw_data[[#This Row],[Delivery_Days]] &lt;= 5, "On Time", "Late")</f>
        <v>Late</v>
      </c>
      <c r="G1753" t="s">
        <v>5302</v>
      </c>
      <c r="H1753" t="s">
        <v>5303</v>
      </c>
      <c r="I1753" t="s">
        <v>62</v>
      </c>
      <c r="J1753" t="s">
        <v>98</v>
      </c>
      <c r="K1753" t="s">
        <v>40</v>
      </c>
      <c r="L1753" t="s">
        <v>75</v>
      </c>
      <c r="M1753" t="s">
        <v>58</v>
      </c>
      <c r="N1753" t="s">
        <v>31</v>
      </c>
      <c r="O1753" t="s">
        <v>43</v>
      </c>
      <c r="P1753">
        <v>8</v>
      </c>
      <c r="Q1753">
        <v>1703.57</v>
      </c>
      <c r="R1753">
        <v>10</v>
      </c>
      <c r="S1753">
        <v>12265.7</v>
      </c>
      <c r="T1753">
        <v>1368.21</v>
      </c>
      <c r="U1753">
        <v>2414.59</v>
      </c>
      <c r="V1753" s="10">
        <f>(raw_data[[#This Row],[Profit]] / (raw_data[[#This Row],[Unit_Price]]* raw_data[[#This Row],[Quantity_Sold]]))</f>
        <v>0.17717132257553259</v>
      </c>
      <c r="W1753">
        <v>297</v>
      </c>
      <c r="X1753" t="s">
        <v>51</v>
      </c>
      <c r="Y1753" t="s">
        <v>52</v>
      </c>
      <c r="Z1753">
        <v>32.01</v>
      </c>
      <c r="AA1753">
        <v>3</v>
      </c>
    </row>
    <row r="1754" spans="1:27" x14ac:dyDescent="0.3">
      <c r="A1754" t="s">
        <v>5304</v>
      </c>
      <c r="B1754" s="1">
        <v>45645</v>
      </c>
      <c r="C1754" s="1" t="str">
        <f>TEXT(raw_data[[#This Row],[Order_Date]], "mmm")</f>
        <v>Dec</v>
      </c>
      <c r="D1754" s="1">
        <v>45652</v>
      </c>
      <c r="E1754" s="6">
        <f>raw_data[[#This Row],[Ship_Date]]-raw_data[[#This Row],[Order_Date]]</f>
        <v>7</v>
      </c>
      <c r="F1754" s="6" t="str">
        <f>IF(raw_data[[#This Row],[Delivery_Days]] &lt;= 5, "On Time", "Late")</f>
        <v>Late</v>
      </c>
      <c r="G1754" t="s">
        <v>5305</v>
      </c>
      <c r="H1754" t="s">
        <v>5306</v>
      </c>
      <c r="I1754" t="s">
        <v>62</v>
      </c>
      <c r="J1754" t="s">
        <v>90</v>
      </c>
      <c r="K1754" t="s">
        <v>40</v>
      </c>
      <c r="L1754" t="s">
        <v>41</v>
      </c>
      <c r="M1754" t="s">
        <v>70</v>
      </c>
      <c r="N1754" t="s">
        <v>31</v>
      </c>
      <c r="O1754" t="s">
        <v>43</v>
      </c>
      <c r="P1754">
        <v>2</v>
      </c>
      <c r="Q1754">
        <v>1006.15</v>
      </c>
      <c r="R1754">
        <v>10</v>
      </c>
      <c r="S1754">
        <v>1811.07</v>
      </c>
      <c r="T1754">
        <v>768.58</v>
      </c>
      <c r="U1754">
        <v>427.63</v>
      </c>
      <c r="V1754" s="10">
        <f>(raw_data[[#This Row],[Profit]] / (raw_data[[#This Row],[Unit_Price]]* raw_data[[#This Row],[Quantity_Sold]]))</f>
        <v>0.21250807533667943</v>
      </c>
      <c r="W1754">
        <v>264</v>
      </c>
      <c r="X1754" t="s">
        <v>33</v>
      </c>
      <c r="Y1754" t="s">
        <v>52</v>
      </c>
      <c r="Z1754">
        <v>32.89</v>
      </c>
      <c r="AA1754">
        <v>1</v>
      </c>
    </row>
    <row r="1755" spans="1:27" x14ac:dyDescent="0.3">
      <c r="A1755" t="s">
        <v>5307</v>
      </c>
      <c r="B1755" s="1">
        <v>45822</v>
      </c>
      <c r="C1755" s="1" t="str">
        <f>TEXT(raw_data[[#This Row],[Order_Date]], "mmm")</f>
        <v>Jun</v>
      </c>
      <c r="D1755" s="1">
        <v>45824</v>
      </c>
      <c r="E1755" s="6">
        <f>raw_data[[#This Row],[Ship_Date]]-raw_data[[#This Row],[Order_Date]]</f>
        <v>2</v>
      </c>
      <c r="F1755" s="6" t="str">
        <f>IF(raw_data[[#This Row],[Delivery_Days]] &lt;= 5, "On Time", "Late")</f>
        <v>On Time</v>
      </c>
      <c r="G1755" t="s">
        <v>5308</v>
      </c>
      <c r="H1755" t="s">
        <v>5309</v>
      </c>
      <c r="I1755" t="s">
        <v>47</v>
      </c>
      <c r="J1755" t="s">
        <v>39</v>
      </c>
      <c r="K1755" t="s">
        <v>40</v>
      </c>
      <c r="L1755" t="s">
        <v>75</v>
      </c>
      <c r="M1755" t="s">
        <v>70</v>
      </c>
      <c r="N1755" t="s">
        <v>49</v>
      </c>
      <c r="O1755" t="s">
        <v>32</v>
      </c>
      <c r="P1755">
        <v>6</v>
      </c>
      <c r="Q1755">
        <v>1010.41</v>
      </c>
      <c r="R1755">
        <v>15</v>
      </c>
      <c r="S1755">
        <v>5153.09</v>
      </c>
      <c r="T1755">
        <v>867.41</v>
      </c>
      <c r="U1755">
        <v>729.3</v>
      </c>
      <c r="V1755" s="10">
        <f>(raw_data[[#This Row],[Profit]] / (raw_data[[#This Row],[Unit_Price]]* raw_data[[#This Row],[Quantity_Sold]]))</f>
        <v>0.1202977009332845</v>
      </c>
      <c r="W1755">
        <v>86</v>
      </c>
      <c r="X1755" t="s">
        <v>51</v>
      </c>
      <c r="Y1755" t="s">
        <v>79</v>
      </c>
      <c r="Z1755">
        <v>42.48</v>
      </c>
      <c r="AA1755">
        <v>4</v>
      </c>
    </row>
    <row r="1756" spans="1:27" x14ac:dyDescent="0.3">
      <c r="A1756" t="s">
        <v>5310</v>
      </c>
      <c r="B1756" s="1">
        <v>45632</v>
      </c>
      <c r="C1756" s="1" t="str">
        <f>TEXT(raw_data[[#This Row],[Order_Date]], "mmm")</f>
        <v>Dec</v>
      </c>
      <c r="D1756" s="1">
        <v>45640</v>
      </c>
      <c r="E1756" s="6">
        <f>raw_data[[#This Row],[Ship_Date]]-raw_data[[#This Row],[Order_Date]]</f>
        <v>8</v>
      </c>
      <c r="F1756" s="6" t="str">
        <f>IF(raw_data[[#This Row],[Delivery_Days]] &lt;= 5, "On Time", "Late")</f>
        <v>Late</v>
      </c>
      <c r="G1756" t="s">
        <v>5311</v>
      </c>
      <c r="H1756" t="s">
        <v>5312</v>
      </c>
      <c r="I1756" t="s">
        <v>26</v>
      </c>
      <c r="J1756" t="s">
        <v>90</v>
      </c>
      <c r="K1756" t="s">
        <v>40</v>
      </c>
      <c r="L1756" t="s">
        <v>75</v>
      </c>
      <c r="M1756" t="s">
        <v>70</v>
      </c>
      <c r="N1756" t="s">
        <v>49</v>
      </c>
      <c r="O1756" t="s">
        <v>83</v>
      </c>
      <c r="P1756">
        <v>5</v>
      </c>
      <c r="Q1756">
        <v>866.18</v>
      </c>
      <c r="R1756">
        <v>20</v>
      </c>
      <c r="S1756">
        <v>3464.72</v>
      </c>
      <c r="T1756">
        <v>626.38</v>
      </c>
      <c r="U1756">
        <v>959.2</v>
      </c>
      <c r="V1756" s="10">
        <f>(raw_data[[#This Row],[Profit]] / (raw_data[[#This Row],[Unit_Price]]* raw_data[[#This Row],[Quantity_Sold]]))</f>
        <v>0.22147821468978737</v>
      </c>
      <c r="W1756">
        <v>429</v>
      </c>
      <c r="X1756" t="s">
        <v>33</v>
      </c>
      <c r="Y1756" t="s">
        <v>52</v>
      </c>
      <c r="Z1756">
        <v>43.38</v>
      </c>
      <c r="AA1756">
        <v>5</v>
      </c>
    </row>
    <row r="1757" spans="1:27" x14ac:dyDescent="0.3">
      <c r="A1757" t="s">
        <v>5313</v>
      </c>
      <c r="B1757" s="1">
        <v>45441</v>
      </c>
      <c r="C1757" s="1" t="str">
        <f>TEXT(raw_data[[#This Row],[Order_Date]], "mmm")</f>
        <v>May</v>
      </c>
      <c r="D1757" s="1">
        <v>45445</v>
      </c>
      <c r="E1757" s="6">
        <f>raw_data[[#This Row],[Ship_Date]]-raw_data[[#This Row],[Order_Date]]</f>
        <v>4</v>
      </c>
      <c r="F1757" s="6" t="str">
        <f>IF(raw_data[[#This Row],[Delivery_Days]] &lt;= 5, "On Time", "Late")</f>
        <v>On Time</v>
      </c>
      <c r="G1757" t="s">
        <v>5314</v>
      </c>
      <c r="H1757" t="s">
        <v>5315</v>
      </c>
      <c r="I1757" t="s">
        <v>26</v>
      </c>
      <c r="J1757" t="s">
        <v>39</v>
      </c>
      <c r="K1757" t="s">
        <v>40</v>
      </c>
      <c r="L1757" t="s">
        <v>75</v>
      </c>
      <c r="M1757" t="s">
        <v>42</v>
      </c>
      <c r="N1757" t="s">
        <v>31</v>
      </c>
      <c r="O1757" t="s">
        <v>32</v>
      </c>
      <c r="P1757">
        <v>3</v>
      </c>
      <c r="Q1757">
        <v>1957.16</v>
      </c>
      <c r="R1757">
        <v>0</v>
      </c>
      <c r="S1757">
        <v>5871.48</v>
      </c>
      <c r="T1757">
        <v>1241.1300000000001</v>
      </c>
      <c r="U1757">
        <v>2148.09</v>
      </c>
      <c r="V1757" s="10">
        <f>(raw_data[[#This Row],[Profit]] / (raw_data[[#This Row],[Unit_Price]]* raw_data[[#This Row],[Quantity_Sold]]))</f>
        <v>0.36585153998651104</v>
      </c>
      <c r="W1757">
        <v>218</v>
      </c>
      <c r="X1757" t="s">
        <v>51</v>
      </c>
      <c r="Y1757" t="s">
        <v>79</v>
      </c>
      <c r="Z1757">
        <v>13.48</v>
      </c>
      <c r="AA1757">
        <v>2</v>
      </c>
    </row>
    <row r="1758" spans="1:27" x14ac:dyDescent="0.3">
      <c r="A1758" t="s">
        <v>5316</v>
      </c>
      <c r="B1758" s="1">
        <v>45516</v>
      </c>
      <c r="C1758" s="1" t="str">
        <f>TEXT(raw_data[[#This Row],[Order_Date]], "mmm")</f>
        <v>Aug</v>
      </c>
      <c r="D1758" s="1">
        <v>45520</v>
      </c>
      <c r="E1758" s="6">
        <f>raw_data[[#This Row],[Ship_Date]]-raw_data[[#This Row],[Order_Date]]</f>
        <v>4</v>
      </c>
      <c r="F1758" s="6" t="str">
        <f>IF(raw_data[[#This Row],[Delivery_Days]] &lt;= 5, "On Time", "Late")</f>
        <v>On Time</v>
      </c>
      <c r="G1758" t="s">
        <v>5317</v>
      </c>
      <c r="H1758" t="s">
        <v>5318</v>
      </c>
      <c r="I1758" t="s">
        <v>26</v>
      </c>
      <c r="J1758" t="s">
        <v>27</v>
      </c>
      <c r="K1758" t="s">
        <v>28</v>
      </c>
      <c r="L1758" t="s">
        <v>75</v>
      </c>
      <c r="M1758" t="s">
        <v>137</v>
      </c>
      <c r="N1758" t="s">
        <v>31</v>
      </c>
      <c r="O1758" t="s">
        <v>83</v>
      </c>
      <c r="P1758">
        <v>4</v>
      </c>
      <c r="Q1758">
        <v>1614.83</v>
      </c>
      <c r="R1758">
        <v>15</v>
      </c>
      <c r="S1758">
        <v>5490.42</v>
      </c>
      <c r="T1758">
        <v>1415.04</v>
      </c>
      <c r="U1758">
        <v>679.29</v>
      </c>
      <c r="V1758" s="10">
        <f>(raw_data[[#This Row],[Profit]] / (raw_data[[#This Row],[Unit_Price]]* raw_data[[#This Row],[Quantity_Sold]]))</f>
        <v>0.10516432070248881</v>
      </c>
      <c r="W1758">
        <v>440</v>
      </c>
      <c r="X1758" t="s">
        <v>51</v>
      </c>
      <c r="Y1758" t="s">
        <v>79</v>
      </c>
      <c r="Z1758">
        <v>31.03</v>
      </c>
      <c r="AA1758">
        <v>1</v>
      </c>
    </row>
    <row r="1759" spans="1:27" x14ac:dyDescent="0.3">
      <c r="A1759" t="s">
        <v>5319</v>
      </c>
      <c r="B1759" s="1">
        <v>45746</v>
      </c>
      <c r="C1759" s="1" t="str">
        <f>TEXT(raw_data[[#This Row],[Order_Date]], "mmm")</f>
        <v>Mar</v>
      </c>
      <c r="D1759" s="1">
        <v>45751</v>
      </c>
      <c r="E1759" s="6">
        <f>raw_data[[#This Row],[Ship_Date]]-raw_data[[#This Row],[Order_Date]]</f>
        <v>5</v>
      </c>
      <c r="F1759" s="6" t="str">
        <f>IF(raw_data[[#This Row],[Delivery_Days]] &lt;= 5, "On Time", "Late")</f>
        <v>On Time</v>
      </c>
      <c r="G1759" t="s">
        <v>5320</v>
      </c>
      <c r="H1759" t="s">
        <v>5321</v>
      </c>
      <c r="I1759" t="s">
        <v>62</v>
      </c>
      <c r="J1759" t="s">
        <v>63</v>
      </c>
      <c r="K1759" t="s">
        <v>28</v>
      </c>
      <c r="L1759" t="s">
        <v>29</v>
      </c>
      <c r="M1759" t="s">
        <v>137</v>
      </c>
      <c r="N1759" t="s">
        <v>31</v>
      </c>
      <c r="O1759" t="s">
        <v>83</v>
      </c>
      <c r="P1759">
        <v>3</v>
      </c>
      <c r="Q1759">
        <v>978.63</v>
      </c>
      <c r="R1759">
        <v>20</v>
      </c>
      <c r="S1759">
        <v>2348.71</v>
      </c>
      <c r="T1759">
        <v>692.06</v>
      </c>
      <c r="U1759">
        <v>687.77</v>
      </c>
      <c r="V1759" s="10">
        <f>(raw_data[[#This Row],[Profit]] / (raw_data[[#This Row],[Unit_Price]]* raw_data[[#This Row],[Quantity_Sold]]))</f>
        <v>0.23426286407188279</v>
      </c>
      <c r="W1759">
        <v>115</v>
      </c>
      <c r="X1759" t="s">
        <v>51</v>
      </c>
      <c r="Y1759" t="s">
        <v>52</v>
      </c>
      <c r="Z1759">
        <v>23.95</v>
      </c>
      <c r="AA1759">
        <v>2</v>
      </c>
    </row>
    <row r="1760" spans="1:27" x14ac:dyDescent="0.3">
      <c r="A1760" t="s">
        <v>5322</v>
      </c>
      <c r="B1760" s="1">
        <v>45318</v>
      </c>
      <c r="C1760" s="1" t="str">
        <f>TEXT(raw_data[[#This Row],[Order_Date]], "mmm")</f>
        <v>Jan</v>
      </c>
      <c r="D1760" s="1">
        <v>45321</v>
      </c>
      <c r="E1760" s="6">
        <f>raw_data[[#This Row],[Ship_Date]]-raw_data[[#This Row],[Order_Date]]</f>
        <v>3</v>
      </c>
      <c r="F1760" s="6" t="str">
        <f>IF(raw_data[[#This Row],[Delivery_Days]] &lt;= 5, "On Time", "Late")</f>
        <v>On Time</v>
      </c>
      <c r="G1760" t="s">
        <v>5323</v>
      </c>
      <c r="H1760" t="s">
        <v>5324</v>
      </c>
      <c r="I1760" t="s">
        <v>62</v>
      </c>
      <c r="J1760" t="s">
        <v>27</v>
      </c>
      <c r="K1760" t="s">
        <v>28</v>
      </c>
      <c r="L1760" t="s">
        <v>41</v>
      </c>
      <c r="M1760" t="s">
        <v>150</v>
      </c>
      <c r="N1760" t="s">
        <v>31</v>
      </c>
      <c r="O1760" t="s">
        <v>32</v>
      </c>
      <c r="P1760">
        <v>4</v>
      </c>
      <c r="Q1760">
        <v>1708.69</v>
      </c>
      <c r="R1760">
        <v>20</v>
      </c>
      <c r="S1760">
        <v>5467.81</v>
      </c>
      <c r="T1760">
        <v>1349.24</v>
      </c>
      <c r="U1760">
        <v>1150.24</v>
      </c>
      <c r="V1760" s="10">
        <f>(raw_data[[#This Row],[Profit]] / (raw_data[[#This Row],[Unit_Price]]* raw_data[[#This Row],[Quantity_Sold]]))</f>
        <v>0.16829266865259351</v>
      </c>
      <c r="W1760">
        <v>224</v>
      </c>
      <c r="X1760" t="s">
        <v>51</v>
      </c>
      <c r="Y1760" t="s">
        <v>34</v>
      </c>
      <c r="Z1760">
        <v>42.51</v>
      </c>
      <c r="AA1760">
        <v>2</v>
      </c>
    </row>
    <row r="1761" spans="1:27" x14ac:dyDescent="0.3">
      <c r="A1761" t="s">
        <v>5325</v>
      </c>
      <c r="B1761" s="1">
        <v>45623</v>
      </c>
      <c r="C1761" s="1" t="str">
        <f>TEXT(raw_data[[#This Row],[Order_Date]], "mmm")</f>
        <v>Nov</v>
      </c>
      <c r="D1761" s="1">
        <v>45625</v>
      </c>
      <c r="E1761" s="6">
        <f>raw_data[[#This Row],[Ship_Date]]-raw_data[[#This Row],[Order_Date]]</f>
        <v>2</v>
      </c>
      <c r="F1761" s="6" t="str">
        <f>IF(raw_data[[#This Row],[Delivery_Days]] &lt;= 5, "On Time", "Late")</f>
        <v>On Time</v>
      </c>
      <c r="G1761" t="s">
        <v>5326</v>
      </c>
      <c r="H1761" t="s">
        <v>5327</v>
      </c>
      <c r="I1761" t="s">
        <v>38</v>
      </c>
      <c r="J1761" t="s">
        <v>94</v>
      </c>
      <c r="K1761" t="s">
        <v>28</v>
      </c>
      <c r="L1761" t="s">
        <v>29</v>
      </c>
      <c r="M1761" t="s">
        <v>30</v>
      </c>
      <c r="N1761" t="s">
        <v>49</v>
      </c>
      <c r="O1761" t="s">
        <v>50</v>
      </c>
      <c r="P1761">
        <v>7</v>
      </c>
      <c r="Q1761">
        <v>1672.54</v>
      </c>
      <c r="R1761">
        <v>5</v>
      </c>
      <c r="S1761">
        <v>11122.39</v>
      </c>
      <c r="T1761">
        <v>1457.42</v>
      </c>
      <c r="U1761">
        <v>1430.55</v>
      </c>
      <c r="V1761" s="10">
        <f>(raw_data[[#This Row],[Profit]] / (raw_data[[#This Row],[Unit_Price]]* raw_data[[#This Row],[Quantity_Sold]]))</f>
        <v>0.12218798098358528</v>
      </c>
      <c r="W1761">
        <v>415</v>
      </c>
      <c r="X1761" t="s">
        <v>33</v>
      </c>
      <c r="Y1761" t="s">
        <v>34</v>
      </c>
      <c r="Z1761">
        <v>36.33</v>
      </c>
      <c r="AA1761">
        <v>4</v>
      </c>
    </row>
    <row r="1762" spans="1:27" x14ac:dyDescent="0.3">
      <c r="A1762" t="s">
        <v>5328</v>
      </c>
      <c r="B1762" s="1">
        <v>45267</v>
      </c>
      <c r="C1762" s="1" t="str">
        <f>TEXT(raw_data[[#This Row],[Order_Date]], "mmm")</f>
        <v>Dec</v>
      </c>
      <c r="D1762" s="1">
        <v>45271</v>
      </c>
      <c r="E1762" s="6">
        <f>raw_data[[#This Row],[Ship_Date]]-raw_data[[#This Row],[Order_Date]]</f>
        <v>4</v>
      </c>
      <c r="F1762" s="6" t="str">
        <f>IF(raw_data[[#This Row],[Delivery_Days]] &lt;= 5, "On Time", "Late")</f>
        <v>On Time</v>
      </c>
      <c r="G1762" t="s">
        <v>5329</v>
      </c>
      <c r="H1762" t="s">
        <v>5330</v>
      </c>
      <c r="I1762" t="s">
        <v>26</v>
      </c>
      <c r="J1762" t="s">
        <v>56</v>
      </c>
      <c r="K1762" t="s">
        <v>57</v>
      </c>
      <c r="L1762" t="s">
        <v>69</v>
      </c>
      <c r="M1762" t="s">
        <v>117</v>
      </c>
      <c r="N1762" t="s">
        <v>31</v>
      </c>
      <c r="O1762" t="s">
        <v>50</v>
      </c>
      <c r="P1762">
        <v>4</v>
      </c>
      <c r="Q1762">
        <v>553.51</v>
      </c>
      <c r="R1762">
        <v>20</v>
      </c>
      <c r="S1762">
        <v>1771.23</v>
      </c>
      <c r="T1762">
        <v>373.9</v>
      </c>
      <c r="U1762">
        <v>574.75</v>
      </c>
      <c r="V1762" s="10">
        <f>(raw_data[[#This Row],[Profit]] / (raw_data[[#This Row],[Unit_Price]]* raw_data[[#This Row],[Quantity_Sold]]))</f>
        <v>0.25959332261386425</v>
      </c>
      <c r="W1762">
        <v>111</v>
      </c>
      <c r="X1762" t="s">
        <v>33</v>
      </c>
      <c r="Y1762" t="s">
        <v>52</v>
      </c>
      <c r="Z1762">
        <v>15.91</v>
      </c>
      <c r="AA1762">
        <v>4</v>
      </c>
    </row>
    <row r="1763" spans="1:27" x14ac:dyDescent="0.3">
      <c r="A1763" t="s">
        <v>5331</v>
      </c>
      <c r="B1763" s="1">
        <v>45896</v>
      </c>
      <c r="C1763" s="1" t="str">
        <f>TEXT(raw_data[[#This Row],[Order_Date]], "mmm")</f>
        <v>Aug</v>
      </c>
      <c r="D1763" s="1">
        <v>45901</v>
      </c>
      <c r="E1763" s="6">
        <f>raw_data[[#This Row],[Ship_Date]]-raw_data[[#This Row],[Order_Date]]</f>
        <v>5</v>
      </c>
      <c r="F1763" s="6" t="str">
        <f>IF(raw_data[[#This Row],[Delivery_Days]] &lt;= 5, "On Time", "Late")</f>
        <v>On Time</v>
      </c>
      <c r="G1763" t="s">
        <v>5332</v>
      </c>
      <c r="H1763" t="s">
        <v>5333</v>
      </c>
      <c r="I1763" t="s">
        <v>62</v>
      </c>
      <c r="J1763" t="s">
        <v>68</v>
      </c>
      <c r="K1763" t="s">
        <v>57</v>
      </c>
      <c r="L1763" t="s">
        <v>69</v>
      </c>
      <c r="M1763" t="s">
        <v>64</v>
      </c>
      <c r="N1763" t="s">
        <v>31</v>
      </c>
      <c r="O1763" t="s">
        <v>71</v>
      </c>
      <c r="P1763">
        <v>10</v>
      </c>
      <c r="Q1763">
        <v>139.97999999999999</v>
      </c>
      <c r="R1763">
        <v>15</v>
      </c>
      <c r="S1763">
        <v>1189.83</v>
      </c>
      <c r="T1763">
        <v>113.21</v>
      </c>
      <c r="U1763">
        <v>227.54</v>
      </c>
      <c r="V1763" s="10">
        <f>(raw_data[[#This Row],[Profit]] / (raw_data[[#This Row],[Unit_Price]]* raw_data[[#This Row],[Quantity_Sold]]))</f>
        <v>0.1625517931133019</v>
      </c>
      <c r="W1763">
        <v>322</v>
      </c>
      <c r="X1763" t="s">
        <v>51</v>
      </c>
      <c r="Y1763" t="s">
        <v>52</v>
      </c>
      <c r="Z1763">
        <v>6.44</v>
      </c>
      <c r="AA1763">
        <v>5</v>
      </c>
    </row>
    <row r="1764" spans="1:27" x14ac:dyDescent="0.3">
      <c r="A1764" t="s">
        <v>5334</v>
      </c>
      <c r="B1764" s="1">
        <v>45648</v>
      </c>
      <c r="C1764" s="1" t="str">
        <f>TEXT(raw_data[[#This Row],[Order_Date]], "mmm")</f>
        <v>Dec</v>
      </c>
      <c r="D1764" s="1">
        <v>45650</v>
      </c>
      <c r="E1764" s="6">
        <f>raw_data[[#This Row],[Ship_Date]]-raw_data[[#This Row],[Order_Date]]</f>
        <v>2</v>
      </c>
      <c r="F1764" s="6" t="str">
        <f>IF(raw_data[[#This Row],[Delivery_Days]] &lt;= 5, "On Time", "Late")</f>
        <v>On Time</v>
      </c>
      <c r="G1764" t="s">
        <v>5335</v>
      </c>
      <c r="H1764" t="s">
        <v>5336</v>
      </c>
      <c r="I1764" t="s">
        <v>47</v>
      </c>
      <c r="J1764" t="s">
        <v>90</v>
      </c>
      <c r="K1764" t="s">
        <v>40</v>
      </c>
      <c r="L1764" t="s">
        <v>29</v>
      </c>
      <c r="M1764" t="s">
        <v>150</v>
      </c>
      <c r="N1764" t="s">
        <v>31</v>
      </c>
      <c r="O1764" t="s">
        <v>83</v>
      </c>
      <c r="P1764">
        <v>4</v>
      </c>
      <c r="Q1764">
        <v>992.74</v>
      </c>
      <c r="R1764">
        <v>10</v>
      </c>
      <c r="S1764">
        <v>3573.86</v>
      </c>
      <c r="T1764">
        <v>789.48</v>
      </c>
      <c r="U1764">
        <v>731.74</v>
      </c>
      <c r="V1764" s="10">
        <f>(raw_data[[#This Row],[Profit]] / (raw_data[[#This Row],[Unit_Price]]* raw_data[[#This Row],[Quantity_Sold]]))</f>
        <v>0.18427282067812317</v>
      </c>
      <c r="W1764">
        <v>32</v>
      </c>
      <c r="X1764" t="s">
        <v>33</v>
      </c>
      <c r="Y1764" t="s">
        <v>34</v>
      </c>
      <c r="Z1764">
        <v>14.71</v>
      </c>
      <c r="AA1764">
        <v>5</v>
      </c>
    </row>
    <row r="1765" spans="1:27" x14ac:dyDescent="0.3">
      <c r="A1765" t="s">
        <v>5337</v>
      </c>
      <c r="B1765" s="1">
        <v>45330</v>
      </c>
      <c r="C1765" s="1" t="str">
        <f>TEXT(raw_data[[#This Row],[Order_Date]], "mmm")</f>
        <v>Feb</v>
      </c>
      <c r="D1765" s="1">
        <v>45334</v>
      </c>
      <c r="E1765" s="6">
        <f>raw_data[[#This Row],[Ship_Date]]-raw_data[[#This Row],[Order_Date]]</f>
        <v>4</v>
      </c>
      <c r="F1765" s="6" t="str">
        <f>IF(raw_data[[#This Row],[Delivery_Days]] &lt;= 5, "On Time", "Late")</f>
        <v>On Time</v>
      </c>
      <c r="G1765" t="s">
        <v>5338</v>
      </c>
      <c r="H1765" t="s">
        <v>5339</v>
      </c>
      <c r="I1765" t="s">
        <v>62</v>
      </c>
      <c r="J1765" t="s">
        <v>98</v>
      </c>
      <c r="K1765" t="s">
        <v>40</v>
      </c>
      <c r="L1765" t="s">
        <v>41</v>
      </c>
      <c r="M1765" t="s">
        <v>48</v>
      </c>
      <c r="N1765" t="s">
        <v>49</v>
      </c>
      <c r="O1765" t="s">
        <v>71</v>
      </c>
      <c r="P1765">
        <v>8</v>
      </c>
      <c r="Q1765">
        <v>933</v>
      </c>
      <c r="R1765">
        <v>5</v>
      </c>
      <c r="S1765">
        <v>7090.8</v>
      </c>
      <c r="T1765">
        <v>593.66999999999996</v>
      </c>
      <c r="U1765">
        <v>2578.91</v>
      </c>
      <c r="V1765" s="10">
        <f>(raw_data[[#This Row],[Profit]] / (raw_data[[#This Row],[Unit_Price]]* raw_data[[#This Row],[Quantity_Sold]]))</f>
        <v>0.34551312968917469</v>
      </c>
      <c r="W1765">
        <v>156</v>
      </c>
      <c r="X1765" t="s">
        <v>33</v>
      </c>
      <c r="Y1765" t="s">
        <v>52</v>
      </c>
      <c r="Z1765">
        <v>12.72</v>
      </c>
      <c r="AA1765">
        <v>2</v>
      </c>
    </row>
    <row r="1766" spans="1:27" x14ac:dyDescent="0.3">
      <c r="A1766" t="s">
        <v>5340</v>
      </c>
      <c r="B1766" s="1">
        <v>45422</v>
      </c>
      <c r="C1766" s="1" t="str">
        <f>TEXT(raw_data[[#This Row],[Order_Date]], "mmm")</f>
        <v>May</v>
      </c>
      <c r="D1766" s="1">
        <v>45426</v>
      </c>
      <c r="E1766" s="6">
        <f>raw_data[[#This Row],[Ship_Date]]-raw_data[[#This Row],[Order_Date]]</f>
        <v>4</v>
      </c>
      <c r="F1766" s="6" t="str">
        <f>IF(raw_data[[#This Row],[Delivery_Days]] &lt;= 5, "On Time", "Late")</f>
        <v>On Time</v>
      </c>
      <c r="G1766" t="s">
        <v>5341</v>
      </c>
      <c r="H1766" t="s">
        <v>5342</v>
      </c>
      <c r="I1766" t="s">
        <v>38</v>
      </c>
      <c r="J1766" t="s">
        <v>63</v>
      </c>
      <c r="K1766" t="s">
        <v>28</v>
      </c>
      <c r="L1766" t="s">
        <v>29</v>
      </c>
      <c r="M1766" t="s">
        <v>64</v>
      </c>
      <c r="N1766" t="s">
        <v>49</v>
      </c>
      <c r="O1766" t="s">
        <v>50</v>
      </c>
      <c r="P1766">
        <v>4</v>
      </c>
      <c r="Q1766">
        <v>1074.1600000000001</v>
      </c>
      <c r="R1766">
        <v>0</v>
      </c>
      <c r="S1766">
        <v>4296.6400000000003</v>
      </c>
      <c r="T1766">
        <v>777.2</v>
      </c>
      <c r="U1766">
        <v>1187.8399999999999</v>
      </c>
      <c r="V1766" s="10">
        <f>(raw_data[[#This Row],[Profit]] / (raw_data[[#This Row],[Unit_Price]]* raw_data[[#This Row],[Quantity_Sold]]))</f>
        <v>0.27645788336933041</v>
      </c>
      <c r="W1766">
        <v>160</v>
      </c>
      <c r="X1766" t="s">
        <v>51</v>
      </c>
      <c r="Y1766" t="s">
        <v>34</v>
      </c>
      <c r="Z1766">
        <v>9.24</v>
      </c>
      <c r="AA1766">
        <v>5</v>
      </c>
    </row>
    <row r="1767" spans="1:27" x14ac:dyDescent="0.3">
      <c r="A1767" t="s">
        <v>5343</v>
      </c>
      <c r="B1767" s="1">
        <v>45362</v>
      </c>
      <c r="C1767" s="1" t="str">
        <f>TEXT(raw_data[[#This Row],[Order_Date]], "mmm")</f>
        <v>Mar</v>
      </c>
      <c r="D1767" s="1">
        <v>45367</v>
      </c>
      <c r="E1767" s="6">
        <f>raw_data[[#This Row],[Ship_Date]]-raw_data[[#This Row],[Order_Date]]</f>
        <v>5</v>
      </c>
      <c r="F1767" s="6" t="str">
        <f>IF(raw_data[[#This Row],[Delivery_Days]] &lt;= 5, "On Time", "Late")</f>
        <v>On Time</v>
      </c>
      <c r="G1767" t="s">
        <v>5344</v>
      </c>
      <c r="H1767" t="s">
        <v>5345</v>
      </c>
      <c r="I1767" t="s">
        <v>38</v>
      </c>
      <c r="J1767" t="s">
        <v>27</v>
      </c>
      <c r="K1767" t="s">
        <v>28</v>
      </c>
      <c r="L1767" t="s">
        <v>69</v>
      </c>
      <c r="M1767" t="s">
        <v>30</v>
      </c>
      <c r="N1767" t="s">
        <v>49</v>
      </c>
      <c r="O1767" t="s">
        <v>71</v>
      </c>
      <c r="P1767">
        <v>5</v>
      </c>
      <c r="Q1767">
        <v>573.49</v>
      </c>
      <c r="R1767">
        <v>20</v>
      </c>
      <c r="S1767">
        <v>2293.96</v>
      </c>
      <c r="T1767">
        <v>494.22</v>
      </c>
      <c r="U1767">
        <v>317.08</v>
      </c>
      <c r="V1767" s="10">
        <f>(raw_data[[#This Row],[Profit]] / (raw_data[[#This Row],[Unit_Price]]* raw_data[[#This Row],[Quantity_Sold]]))</f>
        <v>0.11057908594744459</v>
      </c>
      <c r="W1767">
        <v>354</v>
      </c>
      <c r="X1767" t="s">
        <v>51</v>
      </c>
      <c r="Y1767" t="s">
        <v>34</v>
      </c>
      <c r="Z1767">
        <v>41.38</v>
      </c>
      <c r="AA1767">
        <v>3</v>
      </c>
    </row>
    <row r="1768" spans="1:27" x14ac:dyDescent="0.3">
      <c r="A1768" t="s">
        <v>5346</v>
      </c>
      <c r="B1768" s="1">
        <v>45271</v>
      </c>
      <c r="C1768" s="1" t="str">
        <f>TEXT(raw_data[[#This Row],[Order_Date]], "mmm")</f>
        <v>Dec</v>
      </c>
      <c r="D1768" s="1">
        <v>45280</v>
      </c>
      <c r="E1768" s="6">
        <f>raw_data[[#This Row],[Ship_Date]]-raw_data[[#This Row],[Order_Date]]</f>
        <v>9</v>
      </c>
      <c r="F1768" s="6" t="str">
        <f>IF(raw_data[[#This Row],[Delivery_Days]] &lt;= 5, "On Time", "Late")</f>
        <v>Late</v>
      </c>
      <c r="G1768" t="s">
        <v>5347</v>
      </c>
      <c r="H1768" t="s">
        <v>5348</v>
      </c>
      <c r="I1768" t="s">
        <v>47</v>
      </c>
      <c r="J1768" t="s">
        <v>39</v>
      </c>
      <c r="K1768" t="s">
        <v>40</v>
      </c>
      <c r="L1768" t="s">
        <v>69</v>
      </c>
      <c r="M1768" t="s">
        <v>150</v>
      </c>
      <c r="N1768" t="s">
        <v>49</v>
      </c>
      <c r="O1768" t="s">
        <v>43</v>
      </c>
      <c r="P1768">
        <v>2</v>
      </c>
      <c r="Q1768">
        <v>852.14</v>
      </c>
      <c r="R1768">
        <v>0</v>
      </c>
      <c r="S1768">
        <v>1704.28</v>
      </c>
      <c r="T1768">
        <v>682.13</v>
      </c>
      <c r="U1768">
        <v>340.02</v>
      </c>
      <c r="V1768" s="10">
        <f>(raw_data[[#This Row],[Profit]] / (raw_data[[#This Row],[Unit_Price]]* raw_data[[#This Row],[Quantity_Sold]]))</f>
        <v>0.19950947027483745</v>
      </c>
      <c r="W1768">
        <v>213</v>
      </c>
      <c r="X1768" t="s">
        <v>51</v>
      </c>
      <c r="Y1768" t="s">
        <v>34</v>
      </c>
      <c r="Z1768">
        <v>32.57</v>
      </c>
      <c r="AA1768">
        <v>5</v>
      </c>
    </row>
    <row r="1769" spans="1:27" x14ac:dyDescent="0.3">
      <c r="A1769" t="s">
        <v>5349</v>
      </c>
      <c r="B1769" s="1">
        <v>45655</v>
      </c>
      <c r="C1769" s="1" t="str">
        <f>TEXT(raw_data[[#This Row],[Order_Date]], "mmm")</f>
        <v>Dec</v>
      </c>
      <c r="D1769" s="1">
        <v>45657</v>
      </c>
      <c r="E1769" s="6">
        <f>raw_data[[#This Row],[Ship_Date]]-raw_data[[#This Row],[Order_Date]]</f>
        <v>2</v>
      </c>
      <c r="F1769" s="6" t="str">
        <f>IF(raw_data[[#This Row],[Delivery_Days]] &lt;= 5, "On Time", "Late")</f>
        <v>On Time</v>
      </c>
      <c r="G1769" t="s">
        <v>5350</v>
      </c>
      <c r="H1769" t="s">
        <v>5351</v>
      </c>
      <c r="I1769" t="s">
        <v>38</v>
      </c>
      <c r="J1769" t="s">
        <v>63</v>
      </c>
      <c r="K1769" t="s">
        <v>28</v>
      </c>
      <c r="L1769" t="s">
        <v>29</v>
      </c>
      <c r="M1769" t="s">
        <v>30</v>
      </c>
      <c r="N1769" t="s">
        <v>31</v>
      </c>
      <c r="O1769" t="s">
        <v>32</v>
      </c>
      <c r="P1769">
        <v>4</v>
      </c>
      <c r="Q1769">
        <v>1015.24</v>
      </c>
      <c r="R1769">
        <v>20</v>
      </c>
      <c r="S1769">
        <v>3248.77</v>
      </c>
      <c r="T1769">
        <v>773.35</v>
      </c>
      <c r="U1769">
        <v>774.05</v>
      </c>
      <c r="V1769" s="10">
        <f>(raw_data[[#This Row],[Profit]] / (raw_data[[#This Row],[Unit_Price]]* raw_data[[#This Row],[Quantity_Sold]]))</f>
        <v>0.19060763957290885</v>
      </c>
      <c r="W1769">
        <v>163</v>
      </c>
      <c r="X1769" t="s">
        <v>51</v>
      </c>
      <c r="Y1769" t="s">
        <v>52</v>
      </c>
      <c r="Z1769">
        <v>11.04</v>
      </c>
      <c r="AA1769">
        <v>3</v>
      </c>
    </row>
    <row r="1770" spans="1:27" x14ac:dyDescent="0.3">
      <c r="A1770" t="s">
        <v>5352</v>
      </c>
      <c r="B1770" s="1">
        <v>45800</v>
      </c>
      <c r="C1770" s="1" t="str">
        <f>TEXT(raw_data[[#This Row],[Order_Date]], "mmm")</f>
        <v>May</v>
      </c>
      <c r="D1770" s="1">
        <v>45802</v>
      </c>
      <c r="E1770" s="6">
        <f>raw_data[[#This Row],[Ship_Date]]-raw_data[[#This Row],[Order_Date]]</f>
        <v>2</v>
      </c>
      <c r="F1770" s="6" t="str">
        <f>IF(raw_data[[#This Row],[Delivery_Days]] &lt;= 5, "On Time", "Late")</f>
        <v>On Time</v>
      </c>
      <c r="G1770" t="s">
        <v>5353</v>
      </c>
      <c r="H1770" t="s">
        <v>5354</v>
      </c>
      <c r="I1770" t="s">
        <v>26</v>
      </c>
      <c r="J1770" t="s">
        <v>27</v>
      </c>
      <c r="K1770" t="s">
        <v>28</v>
      </c>
      <c r="L1770" t="s">
        <v>29</v>
      </c>
      <c r="M1770" t="s">
        <v>42</v>
      </c>
      <c r="N1770" t="s">
        <v>49</v>
      </c>
      <c r="O1770" t="s">
        <v>43</v>
      </c>
      <c r="P1770">
        <v>3</v>
      </c>
      <c r="Q1770">
        <v>1823.13</v>
      </c>
      <c r="R1770">
        <v>15</v>
      </c>
      <c r="S1770">
        <v>4648.9799999999996</v>
      </c>
      <c r="T1770">
        <v>1564.29</v>
      </c>
      <c r="U1770">
        <v>660.04</v>
      </c>
      <c r="V1770" s="10">
        <f>(raw_data[[#This Row],[Profit]] / (raw_data[[#This Row],[Unit_Price]]* raw_data[[#This Row],[Quantity_Sold]]))</f>
        <v>0.12067890569149392</v>
      </c>
      <c r="W1770">
        <v>196</v>
      </c>
      <c r="X1770" t="s">
        <v>51</v>
      </c>
      <c r="Y1770" t="s">
        <v>52</v>
      </c>
      <c r="Z1770">
        <v>17.02</v>
      </c>
      <c r="AA1770">
        <v>5</v>
      </c>
    </row>
    <row r="1771" spans="1:27" x14ac:dyDescent="0.3">
      <c r="A1771" t="s">
        <v>5355</v>
      </c>
      <c r="B1771" s="1">
        <v>45687</v>
      </c>
      <c r="C1771" s="1" t="str">
        <f>TEXT(raw_data[[#This Row],[Order_Date]], "mmm")</f>
        <v>Jan</v>
      </c>
      <c r="D1771" s="1">
        <v>45694</v>
      </c>
      <c r="E1771" s="6">
        <f>raw_data[[#This Row],[Ship_Date]]-raw_data[[#This Row],[Order_Date]]</f>
        <v>7</v>
      </c>
      <c r="F1771" s="6" t="str">
        <f>IF(raw_data[[#This Row],[Delivery_Days]] &lt;= 5, "On Time", "Late")</f>
        <v>Late</v>
      </c>
      <c r="G1771" t="s">
        <v>5356</v>
      </c>
      <c r="H1771" t="s">
        <v>5357</v>
      </c>
      <c r="I1771" t="s">
        <v>38</v>
      </c>
      <c r="J1771" t="s">
        <v>90</v>
      </c>
      <c r="K1771" t="s">
        <v>40</v>
      </c>
      <c r="L1771" t="s">
        <v>29</v>
      </c>
      <c r="M1771" t="s">
        <v>127</v>
      </c>
      <c r="N1771" t="s">
        <v>49</v>
      </c>
      <c r="O1771" t="s">
        <v>83</v>
      </c>
      <c r="P1771">
        <v>7</v>
      </c>
      <c r="Q1771">
        <v>521.63</v>
      </c>
      <c r="R1771">
        <v>15</v>
      </c>
      <c r="S1771">
        <v>3103.7</v>
      </c>
      <c r="T1771">
        <v>380.7</v>
      </c>
      <c r="U1771">
        <v>838.53</v>
      </c>
      <c r="V1771" s="10">
        <f>(raw_data[[#This Row],[Profit]] / (raw_data[[#This Row],[Unit_Price]]* raw_data[[#This Row],[Quantity_Sold]]))</f>
        <v>0.22964553419090161</v>
      </c>
      <c r="W1771">
        <v>177</v>
      </c>
      <c r="X1771" t="s">
        <v>33</v>
      </c>
      <c r="Y1771" t="s">
        <v>34</v>
      </c>
      <c r="Z1771">
        <v>29.18</v>
      </c>
      <c r="AA1771">
        <v>1</v>
      </c>
    </row>
    <row r="1772" spans="1:27" x14ac:dyDescent="0.3">
      <c r="A1772" t="s">
        <v>5358</v>
      </c>
      <c r="B1772" s="1">
        <v>45893</v>
      </c>
      <c r="C1772" s="1" t="str">
        <f>TEXT(raw_data[[#This Row],[Order_Date]], "mmm")</f>
        <v>Aug</v>
      </c>
      <c r="D1772" s="1">
        <v>45894</v>
      </c>
      <c r="E1772" s="6">
        <f>raw_data[[#This Row],[Ship_Date]]-raw_data[[#This Row],[Order_Date]]</f>
        <v>1</v>
      </c>
      <c r="F1772" s="6" t="str">
        <f>IF(raw_data[[#This Row],[Delivery_Days]] &lt;= 5, "On Time", "Late")</f>
        <v>On Time</v>
      </c>
      <c r="G1772" t="s">
        <v>5359</v>
      </c>
      <c r="H1772" t="s">
        <v>5360</v>
      </c>
      <c r="I1772" t="s">
        <v>38</v>
      </c>
      <c r="J1772" t="s">
        <v>63</v>
      </c>
      <c r="K1772" t="s">
        <v>28</v>
      </c>
      <c r="L1772" t="s">
        <v>29</v>
      </c>
      <c r="M1772" t="s">
        <v>70</v>
      </c>
      <c r="N1772" t="s">
        <v>31</v>
      </c>
      <c r="O1772" t="s">
        <v>71</v>
      </c>
      <c r="P1772">
        <v>9</v>
      </c>
      <c r="Q1772">
        <v>1268.97</v>
      </c>
      <c r="R1772">
        <v>5</v>
      </c>
      <c r="S1772">
        <v>10849.69</v>
      </c>
      <c r="T1772">
        <v>993.16</v>
      </c>
      <c r="U1772">
        <v>2358.1799999999998</v>
      </c>
      <c r="V1772" s="10">
        <f>(raw_data[[#This Row],[Profit]] / (raw_data[[#This Row],[Unit_Price]]* raw_data[[#This Row],[Quantity_Sold]]))</f>
        <v>0.20648242275231093</v>
      </c>
      <c r="W1772">
        <v>143</v>
      </c>
      <c r="X1772" t="s">
        <v>33</v>
      </c>
      <c r="Y1772" t="s">
        <v>79</v>
      </c>
      <c r="Z1772">
        <v>5.0999999999999996</v>
      </c>
      <c r="AA1772">
        <v>4</v>
      </c>
    </row>
    <row r="1773" spans="1:27" x14ac:dyDescent="0.3">
      <c r="A1773" t="s">
        <v>5361</v>
      </c>
      <c r="B1773" s="1">
        <v>45267</v>
      </c>
      <c r="C1773" s="1" t="str">
        <f>TEXT(raw_data[[#This Row],[Order_Date]], "mmm")</f>
        <v>Dec</v>
      </c>
      <c r="D1773" s="1">
        <v>45276</v>
      </c>
      <c r="E1773" s="6">
        <f>raw_data[[#This Row],[Ship_Date]]-raw_data[[#This Row],[Order_Date]]</f>
        <v>9</v>
      </c>
      <c r="F1773" s="6" t="str">
        <f>IF(raw_data[[#This Row],[Delivery_Days]] &lt;= 5, "On Time", "Late")</f>
        <v>Late</v>
      </c>
      <c r="G1773" t="s">
        <v>5362</v>
      </c>
      <c r="H1773" t="s">
        <v>5363</v>
      </c>
      <c r="I1773" t="s">
        <v>38</v>
      </c>
      <c r="J1773" t="s">
        <v>90</v>
      </c>
      <c r="K1773" t="s">
        <v>40</v>
      </c>
      <c r="L1773" t="s">
        <v>41</v>
      </c>
      <c r="M1773" t="s">
        <v>30</v>
      </c>
      <c r="N1773" t="s">
        <v>49</v>
      </c>
      <c r="O1773" t="s">
        <v>43</v>
      </c>
      <c r="P1773">
        <v>4</v>
      </c>
      <c r="Q1773">
        <v>849.72</v>
      </c>
      <c r="R1773">
        <v>10</v>
      </c>
      <c r="S1773">
        <v>3058.99</v>
      </c>
      <c r="T1773">
        <v>681.78</v>
      </c>
      <c r="U1773">
        <v>604.58000000000004</v>
      </c>
      <c r="V1773" s="10">
        <f>(raw_data[[#This Row],[Profit]] / (raw_data[[#This Row],[Unit_Price]]* raw_data[[#This Row],[Quantity_Sold]]))</f>
        <v>0.17787624158546345</v>
      </c>
      <c r="W1773">
        <v>106</v>
      </c>
      <c r="X1773" t="s">
        <v>51</v>
      </c>
      <c r="Y1773" t="s">
        <v>79</v>
      </c>
      <c r="Z1773">
        <v>9.61</v>
      </c>
      <c r="AA1773">
        <v>5</v>
      </c>
    </row>
    <row r="1774" spans="1:27" x14ac:dyDescent="0.3">
      <c r="A1774" t="s">
        <v>5364</v>
      </c>
      <c r="B1774" s="1">
        <v>45720</v>
      </c>
      <c r="C1774" s="1" t="str">
        <f>TEXT(raw_data[[#This Row],[Order_Date]], "mmm")</f>
        <v>Mar</v>
      </c>
      <c r="D1774" s="1">
        <v>45726</v>
      </c>
      <c r="E1774" s="6">
        <f>raw_data[[#This Row],[Ship_Date]]-raw_data[[#This Row],[Order_Date]]</f>
        <v>6</v>
      </c>
      <c r="F1774" s="6" t="str">
        <f>IF(raw_data[[#This Row],[Delivery_Days]] &lt;= 5, "On Time", "Late")</f>
        <v>Late</v>
      </c>
      <c r="G1774" t="s">
        <v>5365</v>
      </c>
      <c r="H1774" t="s">
        <v>5366</v>
      </c>
      <c r="I1774" t="s">
        <v>62</v>
      </c>
      <c r="J1774" t="s">
        <v>68</v>
      </c>
      <c r="K1774" t="s">
        <v>57</v>
      </c>
      <c r="L1774" t="s">
        <v>75</v>
      </c>
      <c r="M1774" t="s">
        <v>64</v>
      </c>
      <c r="N1774" t="s">
        <v>49</v>
      </c>
      <c r="O1774" t="s">
        <v>43</v>
      </c>
      <c r="P1774">
        <v>1</v>
      </c>
      <c r="Q1774">
        <v>546.08000000000004</v>
      </c>
      <c r="R1774">
        <v>20</v>
      </c>
      <c r="S1774">
        <v>436.86</v>
      </c>
      <c r="T1774">
        <v>398.86</v>
      </c>
      <c r="U1774">
        <v>117.78</v>
      </c>
      <c r="V1774" s="10">
        <f>(raw_data[[#This Row],[Profit]] / (raw_data[[#This Row],[Unit_Price]]* raw_data[[#This Row],[Quantity_Sold]]))</f>
        <v>0.21568268385584527</v>
      </c>
      <c r="W1774">
        <v>127</v>
      </c>
      <c r="X1774" t="s">
        <v>33</v>
      </c>
      <c r="Y1774" t="s">
        <v>79</v>
      </c>
      <c r="Z1774">
        <v>47.47</v>
      </c>
      <c r="AA1774">
        <v>2</v>
      </c>
    </row>
    <row r="1775" spans="1:27" x14ac:dyDescent="0.3">
      <c r="A1775" t="s">
        <v>5367</v>
      </c>
      <c r="B1775" s="1">
        <v>45613</v>
      </c>
      <c r="C1775" s="1" t="str">
        <f>TEXT(raw_data[[#This Row],[Order_Date]], "mmm")</f>
        <v>Nov</v>
      </c>
      <c r="D1775" s="1">
        <v>45614</v>
      </c>
      <c r="E1775" s="6">
        <f>raw_data[[#This Row],[Ship_Date]]-raw_data[[#This Row],[Order_Date]]</f>
        <v>1</v>
      </c>
      <c r="F1775" s="6" t="str">
        <f>IF(raw_data[[#This Row],[Delivery_Days]] &lt;= 5, "On Time", "Late")</f>
        <v>On Time</v>
      </c>
      <c r="G1775" t="s">
        <v>5368</v>
      </c>
      <c r="H1775" t="s">
        <v>5369</v>
      </c>
      <c r="I1775" t="s">
        <v>62</v>
      </c>
      <c r="J1775" t="s">
        <v>94</v>
      </c>
      <c r="K1775" t="s">
        <v>28</v>
      </c>
      <c r="L1775" t="s">
        <v>69</v>
      </c>
      <c r="M1775" t="s">
        <v>58</v>
      </c>
      <c r="N1775" t="s">
        <v>49</v>
      </c>
      <c r="O1775" t="s">
        <v>83</v>
      </c>
      <c r="P1775">
        <v>4</v>
      </c>
      <c r="Q1775">
        <v>927.05</v>
      </c>
      <c r="R1775">
        <v>10</v>
      </c>
      <c r="S1775">
        <v>3337.38</v>
      </c>
      <c r="T1775">
        <v>784.62</v>
      </c>
      <c r="U1775">
        <v>512.75</v>
      </c>
      <c r="V1775" s="10">
        <f>(raw_data[[#This Row],[Profit]] / (raw_data[[#This Row],[Unit_Price]]* raw_data[[#This Row],[Quantity_Sold]]))</f>
        <v>0.13827463459360337</v>
      </c>
      <c r="W1775">
        <v>324</v>
      </c>
      <c r="X1775" t="s">
        <v>51</v>
      </c>
      <c r="Y1775" t="s">
        <v>52</v>
      </c>
      <c r="Z1775">
        <v>17.239999999999998</v>
      </c>
      <c r="AA1775">
        <v>4</v>
      </c>
    </row>
    <row r="1776" spans="1:27" x14ac:dyDescent="0.3">
      <c r="A1776" t="s">
        <v>5370</v>
      </c>
      <c r="B1776" s="1">
        <v>45826</v>
      </c>
      <c r="C1776" s="1" t="str">
        <f>TEXT(raw_data[[#This Row],[Order_Date]], "mmm")</f>
        <v>Jun</v>
      </c>
      <c r="D1776" s="1">
        <v>45830</v>
      </c>
      <c r="E1776" s="6">
        <f>raw_data[[#This Row],[Ship_Date]]-raw_data[[#This Row],[Order_Date]]</f>
        <v>4</v>
      </c>
      <c r="F1776" s="6" t="str">
        <f>IF(raw_data[[#This Row],[Delivery_Days]] &lt;= 5, "On Time", "Late")</f>
        <v>On Time</v>
      </c>
      <c r="G1776" t="s">
        <v>5371</v>
      </c>
      <c r="H1776" t="s">
        <v>5372</v>
      </c>
      <c r="I1776" t="s">
        <v>62</v>
      </c>
      <c r="J1776" t="s">
        <v>39</v>
      </c>
      <c r="K1776" t="s">
        <v>40</v>
      </c>
      <c r="L1776" t="s">
        <v>41</v>
      </c>
      <c r="M1776" t="s">
        <v>64</v>
      </c>
      <c r="N1776" t="s">
        <v>49</v>
      </c>
      <c r="O1776" t="s">
        <v>50</v>
      </c>
      <c r="P1776">
        <v>10</v>
      </c>
      <c r="Q1776">
        <v>882.49</v>
      </c>
      <c r="R1776">
        <v>15</v>
      </c>
      <c r="S1776">
        <v>7501.16</v>
      </c>
      <c r="T1776">
        <v>604.52</v>
      </c>
      <c r="U1776">
        <v>2362.75</v>
      </c>
      <c r="V1776" s="10">
        <f>(raw_data[[#This Row],[Profit]] / (raw_data[[#This Row],[Unit_Price]]* raw_data[[#This Row],[Quantity_Sold]]))</f>
        <v>0.26773674489229343</v>
      </c>
      <c r="W1776">
        <v>207</v>
      </c>
      <c r="X1776" t="s">
        <v>51</v>
      </c>
      <c r="Y1776" t="s">
        <v>34</v>
      </c>
      <c r="Z1776">
        <v>16.64</v>
      </c>
      <c r="AA1776">
        <v>1</v>
      </c>
    </row>
    <row r="1777" spans="1:27" x14ac:dyDescent="0.3">
      <c r="A1777" t="s">
        <v>5373</v>
      </c>
      <c r="B1777" s="1">
        <v>45411</v>
      </c>
      <c r="C1777" s="1" t="str">
        <f>TEXT(raw_data[[#This Row],[Order_Date]], "mmm")</f>
        <v>Apr</v>
      </c>
      <c r="D1777" s="1">
        <v>45420</v>
      </c>
      <c r="E1777" s="6">
        <f>raw_data[[#This Row],[Ship_Date]]-raw_data[[#This Row],[Order_Date]]</f>
        <v>9</v>
      </c>
      <c r="F1777" s="6" t="str">
        <f>IF(raw_data[[#This Row],[Delivery_Days]] &lt;= 5, "On Time", "Late")</f>
        <v>Late</v>
      </c>
      <c r="G1777" t="s">
        <v>5374</v>
      </c>
      <c r="H1777" t="s">
        <v>5375</v>
      </c>
      <c r="I1777" t="s">
        <v>47</v>
      </c>
      <c r="J1777" t="s">
        <v>56</v>
      </c>
      <c r="K1777" t="s">
        <v>57</v>
      </c>
      <c r="L1777" t="s">
        <v>29</v>
      </c>
      <c r="M1777" t="s">
        <v>58</v>
      </c>
      <c r="N1777" t="s">
        <v>49</v>
      </c>
      <c r="O1777" t="s">
        <v>43</v>
      </c>
      <c r="P1777">
        <v>10</v>
      </c>
      <c r="Q1777">
        <v>1535.94</v>
      </c>
      <c r="R1777">
        <v>10</v>
      </c>
      <c r="S1777">
        <v>13823.46</v>
      </c>
      <c r="T1777">
        <v>1047.8</v>
      </c>
      <c r="U1777">
        <v>4393.26</v>
      </c>
      <c r="V1777" s="10">
        <f>(raw_data[[#This Row],[Profit]] / (raw_data[[#This Row],[Unit_Price]]* raw_data[[#This Row],[Quantity_Sold]]))</f>
        <v>0.28603070432438765</v>
      </c>
      <c r="W1777">
        <v>145</v>
      </c>
      <c r="X1777" t="s">
        <v>51</v>
      </c>
      <c r="Y1777" t="s">
        <v>52</v>
      </c>
      <c r="Z1777">
        <v>21.98</v>
      </c>
      <c r="AA1777">
        <v>4</v>
      </c>
    </row>
    <row r="1778" spans="1:27" x14ac:dyDescent="0.3">
      <c r="A1778" t="s">
        <v>5376</v>
      </c>
      <c r="B1778" s="1">
        <v>45401</v>
      </c>
      <c r="C1778" s="1" t="str">
        <f>TEXT(raw_data[[#This Row],[Order_Date]], "mmm")</f>
        <v>Apr</v>
      </c>
      <c r="D1778" s="1">
        <v>45408</v>
      </c>
      <c r="E1778" s="6">
        <f>raw_data[[#This Row],[Ship_Date]]-raw_data[[#This Row],[Order_Date]]</f>
        <v>7</v>
      </c>
      <c r="F1778" s="6" t="str">
        <f>IF(raw_data[[#This Row],[Delivery_Days]] &lt;= 5, "On Time", "Late")</f>
        <v>Late</v>
      </c>
      <c r="G1778" t="s">
        <v>5377</v>
      </c>
      <c r="H1778" t="s">
        <v>5378</v>
      </c>
      <c r="I1778" t="s">
        <v>26</v>
      </c>
      <c r="J1778" t="s">
        <v>68</v>
      </c>
      <c r="K1778" t="s">
        <v>57</v>
      </c>
      <c r="L1778" t="s">
        <v>75</v>
      </c>
      <c r="M1778" t="s">
        <v>64</v>
      </c>
      <c r="N1778" t="s">
        <v>31</v>
      </c>
      <c r="O1778" t="s">
        <v>32</v>
      </c>
      <c r="P1778">
        <v>10</v>
      </c>
      <c r="Q1778">
        <v>1100.8399999999999</v>
      </c>
      <c r="R1778">
        <v>10</v>
      </c>
      <c r="S1778">
        <v>9907.56</v>
      </c>
      <c r="T1778">
        <v>811.42</v>
      </c>
      <c r="U1778">
        <v>2604.7800000000002</v>
      </c>
      <c r="V1778" s="10">
        <f>(raw_data[[#This Row],[Profit]] / (raw_data[[#This Row],[Unit_Price]]* raw_data[[#This Row],[Quantity_Sold]]))</f>
        <v>0.23661749209694419</v>
      </c>
      <c r="W1778">
        <v>446</v>
      </c>
      <c r="X1778" t="s">
        <v>51</v>
      </c>
      <c r="Y1778" t="s">
        <v>52</v>
      </c>
      <c r="Z1778">
        <v>7.32</v>
      </c>
      <c r="AA1778">
        <v>3</v>
      </c>
    </row>
    <row r="1779" spans="1:27" x14ac:dyDescent="0.3">
      <c r="A1779" t="s">
        <v>5379</v>
      </c>
      <c r="B1779" s="1">
        <v>45545</v>
      </c>
      <c r="C1779" s="1" t="str">
        <f>TEXT(raw_data[[#This Row],[Order_Date]], "mmm")</f>
        <v>Sep</v>
      </c>
      <c r="D1779" s="1">
        <v>45553</v>
      </c>
      <c r="E1779" s="6">
        <f>raw_data[[#This Row],[Ship_Date]]-raw_data[[#This Row],[Order_Date]]</f>
        <v>8</v>
      </c>
      <c r="F1779" s="6" t="str">
        <f>IF(raw_data[[#This Row],[Delivery_Days]] &lt;= 5, "On Time", "Late")</f>
        <v>Late</v>
      </c>
      <c r="G1779" t="s">
        <v>5380</v>
      </c>
      <c r="H1779" t="s">
        <v>5381</v>
      </c>
      <c r="I1779" t="s">
        <v>26</v>
      </c>
      <c r="J1779" t="s">
        <v>98</v>
      </c>
      <c r="K1779" t="s">
        <v>40</v>
      </c>
      <c r="L1779" t="s">
        <v>29</v>
      </c>
      <c r="M1779" t="s">
        <v>70</v>
      </c>
      <c r="N1779" t="s">
        <v>31</v>
      </c>
      <c r="O1779" t="s">
        <v>50</v>
      </c>
      <c r="P1779">
        <v>4</v>
      </c>
      <c r="Q1779">
        <v>101.32</v>
      </c>
      <c r="R1779">
        <v>20</v>
      </c>
      <c r="S1779">
        <v>324.22000000000003</v>
      </c>
      <c r="T1779">
        <v>68.72</v>
      </c>
      <c r="U1779">
        <v>104.32</v>
      </c>
      <c r="V1779" s="10">
        <f>(raw_data[[#This Row],[Profit]] / (raw_data[[#This Row],[Unit_Price]]* raw_data[[#This Row],[Quantity_Sold]]))</f>
        <v>0.25740228977497037</v>
      </c>
      <c r="W1779">
        <v>245</v>
      </c>
      <c r="X1779" t="s">
        <v>51</v>
      </c>
      <c r="Y1779" t="s">
        <v>79</v>
      </c>
      <c r="Z1779">
        <v>24.45</v>
      </c>
      <c r="AA1779">
        <v>3</v>
      </c>
    </row>
    <row r="1780" spans="1:27" x14ac:dyDescent="0.3">
      <c r="A1780" t="s">
        <v>5382</v>
      </c>
      <c r="B1780" s="1">
        <v>45748</v>
      </c>
      <c r="C1780" s="1" t="str">
        <f>TEXT(raw_data[[#This Row],[Order_Date]], "mmm")</f>
        <v>Apr</v>
      </c>
      <c r="D1780" s="1">
        <v>45750</v>
      </c>
      <c r="E1780" s="6">
        <f>raw_data[[#This Row],[Ship_Date]]-raw_data[[#This Row],[Order_Date]]</f>
        <v>2</v>
      </c>
      <c r="F1780" s="6" t="str">
        <f>IF(raw_data[[#This Row],[Delivery_Days]] &lt;= 5, "On Time", "Late")</f>
        <v>On Time</v>
      </c>
      <c r="G1780" t="s">
        <v>5383</v>
      </c>
      <c r="H1780" t="s">
        <v>5384</v>
      </c>
      <c r="I1780" t="s">
        <v>47</v>
      </c>
      <c r="J1780" t="s">
        <v>39</v>
      </c>
      <c r="K1780" t="s">
        <v>40</v>
      </c>
      <c r="L1780" t="s">
        <v>69</v>
      </c>
      <c r="M1780" t="s">
        <v>70</v>
      </c>
      <c r="N1780" t="s">
        <v>31</v>
      </c>
      <c r="O1780" t="s">
        <v>43</v>
      </c>
      <c r="P1780">
        <v>9</v>
      </c>
      <c r="Q1780">
        <v>1108.5</v>
      </c>
      <c r="R1780">
        <v>15</v>
      </c>
      <c r="S1780">
        <v>8480.02</v>
      </c>
      <c r="T1780">
        <v>978.92</v>
      </c>
      <c r="U1780">
        <v>991.29</v>
      </c>
      <c r="V1780" s="10">
        <f>(raw_data[[#This Row],[Profit]] / (raw_data[[#This Row],[Unit_Price]]* raw_data[[#This Row],[Quantity_Sold]]))</f>
        <v>9.9362501879416629E-2</v>
      </c>
      <c r="W1780">
        <v>133</v>
      </c>
      <c r="X1780" t="s">
        <v>33</v>
      </c>
      <c r="Y1780" t="s">
        <v>34</v>
      </c>
      <c r="Z1780">
        <v>17.78</v>
      </c>
      <c r="AA1780">
        <v>2</v>
      </c>
    </row>
    <row r="1781" spans="1:27" x14ac:dyDescent="0.3">
      <c r="A1781" t="s">
        <v>5385</v>
      </c>
      <c r="B1781" s="1">
        <v>45896</v>
      </c>
      <c r="C1781" s="1" t="str">
        <f>TEXT(raw_data[[#This Row],[Order_Date]], "mmm")</f>
        <v>Aug</v>
      </c>
      <c r="D1781" s="1">
        <v>45897</v>
      </c>
      <c r="E1781" s="6">
        <f>raw_data[[#This Row],[Ship_Date]]-raw_data[[#This Row],[Order_Date]]</f>
        <v>1</v>
      </c>
      <c r="F1781" s="6" t="str">
        <f>IF(raw_data[[#This Row],[Delivery_Days]] &lt;= 5, "On Time", "Late")</f>
        <v>On Time</v>
      </c>
      <c r="G1781" t="s">
        <v>5386</v>
      </c>
      <c r="H1781" t="s">
        <v>5387</v>
      </c>
      <c r="I1781" t="s">
        <v>62</v>
      </c>
      <c r="J1781" t="s">
        <v>94</v>
      </c>
      <c r="K1781" t="s">
        <v>28</v>
      </c>
      <c r="L1781" t="s">
        <v>75</v>
      </c>
      <c r="M1781" t="s">
        <v>64</v>
      </c>
      <c r="N1781" t="s">
        <v>31</v>
      </c>
      <c r="O1781" t="s">
        <v>50</v>
      </c>
      <c r="P1781">
        <v>1</v>
      </c>
      <c r="Q1781">
        <v>1058.3900000000001</v>
      </c>
      <c r="R1781">
        <v>10</v>
      </c>
      <c r="S1781">
        <v>952.55</v>
      </c>
      <c r="T1781">
        <v>737.97</v>
      </c>
      <c r="U1781">
        <v>288.38</v>
      </c>
      <c r="V1781" s="10">
        <f>(raw_data[[#This Row],[Profit]] / (raw_data[[#This Row],[Unit_Price]]* raw_data[[#This Row],[Quantity_Sold]]))</f>
        <v>0.27247045040108087</v>
      </c>
      <c r="W1781">
        <v>438</v>
      </c>
      <c r="X1781" t="s">
        <v>33</v>
      </c>
      <c r="Y1781" t="s">
        <v>79</v>
      </c>
      <c r="Z1781">
        <v>20.440000000000001</v>
      </c>
      <c r="AA1781">
        <v>1</v>
      </c>
    </row>
    <row r="1782" spans="1:27" x14ac:dyDescent="0.3">
      <c r="A1782" t="s">
        <v>5388</v>
      </c>
      <c r="B1782" s="1">
        <v>45507</v>
      </c>
      <c r="C1782" s="1" t="str">
        <f>TEXT(raw_data[[#This Row],[Order_Date]], "mmm")</f>
        <v>Aug</v>
      </c>
      <c r="D1782" s="1">
        <v>45516</v>
      </c>
      <c r="E1782" s="6">
        <f>raw_data[[#This Row],[Ship_Date]]-raw_data[[#This Row],[Order_Date]]</f>
        <v>9</v>
      </c>
      <c r="F1782" s="6" t="str">
        <f>IF(raw_data[[#This Row],[Delivery_Days]] &lt;= 5, "On Time", "Late")</f>
        <v>Late</v>
      </c>
      <c r="G1782" t="s">
        <v>5389</v>
      </c>
      <c r="H1782" t="s">
        <v>5390</v>
      </c>
      <c r="I1782" t="s">
        <v>38</v>
      </c>
      <c r="J1782" t="s">
        <v>90</v>
      </c>
      <c r="K1782" t="s">
        <v>40</v>
      </c>
      <c r="L1782" t="s">
        <v>69</v>
      </c>
      <c r="M1782" t="s">
        <v>127</v>
      </c>
      <c r="N1782" t="s">
        <v>31</v>
      </c>
      <c r="O1782" t="s">
        <v>50</v>
      </c>
      <c r="P1782">
        <v>7</v>
      </c>
      <c r="Q1782">
        <v>1601.04</v>
      </c>
      <c r="R1782">
        <v>0</v>
      </c>
      <c r="S1782">
        <v>11207.28</v>
      </c>
      <c r="T1782">
        <v>1187.1500000000001</v>
      </c>
      <c r="U1782">
        <v>2897.23</v>
      </c>
      <c r="V1782" s="10">
        <f>(raw_data[[#This Row],[Profit]] / (raw_data[[#This Row],[Unit_Price]]* raw_data[[#This Row],[Quantity_Sold]]))</f>
        <v>0.25851321640933395</v>
      </c>
      <c r="W1782">
        <v>63</v>
      </c>
      <c r="X1782" t="s">
        <v>51</v>
      </c>
      <c r="Y1782" t="s">
        <v>34</v>
      </c>
      <c r="Z1782">
        <v>43</v>
      </c>
      <c r="AA1782">
        <v>3</v>
      </c>
    </row>
    <row r="1783" spans="1:27" x14ac:dyDescent="0.3">
      <c r="A1783" t="s">
        <v>5391</v>
      </c>
      <c r="B1783" s="1">
        <v>45412</v>
      </c>
      <c r="C1783" s="1" t="str">
        <f>TEXT(raw_data[[#This Row],[Order_Date]], "mmm")</f>
        <v>Apr</v>
      </c>
      <c r="D1783" s="1">
        <v>45419</v>
      </c>
      <c r="E1783" s="6">
        <f>raw_data[[#This Row],[Ship_Date]]-raw_data[[#This Row],[Order_Date]]</f>
        <v>7</v>
      </c>
      <c r="F1783" s="6" t="str">
        <f>IF(raw_data[[#This Row],[Delivery_Days]] &lt;= 5, "On Time", "Late")</f>
        <v>Late</v>
      </c>
      <c r="G1783" t="s">
        <v>5392</v>
      </c>
      <c r="H1783" t="s">
        <v>5393</v>
      </c>
      <c r="I1783" t="s">
        <v>62</v>
      </c>
      <c r="J1783" t="s">
        <v>39</v>
      </c>
      <c r="K1783" t="s">
        <v>40</v>
      </c>
      <c r="L1783" t="s">
        <v>41</v>
      </c>
      <c r="M1783" t="s">
        <v>42</v>
      </c>
      <c r="N1783" t="s">
        <v>49</v>
      </c>
      <c r="O1783" t="s">
        <v>50</v>
      </c>
      <c r="P1783">
        <v>8</v>
      </c>
      <c r="Q1783">
        <v>681.27</v>
      </c>
      <c r="R1783">
        <v>15</v>
      </c>
      <c r="S1783">
        <v>4632.6400000000003</v>
      </c>
      <c r="T1783">
        <v>560.94000000000005</v>
      </c>
      <c r="U1783">
        <v>818.24</v>
      </c>
      <c r="V1783" s="10">
        <f>(raw_data[[#This Row],[Profit]] / (raw_data[[#This Row],[Unit_Price]]* raw_data[[#This Row],[Quantity_Sold]]))</f>
        <v>0.15013137228998782</v>
      </c>
      <c r="W1783">
        <v>389</v>
      </c>
      <c r="X1783" t="s">
        <v>33</v>
      </c>
      <c r="Y1783" t="s">
        <v>52</v>
      </c>
      <c r="Z1783">
        <v>34.11</v>
      </c>
      <c r="AA1783">
        <v>5</v>
      </c>
    </row>
    <row r="1784" spans="1:27" x14ac:dyDescent="0.3">
      <c r="A1784" t="s">
        <v>5394</v>
      </c>
      <c r="B1784" s="1">
        <v>45600</v>
      </c>
      <c r="C1784" s="1" t="str">
        <f>TEXT(raw_data[[#This Row],[Order_Date]], "mmm")</f>
        <v>Nov</v>
      </c>
      <c r="D1784" s="1">
        <v>45606</v>
      </c>
      <c r="E1784" s="6">
        <f>raw_data[[#This Row],[Ship_Date]]-raw_data[[#This Row],[Order_Date]]</f>
        <v>6</v>
      </c>
      <c r="F1784" s="6" t="str">
        <f>IF(raw_data[[#This Row],[Delivery_Days]] &lt;= 5, "On Time", "Late")</f>
        <v>Late</v>
      </c>
      <c r="G1784" t="s">
        <v>5395</v>
      </c>
      <c r="H1784" t="s">
        <v>5396</v>
      </c>
      <c r="I1784" t="s">
        <v>38</v>
      </c>
      <c r="J1784" t="s">
        <v>56</v>
      </c>
      <c r="K1784" t="s">
        <v>57</v>
      </c>
      <c r="L1784" t="s">
        <v>75</v>
      </c>
      <c r="M1784" t="s">
        <v>42</v>
      </c>
      <c r="N1784" t="s">
        <v>49</v>
      </c>
      <c r="O1784" t="s">
        <v>32</v>
      </c>
      <c r="P1784">
        <v>7</v>
      </c>
      <c r="Q1784">
        <v>1742.94</v>
      </c>
      <c r="R1784">
        <v>5</v>
      </c>
      <c r="S1784">
        <v>11590.55</v>
      </c>
      <c r="T1784">
        <v>1214.69</v>
      </c>
      <c r="U1784">
        <v>3512.86</v>
      </c>
      <c r="V1784" s="10">
        <f>(raw_data[[#This Row],[Profit]] / (raw_data[[#This Row],[Unit_Price]]* raw_data[[#This Row],[Quantity_Sold]]))</f>
        <v>0.28792565599340358</v>
      </c>
      <c r="W1784">
        <v>11</v>
      </c>
      <c r="X1784" t="s">
        <v>33</v>
      </c>
      <c r="Y1784" t="s">
        <v>34</v>
      </c>
      <c r="Z1784">
        <v>24.77</v>
      </c>
      <c r="AA1784">
        <v>5</v>
      </c>
    </row>
    <row r="1785" spans="1:27" x14ac:dyDescent="0.3">
      <c r="A1785" t="s">
        <v>5397</v>
      </c>
      <c r="B1785" s="1">
        <v>45548</v>
      </c>
      <c r="C1785" s="1" t="str">
        <f>TEXT(raw_data[[#This Row],[Order_Date]], "mmm")</f>
        <v>Sep</v>
      </c>
      <c r="D1785" s="1">
        <v>45553</v>
      </c>
      <c r="E1785" s="6">
        <f>raw_data[[#This Row],[Ship_Date]]-raw_data[[#This Row],[Order_Date]]</f>
        <v>5</v>
      </c>
      <c r="F1785" s="6" t="str">
        <f>IF(raw_data[[#This Row],[Delivery_Days]] &lt;= 5, "On Time", "Late")</f>
        <v>On Time</v>
      </c>
      <c r="G1785" t="s">
        <v>5398</v>
      </c>
      <c r="H1785" t="s">
        <v>5399</v>
      </c>
      <c r="I1785" t="s">
        <v>62</v>
      </c>
      <c r="J1785" t="s">
        <v>68</v>
      </c>
      <c r="K1785" t="s">
        <v>57</v>
      </c>
      <c r="L1785" t="s">
        <v>69</v>
      </c>
      <c r="M1785" t="s">
        <v>70</v>
      </c>
      <c r="N1785" t="s">
        <v>49</v>
      </c>
      <c r="O1785" t="s">
        <v>50</v>
      </c>
      <c r="P1785">
        <v>10</v>
      </c>
      <c r="Q1785">
        <v>1935.33</v>
      </c>
      <c r="R1785">
        <v>5</v>
      </c>
      <c r="S1785">
        <v>18385.63</v>
      </c>
      <c r="T1785">
        <v>1162.0899999999999</v>
      </c>
      <c r="U1785">
        <v>7345.78</v>
      </c>
      <c r="V1785" s="10">
        <f>(raw_data[[#This Row],[Profit]] / (raw_data[[#This Row],[Unit_Price]]* raw_data[[#This Row],[Quantity_Sold]]))</f>
        <v>0.37956214185694431</v>
      </c>
      <c r="W1785">
        <v>235</v>
      </c>
      <c r="X1785" t="s">
        <v>51</v>
      </c>
      <c r="Y1785" t="s">
        <v>52</v>
      </c>
      <c r="Z1785">
        <v>21.92</v>
      </c>
      <c r="AA1785">
        <v>4</v>
      </c>
    </row>
    <row r="1786" spans="1:27" x14ac:dyDescent="0.3">
      <c r="A1786" t="s">
        <v>5400</v>
      </c>
      <c r="B1786" s="1">
        <v>45806</v>
      </c>
      <c r="C1786" s="1" t="str">
        <f>TEXT(raw_data[[#This Row],[Order_Date]], "mmm")</f>
        <v>May</v>
      </c>
      <c r="D1786" s="1">
        <v>45813</v>
      </c>
      <c r="E1786" s="6">
        <f>raw_data[[#This Row],[Ship_Date]]-raw_data[[#This Row],[Order_Date]]</f>
        <v>7</v>
      </c>
      <c r="F1786" s="6" t="str">
        <f>IF(raw_data[[#This Row],[Delivery_Days]] &lt;= 5, "On Time", "Late")</f>
        <v>Late</v>
      </c>
      <c r="G1786" t="s">
        <v>5401</v>
      </c>
      <c r="H1786" t="s">
        <v>5402</v>
      </c>
      <c r="I1786" t="s">
        <v>38</v>
      </c>
      <c r="J1786" t="s">
        <v>39</v>
      </c>
      <c r="K1786" t="s">
        <v>40</v>
      </c>
      <c r="L1786" t="s">
        <v>41</v>
      </c>
      <c r="M1786" t="s">
        <v>48</v>
      </c>
      <c r="N1786" t="s">
        <v>31</v>
      </c>
      <c r="O1786" t="s">
        <v>43</v>
      </c>
      <c r="P1786">
        <v>3</v>
      </c>
      <c r="Q1786">
        <v>688.72</v>
      </c>
      <c r="R1786">
        <v>0</v>
      </c>
      <c r="S1786">
        <v>2066.16</v>
      </c>
      <c r="T1786">
        <v>608.55999999999995</v>
      </c>
      <c r="U1786">
        <v>240.48</v>
      </c>
      <c r="V1786" s="10">
        <f>(raw_data[[#This Row],[Profit]] / (raw_data[[#This Row],[Unit_Price]]* raw_data[[#This Row],[Quantity_Sold]]))</f>
        <v>0.11638982460216053</v>
      </c>
      <c r="W1786">
        <v>348</v>
      </c>
      <c r="X1786" t="s">
        <v>51</v>
      </c>
      <c r="Y1786" t="s">
        <v>34</v>
      </c>
      <c r="Z1786">
        <v>33.299999999999997</v>
      </c>
      <c r="AA1786">
        <v>3</v>
      </c>
    </row>
    <row r="1787" spans="1:27" x14ac:dyDescent="0.3">
      <c r="A1787" t="s">
        <v>5403</v>
      </c>
      <c r="B1787" s="1">
        <v>45935</v>
      </c>
      <c r="C1787" s="1" t="str">
        <f>TEXT(raw_data[[#This Row],[Order_Date]], "mmm")</f>
        <v>Oct</v>
      </c>
      <c r="D1787" s="1">
        <v>45938</v>
      </c>
      <c r="E1787" s="6">
        <f>raw_data[[#This Row],[Ship_Date]]-raw_data[[#This Row],[Order_Date]]</f>
        <v>3</v>
      </c>
      <c r="F1787" s="6" t="str">
        <f>IF(raw_data[[#This Row],[Delivery_Days]] &lt;= 5, "On Time", "Late")</f>
        <v>On Time</v>
      </c>
      <c r="G1787" t="s">
        <v>5404</v>
      </c>
      <c r="H1787" t="s">
        <v>5405</v>
      </c>
      <c r="I1787" t="s">
        <v>38</v>
      </c>
      <c r="J1787" t="s">
        <v>68</v>
      </c>
      <c r="K1787" t="s">
        <v>57</v>
      </c>
      <c r="L1787" t="s">
        <v>75</v>
      </c>
      <c r="M1787" t="s">
        <v>137</v>
      </c>
      <c r="N1787" t="s">
        <v>49</v>
      </c>
      <c r="O1787" t="s">
        <v>43</v>
      </c>
      <c r="P1787">
        <v>9</v>
      </c>
      <c r="Q1787">
        <v>503.63</v>
      </c>
      <c r="R1787">
        <v>0</v>
      </c>
      <c r="S1787">
        <v>4532.67</v>
      </c>
      <c r="T1787">
        <v>404.05</v>
      </c>
      <c r="U1787">
        <v>896.22</v>
      </c>
      <c r="V1787" s="10">
        <f>(raw_data[[#This Row],[Profit]] / (raw_data[[#This Row],[Unit_Price]]* raw_data[[#This Row],[Quantity_Sold]]))</f>
        <v>0.19772451998490956</v>
      </c>
      <c r="W1787">
        <v>225</v>
      </c>
      <c r="X1787" t="s">
        <v>51</v>
      </c>
      <c r="Y1787" t="s">
        <v>34</v>
      </c>
      <c r="Z1787">
        <v>26.46</v>
      </c>
      <c r="AA1787">
        <v>1</v>
      </c>
    </row>
    <row r="1788" spans="1:27" x14ac:dyDescent="0.3">
      <c r="A1788" t="s">
        <v>5406</v>
      </c>
      <c r="B1788" s="1">
        <v>45774</v>
      </c>
      <c r="C1788" s="1" t="str">
        <f>TEXT(raw_data[[#This Row],[Order_Date]], "mmm")</f>
        <v>Apr</v>
      </c>
      <c r="D1788" s="1">
        <v>45782</v>
      </c>
      <c r="E1788" s="6">
        <f>raw_data[[#This Row],[Ship_Date]]-raw_data[[#This Row],[Order_Date]]</f>
        <v>8</v>
      </c>
      <c r="F1788" s="6" t="str">
        <f>IF(raw_data[[#This Row],[Delivery_Days]] &lt;= 5, "On Time", "Late")</f>
        <v>Late</v>
      </c>
      <c r="G1788" t="s">
        <v>5407</v>
      </c>
      <c r="H1788" t="s">
        <v>5408</v>
      </c>
      <c r="I1788" t="s">
        <v>47</v>
      </c>
      <c r="J1788" t="s">
        <v>98</v>
      </c>
      <c r="K1788" t="s">
        <v>40</v>
      </c>
      <c r="L1788" t="s">
        <v>41</v>
      </c>
      <c r="M1788" t="s">
        <v>70</v>
      </c>
      <c r="N1788" t="s">
        <v>31</v>
      </c>
      <c r="O1788" t="s">
        <v>71</v>
      </c>
      <c r="P1788">
        <v>5</v>
      </c>
      <c r="Q1788">
        <v>1777.52</v>
      </c>
      <c r="R1788">
        <v>10</v>
      </c>
      <c r="S1788">
        <v>7998.84</v>
      </c>
      <c r="T1788">
        <v>1528.52</v>
      </c>
      <c r="U1788">
        <v>1120.5</v>
      </c>
      <c r="V1788" s="10">
        <f>(raw_data[[#This Row],[Profit]] / (raw_data[[#This Row],[Unit_Price]]* raw_data[[#This Row],[Quantity_Sold]]))</f>
        <v>0.12607453080696701</v>
      </c>
      <c r="W1788">
        <v>345</v>
      </c>
      <c r="X1788" t="s">
        <v>51</v>
      </c>
      <c r="Y1788" t="s">
        <v>34</v>
      </c>
      <c r="Z1788">
        <v>22.47</v>
      </c>
      <c r="AA1788">
        <v>4</v>
      </c>
    </row>
    <row r="1789" spans="1:27" x14ac:dyDescent="0.3">
      <c r="A1789" t="s">
        <v>5409</v>
      </c>
      <c r="B1789" s="1">
        <v>45869</v>
      </c>
      <c r="C1789" s="1" t="str">
        <f>TEXT(raw_data[[#This Row],[Order_Date]], "mmm")</f>
        <v>Jul</v>
      </c>
      <c r="D1789" s="1">
        <v>45877</v>
      </c>
      <c r="E1789" s="6">
        <f>raw_data[[#This Row],[Ship_Date]]-raw_data[[#This Row],[Order_Date]]</f>
        <v>8</v>
      </c>
      <c r="F1789" s="6" t="str">
        <f>IF(raw_data[[#This Row],[Delivery_Days]] &lt;= 5, "On Time", "Late")</f>
        <v>Late</v>
      </c>
      <c r="G1789" t="s">
        <v>5410</v>
      </c>
      <c r="H1789" t="s">
        <v>5411</v>
      </c>
      <c r="I1789" t="s">
        <v>62</v>
      </c>
      <c r="J1789" t="s">
        <v>98</v>
      </c>
      <c r="K1789" t="s">
        <v>40</v>
      </c>
      <c r="L1789" t="s">
        <v>69</v>
      </c>
      <c r="M1789" t="s">
        <v>58</v>
      </c>
      <c r="N1789" t="s">
        <v>31</v>
      </c>
      <c r="O1789" t="s">
        <v>43</v>
      </c>
      <c r="P1789">
        <v>9</v>
      </c>
      <c r="Q1789">
        <v>1043.4100000000001</v>
      </c>
      <c r="R1789">
        <v>20</v>
      </c>
      <c r="S1789">
        <v>7512.55</v>
      </c>
      <c r="T1789">
        <v>778.92</v>
      </c>
      <c r="U1789">
        <v>1904.33</v>
      </c>
      <c r="V1789" s="10">
        <f>(raw_data[[#This Row],[Profit]] / (raw_data[[#This Row],[Unit_Price]]* raw_data[[#This Row],[Quantity_Sold]]))</f>
        <v>0.20278914541955914</v>
      </c>
      <c r="W1789">
        <v>313</v>
      </c>
      <c r="X1789" t="s">
        <v>51</v>
      </c>
      <c r="Y1789" t="s">
        <v>52</v>
      </c>
      <c r="Z1789">
        <v>17.91</v>
      </c>
      <c r="AA1789">
        <v>2</v>
      </c>
    </row>
    <row r="1790" spans="1:27" x14ac:dyDescent="0.3">
      <c r="A1790" t="s">
        <v>5412</v>
      </c>
      <c r="B1790" s="1">
        <v>45636</v>
      </c>
      <c r="C1790" s="1" t="str">
        <f>TEXT(raw_data[[#This Row],[Order_Date]], "mmm")</f>
        <v>Dec</v>
      </c>
      <c r="D1790" s="1">
        <v>45641</v>
      </c>
      <c r="E1790" s="6">
        <f>raw_data[[#This Row],[Ship_Date]]-raw_data[[#This Row],[Order_Date]]</f>
        <v>5</v>
      </c>
      <c r="F1790" s="6" t="str">
        <f>IF(raw_data[[#This Row],[Delivery_Days]] &lt;= 5, "On Time", "Late")</f>
        <v>On Time</v>
      </c>
      <c r="G1790" t="s">
        <v>5413</v>
      </c>
      <c r="H1790" t="s">
        <v>5414</v>
      </c>
      <c r="I1790" t="s">
        <v>26</v>
      </c>
      <c r="J1790" t="s">
        <v>63</v>
      </c>
      <c r="K1790" t="s">
        <v>28</v>
      </c>
      <c r="L1790" t="s">
        <v>69</v>
      </c>
      <c r="M1790" t="s">
        <v>127</v>
      </c>
      <c r="N1790" t="s">
        <v>49</v>
      </c>
      <c r="O1790" t="s">
        <v>50</v>
      </c>
      <c r="P1790">
        <v>4</v>
      </c>
      <c r="Q1790">
        <v>1195.49</v>
      </c>
      <c r="R1790">
        <v>15</v>
      </c>
      <c r="S1790">
        <v>4064.67</v>
      </c>
      <c r="T1790">
        <v>986.25</v>
      </c>
      <c r="U1790">
        <v>711.42</v>
      </c>
      <c r="V1790" s="10">
        <f>(raw_data[[#This Row],[Profit]] / (raw_data[[#This Row],[Unit_Price]]* raw_data[[#This Row],[Quantity_Sold]]))</f>
        <v>0.14877163338881963</v>
      </c>
      <c r="W1790">
        <v>199</v>
      </c>
      <c r="X1790" t="s">
        <v>51</v>
      </c>
      <c r="Y1790" t="s">
        <v>79</v>
      </c>
      <c r="Z1790">
        <v>30.09</v>
      </c>
      <c r="AA1790">
        <v>3</v>
      </c>
    </row>
    <row r="1791" spans="1:27" x14ac:dyDescent="0.3">
      <c r="A1791" t="s">
        <v>5415</v>
      </c>
      <c r="B1791" s="1">
        <v>45290</v>
      </c>
      <c r="C1791" s="1" t="str">
        <f>TEXT(raw_data[[#This Row],[Order_Date]], "mmm")</f>
        <v>Dec</v>
      </c>
      <c r="D1791" s="1">
        <v>45292</v>
      </c>
      <c r="E1791" s="6">
        <f>raw_data[[#This Row],[Ship_Date]]-raw_data[[#This Row],[Order_Date]]</f>
        <v>2</v>
      </c>
      <c r="F1791" s="6" t="str">
        <f>IF(raw_data[[#This Row],[Delivery_Days]] &lt;= 5, "On Time", "Late")</f>
        <v>On Time</v>
      </c>
      <c r="G1791" t="s">
        <v>5416</v>
      </c>
      <c r="H1791" t="s">
        <v>5417</v>
      </c>
      <c r="I1791" t="s">
        <v>62</v>
      </c>
      <c r="J1791" t="s">
        <v>39</v>
      </c>
      <c r="K1791" t="s">
        <v>40</v>
      </c>
      <c r="L1791" t="s">
        <v>69</v>
      </c>
      <c r="M1791" t="s">
        <v>127</v>
      </c>
      <c r="N1791" t="s">
        <v>31</v>
      </c>
      <c r="O1791" t="s">
        <v>43</v>
      </c>
      <c r="P1791">
        <v>8</v>
      </c>
      <c r="Q1791">
        <v>93.93</v>
      </c>
      <c r="R1791">
        <v>15</v>
      </c>
      <c r="S1791">
        <v>638.72</v>
      </c>
      <c r="T1791">
        <v>69.52</v>
      </c>
      <c r="U1791">
        <v>165.99</v>
      </c>
      <c r="V1791" s="10">
        <f>(raw_data[[#This Row],[Profit]] / (raw_data[[#This Row],[Unit_Price]]* raw_data[[#This Row],[Quantity_Sold]]))</f>
        <v>0.22089587991057169</v>
      </c>
      <c r="W1791">
        <v>102</v>
      </c>
      <c r="X1791" t="s">
        <v>51</v>
      </c>
      <c r="Y1791" t="s">
        <v>34</v>
      </c>
      <c r="Z1791">
        <v>8.42</v>
      </c>
      <c r="AA1791">
        <v>4</v>
      </c>
    </row>
    <row r="1792" spans="1:27" x14ac:dyDescent="0.3">
      <c r="A1792" t="s">
        <v>5418</v>
      </c>
      <c r="B1792" s="1">
        <v>45218</v>
      </c>
      <c r="C1792" s="1" t="str">
        <f>TEXT(raw_data[[#This Row],[Order_Date]], "mmm")</f>
        <v>Oct</v>
      </c>
      <c r="D1792" s="1">
        <v>45219</v>
      </c>
      <c r="E1792" s="6">
        <f>raw_data[[#This Row],[Ship_Date]]-raw_data[[#This Row],[Order_Date]]</f>
        <v>1</v>
      </c>
      <c r="F1792" s="6" t="str">
        <f>IF(raw_data[[#This Row],[Delivery_Days]] &lt;= 5, "On Time", "Late")</f>
        <v>On Time</v>
      </c>
      <c r="G1792" t="s">
        <v>5419</v>
      </c>
      <c r="H1792" t="s">
        <v>5420</v>
      </c>
      <c r="I1792" t="s">
        <v>62</v>
      </c>
      <c r="J1792" t="s">
        <v>56</v>
      </c>
      <c r="K1792" t="s">
        <v>57</v>
      </c>
      <c r="L1792" t="s">
        <v>41</v>
      </c>
      <c r="M1792" t="s">
        <v>58</v>
      </c>
      <c r="N1792" t="s">
        <v>49</v>
      </c>
      <c r="O1792" t="s">
        <v>50</v>
      </c>
      <c r="P1792">
        <v>1</v>
      </c>
      <c r="Q1792">
        <v>1262.8800000000001</v>
      </c>
      <c r="R1792">
        <v>0</v>
      </c>
      <c r="S1792">
        <v>1262.8800000000001</v>
      </c>
      <c r="T1792">
        <v>1001.47</v>
      </c>
      <c r="U1792">
        <v>261.41000000000003</v>
      </c>
      <c r="V1792" s="10">
        <f>(raw_data[[#This Row],[Profit]] / (raw_data[[#This Row],[Unit_Price]]* raw_data[[#This Row],[Quantity_Sold]]))</f>
        <v>0.20699512226023059</v>
      </c>
      <c r="W1792">
        <v>190</v>
      </c>
      <c r="X1792" t="s">
        <v>51</v>
      </c>
      <c r="Y1792" t="s">
        <v>79</v>
      </c>
      <c r="Z1792">
        <v>37.67</v>
      </c>
      <c r="AA1792">
        <v>2</v>
      </c>
    </row>
    <row r="1793" spans="1:27" x14ac:dyDescent="0.3">
      <c r="A1793" t="s">
        <v>5421</v>
      </c>
      <c r="B1793" s="1">
        <v>45279</v>
      </c>
      <c r="C1793" s="1" t="str">
        <f>TEXT(raw_data[[#This Row],[Order_Date]], "mmm")</f>
        <v>Dec</v>
      </c>
      <c r="D1793" s="1">
        <v>45286</v>
      </c>
      <c r="E1793" s="6">
        <f>raw_data[[#This Row],[Ship_Date]]-raw_data[[#This Row],[Order_Date]]</f>
        <v>7</v>
      </c>
      <c r="F1793" s="6" t="str">
        <f>IF(raw_data[[#This Row],[Delivery_Days]] &lt;= 5, "On Time", "Late")</f>
        <v>Late</v>
      </c>
      <c r="G1793" t="s">
        <v>5422</v>
      </c>
      <c r="H1793" t="s">
        <v>5423</v>
      </c>
      <c r="I1793" t="s">
        <v>62</v>
      </c>
      <c r="J1793" t="s">
        <v>56</v>
      </c>
      <c r="K1793" t="s">
        <v>57</v>
      </c>
      <c r="L1793" t="s">
        <v>69</v>
      </c>
      <c r="M1793" t="s">
        <v>30</v>
      </c>
      <c r="N1793" t="s">
        <v>49</v>
      </c>
      <c r="O1793" t="s">
        <v>43</v>
      </c>
      <c r="P1793">
        <v>9</v>
      </c>
      <c r="Q1793">
        <v>719.64</v>
      </c>
      <c r="R1793">
        <v>10</v>
      </c>
      <c r="S1793">
        <v>5829.08</v>
      </c>
      <c r="T1793">
        <v>573.13</v>
      </c>
      <c r="U1793">
        <v>1186.73</v>
      </c>
      <c r="V1793" s="10">
        <f>(raw_data[[#This Row],[Profit]] / (raw_data[[#This Row],[Unit_Price]]* raw_data[[#This Row],[Quantity_Sold]]))</f>
        <v>0.18322896015909187</v>
      </c>
      <c r="W1793">
        <v>488</v>
      </c>
      <c r="X1793" t="s">
        <v>33</v>
      </c>
      <c r="Y1793" t="s">
        <v>34</v>
      </c>
      <c r="Z1793">
        <v>43.92</v>
      </c>
      <c r="AA1793">
        <v>2</v>
      </c>
    </row>
    <row r="1794" spans="1:27" x14ac:dyDescent="0.3">
      <c r="A1794" t="s">
        <v>5424</v>
      </c>
      <c r="B1794" s="1">
        <v>45810</v>
      </c>
      <c r="C1794" s="1" t="str">
        <f>TEXT(raw_data[[#This Row],[Order_Date]], "mmm")</f>
        <v>Jun</v>
      </c>
      <c r="D1794" s="1">
        <v>45811</v>
      </c>
      <c r="E1794" s="6">
        <f>raw_data[[#This Row],[Ship_Date]]-raw_data[[#This Row],[Order_Date]]</f>
        <v>1</v>
      </c>
      <c r="F1794" s="6" t="str">
        <f>IF(raw_data[[#This Row],[Delivery_Days]] &lt;= 5, "On Time", "Late")</f>
        <v>On Time</v>
      </c>
      <c r="G1794" t="s">
        <v>5425</v>
      </c>
      <c r="H1794" t="s">
        <v>5426</v>
      </c>
      <c r="I1794" t="s">
        <v>26</v>
      </c>
      <c r="J1794" t="s">
        <v>68</v>
      </c>
      <c r="K1794" t="s">
        <v>57</v>
      </c>
      <c r="L1794" t="s">
        <v>75</v>
      </c>
      <c r="M1794" t="s">
        <v>58</v>
      </c>
      <c r="N1794" t="s">
        <v>49</v>
      </c>
      <c r="O1794" t="s">
        <v>32</v>
      </c>
      <c r="P1794">
        <v>1</v>
      </c>
      <c r="Q1794">
        <v>1281.03</v>
      </c>
      <c r="R1794">
        <v>0</v>
      </c>
      <c r="S1794">
        <v>1281.03</v>
      </c>
      <c r="T1794">
        <v>868.63</v>
      </c>
      <c r="U1794">
        <v>412.4</v>
      </c>
      <c r="V1794" s="10">
        <f>(raw_data[[#This Row],[Profit]] / (raw_data[[#This Row],[Unit_Price]]* raw_data[[#This Row],[Quantity_Sold]]))</f>
        <v>0.32192844820183758</v>
      </c>
      <c r="W1794">
        <v>376</v>
      </c>
      <c r="X1794" t="s">
        <v>33</v>
      </c>
      <c r="Y1794" t="s">
        <v>79</v>
      </c>
      <c r="Z1794">
        <v>31.32</v>
      </c>
      <c r="AA1794">
        <v>3</v>
      </c>
    </row>
    <row r="1795" spans="1:27" x14ac:dyDescent="0.3">
      <c r="A1795" t="s">
        <v>5427</v>
      </c>
      <c r="B1795" s="1">
        <v>45694</v>
      </c>
      <c r="C1795" s="1" t="str">
        <f>TEXT(raw_data[[#This Row],[Order_Date]], "mmm")</f>
        <v>Feb</v>
      </c>
      <c r="D1795" s="1">
        <v>45701</v>
      </c>
      <c r="E1795" s="6">
        <f>raw_data[[#This Row],[Ship_Date]]-raw_data[[#This Row],[Order_Date]]</f>
        <v>7</v>
      </c>
      <c r="F1795" s="6" t="str">
        <f>IF(raw_data[[#This Row],[Delivery_Days]] &lt;= 5, "On Time", "Late")</f>
        <v>Late</v>
      </c>
      <c r="G1795" t="s">
        <v>5428</v>
      </c>
      <c r="H1795" t="s">
        <v>5429</v>
      </c>
      <c r="I1795" t="s">
        <v>62</v>
      </c>
      <c r="J1795" t="s">
        <v>68</v>
      </c>
      <c r="K1795" t="s">
        <v>57</v>
      </c>
      <c r="L1795" t="s">
        <v>29</v>
      </c>
      <c r="M1795" t="s">
        <v>70</v>
      </c>
      <c r="N1795" t="s">
        <v>49</v>
      </c>
      <c r="O1795" t="s">
        <v>32</v>
      </c>
      <c r="P1795">
        <v>10</v>
      </c>
      <c r="Q1795">
        <v>1220.01</v>
      </c>
      <c r="R1795">
        <v>20</v>
      </c>
      <c r="S1795">
        <v>9760.08</v>
      </c>
      <c r="T1795">
        <v>939.78</v>
      </c>
      <c r="U1795">
        <v>2241.84</v>
      </c>
      <c r="V1795" s="10">
        <f>(raw_data[[#This Row],[Profit]] / (raw_data[[#This Row],[Unit_Price]]* raw_data[[#This Row],[Quantity_Sold]]))</f>
        <v>0.18375587085351761</v>
      </c>
      <c r="W1795">
        <v>280</v>
      </c>
      <c r="X1795" t="s">
        <v>33</v>
      </c>
      <c r="Y1795" t="s">
        <v>52</v>
      </c>
      <c r="Z1795">
        <v>44.9</v>
      </c>
      <c r="AA1795">
        <v>5</v>
      </c>
    </row>
    <row r="1796" spans="1:27" x14ac:dyDescent="0.3">
      <c r="A1796" t="s">
        <v>5430</v>
      </c>
      <c r="B1796" s="1">
        <v>45346</v>
      </c>
      <c r="C1796" s="1" t="str">
        <f>TEXT(raw_data[[#This Row],[Order_Date]], "mmm")</f>
        <v>Feb</v>
      </c>
      <c r="D1796" s="1">
        <v>45354</v>
      </c>
      <c r="E1796" s="6">
        <f>raw_data[[#This Row],[Ship_Date]]-raw_data[[#This Row],[Order_Date]]</f>
        <v>8</v>
      </c>
      <c r="F1796" s="6" t="str">
        <f>IF(raw_data[[#This Row],[Delivery_Days]] &lt;= 5, "On Time", "Late")</f>
        <v>Late</v>
      </c>
      <c r="G1796" t="s">
        <v>5431</v>
      </c>
      <c r="H1796" t="s">
        <v>5432</v>
      </c>
      <c r="I1796" t="s">
        <v>47</v>
      </c>
      <c r="J1796" t="s">
        <v>56</v>
      </c>
      <c r="K1796" t="s">
        <v>57</v>
      </c>
      <c r="L1796" t="s">
        <v>75</v>
      </c>
      <c r="M1796" t="s">
        <v>30</v>
      </c>
      <c r="N1796" t="s">
        <v>31</v>
      </c>
      <c r="O1796" t="s">
        <v>32</v>
      </c>
      <c r="P1796">
        <v>2</v>
      </c>
      <c r="Q1796">
        <v>833.5</v>
      </c>
      <c r="R1796">
        <v>10</v>
      </c>
      <c r="S1796">
        <v>1500.3</v>
      </c>
      <c r="T1796">
        <v>682.68</v>
      </c>
      <c r="U1796">
        <v>271.48</v>
      </c>
      <c r="V1796" s="10">
        <f>(raw_data[[#This Row],[Profit]] / (raw_data[[#This Row],[Unit_Price]]* raw_data[[#This Row],[Quantity_Sold]]))</f>
        <v>0.16285542891421717</v>
      </c>
      <c r="W1796">
        <v>261</v>
      </c>
      <c r="X1796" t="s">
        <v>51</v>
      </c>
      <c r="Y1796" t="s">
        <v>52</v>
      </c>
      <c r="Z1796">
        <v>26.91</v>
      </c>
      <c r="AA1796">
        <v>1</v>
      </c>
    </row>
    <row r="1797" spans="1:27" x14ac:dyDescent="0.3">
      <c r="A1797" t="s">
        <v>5433</v>
      </c>
      <c r="B1797" s="1">
        <v>45682</v>
      </c>
      <c r="C1797" s="1" t="str">
        <f>TEXT(raw_data[[#This Row],[Order_Date]], "mmm")</f>
        <v>Jan</v>
      </c>
      <c r="D1797" s="1">
        <v>45692</v>
      </c>
      <c r="E1797" s="6">
        <f>raw_data[[#This Row],[Ship_Date]]-raw_data[[#This Row],[Order_Date]]</f>
        <v>10</v>
      </c>
      <c r="F1797" s="6" t="str">
        <f>IF(raw_data[[#This Row],[Delivery_Days]] &lt;= 5, "On Time", "Late")</f>
        <v>Late</v>
      </c>
      <c r="G1797" t="s">
        <v>5434</v>
      </c>
      <c r="H1797" t="s">
        <v>5435</v>
      </c>
      <c r="I1797" t="s">
        <v>26</v>
      </c>
      <c r="J1797" t="s">
        <v>63</v>
      </c>
      <c r="K1797" t="s">
        <v>28</v>
      </c>
      <c r="L1797" t="s">
        <v>75</v>
      </c>
      <c r="M1797" t="s">
        <v>64</v>
      </c>
      <c r="N1797" t="s">
        <v>31</v>
      </c>
      <c r="O1797" t="s">
        <v>71</v>
      </c>
      <c r="P1797">
        <v>7</v>
      </c>
      <c r="Q1797">
        <v>852.64</v>
      </c>
      <c r="R1797">
        <v>20</v>
      </c>
      <c r="S1797">
        <v>4774.78</v>
      </c>
      <c r="T1797">
        <v>738.07</v>
      </c>
      <c r="U1797">
        <v>641.59</v>
      </c>
      <c r="V1797" s="10">
        <f>(raw_data[[#This Row],[Profit]] / (raw_data[[#This Row],[Unit_Price]]* raw_data[[#This Row],[Quantity_Sold]]))</f>
        <v>0.10749638098812429</v>
      </c>
      <c r="W1797">
        <v>188</v>
      </c>
      <c r="X1797" t="s">
        <v>51</v>
      </c>
      <c r="Y1797" t="s">
        <v>79</v>
      </c>
      <c r="Z1797">
        <v>49.01</v>
      </c>
      <c r="AA1797">
        <v>5</v>
      </c>
    </row>
    <row r="1798" spans="1:27" x14ac:dyDescent="0.3">
      <c r="A1798" t="s">
        <v>5436</v>
      </c>
      <c r="B1798" s="1">
        <v>45232</v>
      </c>
      <c r="C1798" s="1" t="str">
        <f>TEXT(raw_data[[#This Row],[Order_Date]], "mmm")</f>
        <v>Nov</v>
      </c>
      <c r="D1798" s="1">
        <v>45236</v>
      </c>
      <c r="E1798" s="6">
        <f>raw_data[[#This Row],[Ship_Date]]-raw_data[[#This Row],[Order_Date]]</f>
        <v>4</v>
      </c>
      <c r="F1798" s="6" t="str">
        <f>IF(raw_data[[#This Row],[Delivery_Days]] &lt;= 5, "On Time", "Late")</f>
        <v>On Time</v>
      </c>
      <c r="G1798" t="s">
        <v>5437</v>
      </c>
      <c r="H1798" t="s">
        <v>5438</v>
      </c>
      <c r="I1798" t="s">
        <v>38</v>
      </c>
      <c r="J1798" t="s">
        <v>94</v>
      </c>
      <c r="K1798" t="s">
        <v>28</v>
      </c>
      <c r="L1798" t="s">
        <v>29</v>
      </c>
      <c r="M1798" t="s">
        <v>42</v>
      </c>
      <c r="N1798" t="s">
        <v>49</v>
      </c>
      <c r="O1798" t="s">
        <v>71</v>
      </c>
      <c r="P1798">
        <v>2</v>
      </c>
      <c r="Q1798">
        <v>1301.71</v>
      </c>
      <c r="R1798">
        <v>10</v>
      </c>
      <c r="S1798">
        <v>2343.08</v>
      </c>
      <c r="T1798">
        <v>1061.54</v>
      </c>
      <c r="U1798">
        <v>432.31</v>
      </c>
      <c r="V1798" s="10">
        <f>(raw_data[[#This Row],[Profit]] / (raw_data[[#This Row],[Unit_Price]]* raw_data[[#This Row],[Quantity_Sold]]))</f>
        <v>0.16605465118958906</v>
      </c>
      <c r="W1798">
        <v>294</v>
      </c>
      <c r="X1798" t="s">
        <v>33</v>
      </c>
      <c r="Y1798" t="s">
        <v>79</v>
      </c>
      <c r="Z1798">
        <v>24.03</v>
      </c>
      <c r="AA1798">
        <v>3</v>
      </c>
    </row>
    <row r="1799" spans="1:27" x14ac:dyDescent="0.3">
      <c r="A1799" t="s">
        <v>5439</v>
      </c>
      <c r="B1799" s="1">
        <v>45414</v>
      </c>
      <c r="C1799" s="1" t="str">
        <f>TEXT(raw_data[[#This Row],[Order_Date]], "mmm")</f>
        <v>May</v>
      </c>
      <c r="D1799" s="1">
        <v>45417</v>
      </c>
      <c r="E1799" s="6">
        <f>raw_data[[#This Row],[Ship_Date]]-raw_data[[#This Row],[Order_Date]]</f>
        <v>3</v>
      </c>
      <c r="F1799" s="6" t="str">
        <f>IF(raw_data[[#This Row],[Delivery_Days]] &lt;= 5, "On Time", "Late")</f>
        <v>On Time</v>
      </c>
      <c r="G1799" t="s">
        <v>5440</v>
      </c>
      <c r="H1799" t="s">
        <v>5441</v>
      </c>
      <c r="I1799" t="s">
        <v>38</v>
      </c>
      <c r="J1799" t="s">
        <v>39</v>
      </c>
      <c r="K1799" t="s">
        <v>40</v>
      </c>
      <c r="L1799" t="s">
        <v>69</v>
      </c>
      <c r="M1799" t="s">
        <v>30</v>
      </c>
      <c r="N1799" t="s">
        <v>49</v>
      </c>
      <c r="O1799" t="s">
        <v>43</v>
      </c>
      <c r="P1799">
        <v>4</v>
      </c>
      <c r="Q1799">
        <v>1684.44</v>
      </c>
      <c r="R1799">
        <v>20</v>
      </c>
      <c r="S1799">
        <v>5390.21</v>
      </c>
      <c r="T1799">
        <v>1281.03</v>
      </c>
      <c r="U1799">
        <v>1290.9100000000001</v>
      </c>
      <c r="V1799" s="10">
        <f>(raw_data[[#This Row],[Profit]] / (raw_data[[#This Row],[Unit_Price]]* raw_data[[#This Row],[Quantity_Sold]]))</f>
        <v>0.19159334853126261</v>
      </c>
      <c r="W1799">
        <v>28</v>
      </c>
      <c r="X1799" t="s">
        <v>51</v>
      </c>
      <c r="Y1799" t="s">
        <v>34</v>
      </c>
      <c r="Z1799">
        <v>14.73</v>
      </c>
      <c r="AA1799">
        <v>1</v>
      </c>
    </row>
    <row r="1800" spans="1:27" x14ac:dyDescent="0.3">
      <c r="A1800" t="s">
        <v>5442</v>
      </c>
      <c r="B1800" s="1">
        <v>45617</v>
      </c>
      <c r="C1800" s="1" t="str">
        <f>TEXT(raw_data[[#This Row],[Order_Date]], "mmm")</f>
        <v>Nov</v>
      </c>
      <c r="D1800" s="1">
        <v>45621</v>
      </c>
      <c r="E1800" s="6">
        <f>raw_data[[#This Row],[Ship_Date]]-raw_data[[#This Row],[Order_Date]]</f>
        <v>4</v>
      </c>
      <c r="F1800" s="6" t="str">
        <f>IF(raw_data[[#This Row],[Delivery_Days]] &lt;= 5, "On Time", "Late")</f>
        <v>On Time</v>
      </c>
      <c r="G1800" t="s">
        <v>5443</v>
      </c>
      <c r="H1800" t="s">
        <v>5444</v>
      </c>
      <c r="I1800" t="s">
        <v>26</v>
      </c>
      <c r="J1800" t="s">
        <v>68</v>
      </c>
      <c r="K1800" t="s">
        <v>57</v>
      </c>
      <c r="L1800" t="s">
        <v>75</v>
      </c>
      <c r="M1800" t="s">
        <v>58</v>
      </c>
      <c r="N1800" t="s">
        <v>31</v>
      </c>
      <c r="O1800" t="s">
        <v>50</v>
      </c>
      <c r="P1800">
        <v>5</v>
      </c>
      <c r="Q1800">
        <v>651.24</v>
      </c>
      <c r="R1800">
        <v>15</v>
      </c>
      <c r="S1800">
        <v>2767.77</v>
      </c>
      <c r="T1800">
        <v>560.25</v>
      </c>
      <c r="U1800">
        <v>386.71</v>
      </c>
      <c r="V1800" s="10">
        <f>(raw_data[[#This Row],[Profit]] / (raw_data[[#This Row],[Unit_Price]]* raw_data[[#This Row],[Quantity_Sold]]))</f>
        <v>0.11876113260856212</v>
      </c>
      <c r="W1800">
        <v>375</v>
      </c>
      <c r="X1800" t="s">
        <v>51</v>
      </c>
      <c r="Y1800" t="s">
        <v>34</v>
      </c>
      <c r="Z1800">
        <v>16.75</v>
      </c>
      <c r="AA1800">
        <v>3</v>
      </c>
    </row>
    <row r="1801" spans="1:27" x14ac:dyDescent="0.3">
      <c r="A1801" t="s">
        <v>5445</v>
      </c>
      <c r="B1801" s="1">
        <v>45927</v>
      </c>
      <c r="C1801" s="1" t="str">
        <f>TEXT(raw_data[[#This Row],[Order_Date]], "mmm")</f>
        <v>Sep</v>
      </c>
      <c r="D1801" s="1">
        <v>45928</v>
      </c>
      <c r="E1801" s="6">
        <f>raw_data[[#This Row],[Ship_Date]]-raw_data[[#This Row],[Order_Date]]</f>
        <v>1</v>
      </c>
      <c r="F1801" s="6" t="str">
        <f>IF(raw_data[[#This Row],[Delivery_Days]] &lt;= 5, "On Time", "Late")</f>
        <v>On Time</v>
      </c>
      <c r="G1801" t="s">
        <v>5446</v>
      </c>
      <c r="H1801" t="s">
        <v>5447</v>
      </c>
      <c r="I1801" t="s">
        <v>38</v>
      </c>
      <c r="J1801" t="s">
        <v>63</v>
      </c>
      <c r="K1801" t="s">
        <v>28</v>
      </c>
      <c r="L1801" t="s">
        <v>41</v>
      </c>
      <c r="M1801" t="s">
        <v>58</v>
      </c>
      <c r="N1801" t="s">
        <v>49</v>
      </c>
      <c r="O1801" t="s">
        <v>83</v>
      </c>
      <c r="P1801">
        <v>10</v>
      </c>
      <c r="Q1801">
        <v>416.56</v>
      </c>
      <c r="R1801">
        <v>10</v>
      </c>
      <c r="S1801">
        <v>3749.04</v>
      </c>
      <c r="T1801">
        <v>285.18</v>
      </c>
      <c r="U1801">
        <v>1182.42</v>
      </c>
      <c r="V1801" s="10">
        <f>(raw_data[[#This Row],[Profit]] / (raw_data[[#This Row],[Unit_Price]]* raw_data[[#This Row],[Quantity_Sold]]))</f>
        <v>0.28385346648742077</v>
      </c>
      <c r="W1801">
        <v>246</v>
      </c>
      <c r="X1801" t="s">
        <v>33</v>
      </c>
      <c r="Y1801" t="s">
        <v>79</v>
      </c>
      <c r="Z1801">
        <v>49.65</v>
      </c>
      <c r="AA1801">
        <v>5</v>
      </c>
    </row>
    <row r="1802" spans="1:27" x14ac:dyDescent="0.3">
      <c r="A1802" t="s">
        <v>5448</v>
      </c>
      <c r="B1802" s="1">
        <v>45326</v>
      </c>
      <c r="C1802" s="1" t="str">
        <f>TEXT(raw_data[[#This Row],[Order_Date]], "mmm")</f>
        <v>Feb</v>
      </c>
      <c r="D1802" s="1">
        <v>45330</v>
      </c>
      <c r="E1802" s="6">
        <f>raw_data[[#This Row],[Ship_Date]]-raw_data[[#This Row],[Order_Date]]</f>
        <v>4</v>
      </c>
      <c r="F1802" s="6" t="str">
        <f>IF(raw_data[[#This Row],[Delivery_Days]] &lt;= 5, "On Time", "Late")</f>
        <v>On Time</v>
      </c>
      <c r="G1802" t="s">
        <v>5449</v>
      </c>
      <c r="H1802" t="s">
        <v>5450</v>
      </c>
      <c r="I1802" t="s">
        <v>26</v>
      </c>
      <c r="J1802" t="s">
        <v>68</v>
      </c>
      <c r="K1802" t="s">
        <v>57</v>
      </c>
      <c r="L1802" t="s">
        <v>75</v>
      </c>
      <c r="M1802" t="s">
        <v>30</v>
      </c>
      <c r="N1802" t="s">
        <v>49</v>
      </c>
      <c r="O1802" t="s">
        <v>43</v>
      </c>
      <c r="P1802">
        <v>8</v>
      </c>
      <c r="Q1802">
        <v>1855.06</v>
      </c>
      <c r="R1802">
        <v>15</v>
      </c>
      <c r="S1802">
        <v>12614.41</v>
      </c>
      <c r="T1802">
        <v>1281.3499999999999</v>
      </c>
      <c r="U1802">
        <v>3901.23</v>
      </c>
      <c r="V1802" s="10">
        <f>(raw_data[[#This Row],[Profit]] / (raw_data[[#This Row],[Unit_Price]]* raw_data[[#This Row],[Quantity_Sold]]))</f>
        <v>0.26287761581835628</v>
      </c>
      <c r="W1802">
        <v>39</v>
      </c>
      <c r="X1802" t="s">
        <v>33</v>
      </c>
      <c r="Y1802" t="s">
        <v>34</v>
      </c>
      <c r="Z1802">
        <v>11.36</v>
      </c>
      <c r="AA1802">
        <v>5</v>
      </c>
    </row>
    <row r="1803" spans="1:27" x14ac:dyDescent="0.3">
      <c r="A1803" t="s">
        <v>5451</v>
      </c>
      <c r="B1803" s="1">
        <v>45287</v>
      </c>
      <c r="C1803" s="1" t="str">
        <f>TEXT(raw_data[[#This Row],[Order_Date]], "mmm")</f>
        <v>Dec</v>
      </c>
      <c r="D1803" s="1">
        <v>45289</v>
      </c>
      <c r="E1803" s="6">
        <f>raw_data[[#This Row],[Ship_Date]]-raw_data[[#This Row],[Order_Date]]</f>
        <v>2</v>
      </c>
      <c r="F1803" s="6" t="str">
        <f>IF(raw_data[[#This Row],[Delivery_Days]] &lt;= 5, "On Time", "Late")</f>
        <v>On Time</v>
      </c>
      <c r="G1803" t="s">
        <v>5452</v>
      </c>
      <c r="H1803" t="s">
        <v>5453</v>
      </c>
      <c r="I1803" t="s">
        <v>62</v>
      </c>
      <c r="J1803" t="s">
        <v>94</v>
      </c>
      <c r="K1803" t="s">
        <v>28</v>
      </c>
      <c r="L1803" t="s">
        <v>41</v>
      </c>
      <c r="M1803" t="s">
        <v>30</v>
      </c>
      <c r="N1803" t="s">
        <v>49</v>
      </c>
      <c r="O1803" t="s">
        <v>83</v>
      </c>
      <c r="P1803">
        <v>7</v>
      </c>
      <c r="Q1803">
        <v>1806.37</v>
      </c>
      <c r="R1803">
        <v>10</v>
      </c>
      <c r="S1803">
        <v>11380.13</v>
      </c>
      <c r="T1803">
        <v>1373.48</v>
      </c>
      <c r="U1803">
        <v>2727.21</v>
      </c>
      <c r="V1803" s="10">
        <f>(raw_data[[#This Row],[Profit]] / (raw_data[[#This Row],[Unit_Price]]* raw_data[[#This Row],[Quantity_Sold]]))</f>
        <v>0.21568196359075303</v>
      </c>
      <c r="W1803">
        <v>479</v>
      </c>
      <c r="X1803" t="s">
        <v>51</v>
      </c>
      <c r="Y1803" t="s">
        <v>52</v>
      </c>
      <c r="Z1803">
        <v>12.55</v>
      </c>
      <c r="AA1803">
        <v>1</v>
      </c>
    </row>
    <row r="1804" spans="1:27" x14ac:dyDescent="0.3">
      <c r="A1804" t="s">
        <v>5454</v>
      </c>
      <c r="B1804" s="1">
        <v>45581</v>
      </c>
      <c r="C1804" s="1" t="str">
        <f>TEXT(raw_data[[#This Row],[Order_Date]], "mmm")</f>
        <v>Oct</v>
      </c>
      <c r="D1804" s="1">
        <v>45590</v>
      </c>
      <c r="E1804" s="6">
        <f>raw_data[[#This Row],[Ship_Date]]-raw_data[[#This Row],[Order_Date]]</f>
        <v>9</v>
      </c>
      <c r="F1804" s="6" t="str">
        <f>IF(raw_data[[#This Row],[Delivery_Days]] &lt;= 5, "On Time", "Late")</f>
        <v>Late</v>
      </c>
      <c r="G1804" t="s">
        <v>5455</v>
      </c>
      <c r="H1804" t="s">
        <v>5456</v>
      </c>
      <c r="I1804" t="s">
        <v>62</v>
      </c>
      <c r="J1804" t="s">
        <v>98</v>
      </c>
      <c r="K1804" t="s">
        <v>40</v>
      </c>
      <c r="L1804" t="s">
        <v>69</v>
      </c>
      <c r="M1804" t="s">
        <v>117</v>
      </c>
      <c r="N1804" t="s">
        <v>49</v>
      </c>
      <c r="O1804" t="s">
        <v>71</v>
      </c>
      <c r="P1804">
        <v>10</v>
      </c>
      <c r="Q1804">
        <v>1759.81</v>
      </c>
      <c r="R1804">
        <v>0</v>
      </c>
      <c r="S1804">
        <v>17598.099999999999</v>
      </c>
      <c r="T1804">
        <v>1482.91</v>
      </c>
      <c r="U1804">
        <v>2769</v>
      </c>
      <c r="V1804" s="10">
        <f>(raw_data[[#This Row],[Profit]] / (raw_data[[#This Row],[Unit_Price]]* raw_data[[#This Row],[Quantity_Sold]]))</f>
        <v>0.15734653172785701</v>
      </c>
      <c r="W1804">
        <v>497</v>
      </c>
      <c r="X1804" t="s">
        <v>51</v>
      </c>
      <c r="Y1804" t="s">
        <v>79</v>
      </c>
      <c r="Z1804">
        <v>21.25</v>
      </c>
      <c r="AA1804">
        <v>5</v>
      </c>
    </row>
    <row r="1805" spans="1:27" x14ac:dyDescent="0.3">
      <c r="A1805" t="s">
        <v>5457</v>
      </c>
      <c r="B1805" s="1">
        <v>45294</v>
      </c>
      <c r="C1805" s="1" t="str">
        <f>TEXT(raw_data[[#This Row],[Order_Date]], "mmm")</f>
        <v>Jan</v>
      </c>
      <c r="D1805" s="1">
        <v>45298</v>
      </c>
      <c r="E1805" s="6">
        <f>raw_data[[#This Row],[Ship_Date]]-raw_data[[#This Row],[Order_Date]]</f>
        <v>4</v>
      </c>
      <c r="F1805" s="6" t="str">
        <f>IF(raw_data[[#This Row],[Delivery_Days]] &lt;= 5, "On Time", "Late")</f>
        <v>On Time</v>
      </c>
      <c r="G1805" t="s">
        <v>5458</v>
      </c>
      <c r="H1805" t="s">
        <v>5459</v>
      </c>
      <c r="I1805" t="s">
        <v>26</v>
      </c>
      <c r="J1805" t="s">
        <v>27</v>
      </c>
      <c r="K1805" t="s">
        <v>28</v>
      </c>
      <c r="L1805" t="s">
        <v>75</v>
      </c>
      <c r="M1805" t="s">
        <v>150</v>
      </c>
      <c r="N1805" t="s">
        <v>49</v>
      </c>
      <c r="O1805" t="s">
        <v>43</v>
      </c>
      <c r="P1805">
        <v>10</v>
      </c>
      <c r="Q1805">
        <v>723.07</v>
      </c>
      <c r="R1805">
        <v>5</v>
      </c>
      <c r="S1805">
        <v>6869.16</v>
      </c>
      <c r="T1805">
        <v>480.51</v>
      </c>
      <c r="U1805">
        <v>2304.3200000000002</v>
      </c>
      <c r="V1805" s="10">
        <f>(raw_data[[#This Row],[Profit]] / (raw_data[[#This Row],[Unit_Price]]* raw_data[[#This Row],[Quantity_Sold]]))</f>
        <v>0.31868560443663824</v>
      </c>
      <c r="W1805">
        <v>272</v>
      </c>
      <c r="X1805" t="s">
        <v>33</v>
      </c>
      <c r="Y1805" t="s">
        <v>52</v>
      </c>
      <c r="Z1805">
        <v>45.12</v>
      </c>
      <c r="AA1805">
        <v>1</v>
      </c>
    </row>
    <row r="1806" spans="1:27" x14ac:dyDescent="0.3">
      <c r="A1806" t="s">
        <v>5460</v>
      </c>
      <c r="B1806" s="1">
        <v>45630</v>
      </c>
      <c r="C1806" s="1" t="str">
        <f>TEXT(raw_data[[#This Row],[Order_Date]], "mmm")</f>
        <v>Dec</v>
      </c>
      <c r="D1806" s="1">
        <v>45633</v>
      </c>
      <c r="E1806" s="6">
        <f>raw_data[[#This Row],[Ship_Date]]-raw_data[[#This Row],[Order_Date]]</f>
        <v>3</v>
      </c>
      <c r="F1806" s="6" t="str">
        <f>IF(raw_data[[#This Row],[Delivery_Days]] &lt;= 5, "On Time", "Late")</f>
        <v>On Time</v>
      </c>
      <c r="G1806" t="s">
        <v>5461</v>
      </c>
      <c r="H1806" t="s">
        <v>5462</v>
      </c>
      <c r="I1806" t="s">
        <v>38</v>
      </c>
      <c r="J1806" t="s">
        <v>39</v>
      </c>
      <c r="K1806" t="s">
        <v>40</v>
      </c>
      <c r="L1806" t="s">
        <v>41</v>
      </c>
      <c r="M1806" t="s">
        <v>42</v>
      </c>
      <c r="N1806" t="s">
        <v>31</v>
      </c>
      <c r="O1806" t="s">
        <v>71</v>
      </c>
      <c r="P1806">
        <v>5</v>
      </c>
      <c r="Q1806">
        <v>176.81</v>
      </c>
      <c r="R1806">
        <v>15</v>
      </c>
      <c r="S1806">
        <v>751.44</v>
      </c>
      <c r="T1806">
        <v>116.12</v>
      </c>
      <c r="U1806">
        <v>257.93</v>
      </c>
      <c r="V1806" s="10">
        <f>(raw_data[[#This Row],[Profit]] / (raw_data[[#This Row],[Unit_Price]]* raw_data[[#This Row],[Quantity_Sold]]))</f>
        <v>0.29175951586448734</v>
      </c>
      <c r="W1806">
        <v>52</v>
      </c>
      <c r="X1806" t="s">
        <v>51</v>
      </c>
      <c r="Y1806" t="s">
        <v>52</v>
      </c>
      <c r="Z1806">
        <v>25.85</v>
      </c>
      <c r="AA1806">
        <v>2</v>
      </c>
    </row>
    <row r="1807" spans="1:27" x14ac:dyDescent="0.3">
      <c r="A1807" t="s">
        <v>5463</v>
      </c>
      <c r="B1807" s="1">
        <v>45607</v>
      </c>
      <c r="C1807" s="1" t="str">
        <f>TEXT(raw_data[[#This Row],[Order_Date]], "mmm")</f>
        <v>Nov</v>
      </c>
      <c r="D1807" s="1">
        <v>45611</v>
      </c>
      <c r="E1807" s="6">
        <f>raw_data[[#This Row],[Ship_Date]]-raw_data[[#This Row],[Order_Date]]</f>
        <v>4</v>
      </c>
      <c r="F1807" s="6" t="str">
        <f>IF(raw_data[[#This Row],[Delivery_Days]] &lt;= 5, "On Time", "Late")</f>
        <v>On Time</v>
      </c>
      <c r="G1807" t="s">
        <v>5464</v>
      </c>
      <c r="H1807" t="s">
        <v>5465</v>
      </c>
      <c r="I1807" t="s">
        <v>62</v>
      </c>
      <c r="J1807" t="s">
        <v>39</v>
      </c>
      <c r="K1807" t="s">
        <v>40</v>
      </c>
      <c r="L1807" t="s">
        <v>29</v>
      </c>
      <c r="M1807" t="s">
        <v>127</v>
      </c>
      <c r="N1807" t="s">
        <v>49</v>
      </c>
      <c r="O1807" t="s">
        <v>32</v>
      </c>
      <c r="P1807">
        <v>6</v>
      </c>
      <c r="Q1807">
        <v>173.46</v>
      </c>
      <c r="R1807">
        <v>5</v>
      </c>
      <c r="S1807">
        <v>988.72</v>
      </c>
      <c r="T1807">
        <v>128.65</v>
      </c>
      <c r="U1807">
        <v>255.42</v>
      </c>
      <c r="V1807" s="10">
        <f>(raw_data[[#This Row],[Profit]] / (raw_data[[#This Row],[Unit_Price]]* raw_data[[#This Row],[Quantity_Sold]]))</f>
        <v>0.24541681079211344</v>
      </c>
      <c r="W1807">
        <v>151</v>
      </c>
      <c r="X1807" t="s">
        <v>51</v>
      </c>
      <c r="Y1807" t="s">
        <v>34</v>
      </c>
      <c r="Z1807">
        <v>13.85</v>
      </c>
      <c r="AA1807">
        <v>1</v>
      </c>
    </row>
    <row r="1808" spans="1:27" x14ac:dyDescent="0.3">
      <c r="A1808" t="s">
        <v>5466</v>
      </c>
      <c r="B1808" s="1">
        <v>45501</v>
      </c>
      <c r="C1808" s="1" t="str">
        <f>TEXT(raw_data[[#This Row],[Order_Date]], "mmm")</f>
        <v>Jul</v>
      </c>
      <c r="D1808" s="1">
        <v>45502</v>
      </c>
      <c r="E1808" s="6">
        <f>raw_data[[#This Row],[Ship_Date]]-raw_data[[#This Row],[Order_Date]]</f>
        <v>1</v>
      </c>
      <c r="F1808" s="6" t="str">
        <f>IF(raw_data[[#This Row],[Delivery_Days]] &lt;= 5, "On Time", "Late")</f>
        <v>On Time</v>
      </c>
      <c r="G1808" t="s">
        <v>5467</v>
      </c>
      <c r="H1808" t="s">
        <v>5468</v>
      </c>
      <c r="I1808" t="s">
        <v>38</v>
      </c>
      <c r="J1808" t="s">
        <v>94</v>
      </c>
      <c r="K1808" t="s">
        <v>28</v>
      </c>
      <c r="L1808" t="s">
        <v>69</v>
      </c>
      <c r="M1808" t="s">
        <v>117</v>
      </c>
      <c r="N1808" t="s">
        <v>49</v>
      </c>
      <c r="O1808" t="s">
        <v>43</v>
      </c>
      <c r="P1808">
        <v>1</v>
      </c>
      <c r="Q1808">
        <v>431.77</v>
      </c>
      <c r="R1808">
        <v>0</v>
      </c>
      <c r="S1808">
        <v>431.77</v>
      </c>
      <c r="T1808">
        <v>300.61</v>
      </c>
      <c r="U1808">
        <v>131.16</v>
      </c>
      <c r="V1808" s="10">
        <f>(raw_data[[#This Row],[Profit]] / (raw_data[[#This Row],[Unit_Price]]* raw_data[[#This Row],[Quantity_Sold]]))</f>
        <v>0.30377284202237304</v>
      </c>
      <c r="W1808">
        <v>151</v>
      </c>
      <c r="X1808" t="s">
        <v>33</v>
      </c>
      <c r="Y1808" t="s">
        <v>79</v>
      </c>
      <c r="Z1808">
        <v>24.84</v>
      </c>
      <c r="AA1808">
        <v>1</v>
      </c>
    </row>
    <row r="1809" spans="1:27" x14ac:dyDescent="0.3">
      <c r="A1809" t="s">
        <v>5469</v>
      </c>
      <c r="B1809" s="1">
        <v>45802</v>
      </c>
      <c r="C1809" s="1" t="str">
        <f>TEXT(raw_data[[#This Row],[Order_Date]], "mmm")</f>
        <v>May</v>
      </c>
      <c r="D1809" s="1">
        <v>45807</v>
      </c>
      <c r="E1809" s="6">
        <f>raw_data[[#This Row],[Ship_Date]]-raw_data[[#This Row],[Order_Date]]</f>
        <v>5</v>
      </c>
      <c r="F1809" s="6" t="str">
        <f>IF(raw_data[[#This Row],[Delivery_Days]] &lt;= 5, "On Time", "Late")</f>
        <v>On Time</v>
      </c>
      <c r="G1809" t="s">
        <v>5470</v>
      </c>
      <c r="H1809" t="s">
        <v>5471</v>
      </c>
      <c r="I1809" t="s">
        <v>62</v>
      </c>
      <c r="J1809" t="s">
        <v>27</v>
      </c>
      <c r="K1809" t="s">
        <v>28</v>
      </c>
      <c r="L1809" t="s">
        <v>29</v>
      </c>
      <c r="M1809" t="s">
        <v>64</v>
      </c>
      <c r="N1809" t="s">
        <v>31</v>
      </c>
      <c r="O1809" t="s">
        <v>50</v>
      </c>
      <c r="P1809">
        <v>7</v>
      </c>
      <c r="Q1809">
        <v>1999.64</v>
      </c>
      <c r="R1809">
        <v>10</v>
      </c>
      <c r="S1809">
        <v>12597.73</v>
      </c>
      <c r="T1809">
        <v>1568.06</v>
      </c>
      <c r="U1809">
        <v>2718.95</v>
      </c>
      <c r="V1809" s="10">
        <f>(raw_data[[#This Row],[Profit]] / (raw_data[[#This Row],[Unit_Price]]* raw_data[[#This Row],[Quantity_Sold]]))</f>
        <v>0.19424567850784566</v>
      </c>
      <c r="W1809">
        <v>208</v>
      </c>
      <c r="X1809" t="s">
        <v>51</v>
      </c>
      <c r="Y1809" t="s">
        <v>34</v>
      </c>
      <c r="Z1809">
        <v>38.72</v>
      </c>
      <c r="AA1809">
        <v>3</v>
      </c>
    </row>
    <row r="1810" spans="1:27" x14ac:dyDescent="0.3">
      <c r="A1810" t="s">
        <v>5472</v>
      </c>
      <c r="B1810" s="1">
        <v>45643</v>
      </c>
      <c r="C1810" s="1" t="str">
        <f>TEXT(raw_data[[#This Row],[Order_Date]], "mmm")</f>
        <v>Dec</v>
      </c>
      <c r="D1810" s="1">
        <v>45646</v>
      </c>
      <c r="E1810" s="6">
        <f>raw_data[[#This Row],[Ship_Date]]-raw_data[[#This Row],[Order_Date]]</f>
        <v>3</v>
      </c>
      <c r="F1810" s="6" t="str">
        <f>IF(raw_data[[#This Row],[Delivery_Days]] &lt;= 5, "On Time", "Late")</f>
        <v>On Time</v>
      </c>
      <c r="G1810" t="s">
        <v>5473</v>
      </c>
      <c r="H1810" t="s">
        <v>5474</v>
      </c>
      <c r="I1810" t="s">
        <v>47</v>
      </c>
      <c r="J1810" t="s">
        <v>94</v>
      </c>
      <c r="K1810" t="s">
        <v>28</v>
      </c>
      <c r="L1810" t="s">
        <v>69</v>
      </c>
      <c r="M1810" t="s">
        <v>70</v>
      </c>
      <c r="N1810" t="s">
        <v>31</v>
      </c>
      <c r="O1810" t="s">
        <v>43</v>
      </c>
      <c r="P1810">
        <v>3</v>
      </c>
      <c r="Q1810">
        <v>1577.02</v>
      </c>
      <c r="R1810">
        <v>20</v>
      </c>
      <c r="S1810">
        <v>3784.85</v>
      </c>
      <c r="T1810">
        <v>1225.82</v>
      </c>
      <c r="U1810">
        <v>842.88</v>
      </c>
      <c r="V1810" s="10">
        <f>(raw_data[[#This Row],[Profit]] / (raw_data[[#This Row],[Unit_Price]]* raw_data[[#This Row],[Quantity_Sold]]))</f>
        <v>0.17815880584900637</v>
      </c>
      <c r="W1810">
        <v>78</v>
      </c>
      <c r="X1810" t="s">
        <v>33</v>
      </c>
      <c r="Y1810" t="s">
        <v>79</v>
      </c>
      <c r="Z1810">
        <v>18.809999999999999</v>
      </c>
      <c r="AA1810">
        <v>1</v>
      </c>
    </row>
    <row r="1811" spans="1:27" x14ac:dyDescent="0.3">
      <c r="A1811" t="s">
        <v>5475</v>
      </c>
      <c r="B1811" s="1">
        <v>45773</v>
      </c>
      <c r="C1811" s="1" t="str">
        <f>TEXT(raw_data[[#This Row],[Order_Date]], "mmm")</f>
        <v>Apr</v>
      </c>
      <c r="D1811" s="1">
        <v>45775</v>
      </c>
      <c r="E1811" s="6">
        <f>raw_data[[#This Row],[Ship_Date]]-raw_data[[#This Row],[Order_Date]]</f>
        <v>2</v>
      </c>
      <c r="F1811" s="6" t="str">
        <f>IF(raw_data[[#This Row],[Delivery_Days]] &lt;= 5, "On Time", "Late")</f>
        <v>On Time</v>
      </c>
      <c r="G1811" t="s">
        <v>5476</v>
      </c>
      <c r="H1811" t="s">
        <v>5477</v>
      </c>
      <c r="I1811" t="s">
        <v>26</v>
      </c>
      <c r="J1811" t="s">
        <v>27</v>
      </c>
      <c r="K1811" t="s">
        <v>28</v>
      </c>
      <c r="L1811" t="s">
        <v>29</v>
      </c>
      <c r="M1811" t="s">
        <v>48</v>
      </c>
      <c r="N1811" t="s">
        <v>49</v>
      </c>
      <c r="O1811" t="s">
        <v>83</v>
      </c>
      <c r="P1811">
        <v>7</v>
      </c>
      <c r="Q1811">
        <v>1944.81</v>
      </c>
      <c r="R1811">
        <v>15</v>
      </c>
      <c r="S1811">
        <v>11571.62</v>
      </c>
      <c r="T1811">
        <v>1569.47</v>
      </c>
      <c r="U1811">
        <v>2233.27</v>
      </c>
      <c r="V1811" s="10">
        <f>(raw_data[[#This Row],[Profit]] / (raw_data[[#This Row],[Unit_Price]]* raw_data[[#This Row],[Quantity_Sold]]))</f>
        <v>0.16404613891772021</v>
      </c>
      <c r="W1811">
        <v>325</v>
      </c>
      <c r="X1811" t="s">
        <v>33</v>
      </c>
      <c r="Y1811" t="s">
        <v>34</v>
      </c>
      <c r="Z1811">
        <v>34.89</v>
      </c>
      <c r="AA1811">
        <v>2</v>
      </c>
    </row>
    <row r="1812" spans="1:27" x14ac:dyDescent="0.3">
      <c r="A1812" t="s">
        <v>5478</v>
      </c>
      <c r="B1812" s="1">
        <v>45244</v>
      </c>
      <c r="C1812" s="1" t="str">
        <f>TEXT(raw_data[[#This Row],[Order_Date]], "mmm")</f>
        <v>Nov</v>
      </c>
      <c r="D1812" s="1">
        <v>45246</v>
      </c>
      <c r="E1812" s="6">
        <f>raw_data[[#This Row],[Ship_Date]]-raw_data[[#This Row],[Order_Date]]</f>
        <v>2</v>
      </c>
      <c r="F1812" s="6" t="str">
        <f>IF(raw_data[[#This Row],[Delivery_Days]] &lt;= 5, "On Time", "Late")</f>
        <v>On Time</v>
      </c>
      <c r="G1812" t="s">
        <v>5479</v>
      </c>
      <c r="H1812" t="s">
        <v>5480</v>
      </c>
      <c r="I1812" t="s">
        <v>47</v>
      </c>
      <c r="J1812" t="s">
        <v>27</v>
      </c>
      <c r="K1812" t="s">
        <v>28</v>
      </c>
      <c r="L1812" t="s">
        <v>75</v>
      </c>
      <c r="M1812" t="s">
        <v>42</v>
      </c>
      <c r="N1812" t="s">
        <v>31</v>
      </c>
      <c r="O1812" t="s">
        <v>50</v>
      </c>
      <c r="P1812">
        <v>9</v>
      </c>
      <c r="Q1812">
        <v>325.72000000000003</v>
      </c>
      <c r="R1812">
        <v>5</v>
      </c>
      <c r="S1812">
        <v>2784.91</v>
      </c>
      <c r="T1812">
        <v>210.28</v>
      </c>
      <c r="U1812">
        <v>987.01</v>
      </c>
      <c r="V1812" s="10">
        <f>(raw_data[[#This Row],[Profit]] / (raw_data[[#This Row],[Unit_Price]]* raw_data[[#This Row],[Quantity_Sold]]))</f>
        <v>0.33669341083684684</v>
      </c>
      <c r="W1812">
        <v>87</v>
      </c>
      <c r="X1812" t="s">
        <v>51</v>
      </c>
      <c r="Y1812" t="s">
        <v>52</v>
      </c>
      <c r="Z1812">
        <v>30.58</v>
      </c>
      <c r="AA1812">
        <v>4</v>
      </c>
    </row>
    <row r="1813" spans="1:27" x14ac:dyDescent="0.3">
      <c r="A1813" t="s">
        <v>5481</v>
      </c>
      <c r="B1813" s="1">
        <v>45506</v>
      </c>
      <c r="C1813" s="1" t="str">
        <f>TEXT(raw_data[[#This Row],[Order_Date]], "mmm")</f>
        <v>Aug</v>
      </c>
      <c r="D1813" s="1">
        <v>45508</v>
      </c>
      <c r="E1813" s="6">
        <f>raw_data[[#This Row],[Ship_Date]]-raw_data[[#This Row],[Order_Date]]</f>
        <v>2</v>
      </c>
      <c r="F1813" s="6" t="str">
        <f>IF(raw_data[[#This Row],[Delivery_Days]] &lt;= 5, "On Time", "Late")</f>
        <v>On Time</v>
      </c>
      <c r="G1813" t="s">
        <v>5482</v>
      </c>
      <c r="H1813" t="s">
        <v>5483</v>
      </c>
      <c r="I1813" t="s">
        <v>26</v>
      </c>
      <c r="J1813" t="s">
        <v>90</v>
      </c>
      <c r="K1813" t="s">
        <v>40</v>
      </c>
      <c r="L1813" t="s">
        <v>29</v>
      </c>
      <c r="M1813" t="s">
        <v>42</v>
      </c>
      <c r="N1813" t="s">
        <v>49</v>
      </c>
      <c r="O1813" t="s">
        <v>43</v>
      </c>
      <c r="P1813">
        <v>5</v>
      </c>
      <c r="Q1813">
        <v>427.43</v>
      </c>
      <c r="R1813">
        <v>15</v>
      </c>
      <c r="S1813">
        <v>1816.58</v>
      </c>
      <c r="T1813">
        <v>329.92</v>
      </c>
      <c r="U1813">
        <v>414.42</v>
      </c>
      <c r="V1813" s="10">
        <f>(raw_data[[#This Row],[Profit]] / (raw_data[[#This Row],[Unit_Price]]* raw_data[[#This Row],[Quantity_Sold]]))</f>
        <v>0.19391245350115807</v>
      </c>
      <c r="W1813">
        <v>291</v>
      </c>
      <c r="X1813" t="s">
        <v>33</v>
      </c>
      <c r="Y1813" t="s">
        <v>34</v>
      </c>
      <c r="Z1813">
        <v>34.79</v>
      </c>
      <c r="AA1813">
        <v>3</v>
      </c>
    </row>
    <row r="1814" spans="1:27" x14ac:dyDescent="0.3">
      <c r="A1814" t="s">
        <v>5484</v>
      </c>
      <c r="B1814" s="1">
        <v>45674</v>
      </c>
      <c r="C1814" s="1" t="str">
        <f>TEXT(raw_data[[#This Row],[Order_Date]], "mmm")</f>
        <v>Jan</v>
      </c>
      <c r="D1814" s="1">
        <v>45677</v>
      </c>
      <c r="E1814" s="6">
        <f>raw_data[[#This Row],[Ship_Date]]-raw_data[[#This Row],[Order_Date]]</f>
        <v>3</v>
      </c>
      <c r="F1814" s="6" t="str">
        <f>IF(raw_data[[#This Row],[Delivery_Days]] &lt;= 5, "On Time", "Late")</f>
        <v>On Time</v>
      </c>
      <c r="G1814" t="s">
        <v>5485</v>
      </c>
      <c r="H1814" t="s">
        <v>5486</v>
      </c>
      <c r="I1814" t="s">
        <v>38</v>
      </c>
      <c r="J1814" t="s">
        <v>98</v>
      </c>
      <c r="K1814" t="s">
        <v>40</v>
      </c>
      <c r="L1814" t="s">
        <v>41</v>
      </c>
      <c r="M1814" t="s">
        <v>127</v>
      </c>
      <c r="N1814" t="s">
        <v>49</v>
      </c>
      <c r="O1814" t="s">
        <v>32</v>
      </c>
      <c r="P1814">
        <v>8</v>
      </c>
      <c r="Q1814">
        <v>1124.97</v>
      </c>
      <c r="R1814">
        <v>0</v>
      </c>
      <c r="S1814">
        <v>8999.76</v>
      </c>
      <c r="T1814">
        <v>912.39</v>
      </c>
      <c r="U1814">
        <v>1700.64</v>
      </c>
      <c r="V1814" s="10">
        <f>(raw_data[[#This Row],[Profit]] / (raw_data[[#This Row],[Unit_Price]]* raw_data[[#This Row],[Quantity_Sold]]))</f>
        <v>0.18896503906770848</v>
      </c>
      <c r="W1814">
        <v>491</v>
      </c>
      <c r="X1814" t="s">
        <v>51</v>
      </c>
      <c r="Y1814" t="s">
        <v>79</v>
      </c>
      <c r="Z1814">
        <v>30.15</v>
      </c>
      <c r="AA1814">
        <v>5</v>
      </c>
    </row>
    <row r="1815" spans="1:27" x14ac:dyDescent="0.3">
      <c r="A1815" t="s">
        <v>5487</v>
      </c>
      <c r="B1815" s="1">
        <v>45557</v>
      </c>
      <c r="C1815" s="1" t="str">
        <f>TEXT(raw_data[[#This Row],[Order_Date]], "mmm")</f>
        <v>Sep</v>
      </c>
      <c r="D1815" s="1">
        <v>45560</v>
      </c>
      <c r="E1815" s="6">
        <f>raw_data[[#This Row],[Ship_Date]]-raw_data[[#This Row],[Order_Date]]</f>
        <v>3</v>
      </c>
      <c r="F1815" s="6" t="str">
        <f>IF(raw_data[[#This Row],[Delivery_Days]] &lt;= 5, "On Time", "Late")</f>
        <v>On Time</v>
      </c>
      <c r="G1815" t="s">
        <v>5488</v>
      </c>
      <c r="H1815" t="s">
        <v>5489</v>
      </c>
      <c r="I1815" t="s">
        <v>62</v>
      </c>
      <c r="J1815" t="s">
        <v>98</v>
      </c>
      <c r="K1815" t="s">
        <v>40</v>
      </c>
      <c r="L1815" t="s">
        <v>41</v>
      </c>
      <c r="M1815" t="s">
        <v>30</v>
      </c>
      <c r="N1815" t="s">
        <v>49</v>
      </c>
      <c r="O1815" t="s">
        <v>43</v>
      </c>
      <c r="P1815">
        <v>9</v>
      </c>
      <c r="Q1815">
        <v>1619.87</v>
      </c>
      <c r="R1815">
        <v>15</v>
      </c>
      <c r="S1815">
        <v>12392.01</v>
      </c>
      <c r="T1815">
        <v>1428.37</v>
      </c>
      <c r="U1815">
        <v>1464.97</v>
      </c>
      <c r="V1815" s="10">
        <f>(raw_data[[#This Row],[Profit]] / (raw_data[[#This Row],[Unit_Price]]* raw_data[[#This Row],[Quantity_Sold]]))</f>
        <v>0.10048611582685306</v>
      </c>
      <c r="W1815">
        <v>171</v>
      </c>
      <c r="X1815" t="s">
        <v>33</v>
      </c>
      <c r="Y1815" t="s">
        <v>52</v>
      </c>
      <c r="Z1815">
        <v>41.51</v>
      </c>
      <c r="AA1815">
        <v>3</v>
      </c>
    </row>
    <row r="1816" spans="1:27" x14ac:dyDescent="0.3">
      <c r="A1816" t="s">
        <v>5490</v>
      </c>
      <c r="B1816" s="1">
        <v>45406</v>
      </c>
      <c r="C1816" s="1" t="str">
        <f>TEXT(raw_data[[#This Row],[Order_Date]], "mmm")</f>
        <v>Apr</v>
      </c>
      <c r="D1816" s="1">
        <v>45407</v>
      </c>
      <c r="E1816" s="6">
        <f>raw_data[[#This Row],[Ship_Date]]-raw_data[[#This Row],[Order_Date]]</f>
        <v>1</v>
      </c>
      <c r="F1816" s="6" t="str">
        <f>IF(raw_data[[#This Row],[Delivery_Days]] &lt;= 5, "On Time", "Late")</f>
        <v>On Time</v>
      </c>
      <c r="G1816" t="s">
        <v>5491</v>
      </c>
      <c r="H1816" t="s">
        <v>5492</v>
      </c>
      <c r="I1816" t="s">
        <v>38</v>
      </c>
      <c r="J1816" t="s">
        <v>39</v>
      </c>
      <c r="K1816" t="s">
        <v>40</v>
      </c>
      <c r="L1816" t="s">
        <v>41</v>
      </c>
      <c r="M1816" t="s">
        <v>42</v>
      </c>
      <c r="N1816" t="s">
        <v>49</v>
      </c>
      <c r="O1816" t="s">
        <v>43</v>
      </c>
      <c r="P1816">
        <v>7</v>
      </c>
      <c r="Q1816">
        <v>828.9</v>
      </c>
      <c r="R1816">
        <v>0</v>
      </c>
      <c r="S1816">
        <v>5802.3</v>
      </c>
      <c r="T1816">
        <v>568.97</v>
      </c>
      <c r="U1816">
        <v>1819.51</v>
      </c>
      <c r="V1816" s="10">
        <f>(raw_data[[#This Row],[Profit]] / (raw_data[[#This Row],[Unit_Price]]* raw_data[[#This Row],[Quantity_Sold]]))</f>
        <v>0.31358426830739533</v>
      </c>
      <c r="W1816">
        <v>6</v>
      </c>
      <c r="X1816" t="s">
        <v>51</v>
      </c>
      <c r="Y1816" t="s">
        <v>79</v>
      </c>
      <c r="Z1816">
        <v>43.12</v>
      </c>
      <c r="AA1816">
        <v>4</v>
      </c>
    </row>
    <row r="1817" spans="1:27" x14ac:dyDescent="0.3">
      <c r="A1817" t="s">
        <v>5493</v>
      </c>
      <c r="B1817" s="1">
        <v>45723</v>
      </c>
      <c r="C1817" s="1" t="str">
        <f>TEXT(raw_data[[#This Row],[Order_Date]], "mmm")</f>
        <v>Mar</v>
      </c>
      <c r="D1817" s="1">
        <v>45733</v>
      </c>
      <c r="E1817" s="6">
        <f>raw_data[[#This Row],[Ship_Date]]-raw_data[[#This Row],[Order_Date]]</f>
        <v>10</v>
      </c>
      <c r="F1817" s="6" t="str">
        <f>IF(raw_data[[#This Row],[Delivery_Days]] &lt;= 5, "On Time", "Late")</f>
        <v>Late</v>
      </c>
      <c r="G1817" t="s">
        <v>5494</v>
      </c>
      <c r="H1817" t="s">
        <v>5495</v>
      </c>
      <c r="I1817" t="s">
        <v>26</v>
      </c>
      <c r="J1817" t="s">
        <v>63</v>
      </c>
      <c r="K1817" t="s">
        <v>28</v>
      </c>
      <c r="L1817" t="s">
        <v>75</v>
      </c>
      <c r="M1817" t="s">
        <v>48</v>
      </c>
      <c r="N1817" t="s">
        <v>31</v>
      </c>
      <c r="O1817" t="s">
        <v>32</v>
      </c>
      <c r="P1817">
        <v>10</v>
      </c>
      <c r="Q1817">
        <v>1400.55</v>
      </c>
      <c r="R1817">
        <v>10</v>
      </c>
      <c r="S1817">
        <v>12604.95</v>
      </c>
      <c r="T1817">
        <v>857.83</v>
      </c>
      <c r="U1817">
        <v>4884.4799999999996</v>
      </c>
      <c r="V1817" s="10">
        <f>(raw_data[[#This Row],[Profit]] / (raw_data[[#This Row],[Unit_Price]]* raw_data[[#This Row],[Quantity_Sold]]))</f>
        <v>0.3487544179072507</v>
      </c>
      <c r="W1817">
        <v>324</v>
      </c>
      <c r="X1817" t="s">
        <v>51</v>
      </c>
      <c r="Y1817" t="s">
        <v>79</v>
      </c>
      <c r="Z1817">
        <v>22.65</v>
      </c>
      <c r="AA1817">
        <v>3</v>
      </c>
    </row>
    <row r="1818" spans="1:27" x14ac:dyDescent="0.3">
      <c r="A1818" t="s">
        <v>5496</v>
      </c>
      <c r="B1818" s="1">
        <v>45874</v>
      </c>
      <c r="C1818" s="1" t="str">
        <f>TEXT(raw_data[[#This Row],[Order_Date]], "mmm")</f>
        <v>Aug</v>
      </c>
      <c r="D1818" s="1">
        <v>45877</v>
      </c>
      <c r="E1818" s="6">
        <f>raw_data[[#This Row],[Ship_Date]]-raw_data[[#This Row],[Order_Date]]</f>
        <v>3</v>
      </c>
      <c r="F1818" s="6" t="str">
        <f>IF(raw_data[[#This Row],[Delivery_Days]] &lt;= 5, "On Time", "Late")</f>
        <v>On Time</v>
      </c>
      <c r="G1818" t="s">
        <v>5497</v>
      </c>
      <c r="H1818" t="s">
        <v>5498</v>
      </c>
      <c r="I1818" t="s">
        <v>38</v>
      </c>
      <c r="J1818" t="s">
        <v>56</v>
      </c>
      <c r="K1818" t="s">
        <v>57</v>
      </c>
      <c r="L1818" t="s">
        <v>29</v>
      </c>
      <c r="M1818" t="s">
        <v>70</v>
      </c>
      <c r="N1818" t="s">
        <v>31</v>
      </c>
      <c r="O1818" t="s">
        <v>83</v>
      </c>
      <c r="P1818">
        <v>6</v>
      </c>
      <c r="Q1818">
        <v>1806.13</v>
      </c>
      <c r="R1818">
        <v>10</v>
      </c>
      <c r="S1818">
        <v>9753.1</v>
      </c>
      <c r="T1818">
        <v>1317.44</v>
      </c>
      <c r="U1818">
        <v>2638.93</v>
      </c>
      <c r="V1818" s="10">
        <f>(raw_data[[#This Row],[Profit]] / (raw_data[[#This Row],[Unit_Price]]* raw_data[[#This Row],[Quantity_Sold]]))</f>
        <v>0.2435160628895299</v>
      </c>
      <c r="W1818">
        <v>260</v>
      </c>
      <c r="X1818" t="s">
        <v>51</v>
      </c>
      <c r="Y1818" t="s">
        <v>52</v>
      </c>
      <c r="Z1818">
        <v>44.6</v>
      </c>
      <c r="AA1818">
        <v>3</v>
      </c>
    </row>
    <row r="1819" spans="1:27" x14ac:dyDescent="0.3">
      <c r="A1819" t="s">
        <v>5499</v>
      </c>
      <c r="B1819" s="1">
        <v>45768</v>
      </c>
      <c r="C1819" s="1" t="str">
        <f>TEXT(raw_data[[#This Row],[Order_Date]], "mmm")</f>
        <v>Apr</v>
      </c>
      <c r="D1819" s="1">
        <v>45771</v>
      </c>
      <c r="E1819" s="6">
        <f>raw_data[[#This Row],[Ship_Date]]-raw_data[[#This Row],[Order_Date]]</f>
        <v>3</v>
      </c>
      <c r="F1819" s="6" t="str">
        <f>IF(raw_data[[#This Row],[Delivery_Days]] &lt;= 5, "On Time", "Late")</f>
        <v>On Time</v>
      </c>
      <c r="G1819" t="s">
        <v>5500</v>
      </c>
      <c r="H1819" t="s">
        <v>5501</v>
      </c>
      <c r="I1819" t="s">
        <v>26</v>
      </c>
      <c r="J1819" t="s">
        <v>68</v>
      </c>
      <c r="K1819" t="s">
        <v>57</v>
      </c>
      <c r="L1819" t="s">
        <v>41</v>
      </c>
      <c r="M1819" t="s">
        <v>70</v>
      </c>
      <c r="N1819" t="s">
        <v>49</v>
      </c>
      <c r="O1819" t="s">
        <v>32</v>
      </c>
      <c r="P1819">
        <v>1</v>
      </c>
      <c r="Q1819">
        <v>451.71</v>
      </c>
      <c r="R1819">
        <v>15</v>
      </c>
      <c r="S1819">
        <v>383.95</v>
      </c>
      <c r="T1819">
        <v>358.72</v>
      </c>
      <c r="U1819">
        <v>79.040000000000006</v>
      </c>
      <c r="V1819" s="10">
        <f>(raw_data[[#This Row],[Profit]] / (raw_data[[#This Row],[Unit_Price]]* raw_data[[#This Row],[Quantity_Sold]]))</f>
        <v>0.17497952225985702</v>
      </c>
      <c r="W1819">
        <v>409</v>
      </c>
      <c r="X1819" t="s">
        <v>33</v>
      </c>
      <c r="Y1819" t="s">
        <v>52</v>
      </c>
      <c r="Z1819">
        <v>22.2</v>
      </c>
      <c r="AA1819">
        <v>3</v>
      </c>
    </row>
    <row r="1820" spans="1:27" x14ac:dyDescent="0.3">
      <c r="A1820" t="s">
        <v>5502</v>
      </c>
      <c r="B1820" s="1">
        <v>45692</v>
      </c>
      <c r="C1820" s="1" t="str">
        <f>TEXT(raw_data[[#This Row],[Order_Date]], "mmm")</f>
        <v>Feb</v>
      </c>
      <c r="D1820" s="1">
        <v>45696</v>
      </c>
      <c r="E1820" s="6">
        <f>raw_data[[#This Row],[Ship_Date]]-raw_data[[#This Row],[Order_Date]]</f>
        <v>4</v>
      </c>
      <c r="F1820" s="6" t="str">
        <f>IF(raw_data[[#This Row],[Delivery_Days]] &lt;= 5, "On Time", "Late")</f>
        <v>On Time</v>
      </c>
      <c r="G1820" t="s">
        <v>5503</v>
      </c>
      <c r="H1820" t="s">
        <v>5504</v>
      </c>
      <c r="I1820" t="s">
        <v>26</v>
      </c>
      <c r="J1820" t="s">
        <v>98</v>
      </c>
      <c r="K1820" t="s">
        <v>40</v>
      </c>
      <c r="L1820" t="s">
        <v>69</v>
      </c>
      <c r="M1820" t="s">
        <v>150</v>
      </c>
      <c r="N1820" t="s">
        <v>49</v>
      </c>
      <c r="O1820" t="s">
        <v>43</v>
      </c>
      <c r="P1820">
        <v>2</v>
      </c>
      <c r="Q1820">
        <v>1809.97</v>
      </c>
      <c r="R1820">
        <v>20</v>
      </c>
      <c r="S1820">
        <v>2895.95</v>
      </c>
      <c r="T1820">
        <v>1420.14</v>
      </c>
      <c r="U1820">
        <v>623.73</v>
      </c>
      <c r="V1820" s="10">
        <f>(raw_data[[#This Row],[Profit]] / (raw_data[[#This Row],[Unit_Price]]* raw_data[[#This Row],[Quantity_Sold]]))</f>
        <v>0.17230396083912994</v>
      </c>
      <c r="W1820">
        <v>62</v>
      </c>
      <c r="X1820" t="s">
        <v>51</v>
      </c>
      <c r="Y1820" t="s">
        <v>52</v>
      </c>
      <c r="Z1820">
        <v>31.41</v>
      </c>
      <c r="AA1820">
        <v>3</v>
      </c>
    </row>
    <row r="1821" spans="1:27" x14ac:dyDescent="0.3">
      <c r="A1821" t="s">
        <v>5505</v>
      </c>
      <c r="B1821" s="1">
        <v>45594</v>
      </c>
      <c r="C1821" s="1" t="str">
        <f>TEXT(raw_data[[#This Row],[Order_Date]], "mmm")</f>
        <v>Oct</v>
      </c>
      <c r="D1821" s="1">
        <v>45596</v>
      </c>
      <c r="E1821" s="6">
        <f>raw_data[[#This Row],[Ship_Date]]-raw_data[[#This Row],[Order_Date]]</f>
        <v>2</v>
      </c>
      <c r="F1821" s="6" t="str">
        <f>IF(raw_data[[#This Row],[Delivery_Days]] &lt;= 5, "On Time", "Late")</f>
        <v>On Time</v>
      </c>
      <c r="G1821" t="s">
        <v>5506</v>
      </c>
      <c r="H1821" t="s">
        <v>5507</v>
      </c>
      <c r="I1821" t="s">
        <v>62</v>
      </c>
      <c r="J1821" t="s">
        <v>56</v>
      </c>
      <c r="K1821" t="s">
        <v>57</v>
      </c>
      <c r="L1821" t="s">
        <v>41</v>
      </c>
      <c r="M1821" t="s">
        <v>64</v>
      </c>
      <c r="N1821" t="s">
        <v>31</v>
      </c>
      <c r="O1821" t="s">
        <v>83</v>
      </c>
      <c r="P1821">
        <v>2</v>
      </c>
      <c r="Q1821">
        <v>615.20000000000005</v>
      </c>
      <c r="R1821">
        <v>20</v>
      </c>
      <c r="S1821">
        <v>984.32</v>
      </c>
      <c r="T1821">
        <v>500.4</v>
      </c>
      <c r="U1821">
        <v>183.68</v>
      </c>
      <c r="V1821" s="10">
        <f>(raw_data[[#This Row],[Profit]] / (raw_data[[#This Row],[Unit_Price]]* raw_data[[#This Row],[Quantity_Sold]]))</f>
        <v>0.14928478543563067</v>
      </c>
      <c r="W1821">
        <v>374</v>
      </c>
      <c r="X1821" t="s">
        <v>33</v>
      </c>
      <c r="Y1821" t="s">
        <v>79</v>
      </c>
      <c r="Z1821">
        <v>15.5</v>
      </c>
      <c r="AA1821">
        <v>4</v>
      </c>
    </row>
    <row r="1822" spans="1:27" x14ac:dyDescent="0.3">
      <c r="A1822" t="s">
        <v>5508</v>
      </c>
      <c r="B1822" s="1">
        <v>45335</v>
      </c>
      <c r="C1822" s="1" t="str">
        <f>TEXT(raw_data[[#This Row],[Order_Date]], "mmm")</f>
        <v>Feb</v>
      </c>
      <c r="D1822" s="1">
        <v>45336</v>
      </c>
      <c r="E1822" s="6">
        <f>raw_data[[#This Row],[Ship_Date]]-raw_data[[#This Row],[Order_Date]]</f>
        <v>1</v>
      </c>
      <c r="F1822" s="6" t="str">
        <f>IF(raw_data[[#This Row],[Delivery_Days]] &lt;= 5, "On Time", "Late")</f>
        <v>On Time</v>
      </c>
      <c r="G1822" t="s">
        <v>5509</v>
      </c>
      <c r="H1822" t="s">
        <v>5510</v>
      </c>
      <c r="I1822" t="s">
        <v>62</v>
      </c>
      <c r="J1822" t="s">
        <v>90</v>
      </c>
      <c r="K1822" t="s">
        <v>40</v>
      </c>
      <c r="L1822" t="s">
        <v>41</v>
      </c>
      <c r="M1822" t="s">
        <v>64</v>
      </c>
      <c r="N1822" t="s">
        <v>49</v>
      </c>
      <c r="O1822" t="s">
        <v>71</v>
      </c>
      <c r="P1822">
        <v>2</v>
      </c>
      <c r="Q1822">
        <v>748.89</v>
      </c>
      <c r="R1822">
        <v>15</v>
      </c>
      <c r="S1822">
        <v>1273.1099999999999</v>
      </c>
      <c r="T1822">
        <v>555.88</v>
      </c>
      <c r="U1822">
        <v>328.12</v>
      </c>
      <c r="V1822" s="10">
        <f>(raw_data[[#This Row],[Profit]] / (raw_data[[#This Row],[Unit_Price]]* raw_data[[#This Row],[Quantity_Sold]]))</f>
        <v>0.21907089158621426</v>
      </c>
      <c r="W1822">
        <v>336</v>
      </c>
      <c r="X1822" t="s">
        <v>51</v>
      </c>
      <c r="Y1822" t="s">
        <v>79</v>
      </c>
      <c r="Z1822">
        <v>5.35</v>
      </c>
      <c r="AA1822">
        <v>5</v>
      </c>
    </row>
    <row r="1823" spans="1:27" x14ac:dyDescent="0.3">
      <c r="A1823" t="s">
        <v>5511</v>
      </c>
      <c r="B1823" s="1">
        <v>45926</v>
      </c>
      <c r="C1823" s="1" t="str">
        <f>TEXT(raw_data[[#This Row],[Order_Date]], "mmm")</f>
        <v>Sep</v>
      </c>
      <c r="D1823" s="1">
        <v>45929</v>
      </c>
      <c r="E1823" s="6">
        <f>raw_data[[#This Row],[Ship_Date]]-raw_data[[#This Row],[Order_Date]]</f>
        <v>3</v>
      </c>
      <c r="F1823" s="6" t="str">
        <f>IF(raw_data[[#This Row],[Delivery_Days]] &lt;= 5, "On Time", "Late")</f>
        <v>On Time</v>
      </c>
      <c r="G1823" t="s">
        <v>5512</v>
      </c>
      <c r="H1823" t="s">
        <v>5513</v>
      </c>
      <c r="I1823" t="s">
        <v>38</v>
      </c>
      <c r="J1823" t="s">
        <v>63</v>
      </c>
      <c r="K1823" t="s">
        <v>28</v>
      </c>
      <c r="L1823" t="s">
        <v>75</v>
      </c>
      <c r="M1823" t="s">
        <v>42</v>
      </c>
      <c r="N1823" t="s">
        <v>31</v>
      </c>
      <c r="O1823" t="s">
        <v>83</v>
      </c>
      <c r="P1823">
        <v>7</v>
      </c>
      <c r="Q1823">
        <v>1509.02</v>
      </c>
      <c r="R1823">
        <v>10</v>
      </c>
      <c r="S1823">
        <v>9506.83</v>
      </c>
      <c r="T1823">
        <v>1077.44</v>
      </c>
      <c r="U1823">
        <v>2718.95</v>
      </c>
      <c r="V1823" s="10">
        <f>(raw_data[[#This Row],[Profit]] / (raw_data[[#This Row],[Unit_Price]]* raw_data[[#This Row],[Quantity_Sold]]))</f>
        <v>0.25739978832051835</v>
      </c>
      <c r="W1823">
        <v>339</v>
      </c>
      <c r="X1823" t="s">
        <v>33</v>
      </c>
      <c r="Y1823" t="s">
        <v>34</v>
      </c>
      <c r="Z1823">
        <v>28.65</v>
      </c>
      <c r="AA1823">
        <v>2</v>
      </c>
    </row>
    <row r="1824" spans="1:27" x14ac:dyDescent="0.3">
      <c r="A1824" t="s">
        <v>5514</v>
      </c>
      <c r="B1824" s="1">
        <v>45540</v>
      </c>
      <c r="C1824" s="1" t="str">
        <f>TEXT(raw_data[[#This Row],[Order_Date]], "mmm")</f>
        <v>Sep</v>
      </c>
      <c r="D1824" s="1">
        <v>45547</v>
      </c>
      <c r="E1824" s="6">
        <f>raw_data[[#This Row],[Ship_Date]]-raw_data[[#This Row],[Order_Date]]</f>
        <v>7</v>
      </c>
      <c r="F1824" s="6" t="str">
        <f>IF(raw_data[[#This Row],[Delivery_Days]] &lt;= 5, "On Time", "Late")</f>
        <v>Late</v>
      </c>
      <c r="G1824" t="s">
        <v>5515</v>
      </c>
      <c r="H1824" t="s">
        <v>5516</v>
      </c>
      <c r="I1824" t="s">
        <v>62</v>
      </c>
      <c r="J1824" t="s">
        <v>39</v>
      </c>
      <c r="K1824" t="s">
        <v>40</v>
      </c>
      <c r="L1824" t="s">
        <v>29</v>
      </c>
      <c r="M1824" t="s">
        <v>42</v>
      </c>
      <c r="N1824" t="s">
        <v>31</v>
      </c>
      <c r="O1824" t="s">
        <v>83</v>
      </c>
      <c r="P1824">
        <v>4</v>
      </c>
      <c r="Q1824">
        <v>475.75</v>
      </c>
      <c r="R1824">
        <v>10</v>
      </c>
      <c r="S1824">
        <v>1712.7</v>
      </c>
      <c r="T1824">
        <v>315.37</v>
      </c>
      <c r="U1824">
        <v>577.37</v>
      </c>
      <c r="V1824" s="10">
        <f>(raw_data[[#This Row],[Profit]] / (raw_data[[#This Row],[Unit_Price]]* raw_data[[#This Row],[Quantity_Sold]]))</f>
        <v>0.30339989490278507</v>
      </c>
      <c r="W1824">
        <v>372</v>
      </c>
      <c r="X1824" t="s">
        <v>51</v>
      </c>
      <c r="Y1824" t="s">
        <v>52</v>
      </c>
      <c r="Z1824">
        <v>47.4</v>
      </c>
      <c r="AA1824">
        <v>4</v>
      </c>
    </row>
    <row r="1825" spans="1:27" x14ac:dyDescent="0.3">
      <c r="A1825" t="s">
        <v>5517</v>
      </c>
      <c r="B1825" s="1">
        <v>45216</v>
      </c>
      <c r="C1825" s="1" t="str">
        <f>TEXT(raw_data[[#This Row],[Order_Date]], "mmm")</f>
        <v>Oct</v>
      </c>
      <c r="D1825" s="1">
        <v>45225</v>
      </c>
      <c r="E1825" s="6">
        <f>raw_data[[#This Row],[Ship_Date]]-raw_data[[#This Row],[Order_Date]]</f>
        <v>9</v>
      </c>
      <c r="F1825" s="6" t="str">
        <f>IF(raw_data[[#This Row],[Delivery_Days]] &lt;= 5, "On Time", "Late")</f>
        <v>Late</v>
      </c>
      <c r="G1825" t="s">
        <v>5518</v>
      </c>
      <c r="H1825" t="s">
        <v>5519</v>
      </c>
      <c r="I1825" t="s">
        <v>38</v>
      </c>
      <c r="J1825" t="s">
        <v>98</v>
      </c>
      <c r="K1825" t="s">
        <v>40</v>
      </c>
      <c r="L1825" t="s">
        <v>75</v>
      </c>
      <c r="M1825" t="s">
        <v>150</v>
      </c>
      <c r="N1825" t="s">
        <v>31</v>
      </c>
      <c r="O1825" t="s">
        <v>43</v>
      </c>
      <c r="P1825">
        <v>10</v>
      </c>
      <c r="Q1825">
        <v>1029.6400000000001</v>
      </c>
      <c r="R1825">
        <v>15</v>
      </c>
      <c r="S1825">
        <v>8751.94</v>
      </c>
      <c r="T1825">
        <v>703.82</v>
      </c>
      <c r="U1825">
        <v>2769.47</v>
      </c>
      <c r="V1825" s="10">
        <f>(raw_data[[#This Row],[Profit]] / (raw_data[[#This Row],[Unit_Price]]* raw_data[[#This Row],[Quantity_Sold]]))</f>
        <v>0.26897459306165256</v>
      </c>
      <c r="W1825">
        <v>375</v>
      </c>
      <c r="X1825" t="s">
        <v>51</v>
      </c>
      <c r="Y1825" t="s">
        <v>52</v>
      </c>
      <c r="Z1825">
        <v>19.649999999999999</v>
      </c>
      <c r="AA1825">
        <v>5</v>
      </c>
    </row>
    <row r="1826" spans="1:27" x14ac:dyDescent="0.3">
      <c r="A1826" t="s">
        <v>5520</v>
      </c>
      <c r="B1826" s="1">
        <v>45344</v>
      </c>
      <c r="C1826" s="1" t="str">
        <f>TEXT(raw_data[[#This Row],[Order_Date]], "mmm")</f>
        <v>Feb</v>
      </c>
      <c r="D1826" s="1">
        <v>45352</v>
      </c>
      <c r="E1826" s="6">
        <f>raw_data[[#This Row],[Ship_Date]]-raw_data[[#This Row],[Order_Date]]</f>
        <v>8</v>
      </c>
      <c r="F1826" s="6" t="str">
        <f>IF(raw_data[[#This Row],[Delivery_Days]] &lt;= 5, "On Time", "Late")</f>
        <v>Late</v>
      </c>
      <c r="G1826" t="s">
        <v>5521</v>
      </c>
      <c r="H1826" t="s">
        <v>5522</v>
      </c>
      <c r="I1826" t="s">
        <v>62</v>
      </c>
      <c r="J1826" t="s">
        <v>98</v>
      </c>
      <c r="K1826" t="s">
        <v>40</v>
      </c>
      <c r="L1826" t="s">
        <v>69</v>
      </c>
      <c r="M1826" t="s">
        <v>127</v>
      </c>
      <c r="N1826" t="s">
        <v>31</v>
      </c>
      <c r="O1826" t="s">
        <v>43</v>
      </c>
      <c r="P1826">
        <v>6</v>
      </c>
      <c r="Q1826">
        <v>204.73</v>
      </c>
      <c r="R1826">
        <v>5</v>
      </c>
      <c r="S1826">
        <v>1166.96</v>
      </c>
      <c r="T1826">
        <v>127.82</v>
      </c>
      <c r="U1826">
        <v>438.39</v>
      </c>
      <c r="V1826" s="10">
        <f>(raw_data[[#This Row],[Profit]] / (raw_data[[#This Row],[Unit_Price]]* raw_data[[#This Row],[Quantity_Sold]]))</f>
        <v>0.35688467737996388</v>
      </c>
      <c r="W1826">
        <v>307</v>
      </c>
      <c r="X1826" t="s">
        <v>33</v>
      </c>
      <c r="Y1826" t="s">
        <v>52</v>
      </c>
      <c r="Z1826">
        <v>36.5</v>
      </c>
      <c r="AA1826">
        <v>4</v>
      </c>
    </row>
    <row r="1827" spans="1:27" x14ac:dyDescent="0.3">
      <c r="A1827" t="s">
        <v>5523</v>
      </c>
      <c r="B1827" s="1">
        <v>45876</v>
      </c>
      <c r="C1827" s="1" t="str">
        <f>TEXT(raw_data[[#This Row],[Order_Date]], "mmm")</f>
        <v>Aug</v>
      </c>
      <c r="D1827" s="1">
        <v>45883</v>
      </c>
      <c r="E1827" s="6">
        <f>raw_data[[#This Row],[Ship_Date]]-raw_data[[#This Row],[Order_Date]]</f>
        <v>7</v>
      </c>
      <c r="F1827" s="6" t="str">
        <f>IF(raw_data[[#This Row],[Delivery_Days]] &lt;= 5, "On Time", "Late")</f>
        <v>Late</v>
      </c>
      <c r="G1827" t="s">
        <v>5524</v>
      </c>
      <c r="H1827" t="s">
        <v>5525</v>
      </c>
      <c r="I1827" t="s">
        <v>38</v>
      </c>
      <c r="J1827" t="s">
        <v>63</v>
      </c>
      <c r="K1827" t="s">
        <v>28</v>
      </c>
      <c r="L1827" t="s">
        <v>75</v>
      </c>
      <c r="M1827" t="s">
        <v>30</v>
      </c>
      <c r="N1827" t="s">
        <v>31</v>
      </c>
      <c r="O1827" t="s">
        <v>50</v>
      </c>
      <c r="P1827">
        <v>2</v>
      </c>
      <c r="Q1827">
        <v>219.62</v>
      </c>
      <c r="R1827">
        <v>10</v>
      </c>
      <c r="S1827">
        <v>395.32</v>
      </c>
      <c r="T1827">
        <v>195.73</v>
      </c>
      <c r="U1827">
        <v>43</v>
      </c>
      <c r="V1827" s="10">
        <f>(raw_data[[#This Row],[Profit]] / (raw_data[[#This Row],[Unit_Price]]* raw_data[[#This Row],[Quantity_Sold]]))</f>
        <v>9.7896366451142885E-2</v>
      </c>
      <c r="W1827">
        <v>165</v>
      </c>
      <c r="X1827" t="s">
        <v>33</v>
      </c>
      <c r="Y1827" t="s">
        <v>52</v>
      </c>
      <c r="Z1827">
        <v>34.340000000000003</v>
      </c>
      <c r="AA1827">
        <v>5</v>
      </c>
    </row>
    <row r="1828" spans="1:27" x14ac:dyDescent="0.3">
      <c r="A1828" t="s">
        <v>5526</v>
      </c>
      <c r="B1828" s="1">
        <v>45469</v>
      </c>
      <c r="C1828" s="1" t="str">
        <f>TEXT(raw_data[[#This Row],[Order_Date]], "mmm")</f>
        <v>Jun</v>
      </c>
      <c r="D1828" s="1">
        <v>45475</v>
      </c>
      <c r="E1828" s="6">
        <f>raw_data[[#This Row],[Ship_Date]]-raw_data[[#This Row],[Order_Date]]</f>
        <v>6</v>
      </c>
      <c r="F1828" s="6" t="str">
        <f>IF(raw_data[[#This Row],[Delivery_Days]] &lt;= 5, "On Time", "Late")</f>
        <v>Late</v>
      </c>
      <c r="G1828" t="s">
        <v>5527</v>
      </c>
      <c r="H1828" t="s">
        <v>5528</v>
      </c>
      <c r="I1828" t="s">
        <v>26</v>
      </c>
      <c r="J1828" t="s">
        <v>98</v>
      </c>
      <c r="K1828" t="s">
        <v>40</v>
      </c>
      <c r="L1828" t="s">
        <v>75</v>
      </c>
      <c r="M1828" t="s">
        <v>30</v>
      </c>
      <c r="N1828" t="s">
        <v>31</v>
      </c>
      <c r="O1828" t="s">
        <v>50</v>
      </c>
      <c r="P1828">
        <v>5</v>
      </c>
      <c r="Q1828">
        <v>702.56</v>
      </c>
      <c r="R1828">
        <v>20</v>
      </c>
      <c r="S1828">
        <v>2810.24</v>
      </c>
      <c r="T1828">
        <v>507.16</v>
      </c>
      <c r="U1828">
        <v>781.6</v>
      </c>
      <c r="V1828" s="10">
        <f>(raw_data[[#This Row],[Profit]] / (raw_data[[#This Row],[Unit_Price]]* raw_data[[#This Row],[Quantity_Sold]]))</f>
        <v>0.22250056934639037</v>
      </c>
      <c r="W1828">
        <v>159</v>
      </c>
      <c r="X1828" t="s">
        <v>33</v>
      </c>
      <c r="Y1828" t="s">
        <v>52</v>
      </c>
      <c r="Z1828">
        <v>23.15</v>
      </c>
      <c r="AA1828">
        <v>5</v>
      </c>
    </row>
    <row r="1829" spans="1:27" x14ac:dyDescent="0.3">
      <c r="A1829" t="s">
        <v>5529</v>
      </c>
      <c r="B1829" s="1">
        <v>45406</v>
      </c>
      <c r="C1829" s="1" t="str">
        <f>TEXT(raw_data[[#This Row],[Order_Date]], "mmm")</f>
        <v>Apr</v>
      </c>
      <c r="D1829" s="1">
        <v>45412</v>
      </c>
      <c r="E1829" s="6">
        <f>raw_data[[#This Row],[Ship_Date]]-raw_data[[#This Row],[Order_Date]]</f>
        <v>6</v>
      </c>
      <c r="F1829" s="6" t="str">
        <f>IF(raw_data[[#This Row],[Delivery_Days]] &lt;= 5, "On Time", "Late")</f>
        <v>Late</v>
      </c>
      <c r="G1829" t="s">
        <v>5530</v>
      </c>
      <c r="H1829" t="s">
        <v>5531</v>
      </c>
      <c r="I1829" t="s">
        <v>38</v>
      </c>
      <c r="J1829" t="s">
        <v>68</v>
      </c>
      <c r="K1829" t="s">
        <v>57</v>
      </c>
      <c r="L1829" t="s">
        <v>41</v>
      </c>
      <c r="M1829" t="s">
        <v>58</v>
      </c>
      <c r="N1829" t="s">
        <v>49</v>
      </c>
      <c r="O1829" t="s">
        <v>32</v>
      </c>
      <c r="P1829">
        <v>1</v>
      </c>
      <c r="Q1829">
        <v>1831.35</v>
      </c>
      <c r="R1829">
        <v>20</v>
      </c>
      <c r="S1829">
        <v>1465.08</v>
      </c>
      <c r="T1829">
        <v>1623.72</v>
      </c>
      <c r="U1829">
        <v>166.1</v>
      </c>
      <c r="V1829" s="10">
        <f>(raw_data[[#This Row],[Profit]] / (raw_data[[#This Row],[Unit_Price]]* raw_data[[#This Row],[Quantity_Sold]]))</f>
        <v>9.0698118874054656E-2</v>
      </c>
      <c r="W1829">
        <v>202</v>
      </c>
      <c r="X1829" t="s">
        <v>33</v>
      </c>
      <c r="Y1829" t="s">
        <v>34</v>
      </c>
      <c r="Z1829">
        <v>8.86</v>
      </c>
      <c r="AA1829">
        <v>3</v>
      </c>
    </row>
    <row r="1830" spans="1:27" x14ac:dyDescent="0.3">
      <c r="A1830" t="s">
        <v>5532</v>
      </c>
      <c r="B1830" s="1">
        <v>45530</v>
      </c>
      <c r="C1830" s="1" t="str">
        <f>TEXT(raw_data[[#This Row],[Order_Date]], "mmm")</f>
        <v>Aug</v>
      </c>
      <c r="D1830" s="1">
        <v>45539</v>
      </c>
      <c r="E1830" s="6">
        <f>raw_data[[#This Row],[Ship_Date]]-raw_data[[#This Row],[Order_Date]]</f>
        <v>9</v>
      </c>
      <c r="F1830" s="6" t="str">
        <f>IF(raw_data[[#This Row],[Delivery_Days]] &lt;= 5, "On Time", "Late")</f>
        <v>Late</v>
      </c>
      <c r="G1830" t="s">
        <v>5533</v>
      </c>
      <c r="H1830" t="s">
        <v>5534</v>
      </c>
      <c r="I1830" t="s">
        <v>38</v>
      </c>
      <c r="J1830" t="s">
        <v>98</v>
      </c>
      <c r="K1830" t="s">
        <v>40</v>
      </c>
      <c r="L1830" t="s">
        <v>41</v>
      </c>
      <c r="M1830" t="s">
        <v>127</v>
      </c>
      <c r="N1830" t="s">
        <v>31</v>
      </c>
      <c r="O1830" t="s">
        <v>83</v>
      </c>
      <c r="P1830">
        <v>3</v>
      </c>
      <c r="Q1830">
        <v>1847.83</v>
      </c>
      <c r="R1830">
        <v>5</v>
      </c>
      <c r="S1830">
        <v>5266.32</v>
      </c>
      <c r="T1830">
        <v>1399.36</v>
      </c>
      <c r="U1830">
        <v>1278.1400000000001</v>
      </c>
      <c r="V1830" s="10">
        <f>(raw_data[[#This Row],[Profit]] / (raw_data[[#This Row],[Unit_Price]]* raw_data[[#This Row],[Quantity_Sold]]))</f>
        <v>0.23056594311525774</v>
      </c>
      <c r="W1830">
        <v>85</v>
      </c>
      <c r="X1830" t="s">
        <v>51</v>
      </c>
      <c r="Y1830" t="s">
        <v>79</v>
      </c>
      <c r="Z1830">
        <v>23.46</v>
      </c>
      <c r="AA1830">
        <v>1</v>
      </c>
    </row>
    <row r="1831" spans="1:27" x14ac:dyDescent="0.3">
      <c r="A1831" t="s">
        <v>5535</v>
      </c>
      <c r="B1831" s="1">
        <v>45386</v>
      </c>
      <c r="C1831" s="1" t="str">
        <f>TEXT(raw_data[[#This Row],[Order_Date]], "mmm")</f>
        <v>Apr</v>
      </c>
      <c r="D1831" s="1">
        <v>45390</v>
      </c>
      <c r="E1831" s="6">
        <f>raw_data[[#This Row],[Ship_Date]]-raw_data[[#This Row],[Order_Date]]</f>
        <v>4</v>
      </c>
      <c r="F1831" s="6" t="str">
        <f>IF(raw_data[[#This Row],[Delivery_Days]] &lt;= 5, "On Time", "Late")</f>
        <v>On Time</v>
      </c>
      <c r="G1831" t="s">
        <v>5536</v>
      </c>
      <c r="H1831" t="s">
        <v>5537</v>
      </c>
      <c r="I1831" t="s">
        <v>38</v>
      </c>
      <c r="J1831" t="s">
        <v>63</v>
      </c>
      <c r="K1831" t="s">
        <v>28</v>
      </c>
      <c r="L1831" t="s">
        <v>75</v>
      </c>
      <c r="M1831" t="s">
        <v>58</v>
      </c>
      <c r="N1831" t="s">
        <v>31</v>
      </c>
      <c r="O1831" t="s">
        <v>83</v>
      </c>
      <c r="P1831">
        <v>9</v>
      </c>
      <c r="Q1831">
        <v>1912.09</v>
      </c>
      <c r="R1831">
        <v>0</v>
      </c>
      <c r="S1831">
        <v>17208.810000000001</v>
      </c>
      <c r="T1831">
        <v>1304.77</v>
      </c>
      <c r="U1831">
        <v>5465.88</v>
      </c>
      <c r="V1831" s="10">
        <f>(raw_data[[#This Row],[Profit]] / (raw_data[[#This Row],[Unit_Price]]* raw_data[[#This Row],[Quantity_Sold]]))</f>
        <v>0.31762103248278067</v>
      </c>
      <c r="W1831">
        <v>2</v>
      </c>
      <c r="X1831" t="s">
        <v>33</v>
      </c>
      <c r="Y1831" t="s">
        <v>79</v>
      </c>
      <c r="Z1831">
        <v>44.17</v>
      </c>
      <c r="AA1831">
        <v>4</v>
      </c>
    </row>
    <row r="1832" spans="1:27" x14ac:dyDescent="0.3">
      <c r="A1832" t="s">
        <v>5538</v>
      </c>
      <c r="B1832" s="1">
        <v>45526</v>
      </c>
      <c r="C1832" s="1" t="str">
        <f>TEXT(raw_data[[#This Row],[Order_Date]], "mmm")</f>
        <v>Aug</v>
      </c>
      <c r="D1832" s="1">
        <v>45532</v>
      </c>
      <c r="E1832" s="6">
        <f>raw_data[[#This Row],[Ship_Date]]-raw_data[[#This Row],[Order_Date]]</f>
        <v>6</v>
      </c>
      <c r="F1832" s="6" t="str">
        <f>IF(raw_data[[#This Row],[Delivery_Days]] &lt;= 5, "On Time", "Late")</f>
        <v>Late</v>
      </c>
      <c r="G1832" t="s">
        <v>5539</v>
      </c>
      <c r="H1832" t="s">
        <v>5540</v>
      </c>
      <c r="I1832" t="s">
        <v>62</v>
      </c>
      <c r="J1832" t="s">
        <v>56</v>
      </c>
      <c r="K1832" t="s">
        <v>57</v>
      </c>
      <c r="L1832" t="s">
        <v>69</v>
      </c>
      <c r="M1832" t="s">
        <v>42</v>
      </c>
      <c r="N1832" t="s">
        <v>31</v>
      </c>
      <c r="O1832" t="s">
        <v>50</v>
      </c>
      <c r="P1832">
        <v>8</v>
      </c>
      <c r="Q1832">
        <v>828.31</v>
      </c>
      <c r="R1832">
        <v>0</v>
      </c>
      <c r="S1832">
        <v>6626.48</v>
      </c>
      <c r="T1832">
        <v>727.72</v>
      </c>
      <c r="U1832">
        <v>804.72</v>
      </c>
      <c r="V1832" s="10">
        <f>(raw_data[[#This Row],[Profit]] / (raw_data[[#This Row],[Unit_Price]]* raw_data[[#This Row],[Quantity_Sold]]))</f>
        <v>0.12144004056452296</v>
      </c>
      <c r="W1832">
        <v>450</v>
      </c>
      <c r="X1832" t="s">
        <v>33</v>
      </c>
      <c r="Y1832" t="s">
        <v>79</v>
      </c>
      <c r="Z1832">
        <v>16.03</v>
      </c>
      <c r="AA1832">
        <v>2</v>
      </c>
    </row>
    <row r="1833" spans="1:27" x14ac:dyDescent="0.3">
      <c r="A1833" t="s">
        <v>5541</v>
      </c>
      <c r="B1833" s="1">
        <v>45906</v>
      </c>
      <c r="C1833" s="1" t="str">
        <f>TEXT(raw_data[[#This Row],[Order_Date]], "mmm")</f>
        <v>Sep</v>
      </c>
      <c r="D1833" s="1">
        <v>45913</v>
      </c>
      <c r="E1833" s="6">
        <f>raw_data[[#This Row],[Ship_Date]]-raw_data[[#This Row],[Order_Date]]</f>
        <v>7</v>
      </c>
      <c r="F1833" s="6" t="str">
        <f>IF(raw_data[[#This Row],[Delivery_Days]] &lt;= 5, "On Time", "Late")</f>
        <v>Late</v>
      </c>
      <c r="G1833" t="s">
        <v>5542</v>
      </c>
      <c r="H1833" t="s">
        <v>5543</v>
      </c>
      <c r="I1833" t="s">
        <v>38</v>
      </c>
      <c r="J1833" t="s">
        <v>68</v>
      </c>
      <c r="K1833" t="s">
        <v>57</v>
      </c>
      <c r="L1833" t="s">
        <v>29</v>
      </c>
      <c r="M1833" t="s">
        <v>64</v>
      </c>
      <c r="N1833" t="s">
        <v>31</v>
      </c>
      <c r="O1833" t="s">
        <v>71</v>
      </c>
      <c r="P1833">
        <v>8</v>
      </c>
      <c r="Q1833">
        <v>1786.54</v>
      </c>
      <c r="R1833">
        <v>10</v>
      </c>
      <c r="S1833">
        <v>12863.09</v>
      </c>
      <c r="T1833">
        <v>1571.12</v>
      </c>
      <c r="U1833">
        <v>1551.02</v>
      </c>
      <c r="V1833" s="10">
        <f>(raw_data[[#This Row],[Profit]] / (raw_data[[#This Row],[Unit_Price]]* raw_data[[#This Row],[Quantity_Sold]]))</f>
        <v>0.10852121978797004</v>
      </c>
      <c r="W1833">
        <v>24</v>
      </c>
      <c r="X1833" t="s">
        <v>51</v>
      </c>
      <c r="Y1833" t="s">
        <v>52</v>
      </c>
      <c r="Z1833">
        <v>14.28</v>
      </c>
      <c r="AA1833">
        <v>3</v>
      </c>
    </row>
    <row r="1834" spans="1:27" x14ac:dyDescent="0.3">
      <c r="A1834" t="s">
        <v>5544</v>
      </c>
      <c r="B1834" s="1">
        <v>45455</v>
      </c>
      <c r="C1834" s="1" t="str">
        <f>TEXT(raw_data[[#This Row],[Order_Date]], "mmm")</f>
        <v>Jun</v>
      </c>
      <c r="D1834" s="1">
        <v>45458</v>
      </c>
      <c r="E1834" s="6">
        <f>raw_data[[#This Row],[Ship_Date]]-raw_data[[#This Row],[Order_Date]]</f>
        <v>3</v>
      </c>
      <c r="F1834" s="6" t="str">
        <f>IF(raw_data[[#This Row],[Delivery_Days]] &lt;= 5, "On Time", "Late")</f>
        <v>On Time</v>
      </c>
      <c r="G1834" t="s">
        <v>5545</v>
      </c>
      <c r="H1834" t="s">
        <v>5546</v>
      </c>
      <c r="I1834" t="s">
        <v>62</v>
      </c>
      <c r="J1834" t="s">
        <v>27</v>
      </c>
      <c r="K1834" t="s">
        <v>28</v>
      </c>
      <c r="L1834" t="s">
        <v>29</v>
      </c>
      <c r="M1834" t="s">
        <v>64</v>
      </c>
      <c r="N1834" t="s">
        <v>49</v>
      </c>
      <c r="O1834" t="s">
        <v>71</v>
      </c>
      <c r="P1834">
        <v>9</v>
      </c>
      <c r="Q1834">
        <v>1397.2</v>
      </c>
      <c r="R1834">
        <v>10</v>
      </c>
      <c r="S1834">
        <v>11317.32</v>
      </c>
      <c r="T1834">
        <v>1009.66</v>
      </c>
      <c r="U1834">
        <v>3139.07</v>
      </c>
      <c r="V1834" s="10">
        <f>(raw_data[[#This Row],[Profit]] / (raw_data[[#This Row],[Unit_Price]]* raw_data[[#This Row],[Quantity_Sold]]))</f>
        <v>0.24963180328911791</v>
      </c>
      <c r="W1834">
        <v>43</v>
      </c>
      <c r="X1834" t="s">
        <v>51</v>
      </c>
      <c r="Y1834" t="s">
        <v>79</v>
      </c>
      <c r="Z1834">
        <v>37.520000000000003</v>
      </c>
      <c r="AA1834">
        <v>2</v>
      </c>
    </row>
    <row r="1835" spans="1:27" x14ac:dyDescent="0.3">
      <c r="A1835" t="s">
        <v>5547</v>
      </c>
      <c r="B1835" s="1">
        <v>45438</v>
      </c>
      <c r="C1835" s="1" t="str">
        <f>TEXT(raw_data[[#This Row],[Order_Date]], "mmm")</f>
        <v>May</v>
      </c>
      <c r="D1835" s="1">
        <v>45441</v>
      </c>
      <c r="E1835" s="6">
        <f>raw_data[[#This Row],[Ship_Date]]-raw_data[[#This Row],[Order_Date]]</f>
        <v>3</v>
      </c>
      <c r="F1835" s="6" t="str">
        <f>IF(raw_data[[#This Row],[Delivery_Days]] &lt;= 5, "On Time", "Late")</f>
        <v>On Time</v>
      </c>
      <c r="G1835" t="s">
        <v>5548</v>
      </c>
      <c r="H1835" t="s">
        <v>5549</v>
      </c>
      <c r="I1835" t="s">
        <v>47</v>
      </c>
      <c r="J1835" t="s">
        <v>56</v>
      </c>
      <c r="K1835" t="s">
        <v>57</v>
      </c>
      <c r="L1835" t="s">
        <v>29</v>
      </c>
      <c r="M1835" t="s">
        <v>150</v>
      </c>
      <c r="N1835" t="s">
        <v>49</v>
      </c>
      <c r="O1835" t="s">
        <v>50</v>
      </c>
      <c r="P1835">
        <v>6</v>
      </c>
      <c r="Q1835">
        <v>935.28</v>
      </c>
      <c r="R1835">
        <v>20</v>
      </c>
      <c r="S1835">
        <v>4489.34</v>
      </c>
      <c r="T1835">
        <v>600.1</v>
      </c>
      <c r="U1835">
        <v>1608.86</v>
      </c>
      <c r="V1835" s="10">
        <f>(raw_data[[#This Row],[Profit]] / (raw_data[[#This Row],[Unit_Price]]* raw_data[[#This Row],[Quantity_Sold]]))</f>
        <v>0.28669845750292244</v>
      </c>
      <c r="W1835">
        <v>133</v>
      </c>
      <c r="X1835" t="s">
        <v>33</v>
      </c>
      <c r="Y1835" t="s">
        <v>52</v>
      </c>
      <c r="Z1835">
        <v>21.69</v>
      </c>
      <c r="AA1835">
        <v>4</v>
      </c>
    </row>
    <row r="1836" spans="1:27" x14ac:dyDescent="0.3">
      <c r="A1836" t="s">
        <v>5550</v>
      </c>
      <c r="B1836" s="1">
        <v>45279</v>
      </c>
      <c r="C1836" s="1" t="str">
        <f>TEXT(raw_data[[#This Row],[Order_Date]], "mmm")</f>
        <v>Dec</v>
      </c>
      <c r="D1836" s="1">
        <v>45280</v>
      </c>
      <c r="E1836" s="6">
        <f>raw_data[[#This Row],[Ship_Date]]-raw_data[[#This Row],[Order_Date]]</f>
        <v>1</v>
      </c>
      <c r="F1836" s="6" t="str">
        <f>IF(raw_data[[#This Row],[Delivery_Days]] &lt;= 5, "On Time", "Late")</f>
        <v>On Time</v>
      </c>
      <c r="G1836" t="s">
        <v>5551</v>
      </c>
      <c r="H1836" t="s">
        <v>5552</v>
      </c>
      <c r="I1836" t="s">
        <v>47</v>
      </c>
      <c r="J1836" t="s">
        <v>63</v>
      </c>
      <c r="K1836" t="s">
        <v>28</v>
      </c>
      <c r="L1836" t="s">
        <v>69</v>
      </c>
      <c r="M1836" t="s">
        <v>48</v>
      </c>
      <c r="N1836" t="s">
        <v>31</v>
      </c>
      <c r="O1836" t="s">
        <v>32</v>
      </c>
      <c r="P1836">
        <v>9</v>
      </c>
      <c r="Q1836">
        <v>54.93</v>
      </c>
      <c r="R1836">
        <v>20</v>
      </c>
      <c r="S1836">
        <v>395.5</v>
      </c>
      <c r="T1836">
        <v>45.76</v>
      </c>
      <c r="U1836">
        <v>66.02</v>
      </c>
      <c r="V1836" s="10">
        <f>(raw_data[[#This Row],[Profit]] / (raw_data[[#This Row],[Unit_Price]]* raw_data[[#This Row],[Quantity_Sold]]))</f>
        <v>0.13354370208548252</v>
      </c>
      <c r="W1836">
        <v>341</v>
      </c>
      <c r="X1836" t="s">
        <v>33</v>
      </c>
      <c r="Y1836" t="s">
        <v>52</v>
      </c>
      <c r="Z1836">
        <v>27.72</v>
      </c>
      <c r="AA1836">
        <v>4</v>
      </c>
    </row>
    <row r="1837" spans="1:27" x14ac:dyDescent="0.3">
      <c r="A1837" t="s">
        <v>5553</v>
      </c>
      <c r="B1837" s="1">
        <v>45719</v>
      </c>
      <c r="C1837" s="1" t="str">
        <f>TEXT(raw_data[[#This Row],[Order_Date]], "mmm")</f>
        <v>Mar</v>
      </c>
      <c r="D1837" s="1">
        <v>45724</v>
      </c>
      <c r="E1837" s="6">
        <f>raw_data[[#This Row],[Ship_Date]]-raw_data[[#This Row],[Order_Date]]</f>
        <v>5</v>
      </c>
      <c r="F1837" s="6" t="str">
        <f>IF(raw_data[[#This Row],[Delivery_Days]] &lt;= 5, "On Time", "Late")</f>
        <v>On Time</v>
      </c>
      <c r="G1837" t="s">
        <v>5554</v>
      </c>
      <c r="H1837" t="s">
        <v>5555</v>
      </c>
      <c r="I1837" t="s">
        <v>38</v>
      </c>
      <c r="J1837" t="s">
        <v>98</v>
      </c>
      <c r="K1837" t="s">
        <v>40</v>
      </c>
      <c r="L1837" t="s">
        <v>69</v>
      </c>
      <c r="M1837" t="s">
        <v>117</v>
      </c>
      <c r="N1837" t="s">
        <v>31</v>
      </c>
      <c r="O1837" t="s">
        <v>71</v>
      </c>
      <c r="P1837">
        <v>10</v>
      </c>
      <c r="Q1837">
        <v>183.62</v>
      </c>
      <c r="R1837">
        <v>10</v>
      </c>
      <c r="S1837">
        <v>1652.58</v>
      </c>
      <c r="T1837">
        <v>126.64</v>
      </c>
      <c r="U1837">
        <v>512.82000000000005</v>
      </c>
      <c r="V1837" s="10">
        <f>(raw_data[[#This Row],[Profit]] / (raw_data[[#This Row],[Unit_Price]]* raw_data[[#This Row],[Quantity_Sold]]))</f>
        <v>0.27928330247249755</v>
      </c>
      <c r="W1837">
        <v>344</v>
      </c>
      <c r="X1837" t="s">
        <v>33</v>
      </c>
      <c r="Y1837" t="s">
        <v>79</v>
      </c>
      <c r="Z1837">
        <v>46.29</v>
      </c>
      <c r="AA1837">
        <v>5</v>
      </c>
    </row>
    <row r="1838" spans="1:27" x14ac:dyDescent="0.3">
      <c r="A1838" t="s">
        <v>5556</v>
      </c>
      <c r="B1838" s="1">
        <v>45929</v>
      </c>
      <c r="C1838" s="1" t="str">
        <f>TEXT(raw_data[[#This Row],[Order_Date]], "mmm")</f>
        <v>Sep</v>
      </c>
      <c r="D1838" s="1">
        <v>45937</v>
      </c>
      <c r="E1838" s="6">
        <f>raw_data[[#This Row],[Ship_Date]]-raw_data[[#This Row],[Order_Date]]</f>
        <v>8</v>
      </c>
      <c r="F1838" s="6" t="str">
        <f>IF(raw_data[[#This Row],[Delivery_Days]] &lt;= 5, "On Time", "Late")</f>
        <v>Late</v>
      </c>
      <c r="G1838" t="s">
        <v>5557</v>
      </c>
      <c r="H1838" t="s">
        <v>5558</v>
      </c>
      <c r="I1838" t="s">
        <v>47</v>
      </c>
      <c r="J1838" t="s">
        <v>90</v>
      </c>
      <c r="K1838" t="s">
        <v>40</v>
      </c>
      <c r="L1838" t="s">
        <v>41</v>
      </c>
      <c r="M1838" t="s">
        <v>42</v>
      </c>
      <c r="N1838" t="s">
        <v>31</v>
      </c>
      <c r="O1838" t="s">
        <v>43</v>
      </c>
      <c r="P1838">
        <v>6</v>
      </c>
      <c r="Q1838">
        <v>1572.22</v>
      </c>
      <c r="R1838">
        <v>20</v>
      </c>
      <c r="S1838">
        <v>7546.66</v>
      </c>
      <c r="T1838">
        <v>1167.78</v>
      </c>
      <c r="U1838">
        <v>1941.31</v>
      </c>
      <c r="V1838" s="10">
        <f>(raw_data[[#This Row],[Profit]] / (raw_data[[#This Row],[Unit_Price]]* raw_data[[#This Row],[Quantity_Sold]]))</f>
        <v>0.20579287037861538</v>
      </c>
      <c r="W1838">
        <v>194</v>
      </c>
      <c r="X1838" t="s">
        <v>51</v>
      </c>
      <c r="Y1838" t="s">
        <v>52</v>
      </c>
      <c r="Z1838">
        <v>45.41</v>
      </c>
      <c r="AA1838">
        <v>4</v>
      </c>
    </row>
    <row r="1839" spans="1:27" x14ac:dyDescent="0.3">
      <c r="A1839" t="s">
        <v>5559</v>
      </c>
      <c r="B1839" s="1">
        <v>45668</v>
      </c>
      <c r="C1839" s="1" t="str">
        <f>TEXT(raw_data[[#This Row],[Order_Date]], "mmm")</f>
        <v>Jan</v>
      </c>
      <c r="D1839" s="1">
        <v>45672</v>
      </c>
      <c r="E1839" s="6">
        <f>raw_data[[#This Row],[Ship_Date]]-raw_data[[#This Row],[Order_Date]]</f>
        <v>4</v>
      </c>
      <c r="F1839" s="6" t="str">
        <f>IF(raw_data[[#This Row],[Delivery_Days]] &lt;= 5, "On Time", "Late")</f>
        <v>On Time</v>
      </c>
      <c r="G1839" t="s">
        <v>5560</v>
      </c>
      <c r="H1839" t="s">
        <v>5561</v>
      </c>
      <c r="I1839" t="s">
        <v>62</v>
      </c>
      <c r="J1839" t="s">
        <v>39</v>
      </c>
      <c r="K1839" t="s">
        <v>40</v>
      </c>
      <c r="L1839" t="s">
        <v>69</v>
      </c>
      <c r="M1839" t="s">
        <v>117</v>
      </c>
      <c r="N1839" t="s">
        <v>49</v>
      </c>
      <c r="O1839" t="s">
        <v>50</v>
      </c>
      <c r="P1839">
        <v>10</v>
      </c>
      <c r="Q1839">
        <v>640.84</v>
      </c>
      <c r="R1839">
        <v>10</v>
      </c>
      <c r="S1839">
        <v>5767.56</v>
      </c>
      <c r="T1839">
        <v>509.21</v>
      </c>
      <c r="U1839">
        <v>1184.67</v>
      </c>
      <c r="V1839" s="10">
        <f>(raw_data[[#This Row],[Profit]] / (raw_data[[#This Row],[Unit_Price]]* raw_data[[#This Row],[Quantity_Sold]]))</f>
        <v>0.18486205605143249</v>
      </c>
      <c r="W1839">
        <v>274</v>
      </c>
      <c r="X1839" t="s">
        <v>51</v>
      </c>
      <c r="Y1839" t="s">
        <v>52</v>
      </c>
      <c r="Z1839">
        <v>27.17</v>
      </c>
      <c r="AA1839">
        <v>3</v>
      </c>
    </row>
    <row r="1840" spans="1:27" x14ac:dyDescent="0.3">
      <c r="A1840" t="s">
        <v>5562</v>
      </c>
      <c r="B1840" s="1">
        <v>45596</v>
      </c>
      <c r="C1840" s="1" t="str">
        <f>TEXT(raw_data[[#This Row],[Order_Date]], "mmm")</f>
        <v>Oct</v>
      </c>
      <c r="D1840" s="1">
        <v>45597</v>
      </c>
      <c r="E1840" s="6">
        <f>raw_data[[#This Row],[Ship_Date]]-raw_data[[#This Row],[Order_Date]]</f>
        <v>1</v>
      </c>
      <c r="F1840" s="6" t="str">
        <f>IF(raw_data[[#This Row],[Delivery_Days]] &lt;= 5, "On Time", "Late")</f>
        <v>On Time</v>
      </c>
      <c r="G1840" t="s">
        <v>5563</v>
      </c>
      <c r="H1840" t="s">
        <v>5564</v>
      </c>
      <c r="I1840" t="s">
        <v>47</v>
      </c>
      <c r="J1840" t="s">
        <v>68</v>
      </c>
      <c r="K1840" t="s">
        <v>57</v>
      </c>
      <c r="L1840" t="s">
        <v>41</v>
      </c>
      <c r="M1840" t="s">
        <v>127</v>
      </c>
      <c r="N1840" t="s">
        <v>31</v>
      </c>
      <c r="O1840" t="s">
        <v>71</v>
      </c>
      <c r="P1840">
        <v>10</v>
      </c>
      <c r="Q1840">
        <v>1465.55</v>
      </c>
      <c r="R1840">
        <v>10</v>
      </c>
      <c r="S1840">
        <v>13189.95</v>
      </c>
      <c r="T1840">
        <v>1216.8499999999999</v>
      </c>
      <c r="U1840">
        <v>2238.3000000000002</v>
      </c>
      <c r="V1840" s="10">
        <f>(raw_data[[#This Row],[Profit]] / (raw_data[[#This Row],[Unit_Price]]* raw_data[[#This Row],[Quantity_Sold]]))</f>
        <v>0.1527276449114667</v>
      </c>
      <c r="W1840">
        <v>152</v>
      </c>
      <c r="X1840" t="s">
        <v>33</v>
      </c>
      <c r="Y1840" t="s">
        <v>79</v>
      </c>
      <c r="Z1840">
        <v>14.47</v>
      </c>
      <c r="AA1840">
        <v>5</v>
      </c>
    </row>
    <row r="1841" spans="1:27" x14ac:dyDescent="0.3">
      <c r="A1841" t="s">
        <v>5565</v>
      </c>
      <c r="B1841" s="1">
        <v>45686</v>
      </c>
      <c r="C1841" s="1" t="str">
        <f>TEXT(raw_data[[#This Row],[Order_Date]], "mmm")</f>
        <v>Jan</v>
      </c>
      <c r="D1841" s="1">
        <v>45692</v>
      </c>
      <c r="E1841" s="6">
        <f>raw_data[[#This Row],[Ship_Date]]-raw_data[[#This Row],[Order_Date]]</f>
        <v>6</v>
      </c>
      <c r="F1841" s="6" t="str">
        <f>IF(raw_data[[#This Row],[Delivery_Days]] &lt;= 5, "On Time", "Late")</f>
        <v>Late</v>
      </c>
      <c r="G1841" t="s">
        <v>5566</v>
      </c>
      <c r="H1841" t="s">
        <v>5567</v>
      </c>
      <c r="I1841" t="s">
        <v>62</v>
      </c>
      <c r="J1841" t="s">
        <v>98</v>
      </c>
      <c r="K1841" t="s">
        <v>40</v>
      </c>
      <c r="L1841" t="s">
        <v>75</v>
      </c>
      <c r="M1841" t="s">
        <v>70</v>
      </c>
      <c r="N1841" t="s">
        <v>31</v>
      </c>
      <c r="O1841" t="s">
        <v>50</v>
      </c>
      <c r="P1841">
        <v>1</v>
      </c>
      <c r="Q1841">
        <v>1988.51</v>
      </c>
      <c r="R1841">
        <v>0</v>
      </c>
      <c r="S1841">
        <v>1988.51</v>
      </c>
      <c r="T1841">
        <v>1266.52</v>
      </c>
      <c r="U1841">
        <v>721.99</v>
      </c>
      <c r="V1841" s="10">
        <f>(raw_data[[#This Row],[Profit]] / (raw_data[[#This Row],[Unit_Price]]* raw_data[[#This Row],[Quantity_Sold]]))</f>
        <v>0.3630808997691739</v>
      </c>
      <c r="W1841">
        <v>439</v>
      </c>
      <c r="X1841" t="s">
        <v>33</v>
      </c>
      <c r="Y1841" t="s">
        <v>79</v>
      </c>
      <c r="Z1841">
        <v>32.659999999999997</v>
      </c>
      <c r="AA1841">
        <v>3</v>
      </c>
    </row>
    <row r="1842" spans="1:27" x14ac:dyDescent="0.3">
      <c r="A1842" t="s">
        <v>5568</v>
      </c>
      <c r="B1842" s="1">
        <v>45479</v>
      </c>
      <c r="C1842" s="1" t="str">
        <f>TEXT(raw_data[[#This Row],[Order_Date]], "mmm")</f>
        <v>Jul</v>
      </c>
      <c r="D1842" s="1">
        <v>45485</v>
      </c>
      <c r="E1842" s="6">
        <f>raw_data[[#This Row],[Ship_Date]]-raw_data[[#This Row],[Order_Date]]</f>
        <v>6</v>
      </c>
      <c r="F1842" s="6" t="str">
        <f>IF(raw_data[[#This Row],[Delivery_Days]] &lt;= 5, "On Time", "Late")</f>
        <v>Late</v>
      </c>
      <c r="G1842" t="s">
        <v>5569</v>
      </c>
      <c r="H1842" t="s">
        <v>5570</v>
      </c>
      <c r="I1842" t="s">
        <v>47</v>
      </c>
      <c r="J1842" t="s">
        <v>56</v>
      </c>
      <c r="K1842" t="s">
        <v>57</v>
      </c>
      <c r="L1842" t="s">
        <v>29</v>
      </c>
      <c r="M1842" t="s">
        <v>30</v>
      </c>
      <c r="N1842" t="s">
        <v>31</v>
      </c>
      <c r="O1842" t="s">
        <v>50</v>
      </c>
      <c r="P1842">
        <v>8</v>
      </c>
      <c r="Q1842">
        <v>1403.76</v>
      </c>
      <c r="R1842">
        <v>5</v>
      </c>
      <c r="S1842">
        <v>10668.58</v>
      </c>
      <c r="T1842">
        <v>915.09</v>
      </c>
      <c r="U1842">
        <v>3713.89</v>
      </c>
      <c r="V1842" s="10">
        <f>(raw_data[[#This Row],[Profit]] / (raw_data[[#This Row],[Unit_Price]]* raw_data[[#This Row],[Quantity_Sold]]))</f>
        <v>0.33070913119051687</v>
      </c>
      <c r="W1842">
        <v>130</v>
      </c>
      <c r="X1842" t="s">
        <v>33</v>
      </c>
      <c r="Y1842" t="s">
        <v>34</v>
      </c>
      <c r="Z1842">
        <v>20.420000000000002</v>
      </c>
      <c r="AA1842">
        <v>4</v>
      </c>
    </row>
    <row r="1843" spans="1:27" x14ac:dyDescent="0.3">
      <c r="A1843" t="s">
        <v>5571</v>
      </c>
      <c r="B1843" s="1">
        <v>45527</v>
      </c>
      <c r="C1843" s="1" t="str">
        <f>TEXT(raw_data[[#This Row],[Order_Date]], "mmm")</f>
        <v>Aug</v>
      </c>
      <c r="D1843" s="1">
        <v>45533</v>
      </c>
      <c r="E1843" s="6">
        <f>raw_data[[#This Row],[Ship_Date]]-raw_data[[#This Row],[Order_Date]]</f>
        <v>6</v>
      </c>
      <c r="F1843" s="6" t="str">
        <f>IF(raw_data[[#This Row],[Delivery_Days]] &lt;= 5, "On Time", "Late")</f>
        <v>Late</v>
      </c>
      <c r="G1843" t="s">
        <v>5572</v>
      </c>
      <c r="H1843" t="s">
        <v>5573</v>
      </c>
      <c r="I1843" t="s">
        <v>38</v>
      </c>
      <c r="J1843" t="s">
        <v>63</v>
      </c>
      <c r="K1843" t="s">
        <v>28</v>
      </c>
      <c r="L1843" t="s">
        <v>29</v>
      </c>
      <c r="M1843" t="s">
        <v>48</v>
      </c>
      <c r="N1843" t="s">
        <v>49</v>
      </c>
      <c r="O1843" t="s">
        <v>71</v>
      </c>
      <c r="P1843">
        <v>6</v>
      </c>
      <c r="Q1843">
        <v>1091.24</v>
      </c>
      <c r="R1843">
        <v>15</v>
      </c>
      <c r="S1843">
        <v>5565.32</v>
      </c>
      <c r="T1843">
        <v>724.8</v>
      </c>
      <c r="U1843">
        <v>1868.84</v>
      </c>
      <c r="V1843" s="10">
        <f>(raw_data[[#This Row],[Profit]] / (raw_data[[#This Row],[Unit_Price]]* raw_data[[#This Row],[Quantity_Sold]]))</f>
        <v>0.28543064159427195</v>
      </c>
      <c r="W1843">
        <v>274</v>
      </c>
      <c r="X1843" t="s">
        <v>51</v>
      </c>
      <c r="Y1843" t="s">
        <v>79</v>
      </c>
      <c r="Z1843">
        <v>20.73</v>
      </c>
      <c r="AA1843">
        <v>1</v>
      </c>
    </row>
    <row r="1844" spans="1:27" x14ac:dyDescent="0.3">
      <c r="A1844" t="s">
        <v>5574</v>
      </c>
      <c r="B1844" s="1">
        <v>45762</v>
      </c>
      <c r="C1844" s="1" t="str">
        <f>TEXT(raw_data[[#This Row],[Order_Date]], "mmm")</f>
        <v>Apr</v>
      </c>
      <c r="D1844" s="1">
        <v>45764</v>
      </c>
      <c r="E1844" s="6">
        <f>raw_data[[#This Row],[Ship_Date]]-raw_data[[#This Row],[Order_Date]]</f>
        <v>2</v>
      </c>
      <c r="F1844" s="6" t="str">
        <f>IF(raw_data[[#This Row],[Delivery_Days]] &lt;= 5, "On Time", "Late")</f>
        <v>On Time</v>
      </c>
      <c r="G1844" t="s">
        <v>5575</v>
      </c>
      <c r="H1844" t="s">
        <v>5576</v>
      </c>
      <c r="I1844" t="s">
        <v>47</v>
      </c>
      <c r="J1844" t="s">
        <v>94</v>
      </c>
      <c r="K1844" t="s">
        <v>28</v>
      </c>
      <c r="L1844" t="s">
        <v>75</v>
      </c>
      <c r="M1844" t="s">
        <v>64</v>
      </c>
      <c r="N1844" t="s">
        <v>31</v>
      </c>
      <c r="O1844" t="s">
        <v>32</v>
      </c>
      <c r="P1844">
        <v>8</v>
      </c>
      <c r="Q1844">
        <v>637.75</v>
      </c>
      <c r="R1844">
        <v>10</v>
      </c>
      <c r="S1844">
        <v>4591.8</v>
      </c>
      <c r="T1844">
        <v>560.19000000000005</v>
      </c>
      <c r="U1844">
        <v>558.42999999999995</v>
      </c>
      <c r="V1844" s="10">
        <f>(raw_data[[#This Row],[Profit]] / (raw_data[[#This Row],[Unit_Price]]* raw_data[[#This Row],[Quantity_Sold]]))</f>
        <v>0.10945315562524499</v>
      </c>
      <c r="W1844">
        <v>79</v>
      </c>
      <c r="X1844" t="s">
        <v>51</v>
      </c>
      <c r="Y1844" t="s">
        <v>52</v>
      </c>
      <c r="Z1844">
        <v>33.81</v>
      </c>
      <c r="AA1844">
        <v>2</v>
      </c>
    </row>
    <row r="1845" spans="1:27" x14ac:dyDescent="0.3">
      <c r="A1845" t="s">
        <v>5577</v>
      </c>
      <c r="B1845" s="1">
        <v>45273</v>
      </c>
      <c r="C1845" s="1" t="str">
        <f>TEXT(raw_data[[#This Row],[Order_Date]], "mmm")</f>
        <v>Dec</v>
      </c>
      <c r="D1845" s="1">
        <v>45274</v>
      </c>
      <c r="E1845" s="6">
        <f>raw_data[[#This Row],[Ship_Date]]-raw_data[[#This Row],[Order_Date]]</f>
        <v>1</v>
      </c>
      <c r="F1845" s="6" t="str">
        <f>IF(raw_data[[#This Row],[Delivery_Days]] &lt;= 5, "On Time", "Late")</f>
        <v>On Time</v>
      </c>
      <c r="G1845" t="s">
        <v>5578</v>
      </c>
      <c r="H1845" t="s">
        <v>5579</v>
      </c>
      <c r="I1845" t="s">
        <v>47</v>
      </c>
      <c r="J1845" t="s">
        <v>68</v>
      </c>
      <c r="K1845" t="s">
        <v>57</v>
      </c>
      <c r="L1845" t="s">
        <v>41</v>
      </c>
      <c r="M1845" t="s">
        <v>137</v>
      </c>
      <c r="N1845" t="s">
        <v>49</v>
      </c>
      <c r="O1845" t="s">
        <v>43</v>
      </c>
      <c r="P1845">
        <v>5</v>
      </c>
      <c r="Q1845">
        <v>466.14</v>
      </c>
      <c r="R1845">
        <v>15</v>
      </c>
      <c r="S1845">
        <v>1981.09</v>
      </c>
      <c r="T1845">
        <v>279.95</v>
      </c>
      <c r="U1845">
        <v>791.31</v>
      </c>
      <c r="V1845" s="10">
        <f>(raw_data[[#This Row],[Profit]] / (raw_data[[#This Row],[Unit_Price]]* raw_data[[#This Row],[Quantity_Sold]]))</f>
        <v>0.33951602522847213</v>
      </c>
      <c r="W1845">
        <v>205</v>
      </c>
      <c r="X1845" t="s">
        <v>51</v>
      </c>
      <c r="Y1845" t="s">
        <v>52</v>
      </c>
      <c r="Z1845">
        <v>37.229999999999997</v>
      </c>
      <c r="AA1845">
        <v>3</v>
      </c>
    </row>
    <row r="1846" spans="1:27" x14ac:dyDescent="0.3">
      <c r="A1846" t="s">
        <v>5580</v>
      </c>
      <c r="B1846" s="1">
        <v>45737</v>
      </c>
      <c r="C1846" s="1" t="str">
        <f>TEXT(raw_data[[#This Row],[Order_Date]], "mmm")</f>
        <v>Mar</v>
      </c>
      <c r="D1846" s="1">
        <v>45743</v>
      </c>
      <c r="E1846" s="6">
        <f>raw_data[[#This Row],[Ship_Date]]-raw_data[[#This Row],[Order_Date]]</f>
        <v>6</v>
      </c>
      <c r="F1846" s="6" t="str">
        <f>IF(raw_data[[#This Row],[Delivery_Days]] &lt;= 5, "On Time", "Late")</f>
        <v>Late</v>
      </c>
      <c r="G1846" t="s">
        <v>5581</v>
      </c>
      <c r="H1846" t="s">
        <v>5582</v>
      </c>
      <c r="I1846" t="s">
        <v>62</v>
      </c>
      <c r="J1846" t="s">
        <v>98</v>
      </c>
      <c r="K1846" t="s">
        <v>40</v>
      </c>
      <c r="L1846" t="s">
        <v>75</v>
      </c>
      <c r="M1846" t="s">
        <v>137</v>
      </c>
      <c r="N1846" t="s">
        <v>49</v>
      </c>
      <c r="O1846" t="s">
        <v>83</v>
      </c>
      <c r="P1846">
        <v>2</v>
      </c>
      <c r="Q1846">
        <v>1949.68</v>
      </c>
      <c r="R1846">
        <v>20</v>
      </c>
      <c r="S1846">
        <v>3119.49</v>
      </c>
      <c r="T1846">
        <v>1374.11</v>
      </c>
      <c r="U1846">
        <v>920.91</v>
      </c>
      <c r="V1846" s="10">
        <f>(raw_data[[#This Row],[Profit]] / (raw_data[[#This Row],[Unit_Price]]* raw_data[[#This Row],[Quantity_Sold]]))</f>
        <v>0.2361695252554265</v>
      </c>
      <c r="W1846">
        <v>364</v>
      </c>
      <c r="X1846" t="s">
        <v>33</v>
      </c>
      <c r="Y1846" t="s">
        <v>79</v>
      </c>
      <c r="Z1846">
        <v>47.25</v>
      </c>
      <c r="AA1846">
        <v>3</v>
      </c>
    </row>
    <row r="1847" spans="1:27" x14ac:dyDescent="0.3">
      <c r="A1847" t="s">
        <v>5583</v>
      </c>
      <c r="B1847" s="1">
        <v>45364</v>
      </c>
      <c r="C1847" s="1" t="str">
        <f>TEXT(raw_data[[#This Row],[Order_Date]], "mmm")</f>
        <v>Mar</v>
      </c>
      <c r="D1847" s="1">
        <v>45366</v>
      </c>
      <c r="E1847" s="6">
        <f>raw_data[[#This Row],[Ship_Date]]-raw_data[[#This Row],[Order_Date]]</f>
        <v>2</v>
      </c>
      <c r="F1847" s="6" t="str">
        <f>IF(raw_data[[#This Row],[Delivery_Days]] &lt;= 5, "On Time", "Late")</f>
        <v>On Time</v>
      </c>
      <c r="G1847" t="s">
        <v>5584</v>
      </c>
      <c r="H1847" t="s">
        <v>5585</v>
      </c>
      <c r="I1847" t="s">
        <v>26</v>
      </c>
      <c r="J1847" t="s">
        <v>68</v>
      </c>
      <c r="K1847" t="s">
        <v>57</v>
      </c>
      <c r="L1847" t="s">
        <v>29</v>
      </c>
      <c r="M1847" t="s">
        <v>70</v>
      </c>
      <c r="N1847" t="s">
        <v>49</v>
      </c>
      <c r="O1847" t="s">
        <v>50</v>
      </c>
      <c r="P1847">
        <v>4</v>
      </c>
      <c r="Q1847">
        <v>949.88</v>
      </c>
      <c r="R1847">
        <v>20</v>
      </c>
      <c r="S1847">
        <v>3039.62</v>
      </c>
      <c r="T1847">
        <v>804.92</v>
      </c>
      <c r="U1847">
        <v>463.87</v>
      </c>
      <c r="V1847" s="10">
        <f>(raw_data[[#This Row],[Profit]] / (raw_data[[#This Row],[Unit_Price]]* raw_data[[#This Row],[Quantity_Sold]]))</f>
        <v>0.12208647408093654</v>
      </c>
      <c r="W1847">
        <v>178</v>
      </c>
      <c r="X1847" t="s">
        <v>33</v>
      </c>
      <c r="Y1847" t="s">
        <v>52</v>
      </c>
      <c r="Z1847">
        <v>43.09</v>
      </c>
      <c r="AA1847">
        <v>1</v>
      </c>
    </row>
    <row r="1848" spans="1:27" x14ac:dyDescent="0.3">
      <c r="A1848" t="s">
        <v>5586</v>
      </c>
      <c r="B1848" s="1">
        <v>45524</v>
      </c>
      <c r="C1848" s="1" t="str">
        <f>TEXT(raw_data[[#This Row],[Order_Date]], "mmm")</f>
        <v>Aug</v>
      </c>
      <c r="D1848" s="1">
        <v>45533</v>
      </c>
      <c r="E1848" s="6">
        <f>raw_data[[#This Row],[Ship_Date]]-raw_data[[#This Row],[Order_Date]]</f>
        <v>9</v>
      </c>
      <c r="F1848" s="6" t="str">
        <f>IF(raw_data[[#This Row],[Delivery_Days]] &lt;= 5, "On Time", "Late")</f>
        <v>Late</v>
      </c>
      <c r="G1848" t="s">
        <v>5587</v>
      </c>
      <c r="H1848" t="s">
        <v>5588</v>
      </c>
      <c r="I1848" t="s">
        <v>47</v>
      </c>
      <c r="J1848" t="s">
        <v>98</v>
      </c>
      <c r="K1848" t="s">
        <v>40</v>
      </c>
      <c r="L1848" t="s">
        <v>29</v>
      </c>
      <c r="M1848" t="s">
        <v>48</v>
      </c>
      <c r="N1848" t="s">
        <v>49</v>
      </c>
      <c r="O1848" t="s">
        <v>83</v>
      </c>
      <c r="P1848">
        <v>5</v>
      </c>
      <c r="Q1848">
        <v>947.02</v>
      </c>
      <c r="R1848">
        <v>20</v>
      </c>
      <c r="S1848">
        <v>3788.08</v>
      </c>
      <c r="T1848">
        <v>577.71</v>
      </c>
      <c r="U1848">
        <v>1477.24</v>
      </c>
      <c r="V1848" s="10">
        <f>(raw_data[[#This Row],[Profit]] / (raw_data[[#This Row],[Unit_Price]]* raw_data[[#This Row],[Quantity_Sold]]))</f>
        <v>0.31197651580748026</v>
      </c>
      <c r="W1848">
        <v>160</v>
      </c>
      <c r="X1848" t="s">
        <v>51</v>
      </c>
      <c r="Y1848" t="s">
        <v>52</v>
      </c>
      <c r="Z1848">
        <v>9.4</v>
      </c>
      <c r="AA1848">
        <v>2</v>
      </c>
    </row>
    <row r="1849" spans="1:27" x14ac:dyDescent="0.3">
      <c r="A1849" t="s">
        <v>5589</v>
      </c>
      <c r="B1849" s="1">
        <v>45927</v>
      </c>
      <c r="C1849" s="1" t="str">
        <f>TEXT(raw_data[[#This Row],[Order_Date]], "mmm")</f>
        <v>Sep</v>
      </c>
      <c r="D1849" s="1">
        <v>45937</v>
      </c>
      <c r="E1849" s="6">
        <f>raw_data[[#This Row],[Ship_Date]]-raw_data[[#This Row],[Order_Date]]</f>
        <v>10</v>
      </c>
      <c r="F1849" s="6" t="str">
        <f>IF(raw_data[[#This Row],[Delivery_Days]] &lt;= 5, "On Time", "Late")</f>
        <v>Late</v>
      </c>
      <c r="G1849" t="s">
        <v>5590</v>
      </c>
      <c r="H1849" t="s">
        <v>5591</v>
      </c>
      <c r="I1849" t="s">
        <v>47</v>
      </c>
      <c r="J1849" t="s">
        <v>27</v>
      </c>
      <c r="K1849" t="s">
        <v>28</v>
      </c>
      <c r="L1849" t="s">
        <v>69</v>
      </c>
      <c r="M1849" t="s">
        <v>64</v>
      </c>
      <c r="N1849" t="s">
        <v>31</v>
      </c>
      <c r="O1849" t="s">
        <v>50</v>
      </c>
      <c r="P1849">
        <v>4</v>
      </c>
      <c r="Q1849">
        <v>1630.32</v>
      </c>
      <c r="R1849">
        <v>20</v>
      </c>
      <c r="S1849">
        <v>5217.0200000000004</v>
      </c>
      <c r="T1849">
        <v>1355.11</v>
      </c>
      <c r="U1849">
        <v>880.67</v>
      </c>
      <c r="V1849" s="10">
        <f>(raw_data[[#This Row],[Profit]] / (raw_data[[#This Row],[Unit_Price]]* raw_data[[#This Row],[Quantity_Sold]]))</f>
        <v>0.13504557387506747</v>
      </c>
      <c r="W1849">
        <v>346</v>
      </c>
      <c r="X1849" t="s">
        <v>33</v>
      </c>
      <c r="Y1849" t="s">
        <v>79</v>
      </c>
      <c r="Z1849">
        <v>49.92</v>
      </c>
      <c r="AA1849">
        <v>4</v>
      </c>
    </row>
    <row r="1850" spans="1:27" x14ac:dyDescent="0.3">
      <c r="A1850" t="s">
        <v>5592</v>
      </c>
      <c r="B1850" s="1">
        <v>45896</v>
      </c>
      <c r="C1850" s="1" t="str">
        <f>TEXT(raw_data[[#This Row],[Order_Date]], "mmm")</f>
        <v>Aug</v>
      </c>
      <c r="D1850" s="1">
        <v>45897</v>
      </c>
      <c r="E1850" s="6">
        <f>raw_data[[#This Row],[Ship_Date]]-raw_data[[#This Row],[Order_Date]]</f>
        <v>1</v>
      </c>
      <c r="F1850" s="6" t="str">
        <f>IF(raw_data[[#This Row],[Delivery_Days]] &lt;= 5, "On Time", "Late")</f>
        <v>On Time</v>
      </c>
      <c r="G1850" t="s">
        <v>5593</v>
      </c>
      <c r="H1850" t="s">
        <v>5594</v>
      </c>
      <c r="I1850" t="s">
        <v>47</v>
      </c>
      <c r="J1850" t="s">
        <v>98</v>
      </c>
      <c r="K1850" t="s">
        <v>40</v>
      </c>
      <c r="L1850" t="s">
        <v>41</v>
      </c>
      <c r="M1850" t="s">
        <v>117</v>
      </c>
      <c r="N1850" t="s">
        <v>49</v>
      </c>
      <c r="O1850" t="s">
        <v>50</v>
      </c>
      <c r="P1850">
        <v>6</v>
      </c>
      <c r="Q1850">
        <v>1764.42</v>
      </c>
      <c r="R1850">
        <v>20</v>
      </c>
      <c r="S1850">
        <v>8469.2199999999993</v>
      </c>
      <c r="T1850">
        <v>1373.25</v>
      </c>
      <c r="U1850">
        <v>1877.62</v>
      </c>
      <c r="V1850" s="10">
        <f>(raw_data[[#This Row],[Profit]] / (raw_data[[#This Row],[Unit_Price]]* raw_data[[#This Row],[Quantity_Sold]]))</f>
        <v>0.17735951001840075</v>
      </c>
      <c r="W1850">
        <v>65</v>
      </c>
      <c r="X1850" t="s">
        <v>33</v>
      </c>
      <c r="Y1850" t="s">
        <v>52</v>
      </c>
      <c r="Z1850">
        <v>29.22</v>
      </c>
      <c r="AA1850">
        <v>3</v>
      </c>
    </row>
    <row r="1851" spans="1:27" x14ac:dyDescent="0.3">
      <c r="A1851" t="s">
        <v>5595</v>
      </c>
      <c r="B1851" s="1">
        <v>45775</v>
      </c>
      <c r="C1851" s="1" t="str">
        <f>TEXT(raw_data[[#This Row],[Order_Date]], "mmm")</f>
        <v>Apr</v>
      </c>
      <c r="D1851" s="1">
        <v>45777</v>
      </c>
      <c r="E1851" s="6">
        <f>raw_data[[#This Row],[Ship_Date]]-raw_data[[#This Row],[Order_Date]]</f>
        <v>2</v>
      </c>
      <c r="F1851" s="6" t="str">
        <f>IF(raw_data[[#This Row],[Delivery_Days]] &lt;= 5, "On Time", "Late")</f>
        <v>On Time</v>
      </c>
      <c r="G1851" t="s">
        <v>5596</v>
      </c>
      <c r="H1851" t="s">
        <v>5597</v>
      </c>
      <c r="I1851" t="s">
        <v>62</v>
      </c>
      <c r="J1851" t="s">
        <v>27</v>
      </c>
      <c r="K1851" t="s">
        <v>28</v>
      </c>
      <c r="L1851" t="s">
        <v>41</v>
      </c>
      <c r="M1851" t="s">
        <v>137</v>
      </c>
      <c r="N1851" t="s">
        <v>49</v>
      </c>
      <c r="O1851" t="s">
        <v>32</v>
      </c>
      <c r="P1851">
        <v>2</v>
      </c>
      <c r="Q1851">
        <v>1611.65</v>
      </c>
      <c r="R1851">
        <v>5</v>
      </c>
      <c r="S1851">
        <v>3062.14</v>
      </c>
      <c r="T1851">
        <v>1262.93</v>
      </c>
      <c r="U1851">
        <v>662.57</v>
      </c>
      <c r="V1851" s="10">
        <f>(raw_data[[#This Row],[Profit]] / (raw_data[[#This Row],[Unit_Price]]* raw_data[[#This Row],[Quantity_Sold]]))</f>
        <v>0.20555641733627028</v>
      </c>
      <c r="W1851">
        <v>309</v>
      </c>
      <c r="X1851" t="s">
        <v>51</v>
      </c>
      <c r="Y1851" t="s">
        <v>79</v>
      </c>
      <c r="Z1851">
        <v>12.42</v>
      </c>
      <c r="AA1851">
        <v>3</v>
      </c>
    </row>
    <row r="1852" spans="1:27" x14ac:dyDescent="0.3">
      <c r="A1852" t="s">
        <v>5598</v>
      </c>
      <c r="B1852" s="1">
        <v>45297</v>
      </c>
      <c r="C1852" s="1" t="str">
        <f>TEXT(raw_data[[#This Row],[Order_Date]], "mmm")</f>
        <v>Jan</v>
      </c>
      <c r="D1852" s="1">
        <v>45307</v>
      </c>
      <c r="E1852" s="6">
        <f>raw_data[[#This Row],[Ship_Date]]-raw_data[[#This Row],[Order_Date]]</f>
        <v>10</v>
      </c>
      <c r="F1852" s="6" t="str">
        <f>IF(raw_data[[#This Row],[Delivery_Days]] &lt;= 5, "On Time", "Late")</f>
        <v>Late</v>
      </c>
      <c r="G1852" t="s">
        <v>5599</v>
      </c>
      <c r="H1852" t="s">
        <v>5600</v>
      </c>
      <c r="I1852" t="s">
        <v>47</v>
      </c>
      <c r="J1852" t="s">
        <v>56</v>
      </c>
      <c r="K1852" t="s">
        <v>57</v>
      </c>
      <c r="L1852" t="s">
        <v>75</v>
      </c>
      <c r="M1852" t="s">
        <v>48</v>
      </c>
      <c r="N1852" t="s">
        <v>31</v>
      </c>
      <c r="O1852" t="s">
        <v>32</v>
      </c>
      <c r="P1852">
        <v>4</v>
      </c>
      <c r="Q1852">
        <v>1709.58</v>
      </c>
      <c r="R1852">
        <v>10</v>
      </c>
      <c r="S1852">
        <v>6154.49</v>
      </c>
      <c r="T1852">
        <v>1271.82</v>
      </c>
      <c r="U1852">
        <v>1575.94</v>
      </c>
      <c r="V1852" s="10">
        <f>(raw_data[[#This Row],[Profit]] / (raw_data[[#This Row],[Unit_Price]]* raw_data[[#This Row],[Quantity_Sold]]))</f>
        <v>0.23045718831525874</v>
      </c>
      <c r="W1852">
        <v>486</v>
      </c>
      <c r="X1852" t="s">
        <v>51</v>
      </c>
      <c r="Y1852" t="s">
        <v>52</v>
      </c>
      <c r="Z1852">
        <v>48.35</v>
      </c>
      <c r="AA1852">
        <v>2</v>
      </c>
    </row>
    <row r="1853" spans="1:27" x14ac:dyDescent="0.3">
      <c r="A1853" t="s">
        <v>5601</v>
      </c>
      <c r="B1853" s="1">
        <v>45608</v>
      </c>
      <c r="C1853" s="1" t="str">
        <f>TEXT(raw_data[[#This Row],[Order_Date]], "mmm")</f>
        <v>Nov</v>
      </c>
      <c r="D1853" s="1">
        <v>45615</v>
      </c>
      <c r="E1853" s="6">
        <f>raw_data[[#This Row],[Ship_Date]]-raw_data[[#This Row],[Order_Date]]</f>
        <v>7</v>
      </c>
      <c r="F1853" s="6" t="str">
        <f>IF(raw_data[[#This Row],[Delivery_Days]] &lt;= 5, "On Time", "Late")</f>
        <v>Late</v>
      </c>
      <c r="G1853" t="s">
        <v>5602</v>
      </c>
      <c r="H1853" t="s">
        <v>5603</v>
      </c>
      <c r="I1853" t="s">
        <v>62</v>
      </c>
      <c r="J1853" t="s">
        <v>39</v>
      </c>
      <c r="K1853" t="s">
        <v>40</v>
      </c>
      <c r="L1853" t="s">
        <v>29</v>
      </c>
      <c r="M1853" t="s">
        <v>150</v>
      </c>
      <c r="N1853" t="s">
        <v>49</v>
      </c>
      <c r="O1853" t="s">
        <v>50</v>
      </c>
      <c r="P1853">
        <v>4</v>
      </c>
      <c r="Q1853">
        <v>1363.41</v>
      </c>
      <c r="R1853">
        <v>10</v>
      </c>
      <c r="S1853">
        <v>4908.28</v>
      </c>
      <c r="T1853">
        <v>1134.7</v>
      </c>
      <c r="U1853">
        <v>823.36</v>
      </c>
      <c r="V1853" s="10">
        <f>(raw_data[[#This Row],[Profit]] / (raw_data[[#This Row],[Unit_Price]]* raw_data[[#This Row],[Quantity_Sold]]))</f>
        <v>0.1509743950829171</v>
      </c>
      <c r="W1853">
        <v>422</v>
      </c>
      <c r="X1853" t="s">
        <v>33</v>
      </c>
      <c r="Y1853" t="s">
        <v>52</v>
      </c>
      <c r="Z1853">
        <v>12.83</v>
      </c>
      <c r="AA1853">
        <v>3</v>
      </c>
    </row>
    <row r="1854" spans="1:27" x14ac:dyDescent="0.3">
      <c r="A1854" t="s">
        <v>5604</v>
      </c>
      <c r="B1854" s="1">
        <v>45783</v>
      </c>
      <c r="C1854" s="1" t="str">
        <f>TEXT(raw_data[[#This Row],[Order_Date]], "mmm")</f>
        <v>May</v>
      </c>
      <c r="D1854" s="1">
        <v>45785</v>
      </c>
      <c r="E1854" s="6">
        <f>raw_data[[#This Row],[Ship_Date]]-raw_data[[#This Row],[Order_Date]]</f>
        <v>2</v>
      </c>
      <c r="F1854" s="6" t="str">
        <f>IF(raw_data[[#This Row],[Delivery_Days]] &lt;= 5, "On Time", "Late")</f>
        <v>On Time</v>
      </c>
      <c r="G1854" t="s">
        <v>5605</v>
      </c>
      <c r="H1854" t="s">
        <v>5606</v>
      </c>
      <c r="I1854" t="s">
        <v>38</v>
      </c>
      <c r="J1854" t="s">
        <v>90</v>
      </c>
      <c r="K1854" t="s">
        <v>40</v>
      </c>
      <c r="L1854" t="s">
        <v>75</v>
      </c>
      <c r="M1854" t="s">
        <v>137</v>
      </c>
      <c r="N1854" t="s">
        <v>31</v>
      </c>
      <c r="O1854" t="s">
        <v>50</v>
      </c>
      <c r="P1854">
        <v>8</v>
      </c>
      <c r="Q1854">
        <v>1799.01</v>
      </c>
      <c r="R1854">
        <v>20</v>
      </c>
      <c r="S1854">
        <v>11513.66</v>
      </c>
      <c r="T1854">
        <v>1589.95</v>
      </c>
      <c r="U1854">
        <v>1337.98</v>
      </c>
      <c r="V1854" s="10">
        <f>(raw_data[[#This Row],[Profit]] / (raw_data[[#This Row],[Unit_Price]]* raw_data[[#This Row],[Quantity_Sold]]))</f>
        <v>9.2966409302894376E-2</v>
      </c>
      <c r="W1854">
        <v>480</v>
      </c>
      <c r="X1854" t="s">
        <v>33</v>
      </c>
      <c r="Y1854" t="s">
        <v>34</v>
      </c>
      <c r="Z1854">
        <v>41.46</v>
      </c>
      <c r="AA1854">
        <v>2</v>
      </c>
    </row>
    <row r="1855" spans="1:27" x14ac:dyDescent="0.3">
      <c r="A1855" t="s">
        <v>5607</v>
      </c>
      <c r="B1855" s="1">
        <v>45474</v>
      </c>
      <c r="C1855" s="1" t="str">
        <f>TEXT(raw_data[[#This Row],[Order_Date]], "mmm")</f>
        <v>Jul</v>
      </c>
      <c r="D1855" s="1">
        <v>45481</v>
      </c>
      <c r="E1855" s="6">
        <f>raw_data[[#This Row],[Ship_Date]]-raw_data[[#This Row],[Order_Date]]</f>
        <v>7</v>
      </c>
      <c r="F1855" s="6" t="str">
        <f>IF(raw_data[[#This Row],[Delivery_Days]] &lt;= 5, "On Time", "Late")</f>
        <v>Late</v>
      </c>
      <c r="G1855" t="s">
        <v>5608</v>
      </c>
      <c r="H1855" t="s">
        <v>5609</v>
      </c>
      <c r="I1855" t="s">
        <v>26</v>
      </c>
      <c r="J1855" t="s">
        <v>56</v>
      </c>
      <c r="K1855" t="s">
        <v>57</v>
      </c>
      <c r="L1855" t="s">
        <v>41</v>
      </c>
      <c r="M1855" t="s">
        <v>70</v>
      </c>
      <c r="N1855" t="s">
        <v>49</v>
      </c>
      <c r="O1855" t="s">
        <v>83</v>
      </c>
      <c r="P1855">
        <v>3</v>
      </c>
      <c r="Q1855">
        <v>564.52</v>
      </c>
      <c r="R1855">
        <v>10</v>
      </c>
      <c r="S1855">
        <v>1524.2</v>
      </c>
      <c r="T1855">
        <v>485.5</v>
      </c>
      <c r="U1855">
        <v>213.35</v>
      </c>
      <c r="V1855" s="10">
        <f>(raw_data[[#This Row],[Profit]] / (raw_data[[#This Row],[Unit_Price]]* raw_data[[#This Row],[Quantity_Sold]]))</f>
        <v>0.12597723139422282</v>
      </c>
      <c r="W1855">
        <v>250</v>
      </c>
      <c r="X1855" t="s">
        <v>33</v>
      </c>
      <c r="Y1855" t="s">
        <v>79</v>
      </c>
      <c r="Z1855">
        <v>41.45</v>
      </c>
      <c r="AA1855">
        <v>3</v>
      </c>
    </row>
    <row r="1856" spans="1:27" x14ac:dyDescent="0.3">
      <c r="A1856" t="s">
        <v>5610</v>
      </c>
      <c r="B1856" s="1">
        <v>45902</v>
      </c>
      <c r="C1856" s="1" t="str">
        <f>TEXT(raw_data[[#This Row],[Order_Date]], "mmm")</f>
        <v>Sep</v>
      </c>
      <c r="D1856" s="1">
        <v>45906</v>
      </c>
      <c r="E1856" s="6">
        <f>raw_data[[#This Row],[Ship_Date]]-raw_data[[#This Row],[Order_Date]]</f>
        <v>4</v>
      </c>
      <c r="F1856" s="6" t="str">
        <f>IF(raw_data[[#This Row],[Delivery_Days]] &lt;= 5, "On Time", "Late")</f>
        <v>On Time</v>
      </c>
      <c r="G1856" t="s">
        <v>5611</v>
      </c>
      <c r="H1856" t="s">
        <v>5612</v>
      </c>
      <c r="I1856" t="s">
        <v>38</v>
      </c>
      <c r="J1856" t="s">
        <v>68</v>
      </c>
      <c r="K1856" t="s">
        <v>57</v>
      </c>
      <c r="L1856" t="s">
        <v>69</v>
      </c>
      <c r="M1856" t="s">
        <v>150</v>
      </c>
      <c r="N1856" t="s">
        <v>31</v>
      </c>
      <c r="O1856" t="s">
        <v>43</v>
      </c>
      <c r="P1856">
        <v>5</v>
      </c>
      <c r="Q1856">
        <v>1929.33</v>
      </c>
      <c r="R1856">
        <v>15</v>
      </c>
      <c r="S1856">
        <v>8199.65</v>
      </c>
      <c r="T1856">
        <v>1687.03</v>
      </c>
      <c r="U1856">
        <v>1029.77</v>
      </c>
      <c r="V1856" s="10">
        <f>(raw_data[[#This Row],[Profit]] / (raw_data[[#This Row],[Unit_Price]]* raw_data[[#This Row],[Quantity_Sold]]))</f>
        <v>0.1067489750327834</v>
      </c>
      <c r="W1856">
        <v>143</v>
      </c>
      <c r="X1856" t="s">
        <v>51</v>
      </c>
      <c r="Y1856" t="s">
        <v>34</v>
      </c>
      <c r="Z1856">
        <v>9.92</v>
      </c>
      <c r="AA1856">
        <v>1</v>
      </c>
    </row>
    <row r="1857" spans="1:27" x14ac:dyDescent="0.3">
      <c r="A1857" t="s">
        <v>5613</v>
      </c>
      <c r="B1857" s="1">
        <v>45246</v>
      </c>
      <c r="C1857" s="1" t="str">
        <f>TEXT(raw_data[[#This Row],[Order_Date]], "mmm")</f>
        <v>Nov</v>
      </c>
      <c r="D1857" s="1">
        <v>45247</v>
      </c>
      <c r="E1857" s="6">
        <f>raw_data[[#This Row],[Ship_Date]]-raw_data[[#This Row],[Order_Date]]</f>
        <v>1</v>
      </c>
      <c r="F1857" s="6" t="str">
        <f>IF(raw_data[[#This Row],[Delivery_Days]] &lt;= 5, "On Time", "Late")</f>
        <v>On Time</v>
      </c>
      <c r="G1857" t="s">
        <v>5614</v>
      </c>
      <c r="H1857" t="s">
        <v>5615</v>
      </c>
      <c r="I1857" t="s">
        <v>62</v>
      </c>
      <c r="J1857" t="s">
        <v>94</v>
      </c>
      <c r="K1857" t="s">
        <v>28</v>
      </c>
      <c r="L1857" t="s">
        <v>29</v>
      </c>
      <c r="M1857" t="s">
        <v>137</v>
      </c>
      <c r="N1857" t="s">
        <v>49</v>
      </c>
      <c r="O1857" t="s">
        <v>32</v>
      </c>
      <c r="P1857">
        <v>8</v>
      </c>
      <c r="Q1857">
        <v>794.99</v>
      </c>
      <c r="R1857">
        <v>5</v>
      </c>
      <c r="S1857">
        <v>6041.92</v>
      </c>
      <c r="T1857">
        <v>598.91999999999996</v>
      </c>
      <c r="U1857">
        <v>1490.13</v>
      </c>
      <c r="V1857" s="10">
        <f>(raw_data[[#This Row],[Profit]] / (raw_data[[#This Row],[Unit_Price]]* raw_data[[#This Row],[Quantity_Sold]]))</f>
        <v>0.23430011698260356</v>
      </c>
      <c r="W1857">
        <v>105</v>
      </c>
      <c r="X1857" t="s">
        <v>33</v>
      </c>
      <c r="Y1857" t="s">
        <v>52</v>
      </c>
      <c r="Z1857">
        <v>31.69</v>
      </c>
      <c r="AA1857">
        <v>4</v>
      </c>
    </row>
    <row r="1858" spans="1:27" x14ac:dyDescent="0.3">
      <c r="A1858" t="s">
        <v>5616</v>
      </c>
      <c r="B1858" s="1">
        <v>45854</v>
      </c>
      <c r="C1858" s="1" t="str">
        <f>TEXT(raw_data[[#This Row],[Order_Date]], "mmm")</f>
        <v>Jul</v>
      </c>
      <c r="D1858" s="1">
        <v>45859</v>
      </c>
      <c r="E1858" s="6">
        <f>raw_data[[#This Row],[Ship_Date]]-raw_data[[#This Row],[Order_Date]]</f>
        <v>5</v>
      </c>
      <c r="F1858" s="6" t="str">
        <f>IF(raw_data[[#This Row],[Delivery_Days]] &lt;= 5, "On Time", "Late")</f>
        <v>On Time</v>
      </c>
      <c r="G1858" t="s">
        <v>5617</v>
      </c>
      <c r="H1858" t="s">
        <v>5618</v>
      </c>
      <c r="I1858" t="s">
        <v>47</v>
      </c>
      <c r="J1858" t="s">
        <v>68</v>
      </c>
      <c r="K1858" t="s">
        <v>57</v>
      </c>
      <c r="L1858" t="s">
        <v>69</v>
      </c>
      <c r="M1858" t="s">
        <v>70</v>
      </c>
      <c r="N1858" t="s">
        <v>49</v>
      </c>
      <c r="O1858" t="s">
        <v>71</v>
      </c>
      <c r="P1858">
        <v>5</v>
      </c>
      <c r="Q1858">
        <v>1097.26</v>
      </c>
      <c r="R1858">
        <v>15</v>
      </c>
      <c r="S1858">
        <v>4663.3599999999997</v>
      </c>
      <c r="T1858">
        <v>967.49</v>
      </c>
      <c r="U1858">
        <v>551.52</v>
      </c>
      <c r="V1858" s="10">
        <f>(raw_data[[#This Row],[Profit]] / (raw_data[[#This Row],[Unit_Price]]* raw_data[[#This Row],[Quantity_Sold]]))</f>
        <v>0.10052676667334998</v>
      </c>
      <c r="W1858">
        <v>14</v>
      </c>
      <c r="X1858" t="s">
        <v>33</v>
      </c>
      <c r="Y1858" t="s">
        <v>79</v>
      </c>
      <c r="Z1858">
        <v>34.78</v>
      </c>
      <c r="AA1858">
        <v>2</v>
      </c>
    </row>
    <row r="1859" spans="1:27" x14ac:dyDescent="0.3">
      <c r="A1859" t="s">
        <v>5619</v>
      </c>
      <c r="B1859" s="1">
        <v>45640</v>
      </c>
      <c r="C1859" s="1" t="str">
        <f>TEXT(raw_data[[#This Row],[Order_Date]], "mmm")</f>
        <v>Dec</v>
      </c>
      <c r="D1859" s="1">
        <v>45648</v>
      </c>
      <c r="E1859" s="6">
        <f>raw_data[[#This Row],[Ship_Date]]-raw_data[[#This Row],[Order_Date]]</f>
        <v>8</v>
      </c>
      <c r="F1859" s="6" t="str">
        <f>IF(raw_data[[#This Row],[Delivery_Days]] &lt;= 5, "On Time", "Late")</f>
        <v>Late</v>
      </c>
      <c r="G1859" t="s">
        <v>5620</v>
      </c>
      <c r="H1859" t="s">
        <v>5621</v>
      </c>
      <c r="I1859" t="s">
        <v>38</v>
      </c>
      <c r="J1859" t="s">
        <v>56</v>
      </c>
      <c r="K1859" t="s">
        <v>57</v>
      </c>
      <c r="L1859" t="s">
        <v>41</v>
      </c>
      <c r="M1859" t="s">
        <v>117</v>
      </c>
      <c r="N1859" t="s">
        <v>49</v>
      </c>
      <c r="O1859" t="s">
        <v>50</v>
      </c>
      <c r="P1859">
        <v>1</v>
      </c>
      <c r="Q1859">
        <v>570.58000000000004</v>
      </c>
      <c r="R1859">
        <v>0</v>
      </c>
      <c r="S1859">
        <v>570.58000000000004</v>
      </c>
      <c r="T1859">
        <v>361.4</v>
      </c>
      <c r="U1859">
        <v>209.18</v>
      </c>
      <c r="V1859" s="10">
        <f>(raw_data[[#This Row],[Profit]] / (raw_data[[#This Row],[Unit_Price]]* raw_data[[#This Row],[Quantity_Sold]]))</f>
        <v>0.36660941498124716</v>
      </c>
      <c r="W1859">
        <v>5</v>
      </c>
      <c r="X1859" t="s">
        <v>33</v>
      </c>
      <c r="Y1859" t="s">
        <v>34</v>
      </c>
      <c r="Z1859">
        <v>27.87</v>
      </c>
      <c r="AA1859">
        <v>4</v>
      </c>
    </row>
    <row r="1860" spans="1:27" x14ac:dyDescent="0.3">
      <c r="A1860" t="s">
        <v>5622</v>
      </c>
      <c r="B1860" s="1">
        <v>45731</v>
      </c>
      <c r="C1860" s="1" t="str">
        <f>TEXT(raw_data[[#This Row],[Order_Date]], "mmm")</f>
        <v>Mar</v>
      </c>
      <c r="D1860" s="1">
        <v>45739</v>
      </c>
      <c r="E1860" s="6">
        <f>raw_data[[#This Row],[Ship_Date]]-raw_data[[#This Row],[Order_Date]]</f>
        <v>8</v>
      </c>
      <c r="F1860" s="6" t="str">
        <f>IF(raw_data[[#This Row],[Delivery_Days]] &lt;= 5, "On Time", "Late")</f>
        <v>Late</v>
      </c>
      <c r="G1860" t="s">
        <v>5623</v>
      </c>
      <c r="H1860" t="s">
        <v>5624</v>
      </c>
      <c r="I1860" t="s">
        <v>47</v>
      </c>
      <c r="J1860" t="s">
        <v>63</v>
      </c>
      <c r="K1860" t="s">
        <v>28</v>
      </c>
      <c r="L1860" t="s">
        <v>75</v>
      </c>
      <c r="M1860" t="s">
        <v>150</v>
      </c>
      <c r="N1860" t="s">
        <v>49</v>
      </c>
      <c r="O1860" t="s">
        <v>83</v>
      </c>
      <c r="P1860">
        <v>10</v>
      </c>
      <c r="Q1860">
        <v>140.11000000000001</v>
      </c>
      <c r="R1860">
        <v>0</v>
      </c>
      <c r="S1860">
        <v>1401.1</v>
      </c>
      <c r="T1860">
        <v>125.74</v>
      </c>
      <c r="U1860">
        <v>143.69999999999999</v>
      </c>
      <c r="V1860" s="10">
        <f>(raw_data[[#This Row],[Profit]] / (raw_data[[#This Row],[Unit_Price]]* raw_data[[#This Row],[Quantity_Sold]]))</f>
        <v>0.10256227250017841</v>
      </c>
      <c r="W1860">
        <v>121</v>
      </c>
      <c r="X1860" t="s">
        <v>51</v>
      </c>
      <c r="Y1860" t="s">
        <v>79</v>
      </c>
      <c r="Z1860">
        <v>11.5</v>
      </c>
      <c r="AA1860">
        <v>5</v>
      </c>
    </row>
    <row r="1861" spans="1:27" x14ac:dyDescent="0.3">
      <c r="A1861" t="s">
        <v>5625</v>
      </c>
      <c r="B1861" s="1">
        <v>45518</v>
      </c>
      <c r="C1861" s="1" t="str">
        <f>TEXT(raw_data[[#This Row],[Order_Date]], "mmm")</f>
        <v>Aug</v>
      </c>
      <c r="D1861" s="1">
        <v>45521</v>
      </c>
      <c r="E1861" s="6">
        <f>raw_data[[#This Row],[Ship_Date]]-raw_data[[#This Row],[Order_Date]]</f>
        <v>3</v>
      </c>
      <c r="F1861" s="6" t="str">
        <f>IF(raw_data[[#This Row],[Delivery_Days]] &lt;= 5, "On Time", "Late")</f>
        <v>On Time</v>
      </c>
      <c r="G1861" t="s">
        <v>5626</v>
      </c>
      <c r="H1861" t="s">
        <v>5627</v>
      </c>
      <c r="I1861" t="s">
        <v>26</v>
      </c>
      <c r="J1861" t="s">
        <v>94</v>
      </c>
      <c r="K1861" t="s">
        <v>28</v>
      </c>
      <c r="L1861" t="s">
        <v>29</v>
      </c>
      <c r="M1861" t="s">
        <v>150</v>
      </c>
      <c r="N1861" t="s">
        <v>31</v>
      </c>
      <c r="O1861" t="s">
        <v>71</v>
      </c>
      <c r="P1861">
        <v>8</v>
      </c>
      <c r="Q1861">
        <v>871.08</v>
      </c>
      <c r="R1861">
        <v>0</v>
      </c>
      <c r="S1861">
        <v>6968.64</v>
      </c>
      <c r="T1861">
        <v>688.98</v>
      </c>
      <c r="U1861">
        <v>1456.8</v>
      </c>
      <c r="V1861" s="10">
        <f>(raw_data[[#This Row],[Profit]] / (raw_data[[#This Row],[Unit_Price]]* raw_data[[#This Row],[Quantity_Sold]]))</f>
        <v>0.20905083344813333</v>
      </c>
      <c r="W1861">
        <v>21</v>
      </c>
      <c r="X1861" t="s">
        <v>51</v>
      </c>
      <c r="Y1861" t="s">
        <v>52</v>
      </c>
      <c r="Z1861">
        <v>28.56</v>
      </c>
      <c r="AA1861">
        <v>5</v>
      </c>
    </row>
    <row r="1862" spans="1:27" x14ac:dyDescent="0.3">
      <c r="A1862" t="s">
        <v>5628</v>
      </c>
      <c r="B1862" s="1">
        <v>45588</v>
      </c>
      <c r="C1862" s="1" t="str">
        <f>TEXT(raw_data[[#This Row],[Order_Date]], "mmm")</f>
        <v>Oct</v>
      </c>
      <c r="D1862" s="1">
        <v>45592</v>
      </c>
      <c r="E1862" s="6">
        <f>raw_data[[#This Row],[Ship_Date]]-raw_data[[#This Row],[Order_Date]]</f>
        <v>4</v>
      </c>
      <c r="F1862" s="6" t="str">
        <f>IF(raw_data[[#This Row],[Delivery_Days]] &lt;= 5, "On Time", "Late")</f>
        <v>On Time</v>
      </c>
      <c r="G1862" t="s">
        <v>5629</v>
      </c>
      <c r="H1862" t="s">
        <v>5630</v>
      </c>
      <c r="I1862" t="s">
        <v>38</v>
      </c>
      <c r="J1862" t="s">
        <v>68</v>
      </c>
      <c r="K1862" t="s">
        <v>57</v>
      </c>
      <c r="L1862" t="s">
        <v>29</v>
      </c>
      <c r="M1862" t="s">
        <v>30</v>
      </c>
      <c r="N1862" t="s">
        <v>31</v>
      </c>
      <c r="O1862" t="s">
        <v>43</v>
      </c>
      <c r="P1862">
        <v>7</v>
      </c>
      <c r="Q1862">
        <v>250.81</v>
      </c>
      <c r="R1862">
        <v>20</v>
      </c>
      <c r="S1862">
        <v>1404.54</v>
      </c>
      <c r="T1862">
        <v>167.22</v>
      </c>
      <c r="U1862">
        <v>468.1</v>
      </c>
      <c r="V1862" s="10">
        <f>(raw_data[[#This Row],[Profit]] / (raw_data[[#This Row],[Unit_Price]]* raw_data[[#This Row],[Quantity_Sold]]))</f>
        <v>0.26662185946106043</v>
      </c>
      <c r="W1862">
        <v>335</v>
      </c>
      <c r="X1862" t="s">
        <v>51</v>
      </c>
      <c r="Y1862" t="s">
        <v>79</v>
      </c>
      <c r="Z1862">
        <v>16.55</v>
      </c>
      <c r="AA1862">
        <v>4</v>
      </c>
    </row>
    <row r="1863" spans="1:27" x14ac:dyDescent="0.3">
      <c r="A1863" t="s">
        <v>5631</v>
      </c>
      <c r="B1863" s="1">
        <v>45919</v>
      </c>
      <c r="C1863" s="1" t="str">
        <f>TEXT(raw_data[[#This Row],[Order_Date]], "mmm")</f>
        <v>Sep</v>
      </c>
      <c r="D1863" s="1">
        <v>45923</v>
      </c>
      <c r="E1863" s="6">
        <f>raw_data[[#This Row],[Ship_Date]]-raw_data[[#This Row],[Order_Date]]</f>
        <v>4</v>
      </c>
      <c r="F1863" s="6" t="str">
        <f>IF(raw_data[[#This Row],[Delivery_Days]] &lt;= 5, "On Time", "Late")</f>
        <v>On Time</v>
      </c>
      <c r="G1863" t="s">
        <v>5632</v>
      </c>
      <c r="H1863" t="s">
        <v>5633</v>
      </c>
      <c r="I1863" t="s">
        <v>26</v>
      </c>
      <c r="J1863" t="s">
        <v>98</v>
      </c>
      <c r="K1863" t="s">
        <v>40</v>
      </c>
      <c r="L1863" t="s">
        <v>69</v>
      </c>
      <c r="M1863" t="s">
        <v>70</v>
      </c>
      <c r="N1863" t="s">
        <v>31</v>
      </c>
      <c r="O1863" t="s">
        <v>43</v>
      </c>
      <c r="P1863">
        <v>2</v>
      </c>
      <c r="Q1863">
        <v>1198.2</v>
      </c>
      <c r="R1863">
        <v>15</v>
      </c>
      <c r="S1863">
        <v>2036.94</v>
      </c>
      <c r="T1863">
        <v>732.22</v>
      </c>
      <c r="U1863">
        <v>792.17</v>
      </c>
      <c r="V1863" s="10">
        <f>(raw_data[[#This Row],[Profit]] / (raw_data[[#This Row],[Unit_Price]]* raw_data[[#This Row],[Quantity_Sold]]))</f>
        <v>0.33056668335837086</v>
      </c>
      <c r="W1863">
        <v>407</v>
      </c>
      <c r="X1863" t="s">
        <v>33</v>
      </c>
      <c r="Y1863" t="s">
        <v>52</v>
      </c>
      <c r="Z1863">
        <v>37.369999999999997</v>
      </c>
      <c r="AA1863">
        <v>4</v>
      </c>
    </row>
    <row r="1864" spans="1:27" x14ac:dyDescent="0.3">
      <c r="A1864" t="s">
        <v>5634</v>
      </c>
      <c r="B1864" s="1">
        <v>45712</v>
      </c>
      <c r="C1864" s="1" t="str">
        <f>TEXT(raw_data[[#This Row],[Order_Date]], "mmm")</f>
        <v>Feb</v>
      </c>
      <c r="D1864" s="1">
        <v>45713</v>
      </c>
      <c r="E1864" s="6">
        <f>raw_data[[#This Row],[Ship_Date]]-raw_data[[#This Row],[Order_Date]]</f>
        <v>1</v>
      </c>
      <c r="F1864" s="6" t="str">
        <f>IF(raw_data[[#This Row],[Delivery_Days]] &lt;= 5, "On Time", "Late")</f>
        <v>On Time</v>
      </c>
      <c r="G1864" t="s">
        <v>5635</v>
      </c>
      <c r="H1864" t="s">
        <v>5636</v>
      </c>
      <c r="I1864" t="s">
        <v>26</v>
      </c>
      <c r="J1864" t="s">
        <v>39</v>
      </c>
      <c r="K1864" t="s">
        <v>40</v>
      </c>
      <c r="L1864" t="s">
        <v>41</v>
      </c>
      <c r="M1864" t="s">
        <v>30</v>
      </c>
      <c r="N1864" t="s">
        <v>49</v>
      </c>
      <c r="O1864" t="s">
        <v>43</v>
      </c>
      <c r="P1864">
        <v>2</v>
      </c>
      <c r="Q1864">
        <v>304.83999999999997</v>
      </c>
      <c r="R1864">
        <v>20</v>
      </c>
      <c r="S1864">
        <v>487.74</v>
      </c>
      <c r="T1864">
        <v>224.11</v>
      </c>
      <c r="U1864">
        <v>129.16999999999999</v>
      </c>
      <c r="V1864" s="10">
        <f>(raw_data[[#This Row],[Profit]] / (raw_data[[#This Row],[Unit_Price]]* raw_data[[#This Row],[Quantity_Sold]]))</f>
        <v>0.2118652407820496</v>
      </c>
      <c r="W1864">
        <v>286</v>
      </c>
      <c r="X1864" t="s">
        <v>33</v>
      </c>
      <c r="Y1864" t="s">
        <v>34</v>
      </c>
      <c r="Z1864">
        <v>22.87</v>
      </c>
      <c r="AA1864">
        <v>5</v>
      </c>
    </row>
    <row r="1865" spans="1:27" x14ac:dyDescent="0.3">
      <c r="A1865" t="s">
        <v>5637</v>
      </c>
      <c r="B1865" s="1">
        <v>45833</v>
      </c>
      <c r="C1865" s="1" t="str">
        <f>TEXT(raw_data[[#This Row],[Order_Date]], "mmm")</f>
        <v>Jun</v>
      </c>
      <c r="D1865" s="1">
        <v>45839</v>
      </c>
      <c r="E1865" s="6">
        <f>raw_data[[#This Row],[Ship_Date]]-raw_data[[#This Row],[Order_Date]]</f>
        <v>6</v>
      </c>
      <c r="F1865" s="6" t="str">
        <f>IF(raw_data[[#This Row],[Delivery_Days]] &lt;= 5, "On Time", "Late")</f>
        <v>Late</v>
      </c>
      <c r="G1865" t="s">
        <v>5638</v>
      </c>
      <c r="H1865" t="s">
        <v>5639</v>
      </c>
      <c r="I1865" t="s">
        <v>38</v>
      </c>
      <c r="J1865" t="s">
        <v>90</v>
      </c>
      <c r="K1865" t="s">
        <v>40</v>
      </c>
      <c r="L1865" t="s">
        <v>75</v>
      </c>
      <c r="M1865" t="s">
        <v>150</v>
      </c>
      <c r="N1865" t="s">
        <v>49</v>
      </c>
      <c r="O1865" t="s">
        <v>83</v>
      </c>
      <c r="P1865">
        <v>8</v>
      </c>
      <c r="Q1865">
        <v>1911.25</v>
      </c>
      <c r="R1865">
        <v>10</v>
      </c>
      <c r="S1865">
        <v>13761</v>
      </c>
      <c r="T1865">
        <v>1247.18</v>
      </c>
      <c r="U1865">
        <v>4781.3</v>
      </c>
      <c r="V1865" s="10">
        <f>(raw_data[[#This Row],[Profit]] / (raw_data[[#This Row],[Unit_Price]]* raw_data[[#This Row],[Quantity_Sold]]))</f>
        <v>0.31270765206017004</v>
      </c>
      <c r="W1865">
        <v>127</v>
      </c>
      <c r="X1865" t="s">
        <v>51</v>
      </c>
      <c r="Y1865" t="s">
        <v>52</v>
      </c>
      <c r="Z1865">
        <v>11.23</v>
      </c>
      <c r="AA1865">
        <v>3</v>
      </c>
    </row>
    <row r="1866" spans="1:27" x14ac:dyDescent="0.3">
      <c r="A1866" t="s">
        <v>5640</v>
      </c>
      <c r="B1866" s="1">
        <v>45631</v>
      </c>
      <c r="C1866" s="1" t="str">
        <f>TEXT(raw_data[[#This Row],[Order_Date]], "mmm")</f>
        <v>Dec</v>
      </c>
      <c r="D1866" s="1">
        <v>45632</v>
      </c>
      <c r="E1866" s="6">
        <f>raw_data[[#This Row],[Ship_Date]]-raw_data[[#This Row],[Order_Date]]</f>
        <v>1</v>
      </c>
      <c r="F1866" s="6" t="str">
        <f>IF(raw_data[[#This Row],[Delivery_Days]] &lt;= 5, "On Time", "Late")</f>
        <v>On Time</v>
      </c>
      <c r="G1866" t="s">
        <v>5641</v>
      </c>
      <c r="H1866" t="s">
        <v>5642</v>
      </c>
      <c r="I1866" t="s">
        <v>47</v>
      </c>
      <c r="J1866" t="s">
        <v>90</v>
      </c>
      <c r="K1866" t="s">
        <v>40</v>
      </c>
      <c r="L1866" t="s">
        <v>75</v>
      </c>
      <c r="M1866" t="s">
        <v>58</v>
      </c>
      <c r="N1866" t="s">
        <v>31</v>
      </c>
      <c r="O1866" t="s">
        <v>43</v>
      </c>
      <c r="P1866">
        <v>2</v>
      </c>
      <c r="Q1866">
        <v>324.16000000000003</v>
      </c>
      <c r="R1866">
        <v>15</v>
      </c>
      <c r="S1866">
        <v>551.07000000000005</v>
      </c>
      <c r="T1866">
        <v>250.06</v>
      </c>
      <c r="U1866">
        <v>125.97</v>
      </c>
      <c r="V1866" s="10">
        <f>(raw_data[[#This Row],[Profit]] / (raw_data[[#This Row],[Unit_Price]]* raw_data[[#This Row],[Quantity_Sold]]))</f>
        <v>0.19430219644619939</v>
      </c>
      <c r="W1866">
        <v>263</v>
      </c>
      <c r="X1866" t="s">
        <v>33</v>
      </c>
      <c r="Y1866" t="s">
        <v>34</v>
      </c>
      <c r="Z1866">
        <v>43.92</v>
      </c>
      <c r="AA1866">
        <v>5</v>
      </c>
    </row>
    <row r="1867" spans="1:27" x14ac:dyDescent="0.3">
      <c r="A1867" t="s">
        <v>5643</v>
      </c>
      <c r="B1867" s="1">
        <v>45517</v>
      </c>
      <c r="C1867" s="1" t="str">
        <f>TEXT(raw_data[[#This Row],[Order_Date]], "mmm")</f>
        <v>Aug</v>
      </c>
      <c r="D1867" s="1">
        <v>45527</v>
      </c>
      <c r="E1867" s="6">
        <f>raw_data[[#This Row],[Ship_Date]]-raw_data[[#This Row],[Order_Date]]</f>
        <v>10</v>
      </c>
      <c r="F1867" s="6" t="str">
        <f>IF(raw_data[[#This Row],[Delivery_Days]] &lt;= 5, "On Time", "Late")</f>
        <v>Late</v>
      </c>
      <c r="G1867" t="s">
        <v>5644</v>
      </c>
      <c r="H1867" t="s">
        <v>5645</v>
      </c>
      <c r="I1867" t="s">
        <v>26</v>
      </c>
      <c r="J1867" t="s">
        <v>56</v>
      </c>
      <c r="K1867" t="s">
        <v>57</v>
      </c>
      <c r="L1867" t="s">
        <v>41</v>
      </c>
      <c r="M1867" t="s">
        <v>117</v>
      </c>
      <c r="N1867" t="s">
        <v>49</v>
      </c>
      <c r="O1867" t="s">
        <v>50</v>
      </c>
      <c r="P1867">
        <v>9</v>
      </c>
      <c r="Q1867">
        <v>1113.21</v>
      </c>
      <c r="R1867">
        <v>10</v>
      </c>
      <c r="S1867">
        <v>9017</v>
      </c>
      <c r="T1867">
        <v>732.09</v>
      </c>
      <c r="U1867">
        <v>3087.07</v>
      </c>
      <c r="V1867" s="10">
        <f>(raw_data[[#This Row],[Profit]] / (raw_data[[#This Row],[Unit_Price]]* raw_data[[#This Row],[Quantity_Sold]]))</f>
        <v>0.30812495196573675</v>
      </c>
      <c r="W1867">
        <v>185</v>
      </c>
      <c r="X1867" t="s">
        <v>51</v>
      </c>
      <c r="Y1867" t="s">
        <v>34</v>
      </c>
      <c r="Z1867">
        <v>44.84</v>
      </c>
      <c r="AA1867">
        <v>3</v>
      </c>
    </row>
    <row r="1868" spans="1:27" x14ac:dyDescent="0.3">
      <c r="A1868" t="s">
        <v>5646</v>
      </c>
      <c r="B1868" s="1">
        <v>45283</v>
      </c>
      <c r="C1868" s="1" t="str">
        <f>TEXT(raw_data[[#This Row],[Order_Date]], "mmm")</f>
        <v>Dec</v>
      </c>
      <c r="D1868" s="1">
        <v>45289</v>
      </c>
      <c r="E1868" s="6">
        <f>raw_data[[#This Row],[Ship_Date]]-raw_data[[#This Row],[Order_Date]]</f>
        <v>6</v>
      </c>
      <c r="F1868" s="6" t="str">
        <f>IF(raw_data[[#This Row],[Delivery_Days]] &lt;= 5, "On Time", "Late")</f>
        <v>Late</v>
      </c>
      <c r="G1868" t="s">
        <v>5647</v>
      </c>
      <c r="H1868" t="s">
        <v>5648</v>
      </c>
      <c r="I1868" t="s">
        <v>26</v>
      </c>
      <c r="J1868" t="s">
        <v>27</v>
      </c>
      <c r="K1868" t="s">
        <v>28</v>
      </c>
      <c r="L1868" t="s">
        <v>75</v>
      </c>
      <c r="M1868" t="s">
        <v>30</v>
      </c>
      <c r="N1868" t="s">
        <v>49</v>
      </c>
      <c r="O1868" t="s">
        <v>71</v>
      </c>
      <c r="P1868">
        <v>5</v>
      </c>
      <c r="Q1868">
        <v>709.24</v>
      </c>
      <c r="R1868">
        <v>15</v>
      </c>
      <c r="S1868">
        <v>3014.27</v>
      </c>
      <c r="T1868">
        <v>547.66</v>
      </c>
      <c r="U1868">
        <v>686.72</v>
      </c>
      <c r="V1868" s="10">
        <f>(raw_data[[#This Row],[Profit]] / (raw_data[[#This Row],[Unit_Price]]* raw_data[[#This Row],[Quantity_Sold]]))</f>
        <v>0.19364954035305398</v>
      </c>
      <c r="W1868">
        <v>376</v>
      </c>
      <c r="X1868" t="s">
        <v>33</v>
      </c>
      <c r="Y1868" t="s">
        <v>79</v>
      </c>
      <c r="Z1868">
        <v>7.12</v>
      </c>
      <c r="AA1868">
        <v>1</v>
      </c>
    </row>
    <row r="1869" spans="1:27" x14ac:dyDescent="0.3">
      <c r="A1869" t="s">
        <v>5649</v>
      </c>
      <c r="B1869" s="1">
        <v>45804</v>
      </c>
      <c r="C1869" s="1" t="str">
        <f>TEXT(raw_data[[#This Row],[Order_Date]], "mmm")</f>
        <v>May</v>
      </c>
      <c r="D1869" s="1">
        <v>45814</v>
      </c>
      <c r="E1869" s="6">
        <f>raw_data[[#This Row],[Ship_Date]]-raw_data[[#This Row],[Order_Date]]</f>
        <v>10</v>
      </c>
      <c r="F1869" s="6" t="str">
        <f>IF(raw_data[[#This Row],[Delivery_Days]] &lt;= 5, "On Time", "Late")</f>
        <v>Late</v>
      </c>
      <c r="G1869" t="s">
        <v>5650</v>
      </c>
      <c r="H1869" t="s">
        <v>5651</v>
      </c>
      <c r="I1869" t="s">
        <v>47</v>
      </c>
      <c r="J1869" t="s">
        <v>90</v>
      </c>
      <c r="K1869" t="s">
        <v>40</v>
      </c>
      <c r="L1869" t="s">
        <v>41</v>
      </c>
      <c r="M1869" t="s">
        <v>137</v>
      </c>
      <c r="N1869" t="s">
        <v>49</v>
      </c>
      <c r="O1869" t="s">
        <v>71</v>
      </c>
      <c r="P1869">
        <v>6</v>
      </c>
      <c r="Q1869">
        <v>219.22</v>
      </c>
      <c r="R1869">
        <v>10</v>
      </c>
      <c r="S1869">
        <v>1183.79</v>
      </c>
      <c r="T1869">
        <v>165.28</v>
      </c>
      <c r="U1869">
        <v>291.27999999999997</v>
      </c>
      <c r="V1869" s="10">
        <f>(raw_data[[#This Row],[Profit]] / (raw_data[[#This Row],[Unit_Price]]* raw_data[[#This Row],[Quantity_Sold]]))</f>
        <v>0.22145181400723776</v>
      </c>
      <c r="W1869">
        <v>173</v>
      </c>
      <c r="X1869" t="s">
        <v>51</v>
      </c>
      <c r="Y1869" t="s">
        <v>34</v>
      </c>
      <c r="Z1869">
        <v>27.18</v>
      </c>
      <c r="AA1869">
        <v>4</v>
      </c>
    </row>
    <row r="1870" spans="1:27" x14ac:dyDescent="0.3">
      <c r="A1870" t="s">
        <v>5652</v>
      </c>
      <c r="B1870" s="1">
        <v>45528</v>
      </c>
      <c r="C1870" s="1" t="str">
        <f>TEXT(raw_data[[#This Row],[Order_Date]], "mmm")</f>
        <v>Aug</v>
      </c>
      <c r="D1870" s="1">
        <v>45529</v>
      </c>
      <c r="E1870" s="6">
        <f>raw_data[[#This Row],[Ship_Date]]-raw_data[[#This Row],[Order_Date]]</f>
        <v>1</v>
      </c>
      <c r="F1870" s="6" t="str">
        <f>IF(raw_data[[#This Row],[Delivery_Days]] &lt;= 5, "On Time", "Late")</f>
        <v>On Time</v>
      </c>
      <c r="G1870" t="s">
        <v>5653</v>
      </c>
      <c r="H1870" t="s">
        <v>5654</v>
      </c>
      <c r="I1870" t="s">
        <v>62</v>
      </c>
      <c r="J1870" t="s">
        <v>27</v>
      </c>
      <c r="K1870" t="s">
        <v>28</v>
      </c>
      <c r="L1870" t="s">
        <v>75</v>
      </c>
      <c r="M1870" t="s">
        <v>58</v>
      </c>
      <c r="N1870" t="s">
        <v>49</v>
      </c>
      <c r="O1870" t="s">
        <v>71</v>
      </c>
      <c r="P1870">
        <v>6</v>
      </c>
      <c r="Q1870">
        <v>424.88</v>
      </c>
      <c r="R1870">
        <v>15</v>
      </c>
      <c r="S1870">
        <v>2166.89</v>
      </c>
      <c r="T1870">
        <v>318.7</v>
      </c>
      <c r="U1870">
        <v>541.52</v>
      </c>
      <c r="V1870" s="10">
        <f>(raw_data[[#This Row],[Profit]] / (raw_data[[#This Row],[Unit_Price]]* raw_data[[#This Row],[Quantity_Sold]]))</f>
        <v>0.2124207619406264</v>
      </c>
      <c r="W1870">
        <v>129</v>
      </c>
      <c r="X1870" t="s">
        <v>51</v>
      </c>
      <c r="Y1870" t="s">
        <v>34</v>
      </c>
      <c r="Z1870">
        <v>19.850000000000001</v>
      </c>
      <c r="AA1870">
        <v>4</v>
      </c>
    </row>
    <row r="1871" spans="1:27" x14ac:dyDescent="0.3">
      <c r="A1871" t="s">
        <v>5655</v>
      </c>
      <c r="B1871" s="1">
        <v>45392</v>
      </c>
      <c r="C1871" s="1" t="str">
        <f>TEXT(raw_data[[#This Row],[Order_Date]], "mmm")</f>
        <v>Apr</v>
      </c>
      <c r="D1871" s="1">
        <v>45401</v>
      </c>
      <c r="E1871" s="6">
        <f>raw_data[[#This Row],[Ship_Date]]-raw_data[[#This Row],[Order_Date]]</f>
        <v>9</v>
      </c>
      <c r="F1871" s="6" t="str">
        <f>IF(raw_data[[#This Row],[Delivery_Days]] &lt;= 5, "On Time", "Late")</f>
        <v>Late</v>
      </c>
      <c r="G1871" t="s">
        <v>5656</v>
      </c>
      <c r="H1871" t="s">
        <v>5657</v>
      </c>
      <c r="I1871" t="s">
        <v>62</v>
      </c>
      <c r="J1871" t="s">
        <v>63</v>
      </c>
      <c r="K1871" t="s">
        <v>28</v>
      </c>
      <c r="L1871" t="s">
        <v>41</v>
      </c>
      <c r="M1871" t="s">
        <v>42</v>
      </c>
      <c r="N1871" t="s">
        <v>49</v>
      </c>
      <c r="O1871" t="s">
        <v>83</v>
      </c>
      <c r="P1871">
        <v>4</v>
      </c>
      <c r="Q1871">
        <v>1201.6600000000001</v>
      </c>
      <c r="R1871">
        <v>5</v>
      </c>
      <c r="S1871">
        <v>4566.3100000000004</v>
      </c>
      <c r="T1871">
        <v>882.58</v>
      </c>
      <c r="U1871">
        <v>1212.5</v>
      </c>
      <c r="V1871" s="10">
        <f>(raw_data[[#This Row],[Profit]] / (raw_data[[#This Row],[Unit_Price]]* raw_data[[#This Row],[Quantity_Sold]]))</f>
        <v>0.25225521362115738</v>
      </c>
      <c r="W1871">
        <v>232</v>
      </c>
      <c r="X1871" t="s">
        <v>51</v>
      </c>
      <c r="Y1871" t="s">
        <v>79</v>
      </c>
      <c r="Z1871">
        <v>25.92</v>
      </c>
      <c r="AA1871">
        <v>4</v>
      </c>
    </row>
    <row r="1872" spans="1:27" x14ac:dyDescent="0.3">
      <c r="A1872" t="s">
        <v>5658</v>
      </c>
      <c r="B1872" s="1">
        <v>45915</v>
      </c>
      <c r="C1872" s="1" t="str">
        <f>TEXT(raw_data[[#This Row],[Order_Date]], "mmm")</f>
        <v>Sep</v>
      </c>
      <c r="D1872" s="1">
        <v>45925</v>
      </c>
      <c r="E1872" s="6">
        <f>raw_data[[#This Row],[Ship_Date]]-raw_data[[#This Row],[Order_Date]]</f>
        <v>10</v>
      </c>
      <c r="F1872" s="6" t="str">
        <f>IF(raw_data[[#This Row],[Delivery_Days]] &lt;= 5, "On Time", "Late")</f>
        <v>Late</v>
      </c>
      <c r="G1872" t="s">
        <v>5659</v>
      </c>
      <c r="H1872" t="s">
        <v>5660</v>
      </c>
      <c r="I1872" t="s">
        <v>47</v>
      </c>
      <c r="J1872" t="s">
        <v>39</v>
      </c>
      <c r="K1872" t="s">
        <v>40</v>
      </c>
      <c r="L1872" t="s">
        <v>29</v>
      </c>
      <c r="M1872" t="s">
        <v>48</v>
      </c>
      <c r="N1872" t="s">
        <v>49</v>
      </c>
      <c r="O1872" t="s">
        <v>32</v>
      </c>
      <c r="P1872">
        <v>5</v>
      </c>
      <c r="Q1872">
        <v>595.64</v>
      </c>
      <c r="R1872">
        <v>10</v>
      </c>
      <c r="S1872">
        <v>2680.38</v>
      </c>
      <c r="T1872">
        <v>525.66999999999996</v>
      </c>
      <c r="U1872">
        <v>314.87</v>
      </c>
      <c r="V1872" s="10">
        <f>(raw_data[[#This Row],[Profit]] / (raw_data[[#This Row],[Unit_Price]]* raw_data[[#This Row],[Quantity_Sold]]))</f>
        <v>0.10572493452420927</v>
      </c>
      <c r="W1872">
        <v>327</v>
      </c>
      <c r="X1872" t="s">
        <v>51</v>
      </c>
      <c r="Y1872" t="s">
        <v>34</v>
      </c>
      <c r="Z1872">
        <v>7.01</v>
      </c>
      <c r="AA1872">
        <v>2</v>
      </c>
    </row>
    <row r="1873" spans="1:27" x14ac:dyDescent="0.3">
      <c r="A1873" t="s">
        <v>5661</v>
      </c>
      <c r="B1873" s="1">
        <v>45866</v>
      </c>
      <c r="C1873" s="1" t="str">
        <f>TEXT(raw_data[[#This Row],[Order_Date]], "mmm")</f>
        <v>Jul</v>
      </c>
      <c r="D1873" s="1">
        <v>45874</v>
      </c>
      <c r="E1873" s="6">
        <f>raw_data[[#This Row],[Ship_Date]]-raw_data[[#This Row],[Order_Date]]</f>
        <v>8</v>
      </c>
      <c r="F1873" s="6" t="str">
        <f>IF(raw_data[[#This Row],[Delivery_Days]] &lt;= 5, "On Time", "Late")</f>
        <v>Late</v>
      </c>
      <c r="G1873" t="s">
        <v>5662</v>
      </c>
      <c r="H1873" t="s">
        <v>5663</v>
      </c>
      <c r="I1873" t="s">
        <v>62</v>
      </c>
      <c r="J1873" t="s">
        <v>90</v>
      </c>
      <c r="K1873" t="s">
        <v>40</v>
      </c>
      <c r="L1873" t="s">
        <v>69</v>
      </c>
      <c r="M1873" t="s">
        <v>64</v>
      </c>
      <c r="N1873" t="s">
        <v>31</v>
      </c>
      <c r="O1873" t="s">
        <v>32</v>
      </c>
      <c r="P1873">
        <v>8</v>
      </c>
      <c r="Q1873">
        <v>1592.93</v>
      </c>
      <c r="R1873">
        <v>10</v>
      </c>
      <c r="S1873">
        <v>11469.1</v>
      </c>
      <c r="T1873">
        <v>1391.78</v>
      </c>
      <c r="U1873">
        <v>1448.28</v>
      </c>
      <c r="V1873" s="10">
        <f>(raw_data[[#This Row],[Profit]] / (raw_data[[#This Row],[Unit_Price]]* raw_data[[#This Row],[Quantity_Sold]]))</f>
        <v>0.11364906179179247</v>
      </c>
      <c r="W1873">
        <v>399</v>
      </c>
      <c r="X1873" t="s">
        <v>33</v>
      </c>
      <c r="Y1873" t="s">
        <v>79</v>
      </c>
      <c r="Z1873">
        <v>29.43</v>
      </c>
      <c r="AA1873">
        <v>5</v>
      </c>
    </row>
    <row r="1874" spans="1:27" x14ac:dyDescent="0.3">
      <c r="A1874" t="s">
        <v>5664</v>
      </c>
      <c r="B1874" s="1">
        <v>45676</v>
      </c>
      <c r="C1874" s="1" t="str">
        <f>TEXT(raw_data[[#This Row],[Order_Date]], "mmm")</f>
        <v>Jan</v>
      </c>
      <c r="D1874" s="1">
        <v>45682</v>
      </c>
      <c r="E1874" s="6">
        <f>raw_data[[#This Row],[Ship_Date]]-raw_data[[#This Row],[Order_Date]]</f>
        <v>6</v>
      </c>
      <c r="F1874" s="6" t="str">
        <f>IF(raw_data[[#This Row],[Delivery_Days]] &lt;= 5, "On Time", "Late")</f>
        <v>Late</v>
      </c>
      <c r="G1874" t="s">
        <v>5665</v>
      </c>
      <c r="H1874" t="s">
        <v>5666</v>
      </c>
      <c r="I1874" t="s">
        <v>47</v>
      </c>
      <c r="J1874" t="s">
        <v>39</v>
      </c>
      <c r="K1874" t="s">
        <v>40</v>
      </c>
      <c r="L1874" t="s">
        <v>69</v>
      </c>
      <c r="M1874" t="s">
        <v>150</v>
      </c>
      <c r="N1874" t="s">
        <v>49</v>
      </c>
      <c r="O1874" t="s">
        <v>43</v>
      </c>
      <c r="P1874">
        <v>4</v>
      </c>
      <c r="Q1874">
        <v>1464.46</v>
      </c>
      <c r="R1874">
        <v>0</v>
      </c>
      <c r="S1874">
        <v>5857.84</v>
      </c>
      <c r="T1874">
        <v>1116.53</v>
      </c>
      <c r="U1874">
        <v>1391.72</v>
      </c>
      <c r="V1874" s="10">
        <f>(raw_data[[#This Row],[Profit]] / (raw_data[[#This Row],[Unit_Price]]* raw_data[[#This Row],[Quantity_Sold]]))</f>
        <v>0.23758245360064462</v>
      </c>
      <c r="W1874">
        <v>432</v>
      </c>
      <c r="X1874" t="s">
        <v>51</v>
      </c>
      <c r="Y1874" t="s">
        <v>34</v>
      </c>
      <c r="Z1874">
        <v>26.76</v>
      </c>
      <c r="AA1874">
        <v>4</v>
      </c>
    </row>
    <row r="1875" spans="1:27" x14ac:dyDescent="0.3">
      <c r="A1875" t="s">
        <v>5667</v>
      </c>
      <c r="B1875" s="1">
        <v>45864</v>
      </c>
      <c r="C1875" s="1" t="str">
        <f>TEXT(raw_data[[#This Row],[Order_Date]], "mmm")</f>
        <v>Jul</v>
      </c>
      <c r="D1875" s="1">
        <v>45872</v>
      </c>
      <c r="E1875" s="6">
        <f>raw_data[[#This Row],[Ship_Date]]-raw_data[[#This Row],[Order_Date]]</f>
        <v>8</v>
      </c>
      <c r="F1875" s="6" t="str">
        <f>IF(raw_data[[#This Row],[Delivery_Days]] &lt;= 5, "On Time", "Late")</f>
        <v>Late</v>
      </c>
      <c r="G1875" t="s">
        <v>5668</v>
      </c>
      <c r="H1875" t="s">
        <v>5669</v>
      </c>
      <c r="I1875" t="s">
        <v>47</v>
      </c>
      <c r="J1875" t="s">
        <v>94</v>
      </c>
      <c r="K1875" t="s">
        <v>28</v>
      </c>
      <c r="L1875" t="s">
        <v>69</v>
      </c>
      <c r="M1875" t="s">
        <v>150</v>
      </c>
      <c r="N1875" t="s">
        <v>31</v>
      </c>
      <c r="O1875" t="s">
        <v>43</v>
      </c>
      <c r="P1875">
        <v>2</v>
      </c>
      <c r="Q1875">
        <v>856.44</v>
      </c>
      <c r="R1875">
        <v>0</v>
      </c>
      <c r="S1875">
        <v>1712.88</v>
      </c>
      <c r="T1875">
        <v>541.48</v>
      </c>
      <c r="U1875">
        <v>629.91999999999996</v>
      </c>
      <c r="V1875" s="10">
        <f>(raw_data[[#This Row],[Profit]] / (raw_data[[#This Row],[Unit_Price]]* raw_data[[#This Row],[Quantity_Sold]]))</f>
        <v>0.36775489234505621</v>
      </c>
      <c r="W1875">
        <v>451</v>
      </c>
      <c r="X1875" t="s">
        <v>51</v>
      </c>
      <c r="Y1875" t="s">
        <v>79</v>
      </c>
      <c r="Z1875">
        <v>18.05</v>
      </c>
      <c r="AA1875">
        <v>3</v>
      </c>
    </row>
    <row r="1876" spans="1:27" x14ac:dyDescent="0.3">
      <c r="A1876" t="s">
        <v>5670</v>
      </c>
      <c r="B1876" s="1">
        <v>45732</v>
      </c>
      <c r="C1876" s="1" t="str">
        <f>TEXT(raw_data[[#This Row],[Order_Date]], "mmm")</f>
        <v>Mar</v>
      </c>
      <c r="D1876" s="1">
        <v>45739</v>
      </c>
      <c r="E1876" s="6">
        <f>raw_data[[#This Row],[Ship_Date]]-raw_data[[#This Row],[Order_Date]]</f>
        <v>7</v>
      </c>
      <c r="F1876" s="6" t="str">
        <f>IF(raw_data[[#This Row],[Delivery_Days]] &lt;= 5, "On Time", "Late")</f>
        <v>Late</v>
      </c>
      <c r="G1876" t="s">
        <v>5671</v>
      </c>
      <c r="H1876" t="s">
        <v>5672</v>
      </c>
      <c r="I1876" t="s">
        <v>38</v>
      </c>
      <c r="J1876" t="s">
        <v>68</v>
      </c>
      <c r="K1876" t="s">
        <v>57</v>
      </c>
      <c r="L1876" t="s">
        <v>69</v>
      </c>
      <c r="M1876" t="s">
        <v>150</v>
      </c>
      <c r="N1876" t="s">
        <v>31</v>
      </c>
      <c r="O1876" t="s">
        <v>83</v>
      </c>
      <c r="P1876">
        <v>10</v>
      </c>
      <c r="Q1876">
        <v>342.22</v>
      </c>
      <c r="R1876">
        <v>15</v>
      </c>
      <c r="S1876">
        <v>2908.87</v>
      </c>
      <c r="T1876">
        <v>220.91</v>
      </c>
      <c r="U1876">
        <v>1031.1400000000001</v>
      </c>
      <c r="V1876" s="10">
        <f>(raw_data[[#This Row],[Profit]] / (raw_data[[#This Row],[Unit_Price]]* raw_data[[#This Row],[Quantity_Sold]]))</f>
        <v>0.30130909940973644</v>
      </c>
      <c r="W1876">
        <v>172</v>
      </c>
      <c r="X1876" t="s">
        <v>51</v>
      </c>
      <c r="Y1876" t="s">
        <v>52</v>
      </c>
      <c r="Z1876">
        <v>6.11</v>
      </c>
      <c r="AA1876">
        <v>2</v>
      </c>
    </row>
    <row r="1877" spans="1:27" x14ac:dyDescent="0.3">
      <c r="A1877" t="s">
        <v>5673</v>
      </c>
      <c r="B1877" s="1">
        <v>45273</v>
      </c>
      <c r="C1877" s="1" t="str">
        <f>TEXT(raw_data[[#This Row],[Order_Date]], "mmm")</f>
        <v>Dec</v>
      </c>
      <c r="D1877" s="1">
        <v>45280</v>
      </c>
      <c r="E1877" s="6">
        <f>raw_data[[#This Row],[Ship_Date]]-raw_data[[#This Row],[Order_Date]]</f>
        <v>7</v>
      </c>
      <c r="F1877" s="6" t="str">
        <f>IF(raw_data[[#This Row],[Delivery_Days]] &lt;= 5, "On Time", "Late")</f>
        <v>Late</v>
      </c>
      <c r="G1877" t="s">
        <v>5674</v>
      </c>
      <c r="H1877" t="s">
        <v>5675</v>
      </c>
      <c r="I1877" t="s">
        <v>47</v>
      </c>
      <c r="J1877" t="s">
        <v>39</v>
      </c>
      <c r="K1877" t="s">
        <v>40</v>
      </c>
      <c r="L1877" t="s">
        <v>69</v>
      </c>
      <c r="M1877" t="s">
        <v>48</v>
      </c>
      <c r="N1877" t="s">
        <v>49</v>
      </c>
      <c r="O1877" t="s">
        <v>50</v>
      </c>
      <c r="P1877">
        <v>6</v>
      </c>
      <c r="Q1877">
        <v>1080.43</v>
      </c>
      <c r="R1877">
        <v>15</v>
      </c>
      <c r="S1877">
        <v>5510.19</v>
      </c>
      <c r="T1877">
        <v>651.96</v>
      </c>
      <c r="U1877">
        <v>2185.1999999999998</v>
      </c>
      <c r="V1877" s="10">
        <f>(raw_data[[#This Row],[Profit]] / (raw_data[[#This Row],[Unit_Price]]* raw_data[[#This Row],[Quantity_Sold]]))</f>
        <v>0.33708801125477816</v>
      </c>
      <c r="W1877">
        <v>34</v>
      </c>
      <c r="X1877" t="s">
        <v>33</v>
      </c>
      <c r="Y1877" t="s">
        <v>52</v>
      </c>
      <c r="Z1877">
        <v>10.95</v>
      </c>
      <c r="AA1877">
        <v>4</v>
      </c>
    </row>
    <row r="1878" spans="1:27" x14ac:dyDescent="0.3">
      <c r="A1878" t="s">
        <v>5676</v>
      </c>
      <c r="B1878" s="1">
        <v>45359</v>
      </c>
      <c r="C1878" s="1" t="str">
        <f>TEXT(raw_data[[#This Row],[Order_Date]], "mmm")</f>
        <v>Mar</v>
      </c>
      <c r="D1878" s="1">
        <v>45367</v>
      </c>
      <c r="E1878" s="6">
        <f>raw_data[[#This Row],[Ship_Date]]-raw_data[[#This Row],[Order_Date]]</f>
        <v>8</v>
      </c>
      <c r="F1878" s="6" t="str">
        <f>IF(raw_data[[#This Row],[Delivery_Days]] &lt;= 5, "On Time", "Late")</f>
        <v>Late</v>
      </c>
      <c r="G1878" t="s">
        <v>5677</v>
      </c>
      <c r="H1878" t="s">
        <v>5678</v>
      </c>
      <c r="I1878" t="s">
        <v>62</v>
      </c>
      <c r="J1878" t="s">
        <v>98</v>
      </c>
      <c r="K1878" t="s">
        <v>40</v>
      </c>
      <c r="L1878" t="s">
        <v>29</v>
      </c>
      <c r="M1878" t="s">
        <v>64</v>
      </c>
      <c r="N1878" t="s">
        <v>31</v>
      </c>
      <c r="O1878" t="s">
        <v>32</v>
      </c>
      <c r="P1878">
        <v>8</v>
      </c>
      <c r="Q1878">
        <v>1546.68</v>
      </c>
      <c r="R1878">
        <v>15</v>
      </c>
      <c r="S1878">
        <v>10517.42</v>
      </c>
      <c r="T1878">
        <v>1341.14</v>
      </c>
      <c r="U1878">
        <v>1397.67</v>
      </c>
      <c r="V1878" s="10">
        <f>(raw_data[[#This Row],[Profit]] / (raw_data[[#This Row],[Unit_Price]]* raw_data[[#This Row],[Quantity_Sold]]))</f>
        <v>0.11295726976491582</v>
      </c>
      <c r="W1878">
        <v>387</v>
      </c>
      <c r="X1878" t="s">
        <v>33</v>
      </c>
      <c r="Y1878" t="s">
        <v>52</v>
      </c>
      <c r="Z1878">
        <v>30.43</v>
      </c>
      <c r="AA1878">
        <v>4</v>
      </c>
    </row>
    <row r="1879" spans="1:27" x14ac:dyDescent="0.3">
      <c r="A1879" t="s">
        <v>5679</v>
      </c>
      <c r="B1879" s="1">
        <v>45421</v>
      </c>
      <c r="C1879" s="1" t="str">
        <f>TEXT(raw_data[[#This Row],[Order_Date]], "mmm")</f>
        <v>May</v>
      </c>
      <c r="D1879" s="1">
        <v>45429</v>
      </c>
      <c r="E1879" s="6">
        <f>raw_data[[#This Row],[Ship_Date]]-raw_data[[#This Row],[Order_Date]]</f>
        <v>8</v>
      </c>
      <c r="F1879" s="6" t="str">
        <f>IF(raw_data[[#This Row],[Delivery_Days]] &lt;= 5, "On Time", "Late")</f>
        <v>Late</v>
      </c>
      <c r="G1879" t="s">
        <v>5680</v>
      </c>
      <c r="H1879" t="s">
        <v>5681</v>
      </c>
      <c r="I1879" t="s">
        <v>26</v>
      </c>
      <c r="J1879" t="s">
        <v>90</v>
      </c>
      <c r="K1879" t="s">
        <v>40</v>
      </c>
      <c r="L1879" t="s">
        <v>75</v>
      </c>
      <c r="M1879" t="s">
        <v>137</v>
      </c>
      <c r="N1879" t="s">
        <v>49</v>
      </c>
      <c r="O1879" t="s">
        <v>32</v>
      </c>
      <c r="P1879">
        <v>10</v>
      </c>
      <c r="Q1879">
        <v>1019.15</v>
      </c>
      <c r="R1879">
        <v>5</v>
      </c>
      <c r="S1879">
        <v>9681.92</v>
      </c>
      <c r="T1879">
        <v>880.34</v>
      </c>
      <c r="U1879">
        <v>1318.69</v>
      </c>
      <c r="V1879" s="10">
        <f>(raw_data[[#This Row],[Profit]] / (raw_data[[#This Row],[Unit_Price]]* raw_data[[#This Row],[Quantity_Sold]]))</f>
        <v>0.12939115929941619</v>
      </c>
      <c r="W1879">
        <v>484</v>
      </c>
      <c r="X1879" t="s">
        <v>51</v>
      </c>
      <c r="Y1879" t="s">
        <v>34</v>
      </c>
      <c r="Z1879">
        <v>49.48</v>
      </c>
      <c r="AA1879">
        <v>1</v>
      </c>
    </row>
    <row r="1880" spans="1:27" x14ac:dyDescent="0.3">
      <c r="A1880" t="s">
        <v>5682</v>
      </c>
      <c r="B1880" s="1">
        <v>45457</v>
      </c>
      <c r="C1880" s="1" t="str">
        <f>TEXT(raw_data[[#This Row],[Order_Date]], "mmm")</f>
        <v>Jun</v>
      </c>
      <c r="D1880" s="1">
        <v>45460</v>
      </c>
      <c r="E1880" s="6">
        <f>raw_data[[#This Row],[Ship_Date]]-raw_data[[#This Row],[Order_Date]]</f>
        <v>3</v>
      </c>
      <c r="F1880" s="6" t="str">
        <f>IF(raw_data[[#This Row],[Delivery_Days]] &lt;= 5, "On Time", "Late")</f>
        <v>On Time</v>
      </c>
      <c r="G1880" t="s">
        <v>5683</v>
      </c>
      <c r="H1880" t="s">
        <v>5684</v>
      </c>
      <c r="I1880" t="s">
        <v>62</v>
      </c>
      <c r="J1880" t="s">
        <v>90</v>
      </c>
      <c r="K1880" t="s">
        <v>40</v>
      </c>
      <c r="L1880" t="s">
        <v>75</v>
      </c>
      <c r="M1880" t="s">
        <v>127</v>
      </c>
      <c r="N1880" t="s">
        <v>49</v>
      </c>
      <c r="O1880" t="s">
        <v>71</v>
      </c>
      <c r="P1880">
        <v>1</v>
      </c>
      <c r="Q1880">
        <v>415.49</v>
      </c>
      <c r="R1880">
        <v>15</v>
      </c>
      <c r="S1880">
        <v>353.17</v>
      </c>
      <c r="T1880">
        <v>316.56</v>
      </c>
      <c r="U1880">
        <v>84.09</v>
      </c>
      <c r="V1880" s="10">
        <f>(raw_data[[#This Row],[Profit]] / (raw_data[[#This Row],[Unit_Price]]* raw_data[[#This Row],[Quantity_Sold]]))</f>
        <v>0.20238754241979351</v>
      </c>
      <c r="W1880">
        <v>118</v>
      </c>
      <c r="X1880" t="s">
        <v>33</v>
      </c>
      <c r="Y1880" t="s">
        <v>52</v>
      </c>
      <c r="Z1880">
        <v>47.37</v>
      </c>
      <c r="AA1880">
        <v>2</v>
      </c>
    </row>
    <row r="1881" spans="1:27" x14ac:dyDescent="0.3">
      <c r="A1881" t="s">
        <v>5685</v>
      </c>
      <c r="B1881" s="1">
        <v>45752</v>
      </c>
      <c r="C1881" s="1" t="str">
        <f>TEXT(raw_data[[#This Row],[Order_Date]], "mmm")</f>
        <v>Apr</v>
      </c>
      <c r="D1881" s="1">
        <v>45753</v>
      </c>
      <c r="E1881" s="6">
        <f>raw_data[[#This Row],[Ship_Date]]-raw_data[[#This Row],[Order_Date]]</f>
        <v>1</v>
      </c>
      <c r="F1881" s="6" t="str">
        <f>IF(raw_data[[#This Row],[Delivery_Days]] &lt;= 5, "On Time", "Late")</f>
        <v>On Time</v>
      </c>
      <c r="G1881" t="s">
        <v>5686</v>
      </c>
      <c r="H1881" t="s">
        <v>5687</v>
      </c>
      <c r="I1881" t="s">
        <v>47</v>
      </c>
      <c r="J1881" t="s">
        <v>39</v>
      </c>
      <c r="K1881" t="s">
        <v>40</v>
      </c>
      <c r="L1881" t="s">
        <v>41</v>
      </c>
      <c r="M1881" t="s">
        <v>137</v>
      </c>
      <c r="N1881" t="s">
        <v>49</v>
      </c>
      <c r="O1881" t="s">
        <v>50</v>
      </c>
      <c r="P1881">
        <v>4</v>
      </c>
      <c r="Q1881">
        <v>1252.73</v>
      </c>
      <c r="R1881">
        <v>10</v>
      </c>
      <c r="S1881">
        <v>4509.83</v>
      </c>
      <c r="T1881">
        <v>856.84</v>
      </c>
      <c r="U1881">
        <v>1425.2</v>
      </c>
      <c r="V1881" s="10">
        <f>(raw_data[[#This Row],[Profit]] / (raw_data[[#This Row],[Unit_Price]]* raw_data[[#This Row],[Quantity_Sold]]))</f>
        <v>0.28441882927685935</v>
      </c>
      <c r="W1881">
        <v>289</v>
      </c>
      <c r="X1881" t="s">
        <v>51</v>
      </c>
      <c r="Y1881" t="s">
        <v>52</v>
      </c>
      <c r="Z1881">
        <v>15.2</v>
      </c>
      <c r="AA1881">
        <v>1</v>
      </c>
    </row>
    <row r="1882" spans="1:27" x14ac:dyDescent="0.3">
      <c r="A1882" t="s">
        <v>5688</v>
      </c>
      <c r="B1882" s="1">
        <v>45897</v>
      </c>
      <c r="C1882" s="1" t="str">
        <f>TEXT(raw_data[[#This Row],[Order_Date]], "mmm")</f>
        <v>Aug</v>
      </c>
      <c r="D1882" s="1">
        <v>45903</v>
      </c>
      <c r="E1882" s="6">
        <f>raw_data[[#This Row],[Ship_Date]]-raw_data[[#This Row],[Order_Date]]</f>
        <v>6</v>
      </c>
      <c r="F1882" s="6" t="str">
        <f>IF(raw_data[[#This Row],[Delivery_Days]] &lt;= 5, "On Time", "Late")</f>
        <v>Late</v>
      </c>
      <c r="G1882" t="s">
        <v>5689</v>
      </c>
      <c r="H1882" t="s">
        <v>5690</v>
      </c>
      <c r="I1882" t="s">
        <v>38</v>
      </c>
      <c r="J1882" t="s">
        <v>68</v>
      </c>
      <c r="K1882" t="s">
        <v>57</v>
      </c>
      <c r="L1882" t="s">
        <v>69</v>
      </c>
      <c r="M1882" t="s">
        <v>127</v>
      </c>
      <c r="N1882" t="s">
        <v>31</v>
      </c>
      <c r="O1882" t="s">
        <v>32</v>
      </c>
      <c r="P1882">
        <v>8</v>
      </c>
      <c r="Q1882">
        <v>421.92</v>
      </c>
      <c r="R1882">
        <v>20</v>
      </c>
      <c r="S1882">
        <v>2700.29</v>
      </c>
      <c r="T1882">
        <v>364.53</v>
      </c>
      <c r="U1882">
        <v>367.3</v>
      </c>
      <c r="V1882" s="10">
        <f>(raw_data[[#This Row],[Profit]] / (raw_data[[#This Row],[Unit_Price]]* raw_data[[#This Row],[Quantity_Sold]]))</f>
        <v>0.10881802237390975</v>
      </c>
      <c r="W1882">
        <v>69</v>
      </c>
      <c r="X1882" t="s">
        <v>51</v>
      </c>
      <c r="Y1882" t="s">
        <v>34</v>
      </c>
      <c r="Z1882">
        <v>26.71</v>
      </c>
      <c r="AA1882">
        <v>1</v>
      </c>
    </row>
    <row r="1883" spans="1:27" x14ac:dyDescent="0.3">
      <c r="A1883" t="s">
        <v>5691</v>
      </c>
      <c r="B1883" s="1">
        <v>45298</v>
      </c>
      <c r="C1883" s="1" t="str">
        <f>TEXT(raw_data[[#This Row],[Order_Date]], "mmm")</f>
        <v>Jan</v>
      </c>
      <c r="D1883" s="1">
        <v>45306</v>
      </c>
      <c r="E1883" s="6">
        <f>raw_data[[#This Row],[Ship_Date]]-raw_data[[#This Row],[Order_Date]]</f>
        <v>8</v>
      </c>
      <c r="F1883" s="6" t="str">
        <f>IF(raw_data[[#This Row],[Delivery_Days]] &lt;= 5, "On Time", "Late")</f>
        <v>Late</v>
      </c>
      <c r="G1883" t="s">
        <v>5692</v>
      </c>
      <c r="H1883" t="s">
        <v>5693</v>
      </c>
      <c r="I1883" t="s">
        <v>62</v>
      </c>
      <c r="J1883" t="s">
        <v>39</v>
      </c>
      <c r="K1883" t="s">
        <v>40</v>
      </c>
      <c r="L1883" t="s">
        <v>75</v>
      </c>
      <c r="M1883" t="s">
        <v>30</v>
      </c>
      <c r="N1883" t="s">
        <v>49</v>
      </c>
      <c r="O1883" t="s">
        <v>32</v>
      </c>
      <c r="P1883">
        <v>9</v>
      </c>
      <c r="Q1883">
        <v>544.92999999999995</v>
      </c>
      <c r="R1883">
        <v>10</v>
      </c>
      <c r="S1883">
        <v>4413.93</v>
      </c>
      <c r="T1883">
        <v>373.92</v>
      </c>
      <c r="U1883">
        <v>1385.18</v>
      </c>
      <c r="V1883" s="10">
        <f>(raw_data[[#This Row],[Profit]] / (raw_data[[#This Row],[Unit_Price]]* raw_data[[#This Row],[Quantity_Sold]]))</f>
        <v>0.2824379074172626</v>
      </c>
      <c r="W1883">
        <v>59</v>
      </c>
      <c r="X1883" t="s">
        <v>33</v>
      </c>
      <c r="Y1883" t="s">
        <v>79</v>
      </c>
      <c r="Z1883">
        <v>12.5</v>
      </c>
      <c r="AA1883">
        <v>3</v>
      </c>
    </row>
    <row r="1884" spans="1:27" x14ac:dyDescent="0.3">
      <c r="A1884" t="s">
        <v>5694</v>
      </c>
      <c r="B1884" s="1">
        <v>45911</v>
      </c>
      <c r="C1884" s="1" t="str">
        <f>TEXT(raw_data[[#This Row],[Order_Date]], "mmm")</f>
        <v>Sep</v>
      </c>
      <c r="D1884" s="1">
        <v>45918</v>
      </c>
      <c r="E1884" s="6">
        <f>raw_data[[#This Row],[Ship_Date]]-raw_data[[#This Row],[Order_Date]]</f>
        <v>7</v>
      </c>
      <c r="F1884" s="6" t="str">
        <f>IF(raw_data[[#This Row],[Delivery_Days]] &lt;= 5, "On Time", "Late")</f>
        <v>Late</v>
      </c>
      <c r="G1884" t="s">
        <v>5695</v>
      </c>
      <c r="H1884" t="s">
        <v>5696</v>
      </c>
      <c r="I1884" t="s">
        <v>62</v>
      </c>
      <c r="J1884" t="s">
        <v>63</v>
      </c>
      <c r="K1884" t="s">
        <v>28</v>
      </c>
      <c r="L1884" t="s">
        <v>41</v>
      </c>
      <c r="M1884" t="s">
        <v>42</v>
      </c>
      <c r="N1884" t="s">
        <v>49</v>
      </c>
      <c r="O1884" t="s">
        <v>43</v>
      </c>
      <c r="P1884">
        <v>6</v>
      </c>
      <c r="Q1884">
        <v>1614.21</v>
      </c>
      <c r="R1884">
        <v>5</v>
      </c>
      <c r="S1884">
        <v>9201</v>
      </c>
      <c r="T1884">
        <v>1440.4</v>
      </c>
      <c r="U1884">
        <v>990.72</v>
      </c>
      <c r="V1884" s="10">
        <f>(raw_data[[#This Row],[Profit]] / (raw_data[[#This Row],[Unit_Price]]* raw_data[[#This Row],[Quantity_Sold]]))</f>
        <v>0.10229152340773505</v>
      </c>
      <c r="W1884">
        <v>170</v>
      </c>
      <c r="X1884" t="s">
        <v>33</v>
      </c>
      <c r="Y1884" t="s">
        <v>79</v>
      </c>
      <c r="Z1884">
        <v>30.07</v>
      </c>
      <c r="AA1884">
        <v>4</v>
      </c>
    </row>
    <row r="1885" spans="1:27" x14ac:dyDescent="0.3">
      <c r="A1885" t="s">
        <v>5697</v>
      </c>
      <c r="B1885" s="1">
        <v>45229</v>
      </c>
      <c r="C1885" s="1" t="str">
        <f>TEXT(raw_data[[#This Row],[Order_Date]], "mmm")</f>
        <v>Oct</v>
      </c>
      <c r="D1885" s="1">
        <v>45232</v>
      </c>
      <c r="E1885" s="6">
        <f>raw_data[[#This Row],[Ship_Date]]-raw_data[[#This Row],[Order_Date]]</f>
        <v>3</v>
      </c>
      <c r="F1885" s="6" t="str">
        <f>IF(raw_data[[#This Row],[Delivery_Days]] &lt;= 5, "On Time", "Late")</f>
        <v>On Time</v>
      </c>
      <c r="G1885" t="s">
        <v>5698</v>
      </c>
      <c r="H1885" t="s">
        <v>5699</v>
      </c>
      <c r="I1885" t="s">
        <v>38</v>
      </c>
      <c r="J1885" t="s">
        <v>98</v>
      </c>
      <c r="K1885" t="s">
        <v>40</v>
      </c>
      <c r="L1885" t="s">
        <v>75</v>
      </c>
      <c r="M1885" t="s">
        <v>58</v>
      </c>
      <c r="N1885" t="s">
        <v>49</v>
      </c>
      <c r="O1885" t="s">
        <v>71</v>
      </c>
      <c r="P1885">
        <v>1</v>
      </c>
      <c r="Q1885">
        <v>1373.53</v>
      </c>
      <c r="R1885">
        <v>5</v>
      </c>
      <c r="S1885">
        <v>1304.8499999999999</v>
      </c>
      <c r="T1885">
        <v>1121.67</v>
      </c>
      <c r="U1885">
        <v>239.27</v>
      </c>
      <c r="V1885" s="10">
        <f>(raw_data[[#This Row],[Profit]] / (raw_data[[#This Row],[Unit_Price]]* raw_data[[#This Row],[Quantity_Sold]]))</f>
        <v>0.17420078192686</v>
      </c>
      <c r="W1885">
        <v>454</v>
      </c>
      <c r="X1885" t="s">
        <v>33</v>
      </c>
      <c r="Y1885" t="s">
        <v>79</v>
      </c>
      <c r="Z1885">
        <v>6.54</v>
      </c>
      <c r="AA1885">
        <v>1</v>
      </c>
    </row>
    <row r="1886" spans="1:27" x14ac:dyDescent="0.3">
      <c r="A1886" t="s">
        <v>5700</v>
      </c>
      <c r="B1886" s="1">
        <v>45532</v>
      </c>
      <c r="C1886" s="1" t="str">
        <f>TEXT(raw_data[[#This Row],[Order_Date]], "mmm")</f>
        <v>Aug</v>
      </c>
      <c r="D1886" s="1">
        <v>45541</v>
      </c>
      <c r="E1886" s="6">
        <f>raw_data[[#This Row],[Ship_Date]]-raw_data[[#This Row],[Order_Date]]</f>
        <v>9</v>
      </c>
      <c r="F1886" s="6" t="str">
        <f>IF(raw_data[[#This Row],[Delivery_Days]] &lt;= 5, "On Time", "Late")</f>
        <v>Late</v>
      </c>
      <c r="G1886" t="s">
        <v>5701</v>
      </c>
      <c r="H1886" t="s">
        <v>5702</v>
      </c>
      <c r="I1886" t="s">
        <v>47</v>
      </c>
      <c r="J1886" t="s">
        <v>94</v>
      </c>
      <c r="K1886" t="s">
        <v>28</v>
      </c>
      <c r="L1886" t="s">
        <v>75</v>
      </c>
      <c r="M1886" t="s">
        <v>48</v>
      </c>
      <c r="N1886" t="s">
        <v>31</v>
      </c>
      <c r="O1886" t="s">
        <v>71</v>
      </c>
      <c r="P1886">
        <v>10</v>
      </c>
      <c r="Q1886">
        <v>1848.88</v>
      </c>
      <c r="R1886">
        <v>20</v>
      </c>
      <c r="S1886">
        <v>14791.04</v>
      </c>
      <c r="T1886">
        <v>1476.42</v>
      </c>
      <c r="U1886">
        <v>2979.68</v>
      </c>
      <c r="V1886" s="10">
        <f>(raw_data[[#This Row],[Profit]] / (raw_data[[#This Row],[Unit_Price]]* raw_data[[#This Row],[Quantity_Sold]]))</f>
        <v>0.16116135173726792</v>
      </c>
      <c r="W1886">
        <v>470</v>
      </c>
      <c r="X1886" t="s">
        <v>51</v>
      </c>
      <c r="Y1886" t="s">
        <v>34</v>
      </c>
      <c r="Z1886">
        <v>42.19</v>
      </c>
      <c r="AA1886">
        <v>1</v>
      </c>
    </row>
    <row r="1887" spans="1:27" x14ac:dyDescent="0.3">
      <c r="A1887" t="s">
        <v>5703</v>
      </c>
      <c r="B1887" s="1">
        <v>45262</v>
      </c>
      <c r="C1887" s="1" t="str">
        <f>TEXT(raw_data[[#This Row],[Order_Date]], "mmm")</f>
        <v>Dec</v>
      </c>
      <c r="D1887" s="1">
        <v>45264</v>
      </c>
      <c r="E1887" s="6">
        <f>raw_data[[#This Row],[Ship_Date]]-raw_data[[#This Row],[Order_Date]]</f>
        <v>2</v>
      </c>
      <c r="F1887" s="6" t="str">
        <f>IF(raw_data[[#This Row],[Delivery_Days]] &lt;= 5, "On Time", "Late")</f>
        <v>On Time</v>
      </c>
      <c r="G1887" t="s">
        <v>5704</v>
      </c>
      <c r="H1887" t="s">
        <v>5705</v>
      </c>
      <c r="I1887" t="s">
        <v>47</v>
      </c>
      <c r="J1887" t="s">
        <v>63</v>
      </c>
      <c r="K1887" t="s">
        <v>28</v>
      </c>
      <c r="L1887" t="s">
        <v>41</v>
      </c>
      <c r="M1887" t="s">
        <v>30</v>
      </c>
      <c r="N1887" t="s">
        <v>31</v>
      </c>
      <c r="O1887" t="s">
        <v>43</v>
      </c>
      <c r="P1887">
        <v>7</v>
      </c>
      <c r="Q1887">
        <v>1156.4000000000001</v>
      </c>
      <c r="R1887">
        <v>5</v>
      </c>
      <c r="S1887">
        <v>7690.06</v>
      </c>
      <c r="T1887">
        <v>893.76</v>
      </c>
      <c r="U1887">
        <v>1746.56</v>
      </c>
      <c r="V1887" s="10">
        <f>(raw_data[[#This Row],[Profit]] / (raw_data[[#This Row],[Unit_Price]]* raw_data[[#This Row],[Quantity_Sold]]))</f>
        <v>0.21576320600879573</v>
      </c>
      <c r="W1887">
        <v>153</v>
      </c>
      <c r="X1887" t="s">
        <v>33</v>
      </c>
      <c r="Y1887" t="s">
        <v>79</v>
      </c>
      <c r="Z1887">
        <v>5.38</v>
      </c>
      <c r="AA1887">
        <v>2</v>
      </c>
    </row>
    <row r="1888" spans="1:27" x14ac:dyDescent="0.3">
      <c r="A1888" t="s">
        <v>5706</v>
      </c>
      <c r="B1888" s="1">
        <v>45535</v>
      </c>
      <c r="C1888" s="1" t="str">
        <f>TEXT(raw_data[[#This Row],[Order_Date]], "mmm")</f>
        <v>Aug</v>
      </c>
      <c r="D1888" s="1">
        <v>45538</v>
      </c>
      <c r="E1888" s="6">
        <f>raw_data[[#This Row],[Ship_Date]]-raw_data[[#This Row],[Order_Date]]</f>
        <v>3</v>
      </c>
      <c r="F1888" s="6" t="str">
        <f>IF(raw_data[[#This Row],[Delivery_Days]] &lt;= 5, "On Time", "Late")</f>
        <v>On Time</v>
      </c>
      <c r="G1888" t="s">
        <v>5707</v>
      </c>
      <c r="H1888" t="s">
        <v>5708</v>
      </c>
      <c r="I1888" t="s">
        <v>47</v>
      </c>
      <c r="J1888" t="s">
        <v>90</v>
      </c>
      <c r="K1888" t="s">
        <v>40</v>
      </c>
      <c r="L1888" t="s">
        <v>29</v>
      </c>
      <c r="M1888" t="s">
        <v>150</v>
      </c>
      <c r="N1888" t="s">
        <v>31</v>
      </c>
      <c r="O1888" t="s">
        <v>43</v>
      </c>
      <c r="P1888">
        <v>6</v>
      </c>
      <c r="Q1888">
        <v>58.75</v>
      </c>
      <c r="R1888">
        <v>0</v>
      </c>
      <c r="S1888">
        <v>352.5</v>
      </c>
      <c r="T1888">
        <v>47.62</v>
      </c>
      <c r="U1888">
        <v>66.78</v>
      </c>
      <c r="V1888" s="10">
        <f>(raw_data[[#This Row],[Profit]] / (raw_data[[#This Row],[Unit_Price]]* raw_data[[#This Row],[Quantity_Sold]]))</f>
        <v>0.1894468085106383</v>
      </c>
      <c r="W1888">
        <v>350</v>
      </c>
      <c r="X1888" t="s">
        <v>33</v>
      </c>
      <c r="Y1888" t="s">
        <v>34</v>
      </c>
      <c r="Z1888">
        <v>47.25</v>
      </c>
      <c r="AA1888">
        <v>2</v>
      </c>
    </row>
    <row r="1889" spans="1:27" x14ac:dyDescent="0.3">
      <c r="A1889" t="s">
        <v>5709</v>
      </c>
      <c r="B1889" s="1">
        <v>45602</v>
      </c>
      <c r="C1889" s="1" t="str">
        <f>TEXT(raw_data[[#This Row],[Order_Date]], "mmm")</f>
        <v>Nov</v>
      </c>
      <c r="D1889" s="1">
        <v>45607</v>
      </c>
      <c r="E1889" s="6">
        <f>raw_data[[#This Row],[Ship_Date]]-raw_data[[#This Row],[Order_Date]]</f>
        <v>5</v>
      </c>
      <c r="F1889" s="6" t="str">
        <f>IF(raw_data[[#This Row],[Delivery_Days]] &lt;= 5, "On Time", "Late")</f>
        <v>On Time</v>
      </c>
      <c r="G1889" t="s">
        <v>5710</v>
      </c>
      <c r="H1889" t="s">
        <v>5711</v>
      </c>
      <c r="I1889" t="s">
        <v>26</v>
      </c>
      <c r="J1889" t="s">
        <v>90</v>
      </c>
      <c r="K1889" t="s">
        <v>40</v>
      </c>
      <c r="L1889" t="s">
        <v>29</v>
      </c>
      <c r="M1889" t="s">
        <v>70</v>
      </c>
      <c r="N1889" t="s">
        <v>31</v>
      </c>
      <c r="O1889" t="s">
        <v>43</v>
      </c>
      <c r="P1889">
        <v>8</v>
      </c>
      <c r="Q1889">
        <v>1460.16</v>
      </c>
      <c r="R1889">
        <v>10</v>
      </c>
      <c r="S1889">
        <v>10513.15</v>
      </c>
      <c r="T1889">
        <v>1006.44</v>
      </c>
      <c r="U1889">
        <v>3266.78</v>
      </c>
      <c r="V1889" s="10">
        <f>(raw_data[[#This Row],[Profit]] / (raw_data[[#This Row],[Unit_Price]]* raw_data[[#This Row],[Quantity_Sold]]))</f>
        <v>0.27965942088538243</v>
      </c>
      <c r="W1889">
        <v>271</v>
      </c>
      <c r="X1889" t="s">
        <v>51</v>
      </c>
      <c r="Y1889" t="s">
        <v>52</v>
      </c>
      <c r="Z1889">
        <v>11.19</v>
      </c>
      <c r="AA1889">
        <v>1</v>
      </c>
    </row>
    <row r="1890" spans="1:27" x14ac:dyDescent="0.3">
      <c r="A1890" t="s">
        <v>5712</v>
      </c>
      <c r="B1890" s="1">
        <v>45666</v>
      </c>
      <c r="C1890" s="1" t="str">
        <f>TEXT(raw_data[[#This Row],[Order_Date]], "mmm")</f>
        <v>Jan</v>
      </c>
      <c r="D1890" s="1">
        <v>45667</v>
      </c>
      <c r="E1890" s="6">
        <f>raw_data[[#This Row],[Ship_Date]]-raw_data[[#This Row],[Order_Date]]</f>
        <v>1</v>
      </c>
      <c r="F1890" s="6" t="str">
        <f>IF(raw_data[[#This Row],[Delivery_Days]] &lt;= 5, "On Time", "Late")</f>
        <v>On Time</v>
      </c>
      <c r="G1890" t="s">
        <v>5713</v>
      </c>
      <c r="H1890" t="s">
        <v>5714</v>
      </c>
      <c r="I1890" t="s">
        <v>26</v>
      </c>
      <c r="J1890" t="s">
        <v>39</v>
      </c>
      <c r="K1890" t="s">
        <v>40</v>
      </c>
      <c r="L1890" t="s">
        <v>69</v>
      </c>
      <c r="M1890" t="s">
        <v>48</v>
      </c>
      <c r="N1890" t="s">
        <v>31</v>
      </c>
      <c r="O1890" t="s">
        <v>71</v>
      </c>
      <c r="P1890">
        <v>8</v>
      </c>
      <c r="Q1890">
        <v>859.35</v>
      </c>
      <c r="R1890">
        <v>10</v>
      </c>
      <c r="S1890">
        <v>6187.32</v>
      </c>
      <c r="T1890">
        <v>683.24</v>
      </c>
      <c r="U1890">
        <v>1267.99</v>
      </c>
      <c r="V1890" s="10">
        <f>(raw_data[[#This Row],[Profit]] / (raw_data[[#This Row],[Unit_Price]]* raw_data[[#This Row],[Quantity_Sold]]))</f>
        <v>0.18444027462617094</v>
      </c>
      <c r="W1890">
        <v>207</v>
      </c>
      <c r="X1890" t="s">
        <v>51</v>
      </c>
      <c r="Y1890" t="s">
        <v>79</v>
      </c>
      <c r="Z1890">
        <v>17.41</v>
      </c>
      <c r="AA1890">
        <v>1</v>
      </c>
    </row>
    <row r="1891" spans="1:27" x14ac:dyDescent="0.3">
      <c r="A1891" t="s">
        <v>5715</v>
      </c>
      <c r="B1891" s="1">
        <v>45385</v>
      </c>
      <c r="C1891" s="1" t="str">
        <f>TEXT(raw_data[[#This Row],[Order_Date]], "mmm")</f>
        <v>Apr</v>
      </c>
      <c r="D1891" s="1">
        <v>45389</v>
      </c>
      <c r="E1891" s="6">
        <f>raw_data[[#This Row],[Ship_Date]]-raw_data[[#This Row],[Order_Date]]</f>
        <v>4</v>
      </c>
      <c r="F1891" s="6" t="str">
        <f>IF(raw_data[[#This Row],[Delivery_Days]] &lt;= 5, "On Time", "Late")</f>
        <v>On Time</v>
      </c>
      <c r="G1891" t="s">
        <v>5716</v>
      </c>
      <c r="H1891" t="s">
        <v>5717</v>
      </c>
      <c r="I1891" t="s">
        <v>38</v>
      </c>
      <c r="J1891" t="s">
        <v>56</v>
      </c>
      <c r="K1891" t="s">
        <v>57</v>
      </c>
      <c r="L1891" t="s">
        <v>75</v>
      </c>
      <c r="M1891" t="s">
        <v>58</v>
      </c>
      <c r="N1891" t="s">
        <v>49</v>
      </c>
      <c r="O1891" t="s">
        <v>83</v>
      </c>
      <c r="P1891">
        <v>6</v>
      </c>
      <c r="Q1891">
        <v>988.5</v>
      </c>
      <c r="R1891">
        <v>10</v>
      </c>
      <c r="S1891">
        <v>5337.9</v>
      </c>
      <c r="T1891">
        <v>811.05</v>
      </c>
      <c r="U1891">
        <v>958.23</v>
      </c>
      <c r="V1891" s="10">
        <f>(raw_data[[#This Row],[Profit]] / (raw_data[[#This Row],[Unit_Price]]* raw_data[[#This Row],[Quantity_Sold]]))</f>
        <v>0.1615629742033384</v>
      </c>
      <c r="W1891">
        <v>495</v>
      </c>
      <c r="X1891" t="s">
        <v>51</v>
      </c>
      <c r="Y1891" t="s">
        <v>52</v>
      </c>
      <c r="Z1891">
        <v>47.86</v>
      </c>
      <c r="AA1891">
        <v>2</v>
      </c>
    </row>
    <row r="1892" spans="1:27" x14ac:dyDescent="0.3">
      <c r="A1892" t="s">
        <v>5718</v>
      </c>
      <c r="B1892" s="1">
        <v>45481</v>
      </c>
      <c r="C1892" s="1" t="str">
        <f>TEXT(raw_data[[#This Row],[Order_Date]], "mmm")</f>
        <v>Jul</v>
      </c>
      <c r="D1892" s="1">
        <v>45483</v>
      </c>
      <c r="E1892" s="6">
        <f>raw_data[[#This Row],[Ship_Date]]-raw_data[[#This Row],[Order_Date]]</f>
        <v>2</v>
      </c>
      <c r="F1892" s="6" t="str">
        <f>IF(raw_data[[#This Row],[Delivery_Days]] &lt;= 5, "On Time", "Late")</f>
        <v>On Time</v>
      </c>
      <c r="G1892" t="s">
        <v>5719</v>
      </c>
      <c r="H1892" t="s">
        <v>5720</v>
      </c>
      <c r="I1892" t="s">
        <v>62</v>
      </c>
      <c r="J1892" t="s">
        <v>56</v>
      </c>
      <c r="K1892" t="s">
        <v>57</v>
      </c>
      <c r="L1892" t="s">
        <v>41</v>
      </c>
      <c r="M1892" t="s">
        <v>48</v>
      </c>
      <c r="N1892" t="s">
        <v>31</v>
      </c>
      <c r="O1892" t="s">
        <v>50</v>
      </c>
      <c r="P1892">
        <v>1</v>
      </c>
      <c r="Q1892">
        <v>1093.07</v>
      </c>
      <c r="R1892">
        <v>15</v>
      </c>
      <c r="S1892">
        <v>929.11</v>
      </c>
      <c r="T1892">
        <v>671.9</v>
      </c>
      <c r="U1892">
        <v>357.99</v>
      </c>
      <c r="V1892" s="10">
        <f>(raw_data[[#This Row],[Profit]] / (raw_data[[#This Row],[Unit_Price]]* raw_data[[#This Row],[Quantity_Sold]]))</f>
        <v>0.32750875973176469</v>
      </c>
      <c r="W1892">
        <v>500</v>
      </c>
      <c r="X1892" t="s">
        <v>33</v>
      </c>
      <c r="Y1892" t="s">
        <v>34</v>
      </c>
      <c r="Z1892">
        <v>11.06</v>
      </c>
      <c r="AA1892">
        <v>4</v>
      </c>
    </row>
    <row r="1893" spans="1:27" x14ac:dyDescent="0.3">
      <c r="A1893" t="s">
        <v>5721</v>
      </c>
      <c r="B1893" s="1">
        <v>45728</v>
      </c>
      <c r="C1893" s="1" t="str">
        <f>TEXT(raw_data[[#This Row],[Order_Date]], "mmm")</f>
        <v>Mar</v>
      </c>
      <c r="D1893" s="1">
        <v>45729</v>
      </c>
      <c r="E1893" s="6">
        <f>raw_data[[#This Row],[Ship_Date]]-raw_data[[#This Row],[Order_Date]]</f>
        <v>1</v>
      </c>
      <c r="F1893" s="6" t="str">
        <f>IF(raw_data[[#This Row],[Delivery_Days]] &lt;= 5, "On Time", "Late")</f>
        <v>On Time</v>
      </c>
      <c r="G1893" t="s">
        <v>5722</v>
      </c>
      <c r="H1893" t="s">
        <v>5723</v>
      </c>
      <c r="I1893" t="s">
        <v>26</v>
      </c>
      <c r="J1893" t="s">
        <v>27</v>
      </c>
      <c r="K1893" t="s">
        <v>28</v>
      </c>
      <c r="L1893" t="s">
        <v>69</v>
      </c>
      <c r="M1893" t="s">
        <v>42</v>
      </c>
      <c r="N1893" t="s">
        <v>31</v>
      </c>
      <c r="O1893" t="s">
        <v>32</v>
      </c>
      <c r="P1893">
        <v>2</v>
      </c>
      <c r="Q1893">
        <v>717.37</v>
      </c>
      <c r="R1893">
        <v>20</v>
      </c>
      <c r="S1893">
        <v>1147.79</v>
      </c>
      <c r="T1893">
        <v>566.91999999999996</v>
      </c>
      <c r="U1893">
        <v>240.72</v>
      </c>
      <c r="V1893" s="10">
        <f>(raw_data[[#This Row],[Profit]] / (raw_data[[#This Row],[Unit_Price]]* raw_data[[#This Row],[Quantity_Sold]]))</f>
        <v>0.16777952799810419</v>
      </c>
      <c r="W1893">
        <v>369</v>
      </c>
      <c r="X1893" t="s">
        <v>33</v>
      </c>
      <c r="Y1893" t="s">
        <v>52</v>
      </c>
      <c r="Z1893">
        <v>24.45</v>
      </c>
      <c r="AA1893">
        <v>5</v>
      </c>
    </row>
    <row r="1894" spans="1:27" x14ac:dyDescent="0.3">
      <c r="A1894" t="s">
        <v>5724</v>
      </c>
      <c r="B1894" s="1">
        <v>45733</v>
      </c>
      <c r="C1894" s="1" t="str">
        <f>TEXT(raw_data[[#This Row],[Order_Date]], "mmm")</f>
        <v>Mar</v>
      </c>
      <c r="D1894" s="1">
        <v>45734</v>
      </c>
      <c r="E1894" s="6">
        <f>raw_data[[#This Row],[Ship_Date]]-raw_data[[#This Row],[Order_Date]]</f>
        <v>1</v>
      </c>
      <c r="F1894" s="6" t="str">
        <f>IF(raw_data[[#This Row],[Delivery_Days]] &lt;= 5, "On Time", "Late")</f>
        <v>On Time</v>
      </c>
      <c r="G1894" t="s">
        <v>5725</v>
      </c>
      <c r="H1894" t="s">
        <v>5726</v>
      </c>
      <c r="I1894" t="s">
        <v>26</v>
      </c>
      <c r="J1894" t="s">
        <v>98</v>
      </c>
      <c r="K1894" t="s">
        <v>40</v>
      </c>
      <c r="L1894" t="s">
        <v>41</v>
      </c>
      <c r="M1894" t="s">
        <v>58</v>
      </c>
      <c r="N1894" t="s">
        <v>49</v>
      </c>
      <c r="O1894" t="s">
        <v>83</v>
      </c>
      <c r="P1894">
        <v>6</v>
      </c>
      <c r="Q1894">
        <v>1253.98</v>
      </c>
      <c r="R1894">
        <v>0</v>
      </c>
      <c r="S1894">
        <v>7523.88</v>
      </c>
      <c r="T1894">
        <v>967.37</v>
      </c>
      <c r="U1894">
        <v>1719.66</v>
      </c>
      <c r="V1894" s="10">
        <f>(raw_data[[#This Row],[Profit]] / (raw_data[[#This Row],[Unit_Price]]* raw_data[[#This Row],[Quantity_Sold]]))</f>
        <v>0.22856026411904498</v>
      </c>
      <c r="W1894">
        <v>370</v>
      </c>
      <c r="X1894" t="s">
        <v>51</v>
      </c>
      <c r="Y1894" t="s">
        <v>34</v>
      </c>
      <c r="Z1894">
        <v>15.72</v>
      </c>
      <c r="AA1894">
        <v>2</v>
      </c>
    </row>
    <row r="1895" spans="1:27" x14ac:dyDescent="0.3">
      <c r="A1895" t="s">
        <v>5727</v>
      </c>
      <c r="B1895" s="1">
        <v>45339</v>
      </c>
      <c r="C1895" s="1" t="str">
        <f>TEXT(raw_data[[#This Row],[Order_Date]], "mmm")</f>
        <v>Feb</v>
      </c>
      <c r="D1895" s="1">
        <v>45348</v>
      </c>
      <c r="E1895" s="6">
        <f>raw_data[[#This Row],[Ship_Date]]-raw_data[[#This Row],[Order_Date]]</f>
        <v>9</v>
      </c>
      <c r="F1895" s="6" t="str">
        <f>IF(raw_data[[#This Row],[Delivery_Days]] &lt;= 5, "On Time", "Late")</f>
        <v>Late</v>
      </c>
      <c r="G1895" t="s">
        <v>5728</v>
      </c>
      <c r="H1895" t="s">
        <v>5729</v>
      </c>
      <c r="I1895" t="s">
        <v>38</v>
      </c>
      <c r="J1895" t="s">
        <v>98</v>
      </c>
      <c r="K1895" t="s">
        <v>40</v>
      </c>
      <c r="L1895" t="s">
        <v>29</v>
      </c>
      <c r="M1895" t="s">
        <v>30</v>
      </c>
      <c r="N1895" t="s">
        <v>49</v>
      </c>
      <c r="O1895" t="s">
        <v>43</v>
      </c>
      <c r="P1895">
        <v>4</v>
      </c>
      <c r="Q1895">
        <v>1171.93</v>
      </c>
      <c r="R1895">
        <v>15</v>
      </c>
      <c r="S1895">
        <v>3984.56</v>
      </c>
      <c r="T1895">
        <v>909</v>
      </c>
      <c r="U1895">
        <v>893.96</v>
      </c>
      <c r="V1895" s="10">
        <f>(raw_data[[#This Row],[Profit]] / (raw_data[[#This Row],[Unit_Price]]* raw_data[[#This Row],[Quantity_Sold]]))</f>
        <v>0.19070251636189875</v>
      </c>
      <c r="W1895">
        <v>274</v>
      </c>
      <c r="X1895" t="s">
        <v>51</v>
      </c>
      <c r="Y1895" t="s">
        <v>79</v>
      </c>
      <c r="Z1895">
        <v>41.47</v>
      </c>
      <c r="AA1895">
        <v>1</v>
      </c>
    </row>
    <row r="1896" spans="1:27" x14ac:dyDescent="0.3">
      <c r="A1896" t="s">
        <v>5730</v>
      </c>
      <c r="B1896" s="1">
        <v>45325</v>
      </c>
      <c r="C1896" s="1" t="str">
        <f>TEXT(raw_data[[#This Row],[Order_Date]], "mmm")</f>
        <v>Feb</v>
      </c>
      <c r="D1896" s="1">
        <v>45326</v>
      </c>
      <c r="E1896" s="6">
        <f>raw_data[[#This Row],[Ship_Date]]-raw_data[[#This Row],[Order_Date]]</f>
        <v>1</v>
      </c>
      <c r="F1896" s="6" t="str">
        <f>IF(raw_data[[#This Row],[Delivery_Days]] &lt;= 5, "On Time", "Late")</f>
        <v>On Time</v>
      </c>
      <c r="G1896" t="s">
        <v>5731</v>
      </c>
      <c r="H1896" t="s">
        <v>5732</v>
      </c>
      <c r="I1896" t="s">
        <v>47</v>
      </c>
      <c r="J1896" t="s">
        <v>68</v>
      </c>
      <c r="K1896" t="s">
        <v>57</v>
      </c>
      <c r="L1896" t="s">
        <v>41</v>
      </c>
      <c r="M1896" t="s">
        <v>64</v>
      </c>
      <c r="N1896" t="s">
        <v>31</v>
      </c>
      <c r="O1896" t="s">
        <v>50</v>
      </c>
      <c r="P1896">
        <v>2</v>
      </c>
      <c r="Q1896">
        <v>1309.55</v>
      </c>
      <c r="R1896">
        <v>10</v>
      </c>
      <c r="S1896">
        <v>2357.19</v>
      </c>
      <c r="T1896">
        <v>1022.05</v>
      </c>
      <c r="U1896">
        <v>517.5</v>
      </c>
      <c r="V1896" s="10">
        <f>(raw_data[[#This Row],[Profit]] / (raw_data[[#This Row],[Unit_Price]]* raw_data[[#This Row],[Quantity_Sold]]))</f>
        <v>0.19758695735176207</v>
      </c>
      <c r="W1896">
        <v>154</v>
      </c>
      <c r="X1896" t="s">
        <v>33</v>
      </c>
      <c r="Y1896" t="s">
        <v>79</v>
      </c>
      <c r="Z1896">
        <v>46.16</v>
      </c>
      <c r="AA1896">
        <v>3</v>
      </c>
    </row>
    <row r="1897" spans="1:27" x14ac:dyDescent="0.3">
      <c r="A1897" t="s">
        <v>5733</v>
      </c>
      <c r="B1897" s="1">
        <v>45451</v>
      </c>
      <c r="C1897" s="1" t="str">
        <f>TEXT(raw_data[[#This Row],[Order_Date]], "mmm")</f>
        <v>Jun</v>
      </c>
      <c r="D1897" s="1">
        <v>45453</v>
      </c>
      <c r="E1897" s="6">
        <f>raw_data[[#This Row],[Ship_Date]]-raw_data[[#This Row],[Order_Date]]</f>
        <v>2</v>
      </c>
      <c r="F1897" s="6" t="str">
        <f>IF(raw_data[[#This Row],[Delivery_Days]] &lt;= 5, "On Time", "Late")</f>
        <v>On Time</v>
      </c>
      <c r="G1897" t="s">
        <v>5734</v>
      </c>
      <c r="H1897" t="s">
        <v>5735</v>
      </c>
      <c r="I1897" t="s">
        <v>38</v>
      </c>
      <c r="J1897" t="s">
        <v>98</v>
      </c>
      <c r="K1897" t="s">
        <v>40</v>
      </c>
      <c r="L1897" t="s">
        <v>41</v>
      </c>
      <c r="M1897" t="s">
        <v>64</v>
      </c>
      <c r="N1897" t="s">
        <v>49</v>
      </c>
      <c r="O1897" t="s">
        <v>71</v>
      </c>
      <c r="P1897">
        <v>7</v>
      </c>
      <c r="Q1897">
        <v>853.49</v>
      </c>
      <c r="R1897">
        <v>5</v>
      </c>
      <c r="S1897">
        <v>5675.71</v>
      </c>
      <c r="T1897">
        <v>600.64</v>
      </c>
      <c r="U1897">
        <v>1681.45</v>
      </c>
      <c r="V1897" s="10">
        <f>(raw_data[[#This Row],[Profit]] / (raw_data[[#This Row],[Unit_Price]]* raw_data[[#This Row],[Quantity_Sold]]))</f>
        <v>0.28144107471340363</v>
      </c>
      <c r="W1897">
        <v>153</v>
      </c>
      <c r="X1897" t="s">
        <v>51</v>
      </c>
      <c r="Y1897" t="s">
        <v>52</v>
      </c>
      <c r="Z1897">
        <v>25.23</v>
      </c>
      <c r="AA1897">
        <v>4</v>
      </c>
    </row>
    <row r="1898" spans="1:27" x14ac:dyDescent="0.3">
      <c r="A1898" t="s">
        <v>5736</v>
      </c>
      <c r="B1898" s="1">
        <v>45387</v>
      </c>
      <c r="C1898" s="1" t="str">
        <f>TEXT(raw_data[[#This Row],[Order_Date]], "mmm")</f>
        <v>Apr</v>
      </c>
      <c r="D1898" s="1">
        <v>45392</v>
      </c>
      <c r="E1898" s="6">
        <f>raw_data[[#This Row],[Ship_Date]]-raw_data[[#This Row],[Order_Date]]</f>
        <v>5</v>
      </c>
      <c r="F1898" s="6" t="str">
        <f>IF(raw_data[[#This Row],[Delivery_Days]] &lt;= 5, "On Time", "Late")</f>
        <v>On Time</v>
      </c>
      <c r="G1898" t="s">
        <v>5737</v>
      </c>
      <c r="H1898" t="s">
        <v>5738</v>
      </c>
      <c r="I1898" t="s">
        <v>38</v>
      </c>
      <c r="J1898" t="s">
        <v>98</v>
      </c>
      <c r="K1898" t="s">
        <v>40</v>
      </c>
      <c r="L1898" t="s">
        <v>75</v>
      </c>
      <c r="M1898" t="s">
        <v>127</v>
      </c>
      <c r="N1898" t="s">
        <v>31</v>
      </c>
      <c r="O1898" t="s">
        <v>43</v>
      </c>
      <c r="P1898">
        <v>5</v>
      </c>
      <c r="Q1898">
        <v>1769.64</v>
      </c>
      <c r="R1898">
        <v>10</v>
      </c>
      <c r="S1898">
        <v>7963.38</v>
      </c>
      <c r="T1898">
        <v>1163.33</v>
      </c>
      <c r="U1898">
        <v>2728.4</v>
      </c>
      <c r="V1898" s="10">
        <f>(raw_data[[#This Row],[Profit]] / (raw_data[[#This Row],[Unit_Price]]* raw_data[[#This Row],[Quantity_Sold]]))</f>
        <v>0.3083565018873895</v>
      </c>
      <c r="W1898">
        <v>318</v>
      </c>
      <c r="X1898" t="s">
        <v>51</v>
      </c>
      <c r="Y1898" t="s">
        <v>52</v>
      </c>
      <c r="Z1898">
        <v>27.29</v>
      </c>
      <c r="AA1898">
        <v>5</v>
      </c>
    </row>
    <row r="1899" spans="1:27" x14ac:dyDescent="0.3">
      <c r="A1899" t="s">
        <v>5739</v>
      </c>
      <c r="B1899" s="1">
        <v>45714</v>
      </c>
      <c r="C1899" s="1" t="str">
        <f>TEXT(raw_data[[#This Row],[Order_Date]], "mmm")</f>
        <v>Feb</v>
      </c>
      <c r="D1899" s="1">
        <v>45723</v>
      </c>
      <c r="E1899" s="6">
        <f>raw_data[[#This Row],[Ship_Date]]-raw_data[[#This Row],[Order_Date]]</f>
        <v>9</v>
      </c>
      <c r="F1899" s="6" t="str">
        <f>IF(raw_data[[#This Row],[Delivery_Days]] &lt;= 5, "On Time", "Late")</f>
        <v>Late</v>
      </c>
      <c r="G1899" t="s">
        <v>5740</v>
      </c>
      <c r="H1899" t="s">
        <v>5741</v>
      </c>
      <c r="I1899" t="s">
        <v>26</v>
      </c>
      <c r="J1899" t="s">
        <v>68</v>
      </c>
      <c r="K1899" t="s">
        <v>57</v>
      </c>
      <c r="L1899" t="s">
        <v>69</v>
      </c>
      <c r="M1899" t="s">
        <v>150</v>
      </c>
      <c r="N1899" t="s">
        <v>49</v>
      </c>
      <c r="O1899" t="s">
        <v>83</v>
      </c>
      <c r="P1899">
        <v>7</v>
      </c>
      <c r="Q1899">
        <v>265.12</v>
      </c>
      <c r="R1899">
        <v>10</v>
      </c>
      <c r="S1899">
        <v>1670.26</v>
      </c>
      <c r="T1899">
        <v>176.79</v>
      </c>
      <c r="U1899">
        <v>556.48</v>
      </c>
      <c r="V1899" s="10">
        <f>(raw_data[[#This Row],[Profit]] / (raw_data[[#This Row],[Unit_Price]]* raw_data[[#This Row],[Quantity_Sold]]))</f>
        <v>0.29985343564100353</v>
      </c>
      <c r="W1899">
        <v>468</v>
      </c>
      <c r="X1899" t="s">
        <v>33</v>
      </c>
      <c r="Y1899" t="s">
        <v>34</v>
      </c>
      <c r="Z1899">
        <v>17.16</v>
      </c>
      <c r="AA1899">
        <v>5</v>
      </c>
    </row>
    <row r="1900" spans="1:27" x14ac:dyDescent="0.3">
      <c r="A1900" t="s">
        <v>5742</v>
      </c>
      <c r="B1900" s="1">
        <v>45836</v>
      </c>
      <c r="C1900" s="1" t="str">
        <f>TEXT(raw_data[[#This Row],[Order_Date]], "mmm")</f>
        <v>Jun</v>
      </c>
      <c r="D1900" s="1">
        <v>45837</v>
      </c>
      <c r="E1900" s="6">
        <f>raw_data[[#This Row],[Ship_Date]]-raw_data[[#This Row],[Order_Date]]</f>
        <v>1</v>
      </c>
      <c r="F1900" s="6" t="str">
        <f>IF(raw_data[[#This Row],[Delivery_Days]] &lt;= 5, "On Time", "Late")</f>
        <v>On Time</v>
      </c>
      <c r="G1900" t="s">
        <v>5743</v>
      </c>
      <c r="H1900" t="s">
        <v>5744</v>
      </c>
      <c r="I1900" t="s">
        <v>26</v>
      </c>
      <c r="J1900" t="s">
        <v>39</v>
      </c>
      <c r="K1900" t="s">
        <v>40</v>
      </c>
      <c r="L1900" t="s">
        <v>69</v>
      </c>
      <c r="M1900" t="s">
        <v>127</v>
      </c>
      <c r="N1900" t="s">
        <v>31</v>
      </c>
      <c r="O1900" t="s">
        <v>32</v>
      </c>
      <c r="P1900">
        <v>10</v>
      </c>
      <c r="Q1900">
        <v>621.37</v>
      </c>
      <c r="R1900">
        <v>15</v>
      </c>
      <c r="S1900">
        <v>5281.64</v>
      </c>
      <c r="T1900">
        <v>551.96</v>
      </c>
      <c r="U1900">
        <v>589.98</v>
      </c>
      <c r="V1900" s="10">
        <f>(raw_data[[#This Row],[Profit]] / (raw_data[[#This Row],[Unit_Price]]* raw_data[[#This Row],[Quantity_Sold]]))</f>
        <v>9.4948259491124454E-2</v>
      </c>
      <c r="W1900">
        <v>307</v>
      </c>
      <c r="X1900" t="s">
        <v>33</v>
      </c>
      <c r="Y1900" t="s">
        <v>79</v>
      </c>
      <c r="Z1900">
        <v>36.46</v>
      </c>
      <c r="AA1900">
        <v>4</v>
      </c>
    </row>
    <row r="1901" spans="1:27" x14ac:dyDescent="0.3">
      <c r="A1901" t="s">
        <v>5745</v>
      </c>
      <c r="B1901" s="1">
        <v>45405</v>
      </c>
      <c r="C1901" s="1" t="str">
        <f>TEXT(raw_data[[#This Row],[Order_Date]], "mmm")</f>
        <v>Apr</v>
      </c>
      <c r="D1901" s="1">
        <v>45408</v>
      </c>
      <c r="E1901" s="6">
        <f>raw_data[[#This Row],[Ship_Date]]-raw_data[[#This Row],[Order_Date]]</f>
        <v>3</v>
      </c>
      <c r="F1901" s="6" t="str">
        <f>IF(raw_data[[#This Row],[Delivery_Days]] &lt;= 5, "On Time", "Late")</f>
        <v>On Time</v>
      </c>
      <c r="G1901" t="s">
        <v>5746</v>
      </c>
      <c r="H1901" t="s">
        <v>5747</v>
      </c>
      <c r="I1901" t="s">
        <v>38</v>
      </c>
      <c r="J1901" t="s">
        <v>56</v>
      </c>
      <c r="K1901" t="s">
        <v>57</v>
      </c>
      <c r="L1901" t="s">
        <v>75</v>
      </c>
      <c r="M1901" t="s">
        <v>48</v>
      </c>
      <c r="N1901" t="s">
        <v>31</v>
      </c>
      <c r="O1901" t="s">
        <v>43</v>
      </c>
      <c r="P1901">
        <v>3</v>
      </c>
      <c r="Q1901">
        <v>298.52</v>
      </c>
      <c r="R1901">
        <v>15</v>
      </c>
      <c r="S1901">
        <v>761.23</v>
      </c>
      <c r="T1901">
        <v>213.32</v>
      </c>
      <c r="U1901">
        <v>217.26</v>
      </c>
      <c r="V1901" s="10">
        <f>(raw_data[[#This Row],[Profit]] / (raw_data[[#This Row],[Unit_Price]]* raw_data[[#This Row],[Quantity_Sold]]))</f>
        <v>0.24259681093394078</v>
      </c>
      <c r="W1901">
        <v>304</v>
      </c>
      <c r="X1901" t="s">
        <v>33</v>
      </c>
      <c r="Y1901" t="s">
        <v>34</v>
      </c>
      <c r="Z1901">
        <v>14.94</v>
      </c>
      <c r="AA1901">
        <v>5</v>
      </c>
    </row>
    <row r="1902" spans="1:27" x14ac:dyDescent="0.3">
      <c r="A1902" t="s">
        <v>5748</v>
      </c>
      <c r="B1902" s="1">
        <v>45602</v>
      </c>
      <c r="C1902" s="1" t="str">
        <f>TEXT(raw_data[[#This Row],[Order_Date]], "mmm")</f>
        <v>Nov</v>
      </c>
      <c r="D1902" s="1">
        <v>45608</v>
      </c>
      <c r="E1902" s="6">
        <f>raw_data[[#This Row],[Ship_Date]]-raw_data[[#This Row],[Order_Date]]</f>
        <v>6</v>
      </c>
      <c r="F1902" s="6" t="str">
        <f>IF(raw_data[[#This Row],[Delivery_Days]] &lt;= 5, "On Time", "Late")</f>
        <v>Late</v>
      </c>
      <c r="G1902" t="s">
        <v>5749</v>
      </c>
      <c r="H1902" t="s">
        <v>5750</v>
      </c>
      <c r="I1902" t="s">
        <v>38</v>
      </c>
      <c r="J1902" t="s">
        <v>56</v>
      </c>
      <c r="K1902" t="s">
        <v>57</v>
      </c>
      <c r="L1902" t="s">
        <v>29</v>
      </c>
      <c r="M1902" t="s">
        <v>64</v>
      </c>
      <c r="N1902" t="s">
        <v>31</v>
      </c>
      <c r="O1902" t="s">
        <v>71</v>
      </c>
      <c r="P1902">
        <v>5</v>
      </c>
      <c r="Q1902">
        <v>1532.93</v>
      </c>
      <c r="R1902">
        <v>0</v>
      </c>
      <c r="S1902">
        <v>7664.65</v>
      </c>
      <c r="T1902">
        <v>1339.34</v>
      </c>
      <c r="U1902">
        <v>967.95</v>
      </c>
      <c r="V1902" s="10">
        <f>(raw_data[[#This Row],[Profit]] / (raw_data[[#This Row],[Unit_Price]]* raw_data[[#This Row],[Quantity_Sold]]))</f>
        <v>0.12628756694695778</v>
      </c>
      <c r="W1902">
        <v>55</v>
      </c>
      <c r="X1902" t="s">
        <v>33</v>
      </c>
      <c r="Y1902" t="s">
        <v>79</v>
      </c>
      <c r="Z1902">
        <v>13.3</v>
      </c>
      <c r="AA1902">
        <v>2</v>
      </c>
    </row>
    <row r="1903" spans="1:27" x14ac:dyDescent="0.3">
      <c r="A1903" t="s">
        <v>5751</v>
      </c>
      <c r="B1903" s="1">
        <v>45217</v>
      </c>
      <c r="C1903" s="1" t="str">
        <f>TEXT(raw_data[[#This Row],[Order_Date]], "mmm")</f>
        <v>Oct</v>
      </c>
      <c r="D1903" s="1">
        <v>45218</v>
      </c>
      <c r="E1903" s="6">
        <f>raw_data[[#This Row],[Ship_Date]]-raw_data[[#This Row],[Order_Date]]</f>
        <v>1</v>
      </c>
      <c r="F1903" s="6" t="str">
        <f>IF(raw_data[[#This Row],[Delivery_Days]] &lt;= 5, "On Time", "Late")</f>
        <v>On Time</v>
      </c>
      <c r="G1903" t="s">
        <v>5752</v>
      </c>
      <c r="H1903" t="s">
        <v>5753</v>
      </c>
      <c r="I1903" t="s">
        <v>26</v>
      </c>
      <c r="J1903" t="s">
        <v>68</v>
      </c>
      <c r="K1903" t="s">
        <v>57</v>
      </c>
      <c r="L1903" t="s">
        <v>69</v>
      </c>
      <c r="M1903" t="s">
        <v>70</v>
      </c>
      <c r="N1903" t="s">
        <v>49</v>
      </c>
      <c r="O1903" t="s">
        <v>83</v>
      </c>
      <c r="P1903">
        <v>6</v>
      </c>
      <c r="Q1903">
        <v>554.32000000000005</v>
      </c>
      <c r="R1903">
        <v>15</v>
      </c>
      <c r="S1903">
        <v>2827.03</v>
      </c>
      <c r="T1903">
        <v>427.64</v>
      </c>
      <c r="U1903">
        <v>646.07000000000005</v>
      </c>
      <c r="V1903" s="10">
        <f>(raw_data[[#This Row],[Profit]] / (raw_data[[#This Row],[Unit_Price]]* raw_data[[#This Row],[Quantity_Sold]]))</f>
        <v>0.19425301871361911</v>
      </c>
      <c r="W1903">
        <v>136</v>
      </c>
      <c r="X1903" t="s">
        <v>33</v>
      </c>
      <c r="Y1903" t="s">
        <v>52</v>
      </c>
      <c r="Z1903">
        <v>40.869999999999997</v>
      </c>
      <c r="AA1903">
        <v>2</v>
      </c>
    </row>
    <row r="1904" spans="1:27" x14ac:dyDescent="0.3">
      <c r="A1904" t="s">
        <v>5754</v>
      </c>
      <c r="B1904" s="1">
        <v>45370</v>
      </c>
      <c r="C1904" s="1" t="str">
        <f>TEXT(raw_data[[#This Row],[Order_Date]], "mmm")</f>
        <v>Mar</v>
      </c>
      <c r="D1904" s="1">
        <v>45374</v>
      </c>
      <c r="E1904" s="6">
        <f>raw_data[[#This Row],[Ship_Date]]-raw_data[[#This Row],[Order_Date]]</f>
        <v>4</v>
      </c>
      <c r="F1904" s="6" t="str">
        <f>IF(raw_data[[#This Row],[Delivery_Days]] &lt;= 5, "On Time", "Late")</f>
        <v>On Time</v>
      </c>
      <c r="G1904" t="s">
        <v>5755</v>
      </c>
      <c r="H1904" t="s">
        <v>5756</v>
      </c>
      <c r="I1904" t="s">
        <v>62</v>
      </c>
      <c r="J1904" t="s">
        <v>94</v>
      </c>
      <c r="K1904" t="s">
        <v>28</v>
      </c>
      <c r="L1904" t="s">
        <v>69</v>
      </c>
      <c r="M1904" t="s">
        <v>150</v>
      </c>
      <c r="N1904" t="s">
        <v>31</v>
      </c>
      <c r="O1904" t="s">
        <v>50</v>
      </c>
      <c r="P1904">
        <v>3</v>
      </c>
      <c r="Q1904">
        <v>1612.2</v>
      </c>
      <c r="R1904">
        <v>5</v>
      </c>
      <c r="S1904">
        <v>4594.7700000000004</v>
      </c>
      <c r="T1904">
        <v>1245.53</v>
      </c>
      <c r="U1904">
        <v>1045.01</v>
      </c>
      <c r="V1904" s="10">
        <f>(raw_data[[#This Row],[Profit]] / (raw_data[[#This Row],[Unit_Price]]* raw_data[[#This Row],[Quantity_Sold]]))</f>
        <v>0.21606293677376667</v>
      </c>
      <c r="W1904">
        <v>466</v>
      </c>
      <c r="X1904" t="s">
        <v>51</v>
      </c>
      <c r="Y1904" t="s">
        <v>79</v>
      </c>
      <c r="Z1904">
        <v>40.880000000000003</v>
      </c>
      <c r="AA1904">
        <v>1</v>
      </c>
    </row>
    <row r="1905" spans="1:27" x14ac:dyDescent="0.3">
      <c r="A1905" t="s">
        <v>5757</v>
      </c>
      <c r="B1905" s="1">
        <v>45907</v>
      </c>
      <c r="C1905" s="1" t="str">
        <f>TEXT(raw_data[[#This Row],[Order_Date]], "mmm")</f>
        <v>Sep</v>
      </c>
      <c r="D1905" s="1">
        <v>45910</v>
      </c>
      <c r="E1905" s="6">
        <f>raw_data[[#This Row],[Ship_Date]]-raw_data[[#This Row],[Order_Date]]</f>
        <v>3</v>
      </c>
      <c r="F1905" s="6" t="str">
        <f>IF(raw_data[[#This Row],[Delivery_Days]] &lt;= 5, "On Time", "Late")</f>
        <v>On Time</v>
      </c>
      <c r="G1905" t="s">
        <v>5758</v>
      </c>
      <c r="H1905" t="s">
        <v>5759</v>
      </c>
      <c r="I1905" t="s">
        <v>62</v>
      </c>
      <c r="J1905" t="s">
        <v>94</v>
      </c>
      <c r="K1905" t="s">
        <v>28</v>
      </c>
      <c r="L1905" t="s">
        <v>41</v>
      </c>
      <c r="M1905" t="s">
        <v>64</v>
      </c>
      <c r="N1905" t="s">
        <v>31</v>
      </c>
      <c r="O1905" t="s">
        <v>71</v>
      </c>
      <c r="P1905">
        <v>3</v>
      </c>
      <c r="Q1905">
        <v>88.76</v>
      </c>
      <c r="R1905">
        <v>5</v>
      </c>
      <c r="S1905">
        <v>252.97</v>
      </c>
      <c r="T1905">
        <v>64.739999999999995</v>
      </c>
      <c r="U1905">
        <v>68.459999999999994</v>
      </c>
      <c r="V1905" s="10">
        <f>(raw_data[[#This Row],[Profit]] / (raw_data[[#This Row],[Unit_Price]]* raw_data[[#This Row],[Quantity_Sold]]))</f>
        <v>0.25709779179810721</v>
      </c>
      <c r="W1905">
        <v>206</v>
      </c>
      <c r="X1905" t="s">
        <v>51</v>
      </c>
      <c r="Y1905" t="s">
        <v>34</v>
      </c>
      <c r="Z1905">
        <v>6.92</v>
      </c>
      <c r="AA1905">
        <v>2</v>
      </c>
    </row>
    <row r="1906" spans="1:27" x14ac:dyDescent="0.3">
      <c r="A1906" t="s">
        <v>5760</v>
      </c>
      <c r="B1906" s="1">
        <v>45652</v>
      </c>
      <c r="C1906" s="1" t="str">
        <f>TEXT(raw_data[[#This Row],[Order_Date]], "mmm")</f>
        <v>Dec</v>
      </c>
      <c r="D1906" s="1">
        <v>45660</v>
      </c>
      <c r="E1906" s="6">
        <f>raw_data[[#This Row],[Ship_Date]]-raw_data[[#This Row],[Order_Date]]</f>
        <v>8</v>
      </c>
      <c r="F1906" s="6" t="str">
        <f>IF(raw_data[[#This Row],[Delivery_Days]] &lt;= 5, "On Time", "Late")</f>
        <v>Late</v>
      </c>
      <c r="G1906" t="s">
        <v>5761</v>
      </c>
      <c r="H1906" t="s">
        <v>5762</v>
      </c>
      <c r="I1906" t="s">
        <v>47</v>
      </c>
      <c r="J1906" t="s">
        <v>90</v>
      </c>
      <c r="K1906" t="s">
        <v>40</v>
      </c>
      <c r="L1906" t="s">
        <v>29</v>
      </c>
      <c r="M1906" t="s">
        <v>64</v>
      </c>
      <c r="N1906" t="s">
        <v>49</v>
      </c>
      <c r="O1906" t="s">
        <v>43</v>
      </c>
      <c r="P1906">
        <v>1</v>
      </c>
      <c r="Q1906">
        <v>123.97</v>
      </c>
      <c r="R1906">
        <v>15</v>
      </c>
      <c r="S1906">
        <v>105.37</v>
      </c>
      <c r="T1906">
        <v>85.56</v>
      </c>
      <c r="U1906">
        <v>32.65</v>
      </c>
      <c r="V1906" s="10">
        <f>(raw_data[[#This Row],[Profit]] / (raw_data[[#This Row],[Unit_Price]]* raw_data[[#This Row],[Quantity_Sold]]))</f>
        <v>0.26337017020246833</v>
      </c>
      <c r="W1906">
        <v>154</v>
      </c>
      <c r="X1906" t="s">
        <v>33</v>
      </c>
      <c r="Y1906" t="s">
        <v>79</v>
      </c>
      <c r="Z1906">
        <v>27.65</v>
      </c>
      <c r="AA1906">
        <v>2</v>
      </c>
    </row>
    <row r="1907" spans="1:27" x14ac:dyDescent="0.3">
      <c r="A1907" t="s">
        <v>5763</v>
      </c>
      <c r="B1907" s="1">
        <v>45631</v>
      </c>
      <c r="C1907" s="1" t="str">
        <f>TEXT(raw_data[[#This Row],[Order_Date]], "mmm")</f>
        <v>Dec</v>
      </c>
      <c r="D1907" s="1">
        <v>45635</v>
      </c>
      <c r="E1907" s="6">
        <f>raw_data[[#This Row],[Ship_Date]]-raw_data[[#This Row],[Order_Date]]</f>
        <v>4</v>
      </c>
      <c r="F1907" s="6" t="str">
        <f>IF(raw_data[[#This Row],[Delivery_Days]] &lt;= 5, "On Time", "Late")</f>
        <v>On Time</v>
      </c>
      <c r="G1907" t="s">
        <v>5764</v>
      </c>
      <c r="H1907" t="s">
        <v>5765</v>
      </c>
      <c r="I1907" t="s">
        <v>26</v>
      </c>
      <c r="J1907" t="s">
        <v>94</v>
      </c>
      <c r="K1907" t="s">
        <v>28</v>
      </c>
      <c r="L1907" t="s">
        <v>69</v>
      </c>
      <c r="M1907" t="s">
        <v>30</v>
      </c>
      <c r="N1907" t="s">
        <v>31</v>
      </c>
      <c r="O1907" t="s">
        <v>83</v>
      </c>
      <c r="P1907">
        <v>1</v>
      </c>
      <c r="Q1907">
        <v>1334.38</v>
      </c>
      <c r="R1907">
        <v>10</v>
      </c>
      <c r="S1907">
        <v>1200.94</v>
      </c>
      <c r="T1907">
        <v>871.1</v>
      </c>
      <c r="U1907">
        <v>416.95</v>
      </c>
      <c r="V1907" s="10">
        <f>(raw_data[[#This Row],[Profit]] / (raw_data[[#This Row],[Unit_Price]]* raw_data[[#This Row],[Quantity_Sold]]))</f>
        <v>0.31246721323760845</v>
      </c>
      <c r="W1907">
        <v>252</v>
      </c>
      <c r="X1907" t="s">
        <v>33</v>
      </c>
      <c r="Y1907" t="s">
        <v>52</v>
      </c>
      <c r="Z1907">
        <v>36.74</v>
      </c>
      <c r="AA1907">
        <v>1</v>
      </c>
    </row>
    <row r="1908" spans="1:27" x14ac:dyDescent="0.3">
      <c r="A1908" t="s">
        <v>5766</v>
      </c>
      <c r="B1908" s="1">
        <v>45385</v>
      </c>
      <c r="C1908" s="1" t="str">
        <f>TEXT(raw_data[[#This Row],[Order_Date]], "mmm")</f>
        <v>Apr</v>
      </c>
      <c r="D1908" s="1">
        <v>45389</v>
      </c>
      <c r="E1908" s="6">
        <f>raw_data[[#This Row],[Ship_Date]]-raw_data[[#This Row],[Order_Date]]</f>
        <v>4</v>
      </c>
      <c r="F1908" s="6" t="str">
        <f>IF(raw_data[[#This Row],[Delivery_Days]] &lt;= 5, "On Time", "Late")</f>
        <v>On Time</v>
      </c>
      <c r="G1908" t="s">
        <v>5767</v>
      </c>
      <c r="H1908" t="s">
        <v>5768</v>
      </c>
      <c r="I1908" t="s">
        <v>62</v>
      </c>
      <c r="J1908" t="s">
        <v>68</v>
      </c>
      <c r="K1908" t="s">
        <v>57</v>
      </c>
      <c r="L1908" t="s">
        <v>75</v>
      </c>
      <c r="M1908" t="s">
        <v>117</v>
      </c>
      <c r="N1908" t="s">
        <v>49</v>
      </c>
      <c r="O1908" t="s">
        <v>83</v>
      </c>
      <c r="P1908">
        <v>5</v>
      </c>
      <c r="Q1908">
        <v>1632.28</v>
      </c>
      <c r="R1908">
        <v>20</v>
      </c>
      <c r="S1908">
        <v>6529.12</v>
      </c>
      <c r="T1908">
        <v>1089.3699999999999</v>
      </c>
      <c r="U1908">
        <v>2171.64</v>
      </c>
      <c r="V1908" s="10">
        <f>(raw_data[[#This Row],[Profit]] / (raw_data[[#This Row],[Unit_Price]]* raw_data[[#This Row],[Quantity_Sold]]))</f>
        <v>0.26608670081113533</v>
      </c>
      <c r="W1908">
        <v>204</v>
      </c>
      <c r="X1908" t="s">
        <v>33</v>
      </c>
      <c r="Y1908" t="s">
        <v>79</v>
      </c>
      <c r="Z1908">
        <v>19.38</v>
      </c>
      <c r="AA1908">
        <v>2</v>
      </c>
    </row>
    <row r="1909" spans="1:27" x14ac:dyDescent="0.3">
      <c r="A1909" t="s">
        <v>5769</v>
      </c>
      <c r="B1909" s="1">
        <v>45565</v>
      </c>
      <c r="C1909" s="1" t="str">
        <f>TEXT(raw_data[[#This Row],[Order_Date]], "mmm")</f>
        <v>Sep</v>
      </c>
      <c r="D1909" s="1">
        <v>45569</v>
      </c>
      <c r="E1909" s="6">
        <f>raw_data[[#This Row],[Ship_Date]]-raw_data[[#This Row],[Order_Date]]</f>
        <v>4</v>
      </c>
      <c r="F1909" s="6" t="str">
        <f>IF(raw_data[[#This Row],[Delivery_Days]] &lt;= 5, "On Time", "Late")</f>
        <v>On Time</v>
      </c>
      <c r="G1909" t="s">
        <v>5770</v>
      </c>
      <c r="H1909" t="s">
        <v>5771</v>
      </c>
      <c r="I1909" t="s">
        <v>38</v>
      </c>
      <c r="J1909" t="s">
        <v>90</v>
      </c>
      <c r="K1909" t="s">
        <v>40</v>
      </c>
      <c r="L1909" t="s">
        <v>69</v>
      </c>
      <c r="M1909" t="s">
        <v>127</v>
      </c>
      <c r="N1909" t="s">
        <v>49</v>
      </c>
      <c r="O1909" t="s">
        <v>71</v>
      </c>
      <c r="P1909">
        <v>9</v>
      </c>
      <c r="Q1909">
        <v>1051.0999999999999</v>
      </c>
      <c r="R1909">
        <v>5</v>
      </c>
      <c r="S1909">
        <v>8986.9</v>
      </c>
      <c r="T1909">
        <v>736.1</v>
      </c>
      <c r="U1909">
        <v>2693.25</v>
      </c>
      <c r="V1909" s="10">
        <f>(raw_data[[#This Row],[Profit]] / (raw_data[[#This Row],[Unit_Price]]* raw_data[[#This Row],[Quantity_Sold]]))</f>
        <v>0.28470174103320334</v>
      </c>
      <c r="W1909">
        <v>126</v>
      </c>
      <c r="X1909" t="s">
        <v>33</v>
      </c>
      <c r="Y1909" t="s">
        <v>79</v>
      </c>
      <c r="Z1909">
        <v>15.46</v>
      </c>
      <c r="AA1909">
        <v>3</v>
      </c>
    </row>
    <row r="1910" spans="1:27" x14ac:dyDescent="0.3">
      <c r="A1910" t="s">
        <v>5772</v>
      </c>
      <c r="B1910" s="1">
        <v>45795</v>
      </c>
      <c r="C1910" s="1" t="str">
        <f>TEXT(raw_data[[#This Row],[Order_Date]], "mmm")</f>
        <v>May</v>
      </c>
      <c r="D1910" s="1">
        <v>45798</v>
      </c>
      <c r="E1910" s="6">
        <f>raw_data[[#This Row],[Ship_Date]]-raw_data[[#This Row],[Order_Date]]</f>
        <v>3</v>
      </c>
      <c r="F1910" s="6" t="str">
        <f>IF(raw_data[[#This Row],[Delivery_Days]] &lt;= 5, "On Time", "Late")</f>
        <v>On Time</v>
      </c>
      <c r="G1910" t="s">
        <v>5773</v>
      </c>
      <c r="H1910" t="s">
        <v>5774</v>
      </c>
      <c r="I1910" t="s">
        <v>38</v>
      </c>
      <c r="J1910" t="s">
        <v>56</v>
      </c>
      <c r="K1910" t="s">
        <v>57</v>
      </c>
      <c r="L1910" t="s">
        <v>41</v>
      </c>
      <c r="M1910" t="s">
        <v>58</v>
      </c>
      <c r="N1910" t="s">
        <v>31</v>
      </c>
      <c r="O1910" t="s">
        <v>50</v>
      </c>
      <c r="P1910">
        <v>4</v>
      </c>
      <c r="Q1910">
        <v>402.54</v>
      </c>
      <c r="R1910">
        <v>15</v>
      </c>
      <c r="S1910">
        <v>1368.64</v>
      </c>
      <c r="T1910">
        <v>278.99</v>
      </c>
      <c r="U1910">
        <v>420.07</v>
      </c>
      <c r="V1910" s="10">
        <f>(raw_data[[#This Row],[Profit]] / (raw_data[[#This Row],[Unit_Price]]* raw_data[[#This Row],[Quantity_Sold]]))</f>
        <v>0.26088711680826748</v>
      </c>
      <c r="W1910">
        <v>477</v>
      </c>
      <c r="X1910" t="s">
        <v>51</v>
      </c>
      <c r="Y1910" t="s">
        <v>34</v>
      </c>
      <c r="Z1910">
        <v>33.51</v>
      </c>
      <c r="AA1910">
        <v>5</v>
      </c>
    </row>
    <row r="1911" spans="1:27" x14ac:dyDescent="0.3">
      <c r="A1911" t="s">
        <v>5775</v>
      </c>
      <c r="B1911" s="1">
        <v>45220</v>
      </c>
      <c r="C1911" s="1" t="str">
        <f>TEXT(raw_data[[#This Row],[Order_Date]], "mmm")</f>
        <v>Oct</v>
      </c>
      <c r="D1911" s="1">
        <v>45226</v>
      </c>
      <c r="E1911" s="6">
        <f>raw_data[[#This Row],[Ship_Date]]-raw_data[[#This Row],[Order_Date]]</f>
        <v>6</v>
      </c>
      <c r="F1911" s="6" t="str">
        <f>IF(raw_data[[#This Row],[Delivery_Days]] &lt;= 5, "On Time", "Late")</f>
        <v>Late</v>
      </c>
      <c r="G1911" t="s">
        <v>5776</v>
      </c>
      <c r="H1911" t="s">
        <v>5777</v>
      </c>
      <c r="I1911" t="s">
        <v>26</v>
      </c>
      <c r="J1911" t="s">
        <v>94</v>
      </c>
      <c r="K1911" t="s">
        <v>28</v>
      </c>
      <c r="L1911" t="s">
        <v>41</v>
      </c>
      <c r="M1911" t="s">
        <v>150</v>
      </c>
      <c r="N1911" t="s">
        <v>31</v>
      </c>
      <c r="O1911" t="s">
        <v>32</v>
      </c>
      <c r="P1911">
        <v>4</v>
      </c>
      <c r="Q1911">
        <v>356.7</v>
      </c>
      <c r="R1911">
        <v>5</v>
      </c>
      <c r="S1911">
        <v>1355.46</v>
      </c>
      <c r="T1911">
        <v>251.14</v>
      </c>
      <c r="U1911">
        <v>401.13</v>
      </c>
      <c r="V1911" s="10">
        <f>(raw_data[[#This Row],[Profit]] / (raw_data[[#This Row],[Unit_Price]]* raw_data[[#This Row],[Quantity_Sold]]))</f>
        <v>0.28113961312026914</v>
      </c>
      <c r="W1911">
        <v>64</v>
      </c>
      <c r="X1911" t="s">
        <v>33</v>
      </c>
      <c r="Y1911" t="s">
        <v>34</v>
      </c>
      <c r="Z1911">
        <v>19.7</v>
      </c>
      <c r="AA1911">
        <v>1</v>
      </c>
    </row>
    <row r="1912" spans="1:27" x14ac:dyDescent="0.3">
      <c r="A1912" t="s">
        <v>5778</v>
      </c>
      <c r="B1912" s="1">
        <v>45394</v>
      </c>
      <c r="C1912" s="1" t="str">
        <f>TEXT(raw_data[[#This Row],[Order_Date]], "mmm")</f>
        <v>Apr</v>
      </c>
      <c r="D1912" s="1">
        <v>45395</v>
      </c>
      <c r="E1912" s="6">
        <f>raw_data[[#This Row],[Ship_Date]]-raw_data[[#This Row],[Order_Date]]</f>
        <v>1</v>
      </c>
      <c r="F1912" s="6" t="str">
        <f>IF(raw_data[[#This Row],[Delivery_Days]] &lt;= 5, "On Time", "Late")</f>
        <v>On Time</v>
      </c>
      <c r="G1912" t="s">
        <v>5779</v>
      </c>
      <c r="H1912" t="s">
        <v>5780</v>
      </c>
      <c r="I1912" t="s">
        <v>62</v>
      </c>
      <c r="J1912" t="s">
        <v>98</v>
      </c>
      <c r="K1912" t="s">
        <v>40</v>
      </c>
      <c r="L1912" t="s">
        <v>29</v>
      </c>
      <c r="M1912" t="s">
        <v>117</v>
      </c>
      <c r="N1912" t="s">
        <v>49</v>
      </c>
      <c r="O1912" t="s">
        <v>43</v>
      </c>
      <c r="P1912">
        <v>6</v>
      </c>
      <c r="Q1912">
        <v>1897.06</v>
      </c>
      <c r="R1912">
        <v>20</v>
      </c>
      <c r="S1912">
        <v>9105.89</v>
      </c>
      <c r="T1912">
        <v>1627.22</v>
      </c>
      <c r="U1912">
        <v>1295.23</v>
      </c>
      <c r="V1912" s="10">
        <f>(raw_data[[#This Row],[Profit]] / (raw_data[[#This Row],[Unit_Price]]* raw_data[[#This Row],[Quantity_Sold]]))</f>
        <v>0.11379274596832291</v>
      </c>
      <c r="W1912">
        <v>77</v>
      </c>
      <c r="X1912" t="s">
        <v>33</v>
      </c>
      <c r="Y1912" t="s">
        <v>52</v>
      </c>
      <c r="Z1912">
        <v>41.8</v>
      </c>
      <c r="AA1912">
        <v>3</v>
      </c>
    </row>
    <row r="1913" spans="1:27" x14ac:dyDescent="0.3">
      <c r="A1913" t="s">
        <v>5781</v>
      </c>
      <c r="B1913" s="1">
        <v>45236</v>
      </c>
      <c r="C1913" s="1" t="str">
        <f>TEXT(raw_data[[#This Row],[Order_Date]], "mmm")</f>
        <v>Nov</v>
      </c>
      <c r="D1913" s="1">
        <v>45242</v>
      </c>
      <c r="E1913" s="6">
        <f>raw_data[[#This Row],[Ship_Date]]-raw_data[[#This Row],[Order_Date]]</f>
        <v>6</v>
      </c>
      <c r="F1913" s="6" t="str">
        <f>IF(raw_data[[#This Row],[Delivery_Days]] &lt;= 5, "On Time", "Late")</f>
        <v>Late</v>
      </c>
      <c r="G1913" t="s">
        <v>5782</v>
      </c>
      <c r="H1913" t="s">
        <v>5783</v>
      </c>
      <c r="I1913" t="s">
        <v>26</v>
      </c>
      <c r="J1913" t="s">
        <v>94</v>
      </c>
      <c r="K1913" t="s">
        <v>28</v>
      </c>
      <c r="L1913" t="s">
        <v>75</v>
      </c>
      <c r="M1913" t="s">
        <v>30</v>
      </c>
      <c r="N1913" t="s">
        <v>49</v>
      </c>
      <c r="O1913" t="s">
        <v>43</v>
      </c>
      <c r="P1913">
        <v>10</v>
      </c>
      <c r="Q1913">
        <v>188.85</v>
      </c>
      <c r="R1913">
        <v>20</v>
      </c>
      <c r="S1913">
        <v>1510.8</v>
      </c>
      <c r="T1913">
        <v>122.16</v>
      </c>
      <c r="U1913">
        <v>533.52</v>
      </c>
      <c r="V1913" s="10">
        <f>(raw_data[[#This Row],[Profit]] / (raw_data[[#This Row],[Unit_Price]]* raw_data[[#This Row],[Quantity_Sold]]))</f>
        <v>0.2825099285146942</v>
      </c>
      <c r="W1913">
        <v>119</v>
      </c>
      <c r="X1913" t="s">
        <v>33</v>
      </c>
      <c r="Y1913" t="s">
        <v>79</v>
      </c>
      <c r="Z1913">
        <v>39.68</v>
      </c>
      <c r="AA1913">
        <v>1</v>
      </c>
    </row>
    <row r="1914" spans="1:27" x14ac:dyDescent="0.3">
      <c r="A1914" t="s">
        <v>5784</v>
      </c>
      <c r="B1914" s="1">
        <v>45251</v>
      </c>
      <c r="C1914" s="1" t="str">
        <f>TEXT(raw_data[[#This Row],[Order_Date]], "mmm")</f>
        <v>Nov</v>
      </c>
      <c r="D1914" s="1">
        <v>45256</v>
      </c>
      <c r="E1914" s="6">
        <f>raw_data[[#This Row],[Ship_Date]]-raw_data[[#This Row],[Order_Date]]</f>
        <v>5</v>
      </c>
      <c r="F1914" s="6" t="str">
        <f>IF(raw_data[[#This Row],[Delivery_Days]] &lt;= 5, "On Time", "Late")</f>
        <v>On Time</v>
      </c>
      <c r="G1914" t="s">
        <v>5785</v>
      </c>
      <c r="H1914" t="s">
        <v>5786</v>
      </c>
      <c r="I1914" t="s">
        <v>62</v>
      </c>
      <c r="J1914" t="s">
        <v>27</v>
      </c>
      <c r="K1914" t="s">
        <v>28</v>
      </c>
      <c r="L1914" t="s">
        <v>41</v>
      </c>
      <c r="M1914" t="s">
        <v>117</v>
      </c>
      <c r="N1914" t="s">
        <v>49</v>
      </c>
      <c r="O1914" t="s">
        <v>83</v>
      </c>
      <c r="P1914">
        <v>6</v>
      </c>
      <c r="Q1914">
        <v>1811.67</v>
      </c>
      <c r="R1914">
        <v>5</v>
      </c>
      <c r="S1914">
        <v>10326.52</v>
      </c>
      <c r="T1914">
        <v>1483.34</v>
      </c>
      <c r="U1914">
        <v>1871.48</v>
      </c>
      <c r="V1914" s="10">
        <f>(raw_data[[#This Row],[Profit]] / (raw_data[[#This Row],[Unit_Price]]* raw_data[[#This Row],[Quantity_Sold]]))</f>
        <v>0.17216895645086208</v>
      </c>
      <c r="W1914">
        <v>365</v>
      </c>
      <c r="X1914" t="s">
        <v>51</v>
      </c>
      <c r="Y1914" t="s">
        <v>34</v>
      </c>
      <c r="Z1914">
        <v>19.989999999999998</v>
      </c>
      <c r="AA1914">
        <v>4</v>
      </c>
    </row>
    <row r="1915" spans="1:27" x14ac:dyDescent="0.3">
      <c r="A1915" t="s">
        <v>5787</v>
      </c>
      <c r="B1915" s="1">
        <v>45320</v>
      </c>
      <c r="C1915" s="1" t="str">
        <f>TEXT(raw_data[[#This Row],[Order_Date]], "mmm")</f>
        <v>Jan</v>
      </c>
      <c r="D1915" s="1">
        <v>45323</v>
      </c>
      <c r="E1915" s="6">
        <f>raw_data[[#This Row],[Ship_Date]]-raw_data[[#This Row],[Order_Date]]</f>
        <v>3</v>
      </c>
      <c r="F1915" s="6" t="str">
        <f>IF(raw_data[[#This Row],[Delivery_Days]] &lt;= 5, "On Time", "Late")</f>
        <v>On Time</v>
      </c>
      <c r="G1915" t="s">
        <v>5788</v>
      </c>
      <c r="H1915" t="s">
        <v>5789</v>
      </c>
      <c r="I1915" t="s">
        <v>38</v>
      </c>
      <c r="J1915" t="s">
        <v>94</v>
      </c>
      <c r="K1915" t="s">
        <v>28</v>
      </c>
      <c r="L1915" t="s">
        <v>69</v>
      </c>
      <c r="M1915" t="s">
        <v>150</v>
      </c>
      <c r="N1915" t="s">
        <v>31</v>
      </c>
      <c r="O1915" t="s">
        <v>50</v>
      </c>
      <c r="P1915">
        <v>7</v>
      </c>
      <c r="Q1915">
        <v>1901.32</v>
      </c>
      <c r="R1915">
        <v>15</v>
      </c>
      <c r="S1915">
        <v>11312.85</v>
      </c>
      <c r="T1915">
        <v>1595.71</v>
      </c>
      <c r="U1915">
        <v>1818.38</v>
      </c>
      <c r="V1915" s="10">
        <f>(raw_data[[#This Row],[Profit]] / (raw_data[[#This Row],[Unit_Price]]* raw_data[[#This Row],[Quantity_Sold]]))</f>
        <v>0.13662538206539218</v>
      </c>
      <c r="W1915">
        <v>125</v>
      </c>
      <c r="X1915" t="s">
        <v>33</v>
      </c>
      <c r="Y1915" t="s">
        <v>79</v>
      </c>
      <c r="Z1915">
        <v>10.41</v>
      </c>
      <c r="AA1915">
        <v>4</v>
      </c>
    </row>
    <row r="1916" spans="1:27" x14ac:dyDescent="0.3">
      <c r="A1916" t="s">
        <v>5790</v>
      </c>
      <c r="B1916" s="1">
        <v>45551</v>
      </c>
      <c r="C1916" s="1" t="str">
        <f>TEXT(raw_data[[#This Row],[Order_Date]], "mmm")</f>
        <v>Sep</v>
      </c>
      <c r="D1916" s="1">
        <v>45552</v>
      </c>
      <c r="E1916" s="6">
        <f>raw_data[[#This Row],[Ship_Date]]-raw_data[[#This Row],[Order_Date]]</f>
        <v>1</v>
      </c>
      <c r="F1916" s="6" t="str">
        <f>IF(raw_data[[#This Row],[Delivery_Days]] &lt;= 5, "On Time", "Late")</f>
        <v>On Time</v>
      </c>
      <c r="G1916" t="s">
        <v>5791</v>
      </c>
      <c r="H1916" t="s">
        <v>5792</v>
      </c>
      <c r="I1916" t="s">
        <v>26</v>
      </c>
      <c r="J1916" t="s">
        <v>90</v>
      </c>
      <c r="K1916" t="s">
        <v>40</v>
      </c>
      <c r="L1916" t="s">
        <v>29</v>
      </c>
      <c r="M1916" t="s">
        <v>42</v>
      </c>
      <c r="N1916" t="s">
        <v>31</v>
      </c>
      <c r="O1916" t="s">
        <v>50</v>
      </c>
      <c r="P1916">
        <v>7</v>
      </c>
      <c r="Q1916">
        <v>1331.41</v>
      </c>
      <c r="R1916">
        <v>5</v>
      </c>
      <c r="S1916">
        <v>8853.8799999999992</v>
      </c>
      <c r="T1916">
        <v>925.04</v>
      </c>
      <c r="U1916">
        <v>2702.36</v>
      </c>
      <c r="V1916" s="10">
        <f>(raw_data[[#This Row],[Profit]] / (raw_data[[#This Row],[Unit_Price]]* raw_data[[#This Row],[Quantity_Sold]]))</f>
        <v>0.28995683416184986</v>
      </c>
      <c r="W1916">
        <v>481</v>
      </c>
      <c r="X1916" t="s">
        <v>33</v>
      </c>
      <c r="Y1916" t="s">
        <v>79</v>
      </c>
      <c r="Z1916">
        <v>6.87</v>
      </c>
      <c r="AA1916">
        <v>2</v>
      </c>
    </row>
    <row r="1917" spans="1:27" x14ac:dyDescent="0.3">
      <c r="A1917" t="s">
        <v>5793</v>
      </c>
      <c r="B1917" s="1">
        <v>45747</v>
      </c>
      <c r="C1917" s="1" t="str">
        <f>TEXT(raw_data[[#This Row],[Order_Date]], "mmm")</f>
        <v>Mar</v>
      </c>
      <c r="D1917" s="1">
        <v>45754</v>
      </c>
      <c r="E1917" s="6">
        <f>raw_data[[#This Row],[Ship_Date]]-raw_data[[#This Row],[Order_Date]]</f>
        <v>7</v>
      </c>
      <c r="F1917" s="6" t="str">
        <f>IF(raw_data[[#This Row],[Delivery_Days]] &lt;= 5, "On Time", "Late")</f>
        <v>Late</v>
      </c>
      <c r="G1917" t="s">
        <v>5794</v>
      </c>
      <c r="H1917" t="s">
        <v>5795</v>
      </c>
      <c r="I1917" t="s">
        <v>47</v>
      </c>
      <c r="J1917" t="s">
        <v>39</v>
      </c>
      <c r="K1917" t="s">
        <v>40</v>
      </c>
      <c r="L1917" t="s">
        <v>69</v>
      </c>
      <c r="M1917" t="s">
        <v>64</v>
      </c>
      <c r="N1917" t="s">
        <v>31</v>
      </c>
      <c r="O1917" t="s">
        <v>32</v>
      </c>
      <c r="P1917">
        <v>7</v>
      </c>
      <c r="Q1917">
        <v>1146.6400000000001</v>
      </c>
      <c r="R1917">
        <v>20</v>
      </c>
      <c r="S1917">
        <v>6421.18</v>
      </c>
      <c r="T1917">
        <v>966.16</v>
      </c>
      <c r="U1917">
        <v>1010.69</v>
      </c>
      <c r="V1917" s="10">
        <f>(raw_data[[#This Row],[Profit]] / (raw_data[[#This Row],[Unit_Price]]* raw_data[[#This Row],[Quantity_Sold]]))</f>
        <v>0.12591945659865844</v>
      </c>
      <c r="W1917">
        <v>156</v>
      </c>
      <c r="X1917" t="s">
        <v>33</v>
      </c>
      <c r="Y1917" t="s">
        <v>52</v>
      </c>
      <c r="Z1917">
        <v>14.71</v>
      </c>
      <c r="AA1917">
        <v>4</v>
      </c>
    </row>
    <row r="1918" spans="1:27" x14ac:dyDescent="0.3">
      <c r="A1918" t="s">
        <v>5796</v>
      </c>
      <c r="B1918" s="1">
        <v>45759</v>
      </c>
      <c r="C1918" s="1" t="str">
        <f>TEXT(raw_data[[#This Row],[Order_Date]], "mmm")</f>
        <v>Apr</v>
      </c>
      <c r="D1918" s="1">
        <v>45766</v>
      </c>
      <c r="E1918" s="6">
        <f>raw_data[[#This Row],[Ship_Date]]-raw_data[[#This Row],[Order_Date]]</f>
        <v>7</v>
      </c>
      <c r="F1918" s="6" t="str">
        <f>IF(raw_data[[#This Row],[Delivery_Days]] &lt;= 5, "On Time", "Late")</f>
        <v>Late</v>
      </c>
      <c r="G1918" t="s">
        <v>5797</v>
      </c>
      <c r="H1918" t="s">
        <v>5798</v>
      </c>
      <c r="I1918" t="s">
        <v>26</v>
      </c>
      <c r="J1918" t="s">
        <v>39</v>
      </c>
      <c r="K1918" t="s">
        <v>40</v>
      </c>
      <c r="L1918" t="s">
        <v>29</v>
      </c>
      <c r="M1918" t="s">
        <v>64</v>
      </c>
      <c r="N1918" t="s">
        <v>49</v>
      </c>
      <c r="O1918" t="s">
        <v>71</v>
      </c>
      <c r="P1918">
        <v>1</v>
      </c>
      <c r="Q1918">
        <v>123.99</v>
      </c>
      <c r="R1918">
        <v>0</v>
      </c>
      <c r="S1918">
        <v>123.99</v>
      </c>
      <c r="T1918">
        <v>108.48</v>
      </c>
      <c r="U1918">
        <v>15.51</v>
      </c>
      <c r="V1918" s="10">
        <f>(raw_data[[#This Row],[Profit]] / (raw_data[[#This Row],[Unit_Price]]* raw_data[[#This Row],[Quantity_Sold]]))</f>
        <v>0.125090733123639</v>
      </c>
      <c r="W1918">
        <v>307</v>
      </c>
      <c r="X1918" t="s">
        <v>33</v>
      </c>
      <c r="Y1918" t="s">
        <v>79</v>
      </c>
      <c r="Z1918">
        <v>42.4</v>
      </c>
      <c r="AA1918">
        <v>5</v>
      </c>
    </row>
    <row r="1919" spans="1:27" x14ac:dyDescent="0.3">
      <c r="A1919" t="s">
        <v>5799</v>
      </c>
      <c r="B1919" s="1">
        <v>45914</v>
      </c>
      <c r="C1919" s="1" t="str">
        <f>TEXT(raw_data[[#This Row],[Order_Date]], "mmm")</f>
        <v>Sep</v>
      </c>
      <c r="D1919" s="1">
        <v>45918</v>
      </c>
      <c r="E1919" s="6">
        <f>raw_data[[#This Row],[Ship_Date]]-raw_data[[#This Row],[Order_Date]]</f>
        <v>4</v>
      </c>
      <c r="F1919" s="6" t="str">
        <f>IF(raw_data[[#This Row],[Delivery_Days]] &lt;= 5, "On Time", "Late")</f>
        <v>On Time</v>
      </c>
      <c r="G1919" t="s">
        <v>5800</v>
      </c>
      <c r="H1919" t="s">
        <v>5801</v>
      </c>
      <c r="I1919" t="s">
        <v>26</v>
      </c>
      <c r="J1919" t="s">
        <v>27</v>
      </c>
      <c r="K1919" t="s">
        <v>28</v>
      </c>
      <c r="L1919" t="s">
        <v>41</v>
      </c>
      <c r="M1919" t="s">
        <v>58</v>
      </c>
      <c r="N1919" t="s">
        <v>31</v>
      </c>
      <c r="O1919" t="s">
        <v>83</v>
      </c>
      <c r="P1919">
        <v>7</v>
      </c>
      <c r="Q1919">
        <v>598.04</v>
      </c>
      <c r="R1919">
        <v>0</v>
      </c>
      <c r="S1919">
        <v>4186.28</v>
      </c>
      <c r="T1919">
        <v>428.05</v>
      </c>
      <c r="U1919">
        <v>1189.93</v>
      </c>
      <c r="V1919" s="10">
        <f>(raw_data[[#This Row],[Profit]] / (raw_data[[#This Row],[Unit_Price]]* raw_data[[#This Row],[Quantity_Sold]]))</f>
        <v>0.28424520098990036</v>
      </c>
      <c r="W1919">
        <v>242</v>
      </c>
      <c r="X1919" t="s">
        <v>51</v>
      </c>
      <c r="Y1919" t="s">
        <v>34</v>
      </c>
      <c r="Z1919">
        <v>28.73</v>
      </c>
      <c r="AA1919">
        <v>3</v>
      </c>
    </row>
    <row r="1920" spans="1:27" x14ac:dyDescent="0.3">
      <c r="A1920" t="s">
        <v>5802</v>
      </c>
      <c r="B1920" s="1">
        <v>45383</v>
      </c>
      <c r="C1920" s="1" t="str">
        <f>TEXT(raw_data[[#This Row],[Order_Date]], "mmm")</f>
        <v>Apr</v>
      </c>
      <c r="D1920" s="1">
        <v>45390</v>
      </c>
      <c r="E1920" s="6">
        <f>raw_data[[#This Row],[Ship_Date]]-raw_data[[#This Row],[Order_Date]]</f>
        <v>7</v>
      </c>
      <c r="F1920" s="6" t="str">
        <f>IF(raw_data[[#This Row],[Delivery_Days]] &lt;= 5, "On Time", "Late")</f>
        <v>Late</v>
      </c>
      <c r="G1920" t="s">
        <v>5803</v>
      </c>
      <c r="H1920" t="s">
        <v>5804</v>
      </c>
      <c r="I1920" t="s">
        <v>38</v>
      </c>
      <c r="J1920" t="s">
        <v>68</v>
      </c>
      <c r="K1920" t="s">
        <v>57</v>
      </c>
      <c r="L1920" t="s">
        <v>29</v>
      </c>
      <c r="M1920" t="s">
        <v>117</v>
      </c>
      <c r="N1920" t="s">
        <v>31</v>
      </c>
      <c r="O1920" t="s">
        <v>50</v>
      </c>
      <c r="P1920">
        <v>10</v>
      </c>
      <c r="Q1920">
        <v>1274.04</v>
      </c>
      <c r="R1920">
        <v>15</v>
      </c>
      <c r="S1920">
        <v>10829.34</v>
      </c>
      <c r="T1920">
        <v>892.11</v>
      </c>
      <c r="U1920">
        <v>3246.4</v>
      </c>
      <c r="V1920" s="10">
        <f>(raw_data[[#This Row],[Profit]] / (raw_data[[#This Row],[Unit_Price]]* raw_data[[#This Row],[Quantity_Sold]]))</f>
        <v>0.25481146588804121</v>
      </c>
      <c r="W1920">
        <v>90</v>
      </c>
      <c r="X1920" t="s">
        <v>33</v>
      </c>
      <c r="Y1920" t="s">
        <v>34</v>
      </c>
      <c r="Z1920">
        <v>26.56</v>
      </c>
      <c r="AA1920">
        <v>2</v>
      </c>
    </row>
    <row r="1921" spans="1:27" x14ac:dyDescent="0.3">
      <c r="A1921" t="s">
        <v>5805</v>
      </c>
      <c r="B1921" s="1">
        <v>45785</v>
      </c>
      <c r="C1921" s="1" t="str">
        <f>TEXT(raw_data[[#This Row],[Order_Date]], "mmm")</f>
        <v>May</v>
      </c>
      <c r="D1921" s="1">
        <v>45790</v>
      </c>
      <c r="E1921" s="6">
        <f>raw_data[[#This Row],[Ship_Date]]-raw_data[[#This Row],[Order_Date]]</f>
        <v>5</v>
      </c>
      <c r="F1921" s="6" t="str">
        <f>IF(raw_data[[#This Row],[Delivery_Days]] &lt;= 5, "On Time", "Late")</f>
        <v>On Time</v>
      </c>
      <c r="G1921" t="s">
        <v>5806</v>
      </c>
      <c r="H1921" t="s">
        <v>5807</v>
      </c>
      <c r="I1921" t="s">
        <v>47</v>
      </c>
      <c r="J1921" t="s">
        <v>98</v>
      </c>
      <c r="K1921" t="s">
        <v>40</v>
      </c>
      <c r="L1921" t="s">
        <v>41</v>
      </c>
      <c r="M1921" t="s">
        <v>58</v>
      </c>
      <c r="N1921" t="s">
        <v>49</v>
      </c>
      <c r="O1921" t="s">
        <v>71</v>
      </c>
      <c r="P1921">
        <v>9</v>
      </c>
      <c r="Q1921">
        <v>1461.8</v>
      </c>
      <c r="R1921">
        <v>0</v>
      </c>
      <c r="S1921">
        <v>13156.2</v>
      </c>
      <c r="T1921">
        <v>1172.32</v>
      </c>
      <c r="U1921">
        <v>2605.3200000000002</v>
      </c>
      <c r="V1921" s="10">
        <f>(raw_data[[#This Row],[Profit]] / (raw_data[[#This Row],[Unit_Price]]* raw_data[[#This Row],[Quantity_Sold]]))</f>
        <v>0.19802982624161994</v>
      </c>
      <c r="W1921">
        <v>234</v>
      </c>
      <c r="X1921" t="s">
        <v>33</v>
      </c>
      <c r="Y1921" t="s">
        <v>79</v>
      </c>
      <c r="Z1921">
        <v>23.9</v>
      </c>
      <c r="AA1921">
        <v>1</v>
      </c>
    </row>
    <row r="1922" spans="1:27" x14ac:dyDescent="0.3">
      <c r="A1922" t="s">
        <v>5808</v>
      </c>
      <c r="B1922" s="1">
        <v>45667</v>
      </c>
      <c r="C1922" s="1" t="str">
        <f>TEXT(raw_data[[#This Row],[Order_Date]], "mmm")</f>
        <v>Jan</v>
      </c>
      <c r="D1922" s="1">
        <v>45677</v>
      </c>
      <c r="E1922" s="6">
        <f>raw_data[[#This Row],[Ship_Date]]-raw_data[[#This Row],[Order_Date]]</f>
        <v>10</v>
      </c>
      <c r="F1922" s="6" t="str">
        <f>IF(raw_data[[#This Row],[Delivery_Days]] &lt;= 5, "On Time", "Late")</f>
        <v>Late</v>
      </c>
      <c r="G1922" t="s">
        <v>5809</v>
      </c>
      <c r="H1922" t="s">
        <v>5810</v>
      </c>
      <c r="I1922" t="s">
        <v>47</v>
      </c>
      <c r="J1922" t="s">
        <v>98</v>
      </c>
      <c r="K1922" t="s">
        <v>40</v>
      </c>
      <c r="L1922" t="s">
        <v>41</v>
      </c>
      <c r="M1922" t="s">
        <v>58</v>
      </c>
      <c r="N1922" t="s">
        <v>31</v>
      </c>
      <c r="O1922" t="s">
        <v>32</v>
      </c>
      <c r="P1922">
        <v>4</v>
      </c>
      <c r="Q1922">
        <v>1920.88</v>
      </c>
      <c r="R1922">
        <v>0</v>
      </c>
      <c r="S1922">
        <v>7683.52</v>
      </c>
      <c r="T1922">
        <v>1595.47</v>
      </c>
      <c r="U1922">
        <v>1301.6400000000001</v>
      </c>
      <c r="V1922" s="10">
        <f>(raw_data[[#This Row],[Profit]] / (raw_data[[#This Row],[Unit_Price]]* raw_data[[#This Row],[Quantity_Sold]]))</f>
        <v>0.16940673024863603</v>
      </c>
      <c r="W1922">
        <v>328</v>
      </c>
      <c r="X1922" t="s">
        <v>51</v>
      </c>
      <c r="Y1922" t="s">
        <v>79</v>
      </c>
      <c r="Z1922">
        <v>48.96</v>
      </c>
      <c r="AA1922">
        <v>5</v>
      </c>
    </row>
    <row r="1923" spans="1:27" x14ac:dyDescent="0.3">
      <c r="A1923" t="s">
        <v>5811</v>
      </c>
      <c r="B1923" s="1">
        <v>45588</v>
      </c>
      <c r="C1923" s="1" t="str">
        <f>TEXT(raw_data[[#This Row],[Order_Date]], "mmm")</f>
        <v>Oct</v>
      </c>
      <c r="D1923" s="1">
        <v>45598</v>
      </c>
      <c r="E1923" s="6">
        <f>raw_data[[#This Row],[Ship_Date]]-raw_data[[#This Row],[Order_Date]]</f>
        <v>10</v>
      </c>
      <c r="F1923" s="6" t="str">
        <f>IF(raw_data[[#This Row],[Delivery_Days]] &lt;= 5, "On Time", "Late")</f>
        <v>Late</v>
      </c>
      <c r="G1923" t="s">
        <v>5812</v>
      </c>
      <c r="H1923" t="s">
        <v>5813</v>
      </c>
      <c r="I1923" t="s">
        <v>26</v>
      </c>
      <c r="J1923" t="s">
        <v>56</v>
      </c>
      <c r="K1923" t="s">
        <v>57</v>
      </c>
      <c r="L1923" t="s">
        <v>75</v>
      </c>
      <c r="M1923" t="s">
        <v>150</v>
      </c>
      <c r="N1923" t="s">
        <v>31</v>
      </c>
      <c r="O1923" t="s">
        <v>50</v>
      </c>
      <c r="P1923">
        <v>5</v>
      </c>
      <c r="Q1923">
        <v>1788.81</v>
      </c>
      <c r="R1923">
        <v>15</v>
      </c>
      <c r="S1923">
        <v>7602.44</v>
      </c>
      <c r="T1923">
        <v>1331.31</v>
      </c>
      <c r="U1923">
        <v>1944.38</v>
      </c>
      <c r="V1923" s="10">
        <f>(raw_data[[#This Row],[Profit]] / (raw_data[[#This Row],[Unit_Price]]* raw_data[[#This Row],[Quantity_Sold]]))</f>
        <v>0.21739368630542094</v>
      </c>
      <c r="W1923">
        <v>269</v>
      </c>
      <c r="X1923" t="s">
        <v>51</v>
      </c>
      <c r="Y1923" t="s">
        <v>79</v>
      </c>
      <c r="Z1923">
        <v>21.77</v>
      </c>
      <c r="AA1923">
        <v>5</v>
      </c>
    </row>
    <row r="1924" spans="1:27" x14ac:dyDescent="0.3">
      <c r="A1924" t="s">
        <v>5814</v>
      </c>
      <c r="B1924" s="1">
        <v>45836</v>
      </c>
      <c r="C1924" s="1" t="str">
        <f>TEXT(raw_data[[#This Row],[Order_Date]], "mmm")</f>
        <v>Jun</v>
      </c>
      <c r="D1924" s="1">
        <v>45842</v>
      </c>
      <c r="E1924" s="6">
        <f>raw_data[[#This Row],[Ship_Date]]-raw_data[[#This Row],[Order_Date]]</f>
        <v>6</v>
      </c>
      <c r="F1924" s="6" t="str">
        <f>IF(raw_data[[#This Row],[Delivery_Days]] &lt;= 5, "On Time", "Late")</f>
        <v>Late</v>
      </c>
      <c r="G1924" t="s">
        <v>5815</v>
      </c>
      <c r="H1924" t="s">
        <v>5816</v>
      </c>
      <c r="I1924" t="s">
        <v>62</v>
      </c>
      <c r="J1924" t="s">
        <v>94</v>
      </c>
      <c r="K1924" t="s">
        <v>28</v>
      </c>
      <c r="L1924" t="s">
        <v>75</v>
      </c>
      <c r="M1924" t="s">
        <v>70</v>
      </c>
      <c r="N1924" t="s">
        <v>31</v>
      </c>
      <c r="O1924" t="s">
        <v>71</v>
      </c>
      <c r="P1924">
        <v>5</v>
      </c>
      <c r="Q1924">
        <v>213.8</v>
      </c>
      <c r="R1924">
        <v>10</v>
      </c>
      <c r="S1924">
        <v>962.1</v>
      </c>
      <c r="T1924">
        <v>155.93</v>
      </c>
      <c r="U1924">
        <v>260.42</v>
      </c>
      <c r="V1924" s="10">
        <f>(raw_data[[#This Row],[Profit]] / (raw_data[[#This Row],[Unit_Price]]* raw_data[[#This Row],[Quantity_Sold]]))</f>
        <v>0.2436108512628625</v>
      </c>
      <c r="W1924">
        <v>155</v>
      </c>
      <c r="X1924" t="s">
        <v>33</v>
      </c>
      <c r="Y1924" t="s">
        <v>34</v>
      </c>
      <c r="Z1924">
        <v>27.67</v>
      </c>
      <c r="AA1924">
        <v>4</v>
      </c>
    </row>
    <row r="1925" spans="1:27" x14ac:dyDescent="0.3">
      <c r="A1925" t="s">
        <v>5817</v>
      </c>
      <c r="B1925" s="1">
        <v>45479</v>
      </c>
      <c r="C1925" s="1" t="str">
        <f>TEXT(raw_data[[#This Row],[Order_Date]], "mmm")</f>
        <v>Jul</v>
      </c>
      <c r="D1925" s="1">
        <v>45485</v>
      </c>
      <c r="E1925" s="6">
        <f>raw_data[[#This Row],[Ship_Date]]-raw_data[[#This Row],[Order_Date]]</f>
        <v>6</v>
      </c>
      <c r="F1925" s="6" t="str">
        <f>IF(raw_data[[#This Row],[Delivery_Days]] &lt;= 5, "On Time", "Late")</f>
        <v>Late</v>
      </c>
      <c r="G1925" t="s">
        <v>5818</v>
      </c>
      <c r="H1925" t="s">
        <v>5819</v>
      </c>
      <c r="I1925" t="s">
        <v>47</v>
      </c>
      <c r="J1925" t="s">
        <v>56</v>
      </c>
      <c r="K1925" t="s">
        <v>57</v>
      </c>
      <c r="L1925" t="s">
        <v>41</v>
      </c>
      <c r="M1925" t="s">
        <v>58</v>
      </c>
      <c r="N1925" t="s">
        <v>31</v>
      </c>
      <c r="O1925" t="s">
        <v>71</v>
      </c>
      <c r="P1925">
        <v>3</v>
      </c>
      <c r="Q1925">
        <v>1453.53</v>
      </c>
      <c r="R1925">
        <v>10</v>
      </c>
      <c r="S1925">
        <v>3924.53</v>
      </c>
      <c r="T1925">
        <v>1102.9000000000001</v>
      </c>
      <c r="U1925">
        <v>946.7</v>
      </c>
      <c r="V1925" s="10">
        <f>(raw_data[[#This Row],[Profit]] / (raw_data[[#This Row],[Unit_Price]]* raw_data[[#This Row],[Quantity_Sold]]))</f>
        <v>0.21710364881816452</v>
      </c>
      <c r="W1925">
        <v>122</v>
      </c>
      <c r="X1925" t="s">
        <v>51</v>
      </c>
      <c r="Y1925" t="s">
        <v>52</v>
      </c>
      <c r="Z1925">
        <v>26.46</v>
      </c>
      <c r="AA1925">
        <v>2</v>
      </c>
    </row>
    <row r="1926" spans="1:27" x14ac:dyDescent="0.3">
      <c r="A1926" t="s">
        <v>5820</v>
      </c>
      <c r="B1926" s="1">
        <v>45866</v>
      </c>
      <c r="C1926" s="1" t="str">
        <f>TEXT(raw_data[[#This Row],[Order_Date]], "mmm")</f>
        <v>Jul</v>
      </c>
      <c r="D1926" s="1">
        <v>45869</v>
      </c>
      <c r="E1926" s="6">
        <f>raw_data[[#This Row],[Ship_Date]]-raw_data[[#This Row],[Order_Date]]</f>
        <v>3</v>
      </c>
      <c r="F1926" s="6" t="str">
        <f>IF(raw_data[[#This Row],[Delivery_Days]] &lt;= 5, "On Time", "Late")</f>
        <v>On Time</v>
      </c>
      <c r="G1926" t="s">
        <v>5821</v>
      </c>
      <c r="H1926" t="s">
        <v>5822</v>
      </c>
      <c r="I1926" t="s">
        <v>47</v>
      </c>
      <c r="J1926" t="s">
        <v>39</v>
      </c>
      <c r="K1926" t="s">
        <v>40</v>
      </c>
      <c r="L1926" t="s">
        <v>41</v>
      </c>
      <c r="M1926" t="s">
        <v>70</v>
      </c>
      <c r="N1926" t="s">
        <v>49</v>
      </c>
      <c r="O1926" t="s">
        <v>43</v>
      </c>
      <c r="P1926">
        <v>9</v>
      </c>
      <c r="Q1926">
        <v>788.13</v>
      </c>
      <c r="R1926">
        <v>15</v>
      </c>
      <c r="S1926">
        <v>6029.19</v>
      </c>
      <c r="T1926">
        <v>498.48</v>
      </c>
      <c r="U1926">
        <v>2215.8200000000002</v>
      </c>
      <c r="V1926" s="10">
        <f>(raw_data[[#This Row],[Profit]] / (raw_data[[#This Row],[Unit_Price]]* raw_data[[#This Row],[Quantity_Sold]]))</f>
        <v>0.31238783223861832</v>
      </c>
      <c r="W1926">
        <v>144</v>
      </c>
      <c r="X1926" t="s">
        <v>51</v>
      </c>
      <c r="Y1926" t="s">
        <v>52</v>
      </c>
      <c r="Z1926">
        <v>11.92</v>
      </c>
      <c r="AA1926">
        <v>1</v>
      </c>
    </row>
    <row r="1927" spans="1:27" x14ac:dyDescent="0.3">
      <c r="A1927" t="s">
        <v>5823</v>
      </c>
      <c r="B1927" s="1">
        <v>45775</v>
      </c>
      <c r="C1927" s="1" t="str">
        <f>TEXT(raw_data[[#This Row],[Order_Date]], "mmm")</f>
        <v>Apr</v>
      </c>
      <c r="D1927" s="1">
        <v>45776</v>
      </c>
      <c r="E1927" s="6">
        <f>raw_data[[#This Row],[Ship_Date]]-raw_data[[#This Row],[Order_Date]]</f>
        <v>1</v>
      </c>
      <c r="F1927" s="6" t="str">
        <f>IF(raw_data[[#This Row],[Delivery_Days]] &lt;= 5, "On Time", "Late")</f>
        <v>On Time</v>
      </c>
      <c r="G1927" t="s">
        <v>5824</v>
      </c>
      <c r="H1927" t="s">
        <v>5825</v>
      </c>
      <c r="I1927" t="s">
        <v>26</v>
      </c>
      <c r="J1927" t="s">
        <v>90</v>
      </c>
      <c r="K1927" t="s">
        <v>40</v>
      </c>
      <c r="L1927" t="s">
        <v>69</v>
      </c>
      <c r="M1927" t="s">
        <v>58</v>
      </c>
      <c r="N1927" t="s">
        <v>31</v>
      </c>
      <c r="O1927" t="s">
        <v>43</v>
      </c>
      <c r="P1927">
        <v>6</v>
      </c>
      <c r="Q1927">
        <v>320.07</v>
      </c>
      <c r="R1927">
        <v>10</v>
      </c>
      <c r="S1927">
        <v>1728.38</v>
      </c>
      <c r="T1927">
        <v>224.4</v>
      </c>
      <c r="U1927">
        <v>516.62</v>
      </c>
      <c r="V1927" s="10">
        <f>(raw_data[[#This Row],[Profit]] / (raw_data[[#This Row],[Unit_Price]]* raw_data[[#This Row],[Quantity_Sold]]))</f>
        <v>0.26901406983888942</v>
      </c>
      <c r="W1927">
        <v>302</v>
      </c>
      <c r="X1927" t="s">
        <v>33</v>
      </c>
      <c r="Y1927" t="s">
        <v>52</v>
      </c>
      <c r="Z1927">
        <v>49.71</v>
      </c>
      <c r="AA1927">
        <v>1</v>
      </c>
    </row>
    <row r="1928" spans="1:27" x14ac:dyDescent="0.3">
      <c r="A1928" t="s">
        <v>5826</v>
      </c>
      <c r="B1928" s="1">
        <v>45241</v>
      </c>
      <c r="C1928" s="1" t="str">
        <f>TEXT(raw_data[[#This Row],[Order_Date]], "mmm")</f>
        <v>Nov</v>
      </c>
      <c r="D1928" s="1">
        <v>45244</v>
      </c>
      <c r="E1928" s="6">
        <f>raw_data[[#This Row],[Ship_Date]]-raw_data[[#This Row],[Order_Date]]</f>
        <v>3</v>
      </c>
      <c r="F1928" s="6" t="str">
        <f>IF(raw_data[[#This Row],[Delivery_Days]] &lt;= 5, "On Time", "Late")</f>
        <v>On Time</v>
      </c>
      <c r="G1928" t="s">
        <v>5827</v>
      </c>
      <c r="H1928" t="s">
        <v>5828</v>
      </c>
      <c r="I1928" t="s">
        <v>62</v>
      </c>
      <c r="J1928" t="s">
        <v>56</v>
      </c>
      <c r="K1928" t="s">
        <v>57</v>
      </c>
      <c r="L1928" t="s">
        <v>75</v>
      </c>
      <c r="M1928" t="s">
        <v>48</v>
      </c>
      <c r="N1928" t="s">
        <v>31</v>
      </c>
      <c r="O1928" t="s">
        <v>32</v>
      </c>
      <c r="P1928">
        <v>4</v>
      </c>
      <c r="Q1928">
        <v>1280.6400000000001</v>
      </c>
      <c r="R1928">
        <v>20</v>
      </c>
      <c r="S1928">
        <v>4098.05</v>
      </c>
      <c r="T1928">
        <v>964.32</v>
      </c>
      <c r="U1928">
        <v>1012.22</v>
      </c>
      <c r="V1928" s="10">
        <f>(raw_data[[#This Row],[Profit]] / (raw_data[[#This Row],[Unit_Price]]* raw_data[[#This Row],[Quantity_Sold]]))</f>
        <v>0.19760041854072963</v>
      </c>
      <c r="W1928">
        <v>200</v>
      </c>
      <c r="X1928" t="s">
        <v>33</v>
      </c>
      <c r="Y1928" t="s">
        <v>34</v>
      </c>
      <c r="Z1928">
        <v>14.1</v>
      </c>
      <c r="AA1928">
        <v>3</v>
      </c>
    </row>
    <row r="1929" spans="1:27" x14ac:dyDescent="0.3">
      <c r="A1929" t="s">
        <v>5829</v>
      </c>
      <c r="B1929" s="1">
        <v>45344</v>
      </c>
      <c r="C1929" s="1" t="str">
        <f>TEXT(raw_data[[#This Row],[Order_Date]], "mmm")</f>
        <v>Feb</v>
      </c>
      <c r="D1929" s="1">
        <v>45350</v>
      </c>
      <c r="E1929" s="6">
        <f>raw_data[[#This Row],[Ship_Date]]-raw_data[[#This Row],[Order_Date]]</f>
        <v>6</v>
      </c>
      <c r="F1929" s="6" t="str">
        <f>IF(raw_data[[#This Row],[Delivery_Days]] &lt;= 5, "On Time", "Late")</f>
        <v>Late</v>
      </c>
      <c r="G1929" t="s">
        <v>5830</v>
      </c>
      <c r="H1929" t="s">
        <v>5831</v>
      </c>
      <c r="I1929" t="s">
        <v>38</v>
      </c>
      <c r="J1929" t="s">
        <v>56</v>
      </c>
      <c r="K1929" t="s">
        <v>57</v>
      </c>
      <c r="L1929" t="s">
        <v>41</v>
      </c>
      <c r="M1929" t="s">
        <v>58</v>
      </c>
      <c r="N1929" t="s">
        <v>31</v>
      </c>
      <c r="O1929" t="s">
        <v>83</v>
      </c>
      <c r="P1929">
        <v>10</v>
      </c>
      <c r="Q1929">
        <v>103.62</v>
      </c>
      <c r="R1929">
        <v>0</v>
      </c>
      <c r="S1929">
        <v>1036.2</v>
      </c>
      <c r="T1929">
        <v>71.22</v>
      </c>
      <c r="U1929">
        <v>324</v>
      </c>
      <c r="V1929" s="10">
        <f>(raw_data[[#This Row],[Profit]] / (raw_data[[#This Row],[Unit_Price]]* raw_data[[#This Row],[Quantity_Sold]]))</f>
        <v>0.31268094962362475</v>
      </c>
      <c r="W1929">
        <v>479</v>
      </c>
      <c r="X1929" t="s">
        <v>33</v>
      </c>
      <c r="Y1929" t="s">
        <v>34</v>
      </c>
      <c r="Z1929">
        <v>27.13</v>
      </c>
      <c r="AA1929">
        <v>3</v>
      </c>
    </row>
    <row r="1930" spans="1:27" x14ac:dyDescent="0.3">
      <c r="A1930" t="s">
        <v>5832</v>
      </c>
      <c r="B1930" s="1">
        <v>45824</v>
      </c>
      <c r="C1930" s="1" t="str">
        <f>TEXT(raw_data[[#This Row],[Order_Date]], "mmm")</f>
        <v>Jun</v>
      </c>
      <c r="D1930" s="1">
        <v>45831</v>
      </c>
      <c r="E1930" s="6">
        <f>raw_data[[#This Row],[Ship_Date]]-raw_data[[#This Row],[Order_Date]]</f>
        <v>7</v>
      </c>
      <c r="F1930" s="6" t="str">
        <f>IF(raw_data[[#This Row],[Delivery_Days]] &lt;= 5, "On Time", "Late")</f>
        <v>Late</v>
      </c>
      <c r="G1930" t="s">
        <v>5833</v>
      </c>
      <c r="H1930" t="s">
        <v>5834</v>
      </c>
      <c r="I1930" t="s">
        <v>47</v>
      </c>
      <c r="J1930" t="s">
        <v>27</v>
      </c>
      <c r="K1930" t="s">
        <v>28</v>
      </c>
      <c r="L1930" t="s">
        <v>75</v>
      </c>
      <c r="M1930" t="s">
        <v>64</v>
      </c>
      <c r="N1930" t="s">
        <v>49</v>
      </c>
      <c r="O1930" t="s">
        <v>83</v>
      </c>
      <c r="P1930">
        <v>7</v>
      </c>
      <c r="Q1930">
        <v>1154.47</v>
      </c>
      <c r="R1930">
        <v>10</v>
      </c>
      <c r="S1930">
        <v>7273.16</v>
      </c>
      <c r="T1930">
        <v>1035.69</v>
      </c>
      <c r="U1930">
        <v>748.31</v>
      </c>
      <c r="V1930" s="10">
        <f>(raw_data[[#This Row],[Profit]] / (raw_data[[#This Row],[Unit_Price]]* raw_data[[#This Row],[Quantity_Sold]]))</f>
        <v>9.2597840196305292E-2</v>
      </c>
      <c r="W1930">
        <v>317</v>
      </c>
      <c r="X1930" t="s">
        <v>51</v>
      </c>
      <c r="Y1930" t="s">
        <v>52</v>
      </c>
      <c r="Z1930">
        <v>13.76</v>
      </c>
      <c r="AA1930">
        <v>1</v>
      </c>
    </row>
    <row r="1931" spans="1:27" x14ac:dyDescent="0.3">
      <c r="A1931" t="s">
        <v>5835</v>
      </c>
      <c r="B1931" s="1">
        <v>45490</v>
      </c>
      <c r="C1931" s="1" t="str">
        <f>TEXT(raw_data[[#This Row],[Order_Date]], "mmm")</f>
        <v>Jul</v>
      </c>
      <c r="D1931" s="1">
        <v>45491</v>
      </c>
      <c r="E1931" s="6">
        <f>raw_data[[#This Row],[Ship_Date]]-raw_data[[#This Row],[Order_Date]]</f>
        <v>1</v>
      </c>
      <c r="F1931" s="6" t="str">
        <f>IF(raw_data[[#This Row],[Delivery_Days]] &lt;= 5, "On Time", "Late")</f>
        <v>On Time</v>
      </c>
      <c r="G1931" t="s">
        <v>5836</v>
      </c>
      <c r="H1931" t="s">
        <v>5837</v>
      </c>
      <c r="I1931" t="s">
        <v>26</v>
      </c>
      <c r="J1931" t="s">
        <v>68</v>
      </c>
      <c r="K1931" t="s">
        <v>57</v>
      </c>
      <c r="L1931" t="s">
        <v>41</v>
      </c>
      <c r="M1931" t="s">
        <v>127</v>
      </c>
      <c r="N1931" t="s">
        <v>49</v>
      </c>
      <c r="O1931" t="s">
        <v>71</v>
      </c>
      <c r="P1931">
        <v>8</v>
      </c>
      <c r="Q1931">
        <v>706.81</v>
      </c>
      <c r="R1931">
        <v>10</v>
      </c>
      <c r="S1931">
        <v>5089.03</v>
      </c>
      <c r="T1931">
        <v>558.05999999999995</v>
      </c>
      <c r="U1931">
        <v>1071</v>
      </c>
      <c r="V1931" s="10">
        <f>(raw_data[[#This Row],[Profit]] / (raw_data[[#This Row],[Unit_Price]]* raw_data[[#This Row],[Quantity_Sold]]))</f>
        <v>0.18940733719104144</v>
      </c>
      <c r="W1931">
        <v>127</v>
      </c>
      <c r="X1931" t="s">
        <v>33</v>
      </c>
      <c r="Y1931" t="s">
        <v>34</v>
      </c>
      <c r="Z1931">
        <v>15.1</v>
      </c>
      <c r="AA1931">
        <v>3</v>
      </c>
    </row>
    <row r="1932" spans="1:27" x14ac:dyDescent="0.3">
      <c r="A1932" t="s">
        <v>5838</v>
      </c>
      <c r="B1932" s="1">
        <v>45639</v>
      </c>
      <c r="C1932" s="1" t="str">
        <f>TEXT(raw_data[[#This Row],[Order_Date]], "mmm")</f>
        <v>Dec</v>
      </c>
      <c r="D1932" s="1">
        <v>45641</v>
      </c>
      <c r="E1932" s="6">
        <f>raw_data[[#This Row],[Ship_Date]]-raw_data[[#This Row],[Order_Date]]</f>
        <v>2</v>
      </c>
      <c r="F1932" s="6" t="str">
        <f>IF(raw_data[[#This Row],[Delivery_Days]] &lt;= 5, "On Time", "Late")</f>
        <v>On Time</v>
      </c>
      <c r="G1932" t="s">
        <v>5839</v>
      </c>
      <c r="H1932" t="s">
        <v>5840</v>
      </c>
      <c r="I1932" t="s">
        <v>62</v>
      </c>
      <c r="J1932" t="s">
        <v>39</v>
      </c>
      <c r="K1932" t="s">
        <v>40</v>
      </c>
      <c r="L1932" t="s">
        <v>69</v>
      </c>
      <c r="M1932" t="s">
        <v>48</v>
      </c>
      <c r="N1932" t="s">
        <v>49</v>
      </c>
      <c r="O1932" t="s">
        <v>43</v>
      </c>
      <c r="P1932">
        <v>8</v>
      </c>
      <c r="Q1932">
        <v>1499.94</v>
      </c>
      <c r="R1932">
        <v>0</v>
      </c>
      <c r="S1932">
        <v>11999.52</v>
      </c>
      <c r="T1932">
        <v>982.96</v>
      </c>
      <c r="U1932">
        <v>4135.84</v>
      </c>
      <c r="V1932" s="10">
        <f>(raw_data[[#This Row],[Profit]] / (raw_data[[#This Row],[Unit_Price]]* raw_data[[#This Row],[Quantity_Sold]]))</f>
        <v>0.34466712001813404</v>
      </c>
      <c r="W1932">
        <v>52</v>
      </c>
      <c r="X1932" t="s">
        <v>33</v>
      </c>
      <c r="Y1932" t="s">
        <v>52</v>
      </c>
      <c r="Z1932">
        <v>44.72</v>
      </c>
      <c r="AA1932">
        <v>1</v>
      </c>
    </row>
    <row r="1933" spans="1:27" x14ac:dyDescent="0.3">
      <c r="A1933" t="s">
        <v>5841</v>
      </c>
      <c r="B1933" s="1">
        <v>45808</v>
      </c>
      <c r="C1933" s="1" t="str">
        <f>TEXT(raw_data[[#This Row],[Order_Date]], "mmm")</f>
        <v>May</v>
      </c>
      <c r="D1933" s="1">
        <v>45811</v>
      </c>
      <c r="E1933" s="6">
        <f>raw_data[[#This Row],[Ship_Date]]-raw_data[[#This Row],[Order_Date]]</f>
        <v>3</v>
      </c>
      <c r="F1933" s="6" t="str">
        <f>IF(raw_data[[#This Row],[Delivery_Days]] &lt;= 5, "On Time", "Late")</f>
        <v>On Time</v>
      </c>
      <c r="G1933" t="s">
        <v>5842</v>
      </c>
      <c r="H1933" t="s">
        <v>5843</v>
      </c>
      <c r="I1933" t="s">
        <v>38</v>
      </c>
      <c r="J1933" t="s">
        <v>94</v>
      </c>
      <c r="K1933" t="s">
        <v>28</v>
      </c>
      <c r="L1933" t="s">
        <v>29</v>
      </c>
      <c r="M1933" t="s">
        <v>48</v>
      </c>
      <c r="N1933" t="s">
        <v>49</v>
      </c>
      <c r="O1933" t="s">
        <v>50</v>
      </c>
      <c r="P1933">
        <v>1</v>
      </c>
      <c r="Q1933">
        <v>834.97</v>
      </c>
      <c r="R1933">
        <v>20</v>
      </c>
      <c r="S1933">
        <v>667.98</v>
      </c>
      <c r="T1933">
        <v>701.63</v>
      </c>
      <c r="U1933">
        <v>106.67</v>
      </c>
      <c r="V1933" s="10">
        <f>(raw_data[[#This Row],[Profit]] / (raw_data[[#This Row],[Unit_Price]]* raw_data[[#This Row],[Quantity_Sold]]))</f>
        <v>0.12775309292549433</v>
      </c>
      <c r="W1933">
        <v>269</v>
      </c>
      <c r="X1933" t="s">
        <v>51</v>
      </c>
      <c r="Y1933" t="s">
        <v>79</v>
      </c>
      <c r="Z1933">
        <v>26.87</v>
      </c>
      <c r="AA1933">
        <v>5</v>
      </c>
    </row>
    <row r="1934" spans="1:27" x14ac:dyDescent="0.3">
      <c r="A1934" t="s">
        <v>5844</v>
      </c>
      <c r="B1934" s="1">
        <v>45681</v>
      </c>
      <c r="C1934" s="1" t="str">
        <f>TEXT(raw_data[[#This Row],[Order_Date]], "mmm")</f>
        <v>Jan</v>
      </c>
      <c r="D1934" s="1">
        <v>45691</v>
      </c>
      <c r="E1934" s="6">
        <f>raw_data[[#This Row],[Ship_Date]]-raw_data[[#This Row],[Order_Date]]</f>
        <v>10</v>
      </c>
      <c r="F1934" s="6" t="str">
        <f>IF(raw_data[[#This Row],[Delivery_Days]] &lt;= 5, "On Time", "Late")</f>
        <v>Late</v>
      </c>
      <c r="G1934" t="s">
        <v>5845</v>
      </c>
      <c r="H1934" t="s">
        <v>5846</v>
      </c>
      <c r="I1934" t="s">
        <v>62</v>
      </c>
      <c r="J1934" t="s">
        <v>39</v>
      </c>
      <c r="K1934" t="s">
        <v>40</v>
      </c>
      <c r="L1934" t="s">
        <v>75</v>
      </c>
      <c r="M1934" t="s">
        <v>137</v>
      </c>
      <c r="N1934" t="s">
        <v>31</v>
      </c>
      <c r="O1934" t="s">
        <v>43</v>
      </c>
      <c r="P1934">
        <v>6</v>
      </c>
      <c r="Q1934">
        <v>861.75</v>
      </c>
      <c r="R1934">
        <v>5</v>
      </c>
      <c r="S1934">
        <v>4911.97</v>
      </c>
      <c r="T1934">
        <v>639.5</v>
      </c>
      <c r="U1934">
        <v>1266.83</v>
      </c>
      <c r="V1934" s="10">
        <f>(raw_data[[#This Row],[Profit]] / (raw_data[[#This Row],[Unit_Price]]* raw_data[[#This Row],[Quantity_Sold]]))</f>
        <v>0.24501112078135576</v>
      </c>
      <c r="W1934">
        <v>155</v>
      </c>
      <c r="X1934" t="s">
        <v>33</v>
      </c>
      <c r="Y1934" t="s">
        <v>34</v>
      </c>
      <c r="Z1934">
        <v>11.51</v>
      </c>
      <c r="AA1934">
        <v>3</v>
      </c>
    </row>
    <row r="1935" spans="1:27" x14ac:dyDescent="0.3">
      <c r="A1935" t="s">
        <v>5847</v>
      </c>
      <c r="B1935" s="1">
        <v>45429</v>
      </c>
      <c r="C1935" s="1" t="str">
        <f>TEXT(raw_data[[#This Row],[Order_Date]], "mmm")</f>
        <v>May</v>
      </c>
      <c r="D1935" s="1">
        <v>45433</v>
      </c>
      <c r="E1935" s="6">
        <f>raw_data[[#This Row],[Ship_Date]]-raw_data[[#This Row],[Order_Date]]</f>
        <v>4</v>
      </c>
      <c r="F1935" s="6" t="str">
        <f>IF(raw_data[[#This Row],[Delivery_Days]] &lt;= 5, "On Time", "Late")</f>
        <v>On Time</v>
      </c>
      <c r="G1935" t="s">
        <v>5848</v>
      </c>
      <c r="H1935" t="s">
        <v>5849</v>
      </c>
      <c r="I1935" t="s">
        <v>47</v>
      </c>
      <c r="J1935" t="s">
        <v>90</v>
      </c>
      <c r="K1935" t="s">
        <v>40</v>
      </c>
      <c r="L1935" t="s">
        <v>69</v>
      </c>
      <c r="M1935" t="s">
        <v>42</v>
      </c>
      <c r="N1935" t="s">
        <v>49</v>
      </c>
      <c r="O1935" t="s">
        <v>50</v>
      </c>
      <c r="P1935">
        <v>7</v>
      </c>
      <c r="Q1935">
        <v>1111.23</v>
      </c>
      <c r="R1935">
        <v>5</v>
      </c>
      <c r="S1935">
        <v>7389.68</v>
      </c>
      <c r="T1935">
        <v>908.16</v>
      </c>
      <c r="U1935">
        <v>1350.42</v>
      </c>
      <c r="V1935" s="10">
        <f>(raw_data[[#This Row],[Profit]] / (raw_data[[#This Row],[Unit_Price]]* raw_data[[#This Row],[Quantity_Sold]]))</f>
        <v>0.17360685263819628</v>
      </c>
      <c r="W1935">
        <v>39</v>
      </c>
      <c r="X1935" t="s">
        <v>51</v>
      </c>
      <c r="Y1935" t="s">
        <v>79</v>
      </c>
      <c r="Z1935">
        <v>6.87</v>
      </c>
      <c r="AA1935">
        <v>1</v>
      </c>
    </row>
    <row r="1936" spans="1:27" x14ac:dyDescent="0.3">
      <c r="A1936" t="s">
        <v>5850</v>
      </c>
      <c r="B1936" s="1">
        <v>45465</v>
      </c>
      <c r="C1936" s="1" t="str">
        <f>TEXT(raw_data[[#This Row],[Order_Date]], "mmm")</f>
        <v>Jun</v>
      </c>
      <c r="D1936" s="1">
        <v>45470</v>
      </c>
      <c r="E1936" s="6">
        <f>raw_data[[#This Row],[Ship_Date]]-raw_data[[#This Row],[Order_Date]]</f>
        <v>5</v>
      </c>
      <c r="F1936" s="6" t="str">
        <f>IF(raw_data[[#This Row],[Delivery_Days]] &lt;= 5, "On Time", "Late")</f>
        <v>On Time</v>
      </c>
      <c r="G1936" t="s">
        <v>5851</v>
      </c>
      <c r="H1936" t="s">
        <v>5852</v>
      </c>
      <c r="I1936" t="s">
        <v>26</v>
      </c>
      <c r="J1936" t="s">
        <v>27</v>
      </c>
      <c r="K1936" t="s">
        <v>28</v>
      </c>
      <c r="L1936" t="s">
        <v>29</v>
      </c>
      <c r="M1936" t="s">
        <v>127</v>
      </c>
      <c r="N1936" t="s">
        <v>49</v>
      </c>
      <c r="O1936" t="s">
        <v>83</v>
      </c>
      <c r="P1936">
        <v>7</v>
      </c>
      <c r="Q1936">
        <v>791.51</v>
      </c>
      <c r="R1936">
        <v>20</v>
      </c>
      <c r="S1936">
        <v>4432.46</v>
      </c>
      <c r="T1936">
        <v>667.76</v>
      </c>
      <c r="U1936">
        <v>693</v>
      </c>
      <c r="V1936" s="10">
        <f>(raw_data[[#This Row],[Profit]] / (raw_data[[#This Row],[Unit_Price]]* raw_data[[#This Row],[Quantity_Sold]]))</f>
        <v>0.1250773837348865</v>
      </c>
      <c r="W1936">
        <v>209</v>
      </c>
      <c r="X1936" t="s">
        <v>33</v>
      </c>
      <c r="Y1936" t="s">
        <v>79</v>
      </c>
      <c r="Z1936">
        <v>8.84</v>
      </c>
      <c r="AA1936">
        <v>3</v>
      </c>
    </row>
    <row r="1937" spans="1:27" x14ac:dyDescent="0.3">
      <c r="A1937" t="s">
        <v>5853</v>
      </c>
      <c r="B1937" s="1">
        <v>45246</v>
      </c>
      <c r="C1937" s="1" t="str">
        <f>TEXT(raw_data[[#This Row],[Order_Date]], "mmm")</f>
        <v>Nov</v>
      </c>
      <c r="D1937" s="1">
        <v>45256</v>
      </c>
      <c r="E1937" s="6">
        <f>raw_data[[#This Row],[Ship_Date]]-raw_data[[#This Row],[Order_Date]]</f>
        <v>10</v>
      </c>
      <c r="F1937" s="6" t="str">
        <f>IF(raw_data[[#This Row],[Delivery_Days]] &lt;= 5, "On Time", "Late")</f>
        <v>Late</v>
      </c>
      <c r="G1937" t="s">
        <v>5854</v>
      </c>
      <c r="H1937" t="s">
        <v>5855</v>
      </c>
      <c r="I1937" t="s">
        <v>38</v>
      </c>
      <c r="J1937" t="s">
        <v>98</v>
      </c>
      <c r="K1937" t="s">
        <v>40</v>
      </c>
      <c r="L1937" t="s">
        <v>29</v>
      </c>
      <c r="M1937" t="s">
        <v>42</v>
      </c>
      <c r="N1937" t="s">
        <v>31</v>
      </c>
      <c r="O1937" t="s">
        <v>50</v>
      </c>
      <c r="P1937">
        <v>2</v>
      </c>
      <c r="Q1937">
        <v>1157.33</v>
      </c>
      <c r="R1937">
        <v>0</v>
      </c>
      <c r="S1937">
        <v>2314.66</v>
      </c>
      <c r="T1937">
        <v>977.22</v>
      </c>
      <c r="U1937">
        <v>360.22</v>
      </c>
      <c r="V1937" s="10">
        <f>(raw_data[[#This Row],[Profit]] / (raw_data[[#This Row],[Unit_Price]]* raw_data[[#This Row],[Quantity_Sold]]))</f>
        <v>0.15562544822997765</v>
      </c>
      <c r="W1937">
        <v>489</v>
      </c>
      <c r="X1937" t="s">
        <v>33</v>
      </c>
      <c r="Y1937" t="s">
        <v>79</v>
      </c>
      <c r="Z1937">
        <v>37.68</v>
      </c>
      <c r="AA1937">
        <v>4</v>
      </c>
    </row>
    <row r="1938" spans="1:27" x14ac:dyDescent="0.3">
      <c r="A1938" t="s">
        <v>5856</v>
      </c>
      <c r="B1938" s="1">
        <v>45826</v>
      </c>
      <c r="C1938" s="1" t="str">
        <f>TEXT(raw_data[[#This Row],[Order_Date]], "mmm")</f>
        <v>Jun</v>
      </c>
      <c r="D1938" s="1">
        <v>45828</v>
      </c>
      <c r="E1938" s="6">
        <f>raw_data[[#This Row],[Ship_Date]]-raw_data[[#This Row],[Order_Date]]</f>
        <v>2</v>
      </c>
      <c r="F1938" s="6" t="str">
        <f>IF(raw_data[[#This Row],[Delivery_Days]] &lt;= 5, "On Time", "Late")</f>
        <v>On Time</v>
      </c>
      <c r="G1938" t="s">
        <v>5857</v>
      </c>
      <c r="H1938" t="s">
        <v>5858</v>
      </c>
      <c r="I1938" t="s">
        <v>38</v>
      </c>
      <c r="J1938" t="s">
        <v>56</v>
      </c>
      <c r="K1938" t="s">
        <v>57</v>
      </c>
      <c r="L1938" t="s">
        <v>69</v>
      </c>
      <c r="M1938" t="s">
        <v>70</v>
      </c>
      <c r="N1938" t="s">
        <v>49</v>
      </c>
      <c r="O1938" t="s">
        <v>83</v>
      </c>
      <c r="P1938">
        <v>4</v>
      </c>
      <c r="Q1938">
        <v>1939.2</v>
      </c>
      <c r="R1938">
        <v>10</v>
      </c>
      <c r="S1938">
        <v>6981.12</v>
      </c>
      <c r="T1938">
        <v>1209.18</v>
      </c>
      <c r="U1938">
        <v>2628.07</v>
      </c>
      <c r="V1938" s="10">
        <f>(raw_data[[#This Row],[Profit]] / (raw_data[[#This Row],[Unit_Price]]* raw_data[[#This Row],[Quantity_Sold]]))</f>
        <v>0.33880852929042904</v>
      </c>
      <c r="W1938">
        <v>53</v>
      </c>
      <c r="X1938" t="s">
        <v>33</v>
      </c>
      <c r="Y1938" t="s">
        <v>52</v>
      </c>
      <c r="Z1938">
        <v>33.51</v>
      </c>
      <c r="AA1938">
        <v>3</v>
      </c>
    </row>
    <row r="1939" spans="1:27" x14ac:dyDescent="0.3">
      <c r="A1939" t="s">
        <v>5859</v>
      </c>
      <c r="B1939" s="1">
        <v>45263</v>
      </c>
      <c r="C1939" s="1" t="str">
        <f>TEXT(raw_data[[#This Row],[Order_Date]], "mmm")</f>
        <v>Dec</v>
      </c>
      <c r="D1939" s="1">
        <v>45265</v>
      </c>
      <c r="E1939" s="6">
        <f>raw_data[[#This Row],[Ship_Date]]-raw_data[[#This Row],[Order_Date]]</f>
        <v>2</v>
      </c>
      <c r="F1939" s="6" t="str">
        <f>IF(raw_data[[#This Row],[Delivery_Days]] &lt;= 5, "On Time", "Late")</f>
        <v>On Time</v>
      </c>
      <c r="G1939" t="s">
        <v>5860</v>
      </c>
      <c r="H1939" t="s">
        <v>5861</v>
      </c>
      <c r="I1939" t="s">
        <v>47</v>
      </c>
      <c r="J1939" t="s">
        <v>39</v>
      </c>
      <c r="K1939" t="s">
        <v>40</v>
      </c>
      <c r="L1939" t="s">
        <v>69</v>
      </c>
      <c r="M1939" t="s">
        <v>70</v>
      </c>
      <c r="N1939" t="s">
        <v>49</v>
      </c>
      <c r="O1939" t="s">
        <v>43</v>
      </c>
      <c r="P1939">
        <v>4</v>
      </c>
      <c r="Q1939">
        <v>1409.94</v>
      </c>
      <c r="R1939">
        <v>5</v>
      </c>
      <c r="S1939">
        <v>5357.77</v>
      </c>
      <c r="T1939">
        <v>979.15</v>
      </c>
      <c r="U1939">
        <v>1637</v>
      </c>
      <c r="V1939" s="10">
        <f>(raw_data[[#This Row],[Profit]] / (raw_data[[#This Row],[Unit_Price]]* raw_data[[#This Row],[Quantity_Sold]]))</f>
        <v>0.29026057846433179</v>
      </c>
      <c r="W1939">
        <v>159</v>
      </c>
      <c r="X1939" t="s">
        <v>51</v>
      </c>
      <c r="Y1939" t="s">
        <v>34</v>
      </c>
      <c r="Z1939">
        <v>27.6</v>
      </c>
      <c r="AA1939">
        <v>4</v>
      </c>
    </row>
    <row r="1940" spans="1:27" x14ac:dyDescent="0.3">
      <c r="A1940" t="s">
        <v>5862</v>
      </c>
      <c r="B1940" s="1">
        <v>45627</v>
      </c>
      <c r="C1940" s="1" t="str">
        <f>TEXT(raw_data[[#This Row],[Order_Date]], "mmm")</f>
        <v>Dec</v>
      </c>
      <c r="D1940" s="1">
        <v>45636</v>
      </c>
      <c r="E1940" s="6">
        <f>raw_data[[#This Row],[Ship_Date]]-raw_data[[#This Row],[Order_Date]]</f>
        <v>9</v>
      </c>
      <c r="F1940" s="6" t="str">
        <f>IF(raw_data[[#This Row],[Delivery_Days]] &lt;= 5, "On Time", "Late")</f>
        <v>Late</v>
      </c>
      <c r="G1940" t="s">
        <v>5863</v>
      </c>
      <c r="H1940" t="s">
        <v>5864</v>
      </c>
      <c r="I1940" t="s">
        <v>47</v>
      </c>
      <c r="J1940" t="s">
        <v>39</v>
      </c>
      <c r="K1940" t="s">
        <v>40</v>
      </c>
      <c r="L1940" t="s">
        <v>69</v>
      </c>
      <c r="M1940" t="s">
        <v>58</v>
      </c>
      <c r="N1940" t="s">
        <v>49</v>
      </c>
      <c r="O1940" t="s">
        <v>32</v>
      </c>
      <c r="P1940">
        <v>7</v>
      </c>
      <c r="Q1940">
        <v>1623.01</v>
      </c>
      <c r="R1940">
        <v>15</v>
      </c>
      <c r="S1940">
        <v>9656.91</v>
      </c>
      <c r="T1940">
        <v>1022.54</v>
      </c>
      <c r="U1940">
        <v>3572.8</v>
      </c>
      <c r="V1940" s="10">
        <f>(raw_data[[#This Row],[Profit]] / (raw_data[[#This Row],[Unit_Price]]* raw_data[[#This Row],[Quantity_Sold]]))</f>
        <v>0.31447742158088987</v>
      </c>
      <c r="W1940">
        <v>11</v>
      </c>
      <c r="X1940" t="s">
        <v>33</v>
      </c>
      <c r="Y1940" t="s">
        <v>34</v>
      </c>
      <c r="Z1940">
        <v>16.82</v>
      </c>
      <c r="AA1940">
        <v>3</v>
      </c>
    </row>
    <row r="1941" spans="1:27" x14ac:dyDescent="0.3">
      <c r="A1941" t="s">
        <v>5865</v>
      </c>
      <c r="B1941" s="1">
        <v>45899</v>
      </c>
      <c r="C1941" s="1" t="str">
        <f>TEXT(raw_data[[#This Row],[Order_Date]], "mmm")</f>
        <v>Aug</v>
      </c>
      <c r="D1941" s="1">
        <v>45907</v>
      </c>
      <c r="E1941" s="6">
        <f>raw_data[[#This Row],[Ship_Date]]-raw_data[[#This Row],[Order_Date]]</f>
        <v>8</v>
      </c>
      <c r="F1941" s="6" t="str">
        <f>IF(raw_data[[#This Row],[Delivery_Days]] &lt;= 5, "On Time", "Late")</f>
        <v>Late</v>
      </c>
      <c r="G1941" t="s">
        <v>5866</v>
      </c>
      <c r="H1941" t="s">
        <v>5867</v>
      </c>
      <c r="I1941" t="s">
        <v>62</v>
      </c>
      <c r="J1941" t="s">
        <v>68</v>
      </c>
      <c r="K1941" t="s">
        <v>57</v>
      </c>
      <c r="L1941" t="s">
        <v>69</v>
      </c>
      <c r="M1941" t="s">
        <v>117</v>
      </c>
      <c r="N1941" t="s">
        <v>49</v>
      </c>
      <c r="O1941" t="s">
        <v>50</v>
      </c>
      <c r="P1941">
        <v>3</v>
      </c>
      <c r="Q1941">
        <v>973.91</v>
      </c>
      <c r="R1941">
        <v>15</v>
      </c>
      <c r="S1941">
        <v>2483.4699999999998</v>
      </c>
      <c r="T1941">
        <v>680.21</v>
      </c>
      <c r="U1941">
        <v>748.93</v>
      </c>
      <c r="V1941" s="10">
        <f>(raw_data[[#This Row],[Profit]] / (raw_data[[#This Row],[Unit_Price]]* raw_data[[#This Row],[Quantity_Sold]]))</f>
        <v>0.25633100936773756</v>
      </c>
      <c r="W1941">
        <v>371</v>
      </c>
      <c r="X1941" t="s">
        <v>51</v>
      </c>
      <c r="Y1941" t="s">
        <v>34</v>
      </c>
      <c r="Z1941">
        <v>15.01</v>
      </c>
      <c r="AA1941">
        <v>4</v>
      </c>
    </row>
    <row r="1942" spans="1:27" x14ac:dyDescent="0.3">
      <c r="A1942" t="s">
        <v>5868</v>
      </c>
      <c r="B1942" s="1">
        <v>45336</v>
      </c>
      <c r="C1942" s="1" t="str">
        <f>TEXT(raw_data[[#This Row],[Order_Date]], "mmm")</f>
        <v>Feb</v>
      </c>
      <c r="D1942" s="1">
        <v>45346</v>
      </c>
      <c r="E1942" s="6">
        <f>raw_data[[#This Row],[Ship_Date]]-raw_data[[#This Row],[Order_Date]]</f>
        <v>10</v>
      </c>
      <c r="F1942" s="6" t="str">
        <f>IF(raw_data[[#This Row],[Delivery_Days]] &lt;= 5, "On Time", "Late")</f>
        <v>Late</v>
      </c>
      <c r="G1942" t="s">
        <v>5869</v>
      </c>
      <c r="H1942" t="s">
        <v>5870</v>
      </c>
      <c r="I1942" t="s">
        <v>38</v>
      </c>
      <c r="J1942" t="s">
        <v>63</v>
      </c>
      <c r="K1942" t="s">
        <v>28</v>
      </c>
      <c r="L1942" t="s">
        <v>69</v>
      </c>
      <c r="M1942" t="s">
        <v>64</v>
      </c>
      <c r="N1942" t="s">
        <v>49</v>
      </c>
      <c r="O1942" t="s">
        <v>83</v>
      </c>
      <c r="P1942">
        <v>10</v>
      </c>
      <c r="Q1942">
        <v>1273.4100000000001</v>
      </c>
      <c r="R1942">
        <v>20</v>
      </c>
      <c r="S1942">
        <v>10187.280000000001</v>
      </c>
      <c r="T1942">
        <v>935.87</v>
      </c>
      <c r="U1942">
        <v>2700.32</v>
      </c>
      <c r="V1942" s="10">
        <f>(raw_data[[#This Row],[Profit]] / (raw_data[[#This Row],[Unit_Price]]* raw_data[[#This Row],[Quantity_Sold]]))</f>
        <v>0.21205424804265713</v>
      </c>
      <c r="W1942">
        <v>54</v>
      </c>
      <c r="X1942" t="s">
        <v>33</v>
      </c>
      <c r="Y1942" t="s">
        <v>79</v>
      </c>
      <c r="Z1942">
        <v>38.65</v>
      </c>
      <c r="AA1942">
        <v>5</v>
      </c>
    </row>
    <row r="1943" spans="1:27" x14ac:dyDescent="0.3">
      <c r="A1943" t="s">
        <v>5871</v>
      </c>
      <c r="B1943" s="1">
        <v>45734</v>
      </c>
      <c r="C1943" s="1" t="str">
        <f>TEXT(raw_data[[#This Row],[Order_Date]], "mmm")</f>
        <v>Mar</v>
      </c>
      <c r="D1943" s="1">
        <v>45741</v>
      </c>
      <c r="E1943" s="6">
        <f>raw_data[[#This Row],[Ship_Date]]-raw_data[[#This Row],[Order_Date]]</f>
        <v>7</v>
      </c>
      <c r="F1943" s="6" t="str">
        <f>IF(raw_data[[#This Row],[Delivery_Days]] &lt;= 5, "On Time", "Late")</f>
        <v>Late</v>
      </c>
      <c r="G1943" t="s">
        <v>5872</v>
      </c>
      <c r="H1943" t="s">
        <v>5873</v>
      </c>
      <c r="I1943" t="s">
        <v>26</v>
      </c>
      <c r="J1943" t="s">
        <v>63</v>
      </c>
      <c r="K1943" t="s">
        <v>28</v>
      </c>
      <c r="L1943" t="s">
        <v>29</v>
      </c>
      <c r="M1943" t="s">
        <v>127</v>
      </c>
      <c r="N1943" t="s">
        <v>49</v>
      </c>
      <c r="O1943" t="s">
        <v>71</v>
      </c>
      <c r="P1943">
        <v>7</v>
      </c>
      <c r="Q1943">
        <v>1640.85</v>
      </c>
      <c r="R1943">
        <v>10</v>
      </c>
      <c r="S1943">
        <v>10337.35</v>
      </c>
      <c r="T1943">
        <v>1019.37</v>
      </c>
      <c r="U1943">
        <v>3915.32</v>
      </c>
      <c r="V1943" s="10">
        <f>(raw_data[[#This Row],[Profit]] / (raw_data[[#This Row],[Unit_Price]]* raw_data[[#This Row],[Quantity_Sold]]))</f>
        <v>0.34087907399910328</v>
      </c>
      <c r="W1943">
        <v>218</v>
      </c>
      <c r="X1943" t="s">
        <v>51</v>
      </c>
      <c r="Y1943" t="s">
        <v>79</v>
      </c>
      <c r="Z1943">
        <v>15.52</v>
      </c>
      <c r="AA1943">
        <v>1</v>
      </c>
    </row>
    <row r="1944" spans="1:27" x14ac:dyDescent="0.3">
      <c r="A1944" t="s">
        <v>5874</v>
      </c>
      <c r="B1944" s="1">
        <v>45779</v>
      </c>
      <c r="C1944" s="1" t="str">
        <f>TEXT(raw_data[[#This Row],[Order_Date]], "mmm")</f>
        <v>May</v>
      </c>
      <c r="D1944" s="1">
        <v>45780</v>
      </c>
      <c r="E1944" s="6">
        <f>raw_data[[#This Row],[Ship_Date]]-raw_data[[#This Row],[Order_Date]]</f>
        <v>1</v>
      </c>
      <c r="F1944" s="6" t="str">
        <f>IF(raw_data[[#This Row],[Delivery_Days]] &lt;= 5, "On Time", "Late")</f>
        <v>On Time</v>
      </c>
      <c r="G1944" t="s">
        <v>5875</v>
      </c>
      <c r="H1944" t="s">
        <v>5876</v>
      </c>
      <c r="I1944" t="s">
        <v>26</v>
      </c>
      <c r="J1944" t="s">
        <v>39</v>
      </c>
      <c r="K1944" t="s">
        <v>40</v>
      </c>
      <c r="L1944" t="s">
        <v>69</v>
      </c>
      <c r="M1944" t="s">
        <v>150</v>
      </c>
      <c r="N1944" t="s">
        <v>49</v>
      </c>
      <c r="O1944" t="s">
        <v>83</v>
      </c>
      <c r="P1944">
        <v>7</v>
      </c>
      <c r="Q1944">
        <v>1854.65</v>
      </c>
      <c r="R1944">
        <v>5</v>
      </c>
      <c r="S1944">
        <v>12333.42</v>
      </c>
      <c r="T1944">
        <v>1161.52</v>
      </c>
      <c r="U1944">
        <v>4609.3100000000004</v>
      </c>
      <c r="V1944" s="10">
        <f>(raw_data[[#This Row],[Profit]] / (raw_data[[#This Row],[Unit_Price]]* raw_data[[#This Row],[Quantity_Sold]]))</f>
        <v>0.35503887911080645</v>
      </c>
      <c r="W1944">
        <v>308</v>
      </c>
      <c r="X1944" t="s">
        <v>51</v>
      </c>
      <c r="Y1944" t="s">
        <v>52</v>
      </c>
      <c r="Z1944">
        <v>19.95</v>
      </c>
      <c r="AA1944">
        <v>4</v>
      </c>
    </row>
    <row r="1945" spans="1:27" x14ac:dyDescent="0.3">
      <c r="A1945" t="s">
        <v>5877</v>
      </c>
      <c r="B1945" s="1">
        <v>45519</v>
      </c>
      <c r="C1945" s="1" t="str">
        <f>TEXT(raw_data[[#This Row],[Order_Date]], "mmm")</f>
        <v>Aug</v>
      </c>
      <c r="D1945" s="1">
        <v>45520</v>
      </c>
      <c r="E1945" s="6">
        <f>raw_data[[#This Row],[Ship_Date]]-raw_data[[#This Row],[Order_Date]]</f>
        <v>1</v>
      </c>
      <c r="F1945" s="6" t="str">
        <f>IF(raw_data[[#This Row],[Delivery_Days]] &lt;= 5, "On Time", "Late")</f>
        <v>On Time</v>
      </c>
      <c r="G1945" t="s">
        <v>5878</v>
      </c>
      <c r="H1945" t="s">
        <v>5879</v>
      </c>
      <c r="I1945" t="s">
        <v>26</v>
      </c>
      <c r="J1945" t="s">
        <v>27</v>
      </c>
      <c r="K1945" t="s">
        <v>28</v>
      </c>
      <c r="L1945" t="s">
        <v>41</v>
      </c>
      <c r="M1945" t="s">
        <v>117</v>
      </c>
      <c r="N1945" t="s">
        <v>31</v>
      </c>
      <c r="O1945" t="s">
        <v>50</v>
      </c>
      <c r="P1945">
        <v>1</v>
      </c>
      <c r="Q1945">
        <v>490.43</v>
      </c>
      <c r="R1945">
        <v>15</v>
      </c>
      <c r="S1945">
        <v>416.87</v>
      </c>
      <c r="T1945">
        <v>431.24</v>
      </c>
      <c r="U1945">
        <v>50.31</v>
      </c>
      <c r="V1945" s="10">
        <f>(raw_data[[#This Row],[Profit]] / (raw_data[[#This Row],[Unit_Price]]* raw_data[[#This Row],[Quantity_Sold]]))</f>
        <v>0.10258344717900618</v>
      </c>
      <c r="W1945">
        <v>148</v>
      </c>
      <c r="X1945" t="s">
        <v>51</v>
      </c>
      <c r="Y1945" t="s">
        <v>79</v>
      </c>
      <c r="Z1945">
        <v>31.98</v>
      </c>
      <c r="AA1945">
        <v>5</v>
      </c>
    </row>
    <row r="1946" spans="1:27" x14ac:dyDescent="0.3">
      <c r="A1946" t="s">
        <v>5880</v>
      </c>
      <c r="B1946" s="1">
        <v>45248</v>
      </c>
      <c r="C1946" s="1" t="str">
        <f>TEXT(raw_data[[#This Row],[Order_Date]], "mmm")</f>
        <v>Nov</v>
      </c>
      <c r="D1946" s="1">
        <v>45252</v>
      </c>
      <c r="E1946" s="6">
        <f>raw_data[[#This Row],[Ship_Date]]-raw_data[[#This Row],[Order_Date]]</f>
        <v>4</v>
      </c>
      <c r="F1946" s="6" t="str">
        <f>IF(raw_data[[#This Row],[Delivery_Days]] &lt;= 5, "On Time", "Late")</f>
        <v>On Time</v>
      </c>
      <c r="G1946" t="s">
        <v>5881</v>
      </c>
      <c r="H1946" t="s">
        <v>5882</v>
      </c>
      <c r="I1946" t="s">
        <v>47</v>
      </c>
      <c r="J1946" t="s">
        <v>68</v>
      </c>
      <c r="K1946" t="s">
        <v>57</v>
      </c>
      <c r="L1946" t="s">
        <v>69</v>
      </c>
      <c r="M1946" t="s">
        <v>42</v>
      </c>
      <c r="N1946" t="s">
        <v>49</v>
      </c>
      <c r="O1946" t="s">
        <v>32</v>
      </c>
      <c r="P1946">
        <v>2</v>
      </c>
      <c r="Q1946">
        <v>542.03</v>
      </c>
      <c r="R1946">
        <v>15</v>
      </c>
      <c r="S1946">
        <v>921.45</v>
      </c>
      <c r="T1946">
        <v>327.19</v>
      </c>
      <c r="U1946">
        <v>365.23</v>
      </c>
      <c r="V1946" s="10">
        <f>(raw_data[[#This Row],[Profit]] / (raw_data[[#This Row],[Unit_Price]]* raw_data[[#This Row],[Quantity_Sold]]))</f>
        <v>0.33690939615888421</v>
      </c>
      <c r="W1946">
        <v>27</v>
      </c>
      <c r="X1946" t="s">
        <v>51</v>
      </c>
      <c r="Y1946" t="s">
        <v>79</v>
      </c>
      <c r="Z1946">
        <v>5.18</v>
      </c>
      <c r="AA1946">
        <v>1</v>
      </c>
    </row>
    <row r="1947" spans="1:27" x14ac:dyDescent="0.3">
      <c r="A1947" t="s">
        <v>5883</v>
      </c>
      <c r="B1947" s="1">
        <v>45888</v>
      </c>
      <c r="C1947" s="1" t="str">
        <f>TEXT(raw_data[[#This Row],[Order_Date]], "mmm")</f>
        <v>Aug</v>
      </c>
      <c r="D1947" s="1">
        <v>45898</v>
      </c>
      <c r="E1947" s="6">
        <f>raw_data[[#This Row],[Ship_Date]]-raw_data[[#This Row],[Order_Date]]</f>
        <v>10</v>
      </c>
      <c r="F1947" s="6" t="str">
        <f>IF(raw_data[[#This Row],[Delivery_Days]] &lt;= 5, "On Time", "Late")</f>
        <v>Late</v>
      </c>
      <c r="G1947" t="s">
        <v>5884</v>
      </c>
      <c r="H1947" t="s">
        <v>5885</v>
      </c>
      <c r="I1947" t="s">
        <v>38</v>
      </c>
      <c r="J1947" t="s">
        <v>98</v>
      </c>
      <c r="K1947" t="s">
        <v>40</v>
      </c>
      <c r="L1947" t="s">
        <v>75</v>
      </c>
      <c r="M1947" t="s">
        <v>137</v>
      </c>
      <c r="N1947" t="s">
        <v>49</v>
      </c>
      <c r="O1947" t="s">
        <v>32</v>
      </c>
      <c r="P1947">
        <v>6</v>
      </c>
      <c r="Q1947">
        <v>1324.99</v>
      </c>
      <c r="R1947">
        <v>20</v>
      </c>
      <c r="S1947">
        <v>6359.95</v>
      </c>
      <c r="T1947">
        <v>1155.7</v>
      </c>
      <c r="U1947">
        <v>812.59</v>
      </c>
      <c r="V1947" s="10">
        <f>(raw_data[[#This Row],[Profit]] / (raw_data[[#This Row],[Unit_Price]]* raw_data[[#This Row],[Quantity_Sold]]))</f>
        <v>0.10221335003786192</v>
      </c>
      <c r="W1947">
        <v>227</v>
      </c>
      <c r="X1947" t="s">
        <v>33</v>
      </c>
      <c r="Y1947" t="s">
        <v>34</v>
      </c>
      <c r="Z1947">
        <v>46.92</v>
      </c>
      <c r="AA1947">
        <v>1</v>
      </c>
    </row>
    <row r="1948" spans="1:27" x14ac:dyDescent="0.3">
      <c r="A1948" t="s">
        <v>5886</v>
      </c>
      <c r="B1948" s="1">
        <v>45663</v>
      </c>
      <c r="C1948" s="1" t="str">
        <f>TEXT(raw_data[[#This Row],[Order_Date]], "mmm")</f>
        <v>Jan</v>
      </c>
      <c r="D1948" s="1">
        <v>45668</v>
      </c>
      <c r="E1948" s="6">
        <f>raw_data[[#This Row],[Ship_Date]]-raw_data[[#This Row],[Order_Date]]</f>
        <v>5</v>
      </c>
      <c r="F1948" s="6" t="str">
        <f>IF(raw_data[[#This Row],[Delivery_Days]] &lt;= 5, "On Time", "Late")</f>
        <v>On Time</v>
      </c>
      <c r="G1948" t="s">
        <v>5887</v>
      </c>
      <c r="H1948" t="s">
        <v>5888</v>
      </c>
      <c r="I1948" t="s">
        <v>26</v>
      </c>
      <c r="J1948" t="s">
        <v>98</v>
      </c>
      <c r="K1948" t="s">
        <v>40</v>
      </c>
      <c r="L1948" t="s">
        <v>29</v>
      </c>
      <c r="M1948" t="s">
        <v>64</v>
      </c>
      <c r="N1948" t="s">
        <v>49</v>
      </c>
      <c r="O1948" t="s">
        <v>32</v>
      </c>
      <c r="P1948">
        <v>7</v>
      </c>
      <c r="Q1948">
        <v>1421.79</v>
      </c>
      <c r="R1948">
        <v>0</v>
      </c>
      <c r="S1948">
        <v>9952.5300000000007</v>
      </c>
      <c r="T1948">
        <v>1276.5</v>
      </c>
      <c r="U1948">
        <v>1017.03</v>
      </c>
      <c r="V1948" s="10">
        <f>(raw_data[[#This Row],[Profit]] / (raw_data[[#This Row],[Unit_Price]]* raw_data[[#This Row],[Quantity_Sold]]))</f>
        <v>0.10218808684826874</v>
      </c>
      <c r="W1948">
        <v>137</v>
      </c>
      <c r="X1948" t="s">
        <v>51</v>
      </c>
      <c r="Y1948" t="s">
        <v>79</v>
      </c>
      <c r="Z1948">
        <v>8.8800000000000008</v>
      </c>
      <c r="AA1948">
        <v>3</v>
      </c>
    </row>
    <row r="1949" spans="1:27" x14ac:dyDescent="0.3">
      <c r="A1949" t="s">
        <v>5889</v>
      </c>
      <c r="B1949" s="1">
        <v>45757</v>
      </c>
      <c r="C1949" s="1" t="str">
        <f>TEXT(raw_data[[#This Row],[Order_Date]], "mmm")</f>
        <v>Apr</v>
      </c>
      <c r="D1949" s="1">
        <v>45766</v>
      </c>
      <c r="E1949" s="6">
        <f>raw_data[[#This Row],[Ship_Date]]-raw_data[[#This Row],[Order_Date]]</f>
        <v>9</v>
      </c>
      <c r="F1949" s="6" t="str">
        <f>IF(raw_data[[#This Row],[Delivery_Days]] &lt;= 5, "On Time", "Late")</f>
        <v>Late</v>
      </c>
      <c r="G1949" t="s">
        <v>5890</v>
      </c>
      <c r="H1949" t="s">
        <v>5891</v>
      </c>
      <c r="I1949" t="s">
        <v>62</v>
      </c>
      <c r="J1949" t="s">
        <v>94</v>
      </c>
      <c r="K1949" t="s">
        <v>28</v>
      </c>
      <c r="L1949" t="s">
        <v>75</v>
      </c>
      <c r="M1949" t="s">
        <v>150</v>
      </c>
      <c r="N1949" t="s">
        <v>31</v>
      </c>
      <c r="O1949" t="s">
        <v>43</v>
      </c>
      <c r="P1949">
        <v>4</v>
      </c>
      <c r="Q1949">
        <v>594.66999999999996</v>
      </c>
      <c r="R1949">
        <v>5</v>
      </c>
      <c r="S1949">
        <v>2259.75</v>
      </c>
      <c r="T1949">
        <v>475.54</v>
      </c>
      <c r="U1949">
        <v>452.69</v>
      </c>
      <c r="V1949" s="10">
        <f>(raw_data[[#This Row],[Profit]] / (raw_data[[#This Row],[Unit_Price]]* raw_data[[#This Row],[Quantity_Sold]]))</f>
        <v>0.19031143323187652</v>
      </c>
      <c r="W1949">
        <v>191</v>
      </c>
      <c r="X1949" t="s">
        <v>33</v>
      </c>
      <c r="Y1949" t="s">
        <v>34</v>
      </c>
      <c r="Z1949">
        <v>30.54</v>
      </c>
      <c r="AA1949">
        <v>1</v>
      </c>
    </row>
    <row r="1950" spans="1:27" x14ac:dyDescent="0.3">
      <c r="A1950" t="s">
        <v>5892</v>
      </c>
      <c r="B1950" s="1">
        <v>45263</v>
      </c>
      <c r="C1950" s="1" t="str">
        <f>TEXT(raw_data[[#This Row],[Order_Date]], "mmm")</f>
        <v>Dec</v>
      </c>
      <c r="D1950" s="1">
        <v>45264</v>
      </c>
      <c r="E1950" s="6">
        <f>raw_data[[#This Row],[Ship_Date]]-raw_data[[#This Row],[Order_Date]]</f>
        <v>1</v>
      </c>
      <c r="F1950" s="6" t="str">
        <f>IF(raw_data[[#This Row],[Delivery_Days]] &lt;= 5, "On Time", "Late")</f>
        <v>On Time</v>
      </c>
      <c r="G1950" t="s">
        <v>5893</v>
      </c>
      <c r="H1950" t="s">
        <v>5894</v>
      </c>
      <c r="I1950" t="s">
        <v>62</v>
      </c>
      <c r="J1950" t="s">
        <v>98</v>
      </c>
      <c r="K1950" t="s">
        <v>40</v>
      </c>
      <c r="L1950" t="s">
        <v>29</v>
      </c>
      <c r="M1950" t="s">
        <v>137</v>
      </c>
      <c r="N1950" t="s">
        <v>49</v>
      </c>
      <c r="O1950" t="s">
        <v>50</v>
      </c>
      <c r="P1950">
        <v>6</v>
      </c>
      <c r="Q1950">
        <v>1467.44</v>
      </c>
      <c r="R1950">
        <v>5</v>
      </c>
      <c r="S1950">
        <v>8364.41</v>
      </c>
      <c r="T1950">
        <v>1279.7</v>
      </c>
      <c r="U1950">
        <v>1070.1199999999999</v>
      </c>
      <c r="V1950" s="10">
        <f>(raw_data[[#This Row],[Profit]] / (raw_data[[#This Row],[Unit_Price]]* raw_data[[#This Row],[Quantity_Sold]]))</f>
        <v>0.12154046048447181</v>
      </c>
      <c r="W1950">
        <v>320</v>
      </c>
      <c r="X1950" t="s">
        <v>51</v>
      </c>
      <c r="Y1950" t="s">
        <v>79</v>
      </c>
      <c r="Z1950">
        <v>14.65</v>
      </c>
      <c r="AA1950">
        <v>4</v>
      </c>
    </row>
    <row r="1951" spans="1:27" x14ac:dyDescent="0.3">
      <c r="A1951" t="s">
        <v>5895</v>
      </c>
      <c r="B1951" s="1">
        <v>45810</v>
      </c>
      <c r="C1951" s="1" t="str">
        <f>TEXT(raw_data[[#This Row],[Order_Date]], "mmm")</f>
        <v>Jun</v>
      </c>
      <c r="D1951" s="1">
        <v>45815</v>
      </c>
      <c r="E1951" s="6">
        <f>raw_data[[#This Row],[Ship_Date]]-raw_data[[#This Row],[Order_Date]]</f>
        <v>5</v>
      </c>
      <c r="F1951" s="6" t="str">
        <f>IF(raw_data[[#This Row],[Delivery_Days]] &lt;= 5, "On Time", "Late")</f>
        <v>On Time</v>
      </c>
      <c r="G1951" t="s">
        <v>5896</v>
      </c>
      <c r="H1951" t="s">
        <v>5897</v>
      </c>
      <c r="I1951" t="s">
        <v>47</v>
      </c>
      <c r="J1951" t="s">
        <v>27</v>
      </c>
      <c r="K1951" t="s">
        <v>28</v>
      </c>
      <c r="L1951" t="s">
        <v>75</v>
      </c>
      <c r="M1951" t="s">
        <v>150</v>
      </c>
      <c r="N1951" t="s">
        <v>49</v>
      </c>
      <c r="O1951" t="s">
        <v>43</v>
      </c>
      <c r="P1951">
        <v>8</v>
      </c>
      <c r="Q1951">
        <v>508.95</v>
      </c>
      <c r="R1951">
        <v>5</v>
      </c>
      <c r="S1951">
        <v>3868.02</v>
      </c>
      <c r="T1951">
        <v>452.18</v>
      </c>
      <c r="U1951">
        <v>431.45</v>
      </c>
      <c r="V1951" s="10">
        <f>(raw_data[[#This Row],[Profit]] / (raw_data[[#This Row],[Unit_Price]]* raw_data[[#This Row],[Quantity_Sold]]))</f>
        <v>0.10596571372433441</v>
      </c>
      <c r="W1951">
        <v>259</v>
      </c>
      <c r="X1951" t="s">
        <v>51</v>
      </c>
      <c r="Y1951" t="s">
        <v>52</v>
      </c>
      <c r="Z1951">
        <v>37.520000000000003</v>
      </c>
      <c r="AA1951">
        <v>2</v>
      </c>
    </row>
    <row r="1952" spans="1:27" x14ac:dyDescent="0.3">
      <c r="A1952" t="s">
        <v>5898</v>
      </c>
      <c r="B1952" s="1">
        <v>45842</v>
      </c>
      <c r="C1952" s="1" t="str">
        <f>TEXT(raw_data[[#This Row],[Order_Date]], "mmm")</f>
        <v>Jul</v>
      </c>
      <c r="D1952" s="1">
        <v>45850</v>
      </c>
      <c r="E1952" s="6">
        <f>raw_data[[#This Row],[Ship_Date]]-raw_data[[#This Row],[Order_Date]]</f>
        <v>8</v>
      </c>
      <c r="F1952" s="6" t="str">
        <f>IF(raw_data[[#This Row],[Delivery_Days]] &lt;= 5, "On Time", "Late")</f>
        <v>Late</v>
      </c>
      <c r="G1952" t="s">
        <v>5899</v>
      </c>
      <c r="H1952" t="s">
        <v>5900</v>
      </c>
      <c r="I1952" t="s">
        <v>47</v>
      </c>
      <c r="J1952" t="s">
        <v>94</v>
      </c>
      <c r="K1952" t="s">
        <v>28</v>
      </c>
      <c r="L1952" t="s">
        <v>75</v>
      </c>
      <c r="M1952" t="s">
        <v>117</v>
      </c>
      <c r="N1952" t="s">
        <v>31</v>
      </c>
      <c r="O1952" t="s">
        <v>32</v>
      </c>
      <c r="P1952">
        <v>4</v>
      </c>
      <c r="Q1952">
        <v>1941.01</v>
      </c>
      <c r="R1952">
        <v>20</v>
      </c>
      <c r="S1952">
        <v>6211.23</v>
      </c>
      <c r="T1952">
        <v>1253.95</v>
      </c>
      <c r="U1952">
        <v>2198.59</v>
      </c>
      <c r="V1952" s="10">
        <f>(raw_data[[#This Row],[Profit]] / (raw_data[[#This Row],[Unit_Price]]* raw_data[[#This Row],[Quantity_Sold]]))</f>
        <v>0.28317602691382321</v>
      </c>
      <c r="W1952">
        <v>133</v>
      </c>
      <c r="X1952" t="s">
        <v>33</v>
      </c>
      <c r="Y1952" t="s">
        <v>34</v>
      </c>
      <c r="Z1952">
        <v>17.309999999999999</v>
      </c>
      <c r="AA1952">
        <v>2</v>
      </c>
    </row>
    <row r="1953" spans="1:27" x14ac:dyDescent="0.3">
      <c r="A1953" t="s">
        <v>5901</v>
      </c>
      <c r="B1953" s="1">
        <v>45638</v>
      </c>
      <c r="C1953" s="1" t="str">
        <f>TEXT(raw_data[[#This Row],[Order_Date]], "mmm")</f>
        <v>Dec</v>
      </c>
      <c r="D1953" s="1">
        <v>45644</v>
      </c>
      <c r="E1953" s="6">
        <f>raw_data[[#This Row],[Ship_Date]]-raw_data[[#This Row],[Order_Date]]</f>
        <v>6</v>
      </c>
      <c r="F1953" s="6" t="str">
        <f>IF(raw_data[[#This Row],[Delivery_Days]] &lt;= 5, "On Time", "Late")</f>
        <v>Late</v>
      </c>
      <c r="G1953" t="s">
        <v>5902</v>
      </c>
      <c r="H1953" t="s">
        <v>5903</v>
      </c>
      <c r="I1953" t="s">
        <v>26</v>
      </c>
      <c r="J1953" t="s">
        <v>27</v>
      </c>
      <c r="K1953" t="s">
        <v>28</v>
      </c>
      <c r="L1953" t="s">
        <v>75</v>
      </c>
      <c r="M1953" t="s">
        <v>64</v>
      </c>
      <c r="N1953" t="s">
        <v>31</v>
      </c>
      <c r="O1953" t="s">
        <v>71</v>
      </c>
      <c r="P1953">
        <v>1</v>
      </c>
      <c r="Q1953">
        <v>811.51</v>
      </c>
      <c r="R1953">
        <v>15</v>
      </c>
      <c r="S1953">
        <v>689.78</v>
      </c>
      <c r="T1953">
        <v>488.33</v>
      </c>
      <c r="U1953">
        <v>274.7</v>
      </c>
      <c r="V1953" s="10">
        <f>(raw_data[[#This Row],[Profit]] / (raw_data[[#This Row],[Unit_Price]]* raw_data[[#This Row],[Quantity_Sold]]))</f>
        <v>0.33850476272627572</v>
      </c>
      <c r="W1953">
        <v>422</v>
      </c>
      <c r="X1953" t="s">
        <v>51</v>
      </c>
      <c r="Y1953" t="s">
        <v>79</v>
      </c>
      <c r="Z1953">
        <v>32.340000000000003</v>
      </c>
      <c r="AA1953">
        <v>1</v>
      </c>
    </row>
    <row r="1954" spans="1:27" x14ac:dyDescent="0.3">
      <c r="A1954" t="s">
        <v>5904</v>
      </c>
      <c r="B1954" s="1">
        <v>45716</v>
      </c>
      <c r="C1954" s="1" t="str">
        <f>TEXT(raw_data[[#This Row],[Order_Date]], "mmm")</f>
        <v>Feb</v>
      </c>
      <c r="D1954" s="1">
        <v>45720</v>
      </c>
      <c r="E1954" s="6">
        <f>raw_data[[#This Row],[Ship_Date]]-raw_data[[#This Row],[Order_Date]]</f>
        <v>4</v>
      </c>
      <c r="F1954" s="6" t="str">
        <f>IF(raw_data[[#This Row],[Delivery_Days]] &lt;= 5, "On Time", "Late")</f>
        <v>On Time</v>
      </c>
      <c r="G1954" t="s">
        <v>5905</v>
      </c>
      <c r="H1954" t="s">
        <v>5906</v>
      </c>
      <c r="I1954" t="s">
        <v>62</v>
      </c>
      <c r="J1954" t="s">
        <v>27</v>
      </c>
      <c r="K1954" t="s">
        <v>28</v>
      </c>
      <c r="L1954" t="s">
        <v>75</v>
      </c>
      <c r="M1954" t="s">
        <v>127</v>
      </c>
      <c r="N1954" t="s">
        <v>31</v>
      </c>
      <c r="O1954" t="s">
        <v>50</v>
      </c>
      <c r="P1954">
        <v>7</v>
      </c>
      <c r="Q1954">
        <v>711.05</v>
      </c>
      <c r="R1954">
        <v>20</v>
      </c>
      <c r="S1954">
        <v>3981.88</v>
      </c>
      <c r="T1954">
        <v>545.51</v>
      </c>
      <c r="U1954">
        <v>927.02</v>
      </c>
      <c r="V1954" s="10">
        <f>(raw_data[[#This Row],[Profit]] / (raw_data[[#This Row],[Unit_Price]]* raw_data[[#This Row],[Quantity_Sold]]))</f>
        <v>0.18624770209046984</v>
      </c>
      <c r="W1954">
        <v>154</v>
      </c>
      <c r="X1954" t="s">
        <v>51</v>
      </c>
      <c r="Y1954" t="s">
        <v>34</v>
      </c>
      <c r="Z1954">
        <v>41.88</v>
      </c>
      <c r="AA1954">
        <v>5</v>
      </c>
    </row>
    <row r="1955" spans="1:27" x14ac:dyDescent="0.3">
      <c r="A1955" t="s">
        <v>5907</v>
      </c>
      <c r="B1955" s="1">
        <v>45691</v>
      </c>
      <c r="C1955" s="1" t="str">
        <f>TEXT(raw_data[[#This Row],[Order_Date]], "mmm")</f>
        <v>Feb</v>
      </c>
      <c r="D1955" s="1">
        <v>45695</v>
      </c>
      <c r="E1955" s="6">
        <f>raw_data[[#This Row],[Ship_Date]]-raw_data[[#This Row],[Order_Date]]</f>
        <v>4</v>
      </c>
      <c r="F1955" s="6" t="str">
        <f>IF(raw_data[[#This Row],[Delivery_Days]] &lt;= 5, "On Time", "Late")</f>
        <v>On Time</v>
      </c>
      <c r="G1955" t="s">
        <v>5908</v>
      </c>
      <c r="H1955" t="s">
        <v>5909</v>
      </c>
      <c r="I1955" t="s">
        <v>38</v>
      </c>
      <c r="J1955" t="s">
        <v>98</v>
      </c>
      <c r="K1955" t="s">
        <v>40</v>
      </c>
      <c r="L1955" t="s">
        <v>29</v>
      </c>
      <c r="M1955" t="s">
        <v>70</v>
      </c>
      <c r="N1955" t="s">
        <v>31</v>
      </c>
      <c r="O1955" t="s">
        <v>71</v>
      </c>
      <c r="P1955">
        <v>6</v>
      </c>
      <c r="Q1955">
        <v>1880.41</v>
      </c>
      <c r="R1955">
        <v>10</v>
      </c>
      <c r="S1955">
        <v>10154.209999999999</v>
      </c>
      <c r="T1955">
        <v>1402.41</v>
      </c>
      <c r="U1955">
        <v>2581.1999999999998</v>
      </c>
      <c r="V1955" s="10">
        <f>(raw_data[[#This Row],[Profit]] / (raw_data[[#This Row],[Unit_Price]]* raw_data[[#This Row],[Quantity_Sold]]))</f>
        <v>0.22877989374657651</v>
      </c>
      <c r="W1955">
        <v>243</v>
      </c>
      <c r="X1955" t="s">
        <v>33</v>
      </c>
      <c r="Y1955" t="s">
        <v>52</v>
      </c>
      <c r="Z1955">
        <v>29.35</v>
      </c>
      <c r="AA1955">
        <v>4</v>
      </c>
    </row>
    <row r="1956" spans="1:27" x14ac:dyDescent="0.3">
      <c r="A1956" t="s">
        <v>5910</v>
      </c>
      <c r="B1956" s="1">
        <v>45820</v>
      </c>
      <c r="C1956" s="1" t="str">
        <f>TEXT(raw_data[[#This Row],[Order_Date]], "mmm")</f>
        <v>Jun</v>
      </c>
      <c r="D1956" s="1">
        <v>45830</v>
      </c>
      <c r="E1956" s="6">
        <f>raw_data[[#This Row],[Ship_Date]]-raw_data[[#This Row],[Order_Date]]</f>
        <v>10</v>
      </c>
      <c r="F1956" s="6" t="str">
        <f>IF(raw_data[[#This Row],[Delivery_Days]] &lt;= 5, "On Time", "Late")</f>
        <v>Late</v>
      </c>
      <c r="G1956" t="s">
        <v>5911</v>
      </c>
      <c r="H1956" t="s">
        <v>5912</v>
      </c>
      <c r="I1956" t="s">
        <v>38</v>
      </c>
      <c r="J1956" t="s">
        <v>68</v>
      </c>
      <c r="K1956" t="s">
        <v>57</v>
      </c>
      <c r="L1956" t="s">
        <v>41</v>
      </c>
      <c r="M1956" t="s">
        <v>117</v>
      </c>
      <c r="N1956" t="s">
        <v>31</v>
      </c>
      <c r="O1956" t="s">
        <v>32</v>
      </c>
      <c r="P1956">
        <v>10</v>
      </c>
      <c r="Q1956">
        <v>678.2</v>
      </c>
      <c r="R1956">
        <v>0</v>
      </c>
      <c r="S1956">
        <v>6782</v>
      </c>
      <c r="T1956">
        <v>473.91</v>
      </c>
      <c r="U1956">
        <v>2042.9</v>
      </c>
      <c r="V1956" s="10">
        <f>(raw_data[[#This Row],[Profit]] / (raw_data[[#This Row],[Unit_Price]]* raw_data[[#This Row],[Quantity_Sold]]))</f>
        <v>0.30122382777941614</v>
      </c>
      <c r="W1956">
        <v>3</v>
      </c>
      <c r="X1956" t="s">
        <v>33</v>
      </c>
      <c r="Y1956" t="s">
        <v>52</v>
      </c>
      <c r="Z1956">
        <v>8.61</v>
      </c>
      <c r="AA1956">
        <v>1</v>
      </c>
    </row>
    <row r="1957" spans="1:27" x14ac:dyDescent="0.3">
      <c r="A1957" t="s">
        <v>5913</v>
      </c>
      <c r="B1957" s="1">
        <v>45238</v>
      </c>
      <c r="C1957" s="1" t="str">
        <f>TEXT(raw_data[[#This Row],[Order_Date]], "mmm")</f>
        <v>Nov</v>
      </c>
      <c r="D1957" s="1">
        <v>45246</v>
      </c>
      <c r="E1957" s="6">
        <f>raw_data[[#This Row],[Ship_Date]]-raw_data[[#This Row],[Order_Date]]</f>
        <v>8</v>
      </c>
      <c r="F1957" s="6" t="str">
        <f>IF(raw_data[[#This Row],[Delivery_Days]] &lt;= 5, "On Time", "Late")</f>
        <v>Late</v>
      </c>
      <c r="G1957" t="s">
        <v>5914</v>
      </c>
      <c r="H1957" t="s">
        <v>5915</v>
      </c>
      <c r="I1957" t="s">
        <v>38</v>
      </c>
      <c r="J1957" t="s">
        <v>39</v>
      </c>
      <c r="K1957" t="s">
        <v>40</v>
      </c>
      <c r="L1957" t="s">
        <v>29</v>
      </c>
      <c r="M1957" t="s">
        <v>117</v>
      </c>
      <c r="N1957" t="s">
        <v>31</v>
      </c>
      <c r="O1957" t="s">
        <v>43</v>
      </c>
      <c r="P1957">
        <v>7</v>
      </c>
      <c r="Q1957">
        <v>877.06</v>
      </c>
      <c r="R1957">
        <v>0</v>
      </c>
      <c r="S1957">
        <v>6139.42</v>
      </c>
      <c r="T1957">
        <v>748.86</v>
      </c>
      <c r="U1957">
        <v>897.4</v>
      </c>
      <c r="V1957" s="10">
        <f>(raw_data[[#This Row],[Profit]] / (raw_data[[#This Row],[Unit_Price]]* raw_data[[#This Row],[Quantity_Sold]]))</f>
        <v>0.14617015939616446</v>
      </c>
      <c r="W1957">
        <v>495</v>
      </c>
      <c r="X1957" t="s">
        <v>33</v>
      </c>
      <c r="Y1957" t="s">
        <v>34</v>
      </c>
      <c r="Z1957">
        <v>47.64</v>
      </c>
      <c r="AA1957">
        <v>2</v>
      </c>
    </row>
    <row r="1958" spans="1:27" x14ac:dyDescent="0.3">
      <c r="A1958" t="s">
        <v>5916</v>
      </c>
      <c r="B1958" s="1">
        <v>45750</v>
      </c>
      <c r="C1958" s="1" t="str">
        <f>TEXT(raw_data[[#This Row],[Order_Date]], "mmm")</f>
        <v>Apr</v>
      </c>
      <c r="D1958" s="1">
        <v>45757</v>
      </c>
      <c r="E1958" s="6">
        <f>raw_data[[#This Row],[Ship_Date]]-raw_data[[#This Row],[Order_Date]]</f>
        <v>7</v>
      </c>
      <c r="F1958" s="6" t="str">
        <f>IF(raw_data[[#This Row],[Delivery_Days]] &lt;= 5, "On Time", "Late")</f>
        <v>Late</v>
      </c>
      <c r="G1958" t="s">
        <v>5917</v>
      </c>
      <c r="H1958" t="s">
        <v>207</v>
      </c>
      <c r="I1958" t="s">
        <v>26</v>
      </c>
      <c r="J1958" t="s">
        <v>39</v>
      </c>
      <c r="K1958" t="s">
        <v>40</v>
      </c>
      <c r="L1958" t="s">
        <v>29</v>
      </c>
      <c r="M1958" t="s">
        <v>42</v>
      </c>
      <c r="N1958" t="s">
        <v>31</v>
      </c>
      <c r="O1958" t="s">
        <v>50</v>
      </c>
      <c r="P1958">
        <v>4</v>
      </c>
      <c r="Q1958">
        <v>1048.3900000000001</v>
      </c>
      <c r="R1958">
        <v>20</v>
      </c>
      <c r="S1958">
        <v>3354.85</v>
      </c>
      <c r="T1958">
        <v>897.54</v>
      </c>
      <c r="U1958">
        <v>482.72</v>
      </c>
      <c r="V1958" s="10">
        <f>(raw_data[[#This Row],[Profit]] / (raw_data[[#This Row],[Unit_Price]]* raw_data[[#This Row],[Quantity_Sold]]))</f>
        <v>0.11510983508045669</v>
      </c>
      <c r="W1958">
        <v>65</v>
      </c>
      <c r="X1958" t="s">
        <v>33</v>
      </c>
      <c r="Y1958" t="s">
        <v>52</v>
      </c>
      <c r="Z1958">
        <v>46.95</v>
      </c>
      <c r="AA1958">
        <v>1</v>
      </c>
    </row>
    <row r="1959" spans="1:27" x14ac:dyDescent="0.3">
      <c r="A1959" t="s">
        <v>5918</v>
      </c>
      <c r="B1959" s="1">
        <v>45778</v>
      </c>
      <c r="C1959" s="1" t="str">
        <f>TEXT(raw_data[[#This Row],[Order_Date]], "mmm")</f>
        <v>May</v>
      </c>
      <c r="D1959" s="1">
        <v>45782</v>
      </c>
      <c r="E1959" s="6">
        <f>raw_data[[#This Row],[Ship_Date]]-raw_data[[#This Row],[Order_Date]]</f>
        <v>4</v>
      </c>
      <c r="F1959" s="6" t="str">
        <f>IF(raw_data[[#This Row],[Delivery_Days]] &lt;= 5, "On Time", "Late")</f>
        <v>On Time</v>
      </c>
      <c r="G1959" t="s">
        <v>5919</v>
      </c>
      <c r="H1959" t="s">
        <v>5920</v>
      </c>
      <c r="I1959" t="s">
        <v>47</v>
      </c>
      <c r="J1959" t="s">
        <v>39</v>
      </c>
      <c r="K1959" t="s">
        <v>40</v>
      </c>
      <c r="L1959" t="s">
        <v>69</v>
      </c>
      <c r="M1959" t="s">
        <v>30</v>
      </c>
      <c r="N1959" t="s">
        <v>31</v>
      </c>
      <c r="O1959" t="s">
        <v>43</v>
      </c>
      <c r="P1959">
        <v>8</v>
      </c>
      <c r="Q1959">
        <v>1081.99</v>
      </c>
      <c r="R1959">
        <v>15</v>
      </c>
      <c r="S1959">
        <v>7357.53</v>
      </c>
      <c r="T1959">
        <v>957.14</v>
      </c>
      <c r="U1959">
        <v>848.98</v>
      </c>
      <c r="V1959" s="10">
        <f>(raw_data[[#This Row],[Profit]] / (raw_data[[#This Row],[Unit_Price]]* raw_data[[#This Row],[Quantity_Sold]]))</f>
        <v>9.8080851024501148E-2</v>
      </c>
      <c r="W1959">
        <v>371</v>
      </c>
      <c r="X1959" t="s">
        <v>51</v>
      </c>
      <c r="Y1959" t="s">
        <v>34</v>
      </c>
      <c r="Z1959">
        <v>32.270000000000003</v>
      </c>
      <c r="AA1959">
        <v>2</v>
      </c>
    </row>
    <row r="1960" spans="1:27" x14ac:dyDescent="0.3">
      <c r="A1960" t="s">
        <v>5921</v>
      </c>
      <c r="B1960" s="1">
        <v>45904</v>
      </c>
      <c r="C1960" s="1" t="str">
        <f>TEXT(raw_data[[#This Row],[Order_Date]], "mmm")</f>
        <v>Sep</v>
      </c>
      <c r="D1960" s="1">
        <v>45911</v>
      </c>
      <c r="E1960" s="6">
        <f>raw_data[[#This Row],[Ship_Date]]-raw_data[[#This Row],[Order_Date]]</f>
        <v>7</v>
      </c>
      <c r="F1960" s="6" t="str">
        <f>IF(raw_data[[#This Row],[Delivery_Days]] &lt;= 5, "On Time", "Late")</f>
        <v>Late</v>
      </c>
      <c r="G1960" t="s">
        <v>5922</v>
      </c>
      <c r="H1960" t="s">
        <v>5923</v>
      </c>
      <c r="I1960" t="s">
        <v>62</v>
      </c>
      <c r="J1960" t="s">
        <v>27</v>
      </c>
      <c r="K1960" t="s">
        <v>28</v>
      </c>
      <c r="L1960" t="s">
        <v>41</v>
      </c>
      <c r="M1960" t="s">
        <v>127</v>
      </c>
      <c r="N1960" t="s">
        <v>49</v>
      </c>
      <c r="O1960" t="s">
        <v>50</v>
      </c>
      <c r="P1960">
        <v>4</v>
      </c>
      <c r="Q1960">
        <v>90.93</v>
      </c>
      <c r="R1960">
        <v>0</v>
      </c>
      <c r="S1960">
        <v>363.72</v>
      </c>
      <c r="T1960">
        <v>68.91</v>
      </c>
      <c r="U1960">
        <v>88.08</v>
      </c>
      <c r="V1960" s="10">
        <f>(raw_data[[#This Row],[Profit]] / (raw_data[[#This Row],[Unit_Price]]* raw_data[[#This Row],[Quantity_Sold]]))</f>
        <v>0.24216430221049157</v>
      </c>
      <c r="W1960">
        <v>196</v>
      </c>
      <c r="X1960" t="s">
        <v>33</v>
      </c>
      <c r="Y1960" t="s">
        <v>52</v>
      </c>
      <c r="Z1960">
        <v>33.340000000000003</v>
      </c>
      <c r="AA1960">
        <v>2</v>
      </c>
    </row>
    <row r="1961" spans="1:27" x14ac:dyDescent="0.3">
      <c r="A1961" t="s">
        <v>5924</v>
      </c>
      <c r="B1961" s="1">
        <v>45634</v>
      </c>
      <c r="C1961" s="1" t="str">
        <f>TEXT(raw_data[[#This Row],[Order_Date]], "mmm")</f>
        <v>Dec</v>
      </c>
      <c r="D1961" s="1">
        <v>45641</v>
      </c>
      <c r="E1961" s="6">
        <f>raw_data[[#This Row],[Ship_Date]]-raw_data[[#This Row],[Order_Date]]</f>
        <v>7</v>
      </c>
      <c r="F1961" s="6" t="str">
        <f>IF(raw_data[[#This Row],[Delivery_Days]] &lt;= 5, "On Time", "Late")</f>
        <v>Late</v>
      </c>
      <c r="G1961" t="s">
        <v>5925</v>
      </c>
      <c r="H1961" t="s">
        <v>5926</v>
      </c>
      <c r="I1961" t="s">
        <v>38</v>
      </c>
      <c r="J1961" t="s">
        <v>39</v>
      </c>
      <c r="K1961" t="s">
        <v>40</v>
      </c>
      <c r="L1961" t="s">
        <v>41</v>
      </c>
      <c r="M1961" t="s">
        <v>137</v>
      </c>
      <c r="N1961" t="s">
        <v>31</v>
      </c>
      <c r="O1961" t="s">
        <v>83</v>
      </c>
      <c r="P1961">
        <v>2</v>
      </c>
      <c r="Q1961">
        <v>856.25</v>
      </c>
      <c r="R1961">
        <v>15</v>
      </c>
      <c r="S1961">
        <v>1455.62</v>
      </c>
      <c r="T1961">
        <v>669.81</v>
      </c>
      <c r="U1961">
        <v>316.95</v>
      </c>
      <c r="V1961" s="10">
        <f>(raw_data[[#This Row],[Profit]] / (raw_data[[#This Row],[Unit_Price]]* raw_data[[#This Row],[Quantity_Sold]]))</f>
        <v>0.18508029197080292</v>
      </c>
      <c r="W1961">
        <v>302</v>
      </c>
      <c r="X1961" t="s">
        <v>33</v>
      </c>
      <c r="Y1961" t="s">
        <v>79</v>
      </c>
      <c r="Z1961">
        <v>43.14</v>
      </c>
      <c r="AA1961">
        <v>4</v>
      </c>
    </row>
    <row r="1962" spans="1:27" x14ac:dyDescent="0.3">
      <c r="A1962" t="s">
        <v>5927</v>
      </c>
      <c r="B1962" s="1">
        <v>45367</v>
      </c>
      <c r="C1962" s="1" t="str">
        <f>TEXT(raw_data[[#This Row],[Order_Date]], "mmm")</f>
        <v>Mar</v>
      </c>
      <c r="D1962" s="1">
        <v>45371</v>
      </c>
      <c r="E1962" s="6">
        <f>raw_data[[#This Row],[Ship_Date]]-raw_data[[#This Row],[Order_Date]]</f>
        <v>4</v>
      </c>
      <c r="F1962" s="6" t="str">
        <f>IF(raw_data[[#This Row],[Delivery_Days]] &lt;= 5, "On Time", "Late")</f>
        <v>On Time</v>
      </c>
      <c r="G1962" t="s">
        <v>5928</v>
      </c>
      <c r="H1962" t="s">
        <v>5929</v>
      </c>
      <c r="I1962" t="s">
        <v>38</v>
      </c>
      <c r="J1962" t="s">
        <v>63</v>
      </c>
      <c r="K1962" t="s">
        <v>28</v>
      </c>
      <c r="L1962" t="s">
        <v>29</v>
      </c>
      <c r="M1962" t="s">
        <v>137</v>
      </c>
      <c r="N1962" t="s">
        <v>31</v>
      </c>
      <c r="O1962" t="s">
        <v>71</v>
      </c>
      <c r="P1962">
        <v>10</v>
      </c>
      <c r="Q1962">
        <v>337.32</v>
      </c>
      <c r="R1962">
        <v>0</v>
      </c>
      <c r="S1962">
        <v>3373.2</v>
      </c>
      <c r="T1962">
        <v>274.55</v>
      </c>
      <c r="U1962">
        <v>627.70000000000005</v>
      </c>
      <c r="V1962" s="10">
        <f>(raw_data[[#This Row],[Profit]] / (raw_data[[#This Row],[Unit_Price]]* raw_data[[#This Row],[Quantity_Sold]]))</f>
        <v>0.186084430214633</v>
      </c>
      <c r="W1962">
        <v>403</v>
      </c>
      <c r="X1962" t="s">
        <v>33</v>
      </c>
      <c r="Y1962" t="s">
        <v>52</v>
      </c>
      <c r="Z1962">
        <v>41.23</v>
      </c>
      <c r="AA1962">
        <v>4</v>
      </c>
    </row>
    <row r="1963" spans="1:27" x14ac:dyDescent="0.3">
      <c r="A1963" t="s">
        <v>5930</v>
      </c>
      <c r="B1963" s="1">
        <v>45476</v>
      </c>
      <c r="C1963" s="1" t="str">
        <f>TEXT(raw_data[[#This Row],[Order_Date]], "mmm")</f>
        <v>Jul</v>
      </c>
      <c r="D1963" s="1">
        <v>45486</v>
      </c>
      <c r="E1963" s="6">
        <f>raw_data[[#This Row],[Ship_Date]]-raw_data[[#This Row],[Order_Date]]</f>
        <v>10</v>
      </c>
      <c r="F1963" s="6" t="str">
        <f>IF(raw_data[[#This Row],[Delivery_Days]] &lt;= 5, "On Time", "Late")</f>
        <v>Late</v>
      </c>
      <c r="G1963" t="s">
        <v>5931</v>
      </c>
      <c r="H1963" t="s">
        <v>5932</v>
      </c>
      <c r="I1963" t="s">
        <v>62</v>
      </c>
      <c r="J1963" t="s">
        <v>27</v>
      </c>
      <c r="K1963" t="s">
        <v>28</v>
      </c>
      <c r="L1963" t="s">
        <v>41</v>
      </c>
      <c r="M1963" t="s">
        <v>48</v>
      </c>
      <c r="N1963" t="s">
        <v>49</v>
      </c>
      <c r="O1963" t="s">
        <v>71</v>
      </c>
      <c r="P1963">
        <v>4</v>
      </c>
      <c r="Q1963">
        <v>1781.72</v>
      </c>
      <c r="R1963">
        <v>15</v>
      </c>
      <c r="S1963">
        <v>6057.85</v>
      </c>
      <c r="T1963">
        <v>1380.75</v>
      </c>
      <c r="U1963">
        <v>1363.3</v>
      </c>
      <c r="V1963" s="10">
        <f>(raw_data[[#This Row],[Profit]] / (raw_data[[#This Row],[Unit_Price]]* raw_data[[#This Row],[Quantity_Sold]]))</f>
        <v>0.19128987719731494</v>
      </c>
      <c r="W1963">
        <v>160</v>
      </c>
      <c r="X1963" t="s">
        <v>33</v>
      </c>
      <c r="Y1963" t="s">
        <v>52</v>
      </c>
      <c r="Z1963">
        <v>23.65</v>
      </c>
      <c r="AA1963">
        <v>3</v>
      </c>
    </row>
    <row r="1964" spans="1:27" x14ac:dyDescent="0.3">
      <c r="A1964" t="s">
        <v>5933</v>
      </c>
      <c r="B1964" s="1">
        <v>45632</v>
      </c>
      <c r="C1964" s="1" t="str">
        <f>TEXT(raw_data[[#This Row],[Order_Date]], "mmm")</f>
        <v>Dec</v>
      </c>
      <c r="D1964" s="1">
        <v>45641</v>
      </c>
      <c r="E1964" s="6">
        <f>raw_data[[#This Row],[Ship_Date]]-raw_data[[#This Row],[Order_Date]]</f>
        <v>9</v>
      </c>
      <c r="F1964" s="6" t="str">
        <f>IF(raw_data[[#This Row],[Delivery_Days]] &lt;= 5, "On Time", "Late")</f>
        <v>Late</v>
      </c>
      <c r="G1964" t="s">
        <v>5934</v>
      </c>
      <c r="H1964" t="s">
        <v>5935</v>
      </c>
      <c r="I1964" t="s">
        <v>47</v>
      </c>
      <c r="J1964" t="s">
        <v>63</v>
      </c>
      <c r="K1964" t="s">
        <v>28</v>
      </c>
      <c r="L1964" t="s">
        <v>69</v>
      </c>
      <c r="M1964" t="s">
        <v>42</v>
      </c>
      <c r="N1964" t="s">
        <v>49</v>
      </c>
      <c r="O1964" t="s">
        <v>32</v>
      </c>
      <c r="P1964">
        <v>4</v>
      </c>
      <c r="Q1964">
        <v>592.91999999999996</v>
      </c>
      <c r="R1964">
        <v>15</v>
      </c>
      <c r="S1964">
        <v>2015.93</v>
      </c>
      <c r="T1964">
        <v>492.14</v>
      </c>
      <c r="U1964">
        <v>342.65</v>
      </c>
      <c r="V1964" s="10">
        <f>(raw_data[[#This Row],[Profit]] / (raw_data[[#This Row],[Unit_Price]]* raw_data[[#This Row],[Quantity_Sold]]))</f>
        <v>0.14447564595560952</v>
      </c>
      <c r="W1964">
        <v>38</v>
      </c>
      <c r="X1964" t="s">
        <v>51</v>
      </c>
      <c r="Y1964" t="s">
        <v>34</v>
      </c>
      <c r="Z1964">
        <v>14.94</v>
      </c>
      <c r="AA1964">
        <v>4</v>
      </c>
    </row>
    <row r="1965" spans="1:27" x14ac:dyDescent="0.3">
      <c r="A1965" t="s">
        <v>5936</v>
      </c>
      <c r="B1965" s="1">
        <v>45523</v>
      </c>
      <c r="C1965" s="1" t="str">
        <f>TEXT(raw_data[[#This Row],[Order_Date]], "mmm")</f>
        <v>Aug</v>
      </c>
      <c r="D1965" s="1">
        <v>45531</v>
      </c>
      <c r="E1965" s="6">
        <f>raw_data[[#This Row],[Ship_Date]]-raw_data[[#This Row],[Order_Date]]</f>
        <v>8</v>
      </c>
      <c r="F1965" s="6" t="str">
        <f>IF(raw_data[[#This Row],[Delivery_Days]] &lt;= 5, "On Time", "Late")</f>
        <v>Late</v>
      </c>
      <c r="G1965" t="s">
        <v>5937</v>
      </c>
      <c r="H1965" t="s">
        <v>5938</v>
      </c>
      <c r="I1965" t="s">
        <v>26</v>
      </c>
      <c r="J1965" t="s">
        <v>63</v>
      </c>
      <c r="K1965" t="s">
        <v>28</v>
      </c>
      <c r="L1965" t="s">
        <v>29</v>
      </c>
      <c r="M1965" t="s">
        <v>64</v>
      </c>
      <c r="N1965" t="s">
        <v>31</v>
      </c>
      <c r="O1965" t="s">
        <v>43</v>
      </c>
      <c r="P1965">
        <v>1</v>
      </c>
      <c r="Q1965">
        <v>1429.69</v>
      </c>
      <c r="R1965">
        <v>10</v>
      </c>
      <c r="S1965">
        <v>1286.72</v>
      </c>
      <c r="T1965">
        <v>1098.83</v>
      </c>
      <c r="U1965">
        <v>297.77</v>
      </c>
      <c r="V1965" s="10">
        <f>(raw_data[[#This Row],[Profit]] / (raw_data[[#This Row],[Unit_Price]]* raw_data[[#This Row],[Quantity_Sold]]))</f>
        <v>0.20827591995467548</v>
      </c>
      <c r="W1965">
        <v>359</v>
      </c>
      <c r="X1965" t="s">
        <v>51</v>
      </c>
      <c r="Y1965" t="s">
        <v>52</v>
      </c>
      <c r="Z1965">
        <v>35.369999999999997</v>
      </c>
      <c r="AA1965">
        <v>1</v>
      </c>
    </row>
    <row r="1966" spans="1:27" x14ac:dyDescent="0.3">
      <c r="A1966" t="s">
        <v>5939</v>
      </c>
      <c r="B1966" s="1">
        <v>45873</v>
      </c>
      <c r="C1966" s="1" t="str">
        <f>TEXT(raw_data[[#This Row],[Order_Date]], "mmm")</f>
        <v>Aug</v>
      </c>
      <c r="D1966" s="1">
        <v>45879</v>
      </c>
      <c r="E1966" s="6">
        <f>raw_data[[#This Row],[Ship_Date]]-raw_data[[#This Row],[Order_Date]]</f>
        <v>6</v>
      </c>
      <c r="F1966" s="6" t="str">
        <f>IF(raw_data[[#This Row],[Delivery_Days]] &lt;= 5, "On Time", "Late")</f>
        <v>Late</v>
      </c>
      <c r="G1966" t="s">
        <v>5940</v>
      </c>
      <c r="H1966" t="s">
        <v>5941</v>
      </c>
      <c r="I1966" t="s">
        <v>26</v>
      </c>
      <c r="J1966" t="s">
        <v>68</v>
      </c>
      <c r="K1966" t="s">
        <v>57</v>
      </c>
      <c r="L1966" t="s">
        <v>41</v>
      </c>
      <c r="M1966" t="s">
        <v>150</v>
      </c>
      <c r="N1966" t="s">
        <v>49</v>
      </c>
      <c r="O1966" t="s">
        <v>32</v>
      </c>
      <c r="P1966">
        <v>10</v>
      </c>
      <c r="Q1966">
        <v>1084.76</v>
      </c>
      <c r="R1966">
        <v>0</v>
      </c>
      <c r="S1966">
        <v>10847.6</v>
      </c>
      <c r="T1966">
        <v>706.74</v>
      </c>
      <c r="U1966">
        <v>3780.2</v>
      </c>
      <c r="V1966" s="10">
        <f>(raw_data[[#This Row],[Profit]] / (raw_data[[#This Row],[Unit_Price]]* raw_data[[#This Row],[Quantity_Sold]]))</f>
        <v>0.34848261366569561</v>
      </c>
      <c r="W1966">
        <v>365</v>
      </c>
      <c r="X1966" t="s">
        <v>51</v>
      </c>
      <c r="Y1966" t="s">
        <v>79</v>
      </c>
      <c r="Z1966">
        <v>47.92</v>
      </c>
      <c r="AA1966">
        <v>4</v>
      </c>
    </row>
    <row r="1967" spans="1:27" x14ac:dyDescent="0.3">
      <c r="A1967" t="s">
        <v>5942</v>
      </c>
      <c r="B1967" s="1">
        <v>45903</v>
      </c>
      <c r="C1967" s="1" t="str">
        <f>TEXT(raw_data[[#This Row],[Order_Date]], "mmm")</f>
        <v>Sep</v>
      </c>
      <c r="D1967" s="1">
        <v>45907</v>
      </c>
      <c r="E1967" s="6">
        <f>raw_data[[#This Row],[Ship_Date]]-raw_data[[#This Row],[Order_Date]]</f>
        <v>4</v>
      </c>
      <c r="F1967" s="6" t="str">
        <f>IF(raw_data[[#This Row],[Delivery_Days]] &lt;= 5, "On Time", "Late")</f>
        <v>On Time</v>
      </c>
      <c r="G1967" t="s">
        <v>5943</v>
      </c>
      <c r="H1967" t="s">
        <v>5944</v>
      </c>
      <c r="I1967" t="s">
        <v>38</v>
      </c>
      <c r="J1967" t="s">
        <v>90</v>
      </c>
      <c r="K1967" t="s">
        <v>40</v>
      </c>
      <c r="L1967" t="s">
        <v>29</v>
      </c>
      <c r="M1967" t="s">
        <v>48</v>
      </c>
      <c r="N1967" t="s">
        <v>49</v>
      </c>
      <c r="O1967" t="s">
        <v>43</v>
      </c>
      <c r="P1967">
        <v>7</v>
      </c>
      <c r="Q1967">
        <v>398.23</v>
      </c>
      <c r="R1967">
        <v>15</v>
      </c>
      <c r="S1967">
        <v>2369.4699999999998</v>
      </c>
      <c r="T1967">
        <v>325.52999999999997</v>
      </c>
      <c r="U1967">
        <v>432.57</v>
      </c>
      <c r="V1967" s="10">
        <f>(raw_data[[#This Row],[Profit]] / (raw_data[[#This Row],[Unit_Price]]* raw_data[[#This Row],[Quantity_Sold]]))</f>
        <v>0.15517593924544681</v>
      </c>
      <c r="W1967">
        <v>260</v>
      </c>
      <c r="X1967" t="s">
        <v>51</v>
      </c>
      <c r="Y1967" t="s">
        <v>34</v>
      </c>
      <c r="Z1967">
        <v>29.08</v>
      </c>
      <c r="AA1967">
        <v>1</v>
      </c>
    </row>
    <row r="1968" spans="1:27" x14ac:dyDescent="0.3">
      <c r="A1968" t="s">
        <v>5945</v>
      </c>
      <c r="B1968" s="1">
        <v>45381</v>
      </c>
      <c r="C1968" s="1" t="str">
        <f>TEXT(raw_data[[#This Row],[Order_Date]], "mmm")</f>
        <v>Mar</v>
      </c>
      <c r="D1968" s="1">
        <v>45389</v>
      </c>
      <c r="E1968" s="6">
        <f>raw_data[[#This Row],[Ship_Date]]-raw_data[[#This Row],[Order_Date]]</f>
        <v>8</v>
      </c>
      <c r="F1968" s="6" t="str">
        <f>IF(raw_data[[#This Row],[Delivery_Days]] &lt;= 5, "On Time", "Late")</f>
        <v>Late</v>
      </c>
      <c r="G1968" t="s">
        <v>5946</v>
      </c>
      <c r="H1968" t="s">
        <v>5947</v>
      </c>
      <c r="I1968" t="s">
        <v>38</v>
      </c>
      <c r="J1968" t="s">
        <v>90</v>
      </c>
      <c r="K1968" t="s">
        <v>40</v>
      </c>
      <c r="L1968" t="s">
        <v>69</v>
      </c>
      <c r="M1968" t="s">
        <v>117</v>
      </c>
      <c r="N1968" t="s">
        <v>31</v>
      </c>
      <c r="O1968" t="s">
        <v>83</v>
      </c>
      <c r="P1968">
        <v>10</v>
      </c>
      <c r="Q1968">
        <v>1332.89</v>
      </c>
      <c r="R1968">
        <v>20</v>
      </c>
      <c r="S1968">
        <v>10663.12</v>
      </c>
      <c r="T1968">
        <v>1180.1600000000001</v>
      </c>
      <c r="U1968">
        <v>1221.8399999999999</v>
      </c>
      <c r="V1968" s="10">
        <f>(raw_data[[#This Row],[Profit]] / (raw_data[[#This Row],[Unit_Price]]* raw_data[[#This Row],[Quantity_Sold]]))</f>
        <v>9.1668479769523345E-2</v>
      </c>
      <c r="W1968">
        <v>100</v>
      </c>
      <c r="X1968" t="s">
        <v>51</v>
      </c>
      <c r="Y1968" t="s">
        <v>79</v>
      </c>
      <c r="Z1968">
        <v>43.37</v>
      </c>
      <c r="AA1968">
        <v>3</v>
      </c>
    </row>
    <row r="1969" spans="1:27" x14ac:dyDescent="0.3">
      <c r="A1969" t="s">
        <v>5948</v>
      </c>
      <c r="B1969" s="1">
        <v>45358</v>
      </c>
      <c r="C1969" s="1" t="str">
        <f>TEXT(raw_data[[#This Row],[Order_Date]], "mmm")</f>
        <v>Mar</v>
      </c>
      <c r="D1969" s="1">
        <v>45363</v>
      </c>
      <c r="E1969" s="6">
        <f>raw_data[[#This Row],[Ship_Date]]-raw_data[[#This Row],[Order_Date]]</f>
        <v>5</v>
      </c>
      <c r="F1969" s="6" t="str">
        <f>IF(raw_data[[#This Row],[Delivery_Days]] &lt;= 5, "On Time", "Late")</f>
        <v>On Time</v>
      </c>
      <c r="G1969" t="s">
        <v>5949</v>
      </c>
      <c r="H1969" t="s">
        <v>5950</v>
      </c>
      <c r="I1969" t="s">
        <v>26</v>
      </c>
      <c r="J1969" t="s">
        <v>94</v>
      </c>
      <c r="K1969" t="s">
        <v>28</v>
      </c>
      <c r="L1969" t="s">
        <v>29</v>
      </c>
      <c r="M1969" t="s">
        <v>64</v>
      </c>
      <c r="N1969" t="s">
        <v>49</v>
      </c>
      <c r="O1969" t="s">
        <v>32</v>
      </c>
      <c r="P1969">
        <v>3</v>
      </c>
      <c r="Q1969">
        <v>1925.26</v>
      </c>
      <c r="R1969">
        <v>10</v>
      </c>
      <c r="S1969">
        <v>5198.2</v>
      </c>
      <c r="T1969">
        <v>1570.9</v>
      </c>
      <c r="U1969">
        <v>956.77</v>
      </c>
      <c r="V1969" s="10">
        <f>(raw_data[[#This Row],[Profit]] / (raw_data[[#This Row],[Unit_Price]]* raw_data[[#This Row],[Quantity_Sold]]))</f>
        <v>0.16565208508634333</v>
      </c>
      <c r="W1969">
        <v>245</v>
      </c>
      <c r="X1969" t="s">
        <v>33</v>
      </c>
      <c r="Y1969" t="s">
        <v>79</v>
      </c>
      <c r="Z1969">
        <v>48.34</v>
      </c>
      <c r="AA1969">
        <v>4</v>
      </c>
    </row>
    <row r="1970" spans="1:27" x14ac:dyDescent="0.3">
      <c r="A1970" t="s">
        <v>5951</v>
      </c>
      <c r="B1970" s="1">
        <v>45379</v>
      </c>
      <c r="C1970" s="1" t="str">
        <f>TEXT(raw_data[[#This Row],[Order_Date]], "mmm")</f>
        <v>Mar</v>
      </c>
      <c r="D1970" s="1">
        <v>45387</v>
      </c>
      <c r="E1970" s="6">
        <f>raw_data[[#This Row],[Ship_Date]]-raw_data[[#This Row],[Order_Date]]</f>
        <v>8</v>
      </c>
      <c r="F1970" s="6" t="str">
        <f>IF(raw_data[[#This Row],[Delivery_Days]] &lt;= 5, "On Time", "Late")</f>
        <v>Late</v>
      </c>
      <c r="G1970" t="s">
        <v>5952</v>
      </c>
      <c r="H1970" t="s">
        <v>5953</v>
      </c>
      <c r="I1970" t="s">
        <v>47</v>
      </c>
      <c r="J1970" t="s">
        <v>39</v>
      </c>
      <c r="K1970" t="s">
        <v>40</v>
      </c>
      <c r="L1970" t="s">
        <v>41</v>
      </c>
      <c r="M1970" t="s">
        <v>42</v>
      </c>
      <c r="N1970" t="s">
        <v>49</v>
      </c>
      <c r="O1970" t="s">
        <v>32</v>
      </c>
      <c r="P1970">
        <v>6</v>
      </c>
      <c r="Q1970">
        <v>880.11</v>
      </c>
      <c r="R1970">
        <v>15</v>
      </c>
      <c r="S1970">
        <v>4488.5600000000004</v>
      </c>
      <c r="T1970">
        <v>780.97</v>
      </c>
      <c r="U1970">
        <v>505.61</v>
      </c>
      <c r="V1970" s="10">
        <f>(raw_data[[#This Row],[Profit]] / (raw_data[[#This Row],[Unit_Price]]* raw_data[[#This Row],[Quantity_Sold]]))</f>
        <v>9.5747501259312293E-2</v>
      </c>
      <c r="W1970">
        <v>82</v>
      </c>
      <c r="X1970" t="s">
        <v>51</v>
      </c>
      <c r="Y1970" t="s">
        <v>52</v>
      </c>
      <c r="Z1970">
        <v>18.12</v>
      </c>
      <c r="AA1970">
        <v>2</v>
      </c>
    </row>
    <row r="1971" spans="1:27" x14ac:dyDescent="0.3">
      <c r="A1971" t="s">
        <v>5954</v>
      </c>
      <c r="B1971" s="1">
        <v>45832</v>
      </c>
      <c r="C1971" s="1" t="str">
        <f>TEXT(raw_data[[#This Row],[Order_Date]], "mmm")</f>
        <v>Jun</v>
      </c>
      <c r="D1971" s="1">
        <v>45836</v>
      </c>
      <c r="E1971" s="6">
        <f>raw_data[[#This Row],[Ship_Date]]-raw_data[[#This Row],[Order_Date]]</f>
        <v>4</v>
      </c>
      <c r="F1971" s="6" t="str">
        <f>IF(raw_data[[#This Row],[Delivery_Days]] &lt;= 5, "On Time", "Late")</f>
        <v>On Time</v>
      </c>
      <c r="G1971" t="s">
        <v>5955</v>
      </c>
      <c r="H1971" t="s">
        <v>5956</v>
      </c>
      <c r="I1971" t="s">
        <v>26</v>
      </c>
      <c r="J1971" t="s">
        <v>56</v>
      </c>
      <c r="K1971" t="s">
        <v>57</v>
      </c>
      <c r="L1971" t="s">
        <v>41</v>
      </c>
      <c r="M1971" t="s">
        <v>58</v>
      </c>
      <c r="N1971" t="s">
        <v>49</v>
      </c>
      <c r="O1971" t="s">
        <v>83</v>
      </c>
      <c r="P1971">
        <v>9</v>
      </c>
      <c r="Q1971">
        <v>1603.14</v>
      </c>
      <c r="R1971">
        <v>0</v>
      </c>
      <c r="S1971">
        <v>14428.26</v>
      </c>
      <c r="T1971">
        <v>1135.74</v>
      </c>
      <c r="U1971">
        <v>4206.6000000000004</v>
      </c>
      <c r="V1971" s="10">
        <f>(raw_data[[#This Row],[Profit]] / (raw_data[[#This Row],[Unit_Price]]* raw_data[[#This Row],[Quantity_Sold]]))</f>
        <v>0.29155282757588236</v>
      </c>
      <c r="W1971">
        <v>493</v>
      </c>
      <c r="X1971" t="s">
        <v>33</v>
      </c>
      <c r="Y1971" t="s">
        <v>52</v>
      </c>
      <c r="Z1971">
        <v>16.37</v>
      </c>
      <c r="AA1971">
        <v>5</v>
      </c>
    </row>
    <row r="1972" spans="1:27" x14ac:dyDescent="0.3">
      <c r="A1972" t="s">
        <v>5957</v>
      </c>
      <c r="B1972" s="1">
        <v>45910</v>
      </c>
      <c r="C1972" s="1" t="str">
        <f>TEXT(raw_data[[#This Row],[Order_Date]], "mmm")</f>
        <v>Sep</v>
      </c>
      <c r="D1972" s="1">
        <v>45918</v>
      </c>
      <c r="E1972" s="6">
        <f>raw_data[[#This Row],[Ship_Date]]-raw_data[[#This Row],[Order_Date]]</f>
        <v>8</v>
      </c>
      <c r="F1972" s="6" t="str">
        <f>IF(raw_data[[#This Row],[Delivery_Days]] &lt;= 5, "On Time", "Late")</f>
        <v>Late</v>
      </c>
      <c r="G1972" t="s">
        <v>5958</v>
      </c>
      <c r="H1972" t="s">
        <v>5959</v>
      </c>
      <c r="I1972" t="s">
        <v>38</v>
      </c>
      <c r="J1972" t="s">
        <v>90</v>
      </c>
      <c r="K1972" t="s">
        <v>40</v>
      </c>
      <c r="L1972" t="s">
        <v>75</v>
      </c>
      <c r="M1972" t="s">
        <v>137</v>
      </c>
      <c r="N1972" t="s">
        <v>49</v>
      </c>
      <c r="O1972" t="s">
        <v>71</v>
      </c>
      <c r="P1972">
        <v>3</v>
      </c>
      <c r="Q1972">
        <v>1925.02</v>
      </c>
      <c r="R1972">
        <v>0</v>
      </c>
      <c r="S1972">
        <v>5775.06</v>
      </c>
      <c r="T1972">
        <v>1177.72</v>
      </c>
      <c r="U1972">
        <v>2241.9</v>
      </c>
      <c r="V1972" s="10">
        <f>(raw_data[[#This Row],[Profit]] / (raw_data[[#This Row],[Unit_Price]]* raw_data[[#This Row],[Quantity_Sold]]))</f>
        <v>0.38820375892198528</v>
      </c>
      <c r="W1972">
        <v>325</v>
      </c>
      <c r="X1972" t="s">
        <v>51</v>
      </c>
      <c r="Y1972" t="s">
        <v>34</v>
      </c>
      <c r="Z1972">
        <v>37.229999999999997</v>
      </c>
      <c r="AA1972">
        <v>3</v>
      </c>
    </row>
    <row r="1973" spans="1:27" x14ac:dyDescent="0.3">
      <c r="A1973" t="s">
        <v>5960</v>
      </c>
      <c r="B1973" s="1">
        <v>45503</v>
      </c>
      <c r="C1973" s="1" t="str">
        <f>TEXT(raw_data[[#This Row],[Order_Date]], "mmm")</f>
        <v>Jul</v>
      </c>
      <c r="D1973" s="1">
        <v>45513</v>
      </c>
      <c r="E1973" s="6">
        <f>raw_data[[#This Row],[Ship_Date]]-raw_data[[#This Row],[Order_Date]]</f>
        <v>10</v>
      </c>
      <c r="F1973" s="6" t="str">
        <f>IF(raw_data[[#This Row],[Delivery_Days]] &lt;= 5, "On Time", "Late")</f>
        <v>Late</v>
      </c>
      <c r="G1973" t="s">
        <v>5961</v>
      </c>
      <c r="H1973" t="s">
        <v>5962</v>
      </c>
      <c r="I1973" t="s">
        <v>47</v>
      </c>
      <c r="J1973" t="s">
        <v>63</v>
      </c>
      <c r="K1973" t="s">
        <v>28</v>
      </c>
      <c r="L1973" t="s">
        <v>69</v>
      </c>
      <c r="M1973" t="s">
        <v>127</v>
      </c>
      <c r="N1973" t="s">
        <v>49</v>
      </c>
      <c r="O1973" t="s">
        <v>83</v>
      </c>
      <c r="P1973">
        <v>8</v>
      </c>
      <c r="Q1973">
        <v>408.59</v>
      </c>
      <c r="R1973">
        <v>5</v>
      </c>
      <c r="S1973">
        <v>3105.28</v>
      </c>
      <c r="T1973">
        <v>245.96</v>
      </c>
      <c r="U1973">
        <v>1235.99</v>
      </c>
      <c r="V1973" s="10">
        <f>(raw_data[[#This Row],[Profit]] / (raw_data[[#This Row],[Unit_Price]]* raw_data[[#This Row],[Quantity_Sold]]))</f>
        <v>0.37812660613328769</v>
      </c>
      <c r="W1973">
        <v>151</v>
      </c>
      <c r="X1973" t="s">
        <v>33</v>
      </c>
      <c r="Y1973" t="s">
        <v>52</v>
      </c>
      <c r="Z1973">
        <v>26.15</v>
      </c>
      <c r="AA1973">
        <v>1</v>
      </c>
    </row>
    <row r="1974" spans="1:27" x14ac:dyDescent="0.3">
      <c r="A1974" t="s">
        <v>5963</v>
      </c>
      <c r="B1974" s="1">
        <v>45839</v>
      </c>
      <c r="C1974" s="1" t="str">
        <f>TEXT(raw_data[[#This Row],[Order_Date]], "mmm")</f>
        <v>Jul</v>
      </c>
      <c r="D1974" s="1">
        <v>45845</v>
      </c>
      <c r="E1974" s="6">
        <f>raw_data[[#This Row],[Ship_Date]]-raw_data[[#This Row],[Order_Date]]</f>
        <v>6</v>
      </c>
      <c r="F1974" s="6" t="str">
        <f>IF(raw_data[[#This Row],[Delivery_Days]] &lt;= 5, "On Time", "Late")</f>
        <v>Late</v>
      </c>
      <c r="G1974" t="s">
        <v>5964</v>
      </c>
      <c r="H1974" t="s">
        <v>5965</v>
      </c>
      <c r="I1974" t="s">
        <v>26</v>
      </c>
      <c r="J1974" t="s">
        <v>68</v>
      </c>
      <c r="K1974" t="s">
        <v>57</v>
      </c>
      <c r="L1974" t="s">
        <v>41</v>
      </c>
      <c r="M1974" t="s">
        <v>150</v>
      </c>
      <c r="N1974" t="s">
        <v>49</v>
      </c>
      <c r="O1974" t="s">
        <v>83</v>
      </c>
      <c r="P1974">
        <v>7</v>
      </c>
      <c r="Q1974">
        <v>1245.49</v>
      </c>
      <c r="R1974">
        <v>5</v>
      </c>
      <c r="S1974">
        <v>8282.51</v>
      </c>
      <c r="T1974">
        <v>982.4</v>
      </c>
      <c r="U1974">
        <v>1749.55</v>
      </c>
      <c r="V1974" s="10">
        <f>(raw_data[[#This Row],[Profit]] / (raw_data[[#This Row],[Unit_Price]]* raw_data[[#This Row],[Quantity_Sold]]))</f>
        <v>0.2006725981627426</v>
      </c>
      <c r="W1974">
        <v>374</v>
      </c>
      <c r="X1974" t="s">
        <v>51</v>
      </c>
      <c r="Y1974" t="s">
        <v>79</v>
      </c>
      <c r="Z1974">
        <v>19.940000000000001</v>
      </c>
      <c r="AA1974">
        <v>1</v>
      </c>
    </row>
    <row r="1975" spans="1:27" x14ac:dyDescent="0.3">
      <c r="A1975" t="s">
        <v>5966</v>
      </c>
      <c r="B1975" s="1">
        <v>45528</v>
      </c>
      <c r="C1975" s="1" t="str">
        <f>TEXT(raw_data[[#This Row],[Order_Date]], "mmm")</f>
        <v>Aug</v>
      </c>
      <c r="D1975" s="1">
        <v>45537</v>
      </c>
      <c r="E1975" s="6">
        <f>raw_data[[#This Row],[Ship_Date]]-raw_data[[#This Row],[Order_Date]]</f>
        <v>9</v>
      </c>
      <c r="F1975" s="6" t="str">
        <f>IF(raw_data[[#This Row],[Delivery_Days]] &lt;= 5, "On Time", "Late")</f>
        <v>Late</v>
      </c>
      <c r="G1975" t="s">
        <v>5967</v>
      </c>
      <c r="H1975" t="s">
        <v>5968</v>
      </c>
      <c r="I1975" t="s">
        <v>62</v>
      </c>
      <c r="J1975" t="s">
        <v>39</v>
      </c>
      <c r="K1975" t="s">
        <v>40</v>
      </c>
      <c r="L1975" t="s">
        <v>69</v>
      </c>
      <c r="M1975" t="s">
        <v>70</v>
      </c>
      <c r="N1975" t="s">
        <v>49</v>
      </c>
      <c r="O1975" t="s">
        <v>71</v>
      </c>
      <c r="P1975">
        <v>2</v>
      </c>
      <c r="Q1975">
        <v>113.1</v>
      </c>
      <c r="R1975">
        <v>20</v>
      </c>
      <c r="S1975">
        <v>180.96</v>
      </c>
      <c r="T1975">
        <v>78.16</v>
      </c>
      <c r="U1975">
        <v>55.9</v>
      </c>
      <c r="V1975" s="10">
        <f>(raw_data[[#This Row],[Profit]] / (raw_data[[#This Row],[Unit_Price]]* raw_data[[#This Row],[Quantity_Sold]]))</f>
        <v>0.2471264367816092</v>
      </c>
      <c r="W1975">
        <v>219</v>
      </c>
      <c r="X1975" t="s">
        <v>33</v>
      </c>
      <c r="Y1975" t="s">
        <v>34</v>
      </c>
      <c r="Z1975">
        <v>36.049999999999997</v>
      </c>
      <c r="AA1975">
        <v>1</v>
      </c>
    </row>
    <row r="1976" spans="1:27" x14ac:dyDescent="0.3">
      <c r="A1976" t="s">
        <v>5969</v>
      </c>
      <c r="B1976" s="1">
        <v>45822</v>
      </c>
      <c r="C1976" s="1" t="str">
        <f>TEXT(raw_data[[#This Row],[Order_Date]], "mmm")</f>
        <v>Jun</v>
      </c>
      <c r="D1976" s="1">
        <v>45823</v>
      </c>
      <c r="E1976" s="6">
        <f>raw_data[[#This Row],[Ship_Date]]-raw_data[[#This Row],[Order_Date]]</f>
        <v>1</v>
      </c>
      <c r="F1976" s="6" t="str">
        <f>IF(raw_data[[#This Row],[Delivery_Days]] &lt;= 5, "On Time", "Late")</f>
        <v>On Time</v>
      </c>
      <c r="G1976" t="s">
        <v>5970</v>
      </c>
      <c r="H1976" t="s">
        <v>5971</v>
      </c>
      <c r="I1976" t="s">
        <v>38</v>
      </c>
      <c r="J1976" t="s">
        <v>56</v>
      </c>
      <c r="K1976" t="s">
        <v>57</v>
      </c>
      <c r="L1976" t="s">
        <v>75</v>
      </c>
      <c r="M1976" t="s">
        <v>58</v>
      </c>
      <c r="N1976" t="s">
        <v>49</v>
      </c>
      <c r="O1976" t="s">
        <v>32</v>
      </c>
      <c r="P1976">
        <v>3</v>
      </c>
      <c r="Q1976">
        <v>1992.26</v>
      </c>
      <c r="R1976">
        <v>5</v>
      </c>
      <c r="S1976">
        <v>5677.94</v>
      </c>
      <c r="T1976">
        <v>1339.17</v>
      </c>
      <c r="U1976">
        <v>1861.31</v>
      </c>
      <c r="V1976" s="10">
        <f>(raw_data[[#This Row],[Profit]] / (raw_data[[#This Row],[Unit_Price]]* raw_data[[#This Row],[Quantity_Sold]]))</f>
        <v>0.31142354244258613</v>
      </c>
      <c r="W1976">
        <v>361</v>
      </c>
      <c r="X1976" t="s">
        <v>33</v>
      </c>
      <c r="Y1976" t="s">
        <v>52</v>
      </c>
      <c r="Z1976">
        <v>17.23</v>
      </c>
      <c r="AA1976">
        <v>2</v>
      </c>
    </row>
    <row r="1977" spans="1:27" x14ac:dyDescent="0.3">
      <c r="A1977" t="s">
        <v>5972</v>
      </c>
      <c r="B1977" s="1">
        <v>45879</v>
      </c>
      <c r="C1977" s="1" t="str">
        <f>TEXT(raw_data[[#This Row],[Order_Date]], "mmm")</f>
        <v>Aug</v>
      </c>
      <c r="D1977" s="1">
        <v>45886</v>
      </c>
      <c r="E1977" s="6">
        <f>raw_data[[#This Row],[Ship_Date]]-raw_data[[#This Row],[Order_Date]]</f>
        <v>7</v>
      </c>
      <c r="F1977" s="6" t="str">
        <f>IF(raw_data[[#This Row],[Delivery_Days]] &lt;= 5, "On Time", "Late")</f>
        <v>Late</v>
      </c>
      <c r="G1977" t="s">
        <v>5973</v>
      </c>
      <c r="H1977" t="s">
        <v>5974</v>
      </c>
      <c r="I1977" t="s">
        <v>38</v>
      </c>
      <c r="J1977" t="s">
        <v>63</v>
      </c>
      <c r="K1977" t="s">
        <v>28</v>
      </c>
      <c r="L1977" t="s">
        <v>41</v>
      </c>
      <c r="M1977" t="s">
        <v>150</v>
      </c>
      <c r="N1977" t="s">
        <v>49</v>
      </c>
      <c r="O1977" t="s">
        <v>83</v>
      </c>
      <c r="P1977">
        <v>4</v>
      </c>
      <c r="Q1977">
        <v>695.24</v>
      </c>
      <c r="R1977">
        <v>20</v>
      </c>
      <c r="S1977">
        <v>2224.77</v>
      </c>
      <c r="T1977">
        <v>441.07</v>
      </c>
      <c r="U1977">
        <v>813.34</v>
      </c>
      <c r="V1977" s="10">
        <f>(raw_data[[#This Row],[Profit]] / (raw_data[[#This Row],[Unit_Price]]* raw_data[[#This Row],[Quantity_Sold]]))</f>
        <v>0.29246734940452218</v>
      </c>
      <c r="W1977">
        <v>57</v>
      </c>
      <c r="X1977" t="s">
        <v>51</v>
      </c>
      <c r="Y1977" t="s">
        <v>52</v>
      </c>
      <c r="Z1977">
        <v>22.84</v>
      </c>
      <c r="AA1977">
        <v>1</v>
      </c>
    </row>
    <row r="1978" spans="1:27" x14ac:dyDescent="0.3">
      <c r="A1978" t="s">
        <v>5975</v>
      </c>
      <c r="B1978" s="1">
        <v>45408</v>
      </c>
      <c r="C1978" s="1" t="str">
        <f>TEXT(raw_data[[#This Row],[Order_Date]], "mmm")</f>
        <v>Apr</v>
      </c>
      <c r="D1978" s="1">
        <v>45413</v>
      </c>
      <c r="E1978" s="6">
        <f>raw_data[[#This Row],[Ship_Date]]-raw_data[[#This Row],[Order_Date]]</f>
        <v>5</v>
      </c>
      <c r="F1978" s="6" t="str">
        <f>IF(raw_data[[#This Row],[Delivery_Days]] &lt;= 5, "On Time", "Late")</f>
        <v>On Time</v>
      </c>
      <c r="G1978" t="s">
        <v>5976</v>
      </c>
      <c r="H1978" t="s">
        <v>5977</v>
      </c>
      <c r="I1978" t="s">
        <v>26</v>
      </c>
      <c r="J1978" t="s">
        <v>68</v>
      </c>
      <c r="K1978" t="s">
        <v>57</v>
      </c>
      <c r="L1978" t="s">
        <v>75</v>
      </c>
      <c r="M1978" t="s">
        <v>64</v>
      </c>
      <c r="N1978" t="s">
        <v>49</v>
      </c>
      <c r="O1978" t="s">
        <v>71</v>
      </c>
      <c r="P1978">
        <v>9</v>
      </c>
      <c r="Q1978">
        <v>801.74</v>
      </c>
      <c r="R1978">
        <v>15</v>
      </c>
      <c r="S1978">
        <v>6133.31</v>
      </c>
      <c r="T1978">
        <v>655.88</v>
      </c>
      <c r="U1978">
        <v>1115.83</v>
      </c>
      <c r="V1978" s="10">
        <f>(raw_data[[#This Row],[Profit]] / (raw_data[[#This Row],[Unit_Price]]* raw_data[[#This Row],[Quantity_Sold]]))</f>
        <v>0.15464004678712689</v>
      </c>
      <c r="W1978">
        <v>439</v>
      </c>
      <c r="X1978" t="s">
        <v>33</v>
      </c>
      <c r="Y1978" t="s">
        <v>79</v>
      </c>
      <c r="Z1978">
        <v>21.82</v>
      </c>
      <c r="AA1978">
        <v>3</v>
      </c>
    </row>
    <row r="1979" spans="1:27" x14ac:dyDescent="0.3">
      <c r="A1979" t="s">
        <v>5978</v>
      </c>
      <c r="B1979" s="1">
        <v>45881</v>
      </c>
      <c r="C1979" s="1" t="str">
        <f>TEXT(raw_data[[#This Row],[Order_Date]], "mmm")</f>
        <v>Aug</v>
      </c>
      <c r="D1979" s="1">
        <v>45882</v>
      </c>
      <c r="E1979" s="6">
        <f>raw_data[[#This Row],[Ship_Date]]-raw_data[[#This Row],[Order_Date]]</f>
        <v>1</v>
      </c>
      <c r="F1979" s="6" t="str">
        <f>IF(raw_data[[#This Row],[Delivery_Days]] &lt;= 5, "On Time", "Late")</f>
        <v>On Time</v>
      </c>
      <c r="G1979" t="s">
        <v>5979</v>
      </c>
      <c r="H1979" t="s">
        <v>5980</v>
      </c>
      <c r="I1979" t="s">
        <v>26</v>
      </c>
      <c r="J1979" t="s">
        <v>27</v>
      </c>
      <c r="K1979" t="s">
        <v>28</v>
      </c>
      <c r="L1979" t="s">
        <v>29</v>
      </c>
      <c r="M1979" t="s">
        <v>48</v>
      </c>
      <c r="N1979" t="s">
        <v>31</v>
      </c>
      <c r="O1979" t="s">
        <v>43</v>
      </c>
      <c r="P1979">
        <v>7</v>
      </c>
      <c r="Q1979">
        <v>244.2</v>
      </c>
      <c r="R1979">
        <v>10</v>
      </c>
      <c r="S1979">
        <v>1538.46</v>
      </c>
      <c r="T1979">
        <v>189.03</v>
      </c>
      <c r="U1979">
        <v>347.57</v>
      </c>
      <c r="V1979" s="10">
        <f>(raw_data[[#This Row],[Profit]] / (raw_data[[#This Row],[Unit_Price]]* raw_data[[#This Row],[Quantity_Sold]]))</f>
        <v>0.20332865332865335</v>
      </c>
      <c r="W1979">
        <v>403</v>
      </c>
      <c r="X1979" t="s">
        <v>51</v>
      </c>
      <c r="Y1979" t="s">
        <v>52</v>
      </c>
      <c r="Z1979">
        <v>6.24</v>
      </c>
      <c r="AA1979">
        <v>3</v>
      </c>
    </row>
    <row r="1980" spans="1:27" x14ac:dyDescent="0.3">
      <c r="A1980" t="s">
        <v>5981</v>
      </c>
      <c r="B1980" s="1">
        <v>45325</v>
      </c>
      <c r="C1980" s="1" t="str">
        <f>TEXT(raw_data[[#This Row],[Order_Date]], "mmm")</f>
        <v>Feb</v>
      </c>
      <c r="D1980" s="1">
        <v>45328</v>
      </c>
      <c r="E1980" s="6">
        <f>raw_data[[#This Row],[Ship_Date]]-raw_data[[#This Row],[Order_Date]]</f>
        <v>3</v>
      </c>
      <c r="F1980" s="6" t="str">
        <f>IF(raw_data[[#This Row],[Delivery_Days]] &lt;= 5, "On Time", "Late")</f>
        <v>On Time</v>
      </c>
      <c r="G1980" t="s">
        <v>5982</v>
      </c>
      <c r="H1980" t="s">
        <v>5983</v>
      </c>
      <c r="I1980" t="s">
        <v>26</v>
      </c>
      <c r="J1980" t="s">
        <v>27</v>
      </c>
      <c r="K1980" t="s">
        <v>28</v>
      </c>
      <c r="L1980" t="s">
        <v>75</v>
      </c>
      <c r="M1980" t="s">
        <v>48</v>
      </c>
      <c r="N1980" t="s">
        <v>49</v>
      </c>
      <c r="O1980" t="s">
        <v>43</v>
      </c>
      <c r="P1980">
        <v>10</v>
      </c>
      <c r="Q1980">
        <v>633.67999999999995</v>
      </c>
      <c r="R1980">
        <v>15</v>
      </c>
      <c r="S1980">
        <v>5386.28</v>
      </c>
      <c r="T1980">
        <v>538.02</v>
      </c>
      <c r="U1980">
        <v>813.11</v>
      </c>
      <c r="V1980" s="10">
        <f>(raw_data[[#This Row],[Profit]] / (raw_data[[#This Row],[Unit_Price]]* raw_data[[#This Row],[Quantity_Sold]]))</f>
        <v>0.12831555359171823</v>
      </c>
      <c r="W1980">
        <v>49</v>
      </c>
      <c r="X1980" t="s">
        <v>33</v>
      </c>
      <c r="Y1980" t="s">
        <v>79</v>
      </c>
      <c r="Z1980">
        <v>5.27</v>
      </c>
      <c r="AA1980">
        <v>1</v>
      </c>
    </row>
    <row r="1981" spans="1:27" x14ac:dyDescent="0.3">
      <c r="A1981" t="s">
        <v>5984</v>
      </c>
      <c r="B1981" s="1">
        <v>45649</v>
      </c>
      <c r="C1981" s="1" t="str">
        <f>TEXT(raw_data[[#This Row],[Order_Date]], "mmm")</f>
        <v>Dec</v>
      </c>
      <c r="D1981" s="1">
        <v>45652</v>
      </c>
      <c r="E1981" s="6">
        <f>raw_data[[#This Row],[Ship_Date]]-raw_data[[#This Row],[Order_Date]]</f>
        <v>3</v>
      </c>
      <c r="F1981" s="6" t="str">
        <f>IF(raw_data[[#This Row],[Delivery_Days]] &lt;= 5, "On Time", "Late")</f>
        <v>On Time</v>
      </c>
      <c r="G1981" t="s">
        <v>5985</v>
      </c>
      <c r="H1981" t="s">
        <v>5986</v>
      </c>
      <c r="I1981" t="s">
        <v>62</v>
      </c>
      <c r="J1981" t="s">
        <v>68</v>
      </c>
      <c r="K1981" t="s">
        <v>57</v>
      </c>
      <c r="L1981" t="s">
        <v>75</v>
      </c>
      <c r="M1981" t="s">
        <v>70</v>
      </c>
      <c r="N1981" t="s">
        <v>31</v>
      </c>
      <c r="O1981" t="s">
        <v>71</v>
      </c>
      <c r="P1981">
        <v>4</v>
      </c>
      <c r="Q1981">
        <v>1475.08</v>
      </c>
      <c r="R1981">
        <v>0</v>
      </c>
      <c r="S1981">
        <v>5900.32</v>
      </c>
      <c r="T1981">
        <v>1031.03</v>
      </c>
      <c r="U1981">
        <v>1776.2</v>
      </c>
      <c r="V1981" s="10">
        <f>(raw_data[[#This Row],[Profit]] / (raw_data[[#This Row],[Unit_Price]]* raw_data[[#This Row],[Quantity_Sold]]))</f>
        <v>0.30103452016161836</v>
      </c>
      <c r="W1981">
        <v>357</v>
      </c>
      <c r="X1981" t="s">
        <v>33</v>
      </c>
      <c r="Y1981" t="s">
        <v>52</v>
      </c>
      <c r="Z1981">
        <v>12.32</v>
      </c>
      <c r="AA1981">
        <v>5</v>
      </c>
    </row>
    <row r="1982" spans="1:27" x14ac:dyDescent="0.3">
      <c r="A1982" t="s">
        <v>5987</v>
      </c>
      <c r="B1982" s="1">
        <v>45797</v>
      </c>
      <c r="C1982" s="1" t="str">
        <f>TEXT(raw_data[[#This Row],[Order_Date]], "mmm")</f>
        <v>May</v>
      </c>
      <c r="D1982" s="1">
        <v>45802</v>
      </c>
      <c r="E1982" s="6">
        <f>raw_data[[#This Row],[Ship_Date]]-raw_data[[#This Row],[Order_Date]]</f>
        <v>5</v>
      </c>
      <c r="F1982" s="6" t="str">
        <f>IF(raw_data[[#This Row],[Delivery_Days]] &lt;= 5, "On Time", "Late")</f>
        <v>On Time</v>
      </c>
      <c r="G1982" t="s">
        <v>5988</v>
      </c>
      <c r="H1982" t="s">
        <v>5989</v>
      </c>
      <c r="I1982" t="s">
        <v>38</v>
      </c>
      <c r="J1982" t="s">
        <v>39</v>
      </c>
      <c r="K1982" t="s">
        <v>40</v>
      </c>
      <c r="L1982" t="s">
        <v>69</v>
      </c>
      <c r="M1982" t="s">
        <v>42</v>
      </c>
      <c r="N1982" t="s">
        <v>31</v>
      </c>
      <c r="O1982" t="s">
        <v>43</v>
      </c>
      <c r="P1982">
        <v>4</v>
      </c>
      <c r="Q1982">
        <v>1683.03</v>
      </c>
      <c r="R1982">
        <v>15</v>
      </c>
      <c r="S1982">
        <v>5722.3</v>
      </c>
      <c r="T1982">
        <v>1336.96</v>
      </c>
      <c r="U1982">
        <v>1176.6400000000001</v>
      </c>
      <c r="V1982" s="10">
        <f>(raw_data[[#This Row],[Profit]] / (raw_data[[#This Row],[Unit_Price]]* raw_data[[#This Row],[Quantity_Sold]]))</f>
        <v>0.17478000986316347</v>
      </c>
      <c r="W1982">
        <v>378</v>
      </c>
      <c r="X1982" t="s">
        <v>33</v>
      </c>
      <c r="Y1982" t="s">
        <v>52</v>
      </c>
      <c r="Z1982">
        <v>43.29</v>
      </c>
      <c r="AA1982">
        <v>3</v>
      </c>
    </row>
    <row r="1983" spans="1:27" x14ac:dyDescent="0.3">
      <c r="A1983" t="s">
        <v>5990</v>
      </c>
      <c r="B1983" s="1">
        <v>45921</v>
      </c>
      <c r="C1983" s="1" t="str">
        <f>TEXT(raw_data[[#This Row],[Order_Date]], "mmm")</f>
        <v>Sep</v>
      </c>
      <c r="D1983" s="1">
        <v>45923</v>
      </c>
      <c r="E1983" s="6">
        <f>raw_data[[#This Row],[Ship_Date]]-raw_data[[#This Row],[Order_Date]]</f>
        <v>2</v>
      </c>
      <c r="F1983" s="6" t="str">
        <f>IF(raw_data[[#This Row],[Delivery_Days]] &lt;= 5, "On Time", "Late")</f>
        <v>On Time</v>
      </c>
      <c r="G1983" t="s">
        <v>5991</v>
      </c>
      <c r="H1983" t="s">
        <v>5992</v>
      </c>
      <c r="I1983" t="s">
        <v>26</v>
      </c>
      <c r="J1983" t="s">
        <v>98</v>
      </c>
      <c r="K1983" t="s">
        <v>40</v>
      </c>
      <c r="L1983" t="s">
        <v>75</v>
      </c>
      <c r="M1983" t="s">
        <v>127</v>
      </c>
      <c r="N1983" t="s">
        <v>49</v>
      </c>
      <c r="O1983" t="s">
        <v>43</v>
      </c>
      <c r="P1983">
        <v>4</v>
      </c>
      <c r="Q1983">
        <v>1879.92</v>
      </c>
      <c r="R1983">
        <v>20</v>
      </c>
      <c r="S1983">
        <v>6015.74</v>
      </c>
      <c r="T1983">
        <v>1333.31</v>
      </c>
      <c r="U1983">
        <v>1749.15</v>
      </c>
      <c r="V1983" s="10">
        <f>(raw_data[[#This Row],[Profit]] / (raw_data[[#This Row],[Unit_Price]]* raw_data[[#This Row],[Quantity_Sold]]))</f>
        <v>0.23260963232477977</v>
      </c>
      <c r="W1983">
        <v>397</v>
      </c>
      <c r="X1983" t="s">
        <v>33</v>
      </c>
      <c r="Y1983" t="s">
        <v>79</v>
      </c>
      <c r="Z1983">
        <v>19.37</v>
      </c>
      <c r="AA1983">
        <v>4</v>
      </c>
    </row>
    <row r="1984" spans="1:27" x14ac:dyDescent="0.3">
      <c r="A1984" t="s">
        <v>5993</v>
      </c>
      <c r="B1984" s="1">
        <v>45437</v>
      </c>
      <c r="C1984" s="1" t="str">
        <f>TEXT(raw_data[[#This Row],[Order_Date]], "mmm")</f>
        <v>May</v>
      </c>
      <c r="D1984" s="1">
        <v>45438</v>
      </c>
      <c r="E1984" s="6">
        <f>raw_data[[#This Row],[Ship_Date]]-raw_data[[#This Row],[Order_Date]]</f>
        <v>1</v>
      </c>
      <c r="F1984" s="6" t="str">
        <f>IF(raw_data[[#This Row],[Delivery_Days]] &lt;= 5, "On Time", "Late")</f>
        <v>On Time</v>
      </c>
      <c r="G1984" t="s">
        <v>5994</v>
      </c>
      <c r="H1984" t="s">
        <v>5995</v>
      </c>
      <c r="I1984" t="s">
        <v>38</v>
      </c>
      <c r="J1984" t="s">
        <v>90</v>
      </c>
      <c r="K1984" t="s">
        <v>40</v>
      </c>
      <c r="L1984" t="s">
        <v>75</v>
      </c>
      <c r="M1984" t="s">
        <v>150</v>
      </c>
      <c r="N1984" t="s">
        <v>49</v>
      </c>
      <c r="O1984" t="s">
        <v>50</v>
      </c>
      <c r="P1984">
        <v>9</v>
      </c>
      <c r="Q1984">
        <v>1423.04</v>
      </c>
      <c r="R1984">
        <v>20</v>
      </c>
      <c r="S1984">
        <v>10245.89</v>
      </c>
      <c r="T1984">
        <v>929.46</v>
      </c>
      <c r="U1984">
        <v>3553.78</v>
      </c>
      <c r="V1984" s="10">
        <f>(raw_data[[#This Row],[Profit]] / (raw_data[[#This Row],[Unit_Price]]* raw_data[[#This Row],[Quantity_Sold]]))</f>
        <v>0.27747951178072611</v>
      </c>
      <c r="W1984">
        <v>141</v>
      </c>
      <c r="X1984" t="s">
        <v>33</v>
      </c>
      <c r="Y1984" t="s">
        <v>34</v>
      </c>
      <c r="Z1984">
        <v>5.89</v>
      </c>
      <c r="AA1984">
        <v>3</v>
      </c>
    </row>
    <row r="1985" spans="1:27" x14ac:dyDescent="0.3">
      <c r="A1985" t="s">
        <v>5996</v>
      </c>
      <c r="B1985" s="1">
        <v>45689</v>
      </c>
      <c r="C1985" s="1" t="str">
        <f>TEXT(raw_data[[#This Row],[Order_Date]], "mmm")</f>
        <v>Feb</v>
      </c>
      <c r="D1985" s="1">
        <v>45694</v>
      </c>
      <c r="E1985" s="6">
        <f>raw_data[[#This Row],[Ship_Date]]-raw_data[[#This Row],[Order_Date]]</f>
        <v>5</v>
      </c>
      <c r="F1985" s="6" t="str">
        <f>IF(raw_data[[#This Row],[Delivery_Days]] &lt;= 5, "On Time", "Late")</f>
        <v>On Time</v>
      </c>
      <c r="G1985" t="s">
        <v>5997</v>
      </c>
      <c r="H1985" t="s">
        <v>5998</v>
      </c>
      <c r="I1985" t="s">
        <v>38</v>
      </c>
      <c r="J1985" t="s">
        <v>39</v>
      </c>
      <c r="K1985" t="s">
        <v>40</v>
      </c>
      <c r="L1985" t="s">
        <v>75</v>
      </c>
      <c r="M1985" t="s">
        <v>70</v>
      </c>
      <c r="N1985" t="s">
        <v>49</v>
      </c>
      <c r="O1985" t="s">
        <v>83</v>
      </c>
      <c r="P1985">
        <v>7</v>
      </c>
      <c r="Q1985">
        <v>1681.7</v>
      </c>
      <c r="R1985">
        <v>0</v>
      </c>
      <c r="S1985">
        <v>11771.9</v>
      </c>
      <c r="T1985">
        <v>1412.26</v>
      </c>
      <c r="U1985">
        <v>1886.08</v>
      </c>
      <c r="V1985" s="10">
        <f>(raw_data[[#This Row],[Profit]] / (raw_data[[#This Row],[Unit_Price]]* raw_data[[#This Row],[Quantity_Sold]]))</f>
        <v>0.16021882618778616</v>
      </c>
      <c r="W1985">
        <v>457</v>
      </c>
      <c r="X1985" t="s">
        <v>33</v>
      </c>
      <c r="Y1985" t="s">
        <v>79</v>
      </c>
      <c r="Z1985">
        <v>48.08</v>
      </c>
      <c r="AA1985">
        <v>3</v>
      </c>
    </row>
    <row r="1986" spans="1:27" x14ac:dyDescent="0.3">
      <c r="A1986" t="s">
        <v>5999</v>
      </c>
      <c r="B1986" s="1">
        <v>45329</v>
      </c>
      <c r="C1986" s="1" t="str">
        <f>TEXT(raw_data[[#This Row],[Order_Date]], "mmm")</f>
        <v>Feb</v>
      </c>
      <c r="D1986" s="1">
        <v>45335</v>
      </c>
      <c r="E1986" s="6">
        <f>raw_data[[#This Row],[Ship_Date]]-raw_data[[#This Row],[Order_Date]]</f>
        <v>6</v>
      </c>
      <c r="F1986" s="6" t="str">
        <f>IF(raw_data[[#This Row],[Delivery_Days]] &lt;= 5, "On Time", "Late")</f>
        <v>Late</v>
      </c>
      <c r="G1986" t="s">
        <v>6000</v>
      </c>
      <c r="H1986" t="s">
        <v>6001</v>
      </c>
      <c r="I1986" t="s">
        <v>47</v>
      </c>
      <c r="J1986" t="s">
        <v>63</v>
      </c>
      <c r="K1986" t="s">
        <v>28</v>
      </c>
      <c r="L1986" t="s">
        <v>69</v>
      </c>
      <c r="M1986" t="s">
        <v>64</v>
      </c>
      <c r="N1986" t="s">
        <v>31</v>
      </c>
      <c r="O1986" t="s">
        <v>43</v>
      </c>
      <c r="P1986">
        <v>1</v>
      </c>
      <c r="Q1986">
        <v>1764.6</v>
      </c>
      <c r="R1986">
        <v>10</v>
      </c>
      <c r="S1986">
        <v>1588.14</v>
      </c>
      <c r="T1986">
        <v>1448.62</v>
      </c>
      <c r="U1986">
        <v>284.38</v>
      </c>
      <c r="V1986" s="10">
        <f>(raw_data[[#This Row],[Profit]] / (raw_data[[#This Row],[Unit_Price]]* raw_data[[#This Row],[Quantity_Sold]]))</f>
        <v>0.16115833616683667</v>
      </c>
      <c r="W1986">
        <v>227</v>
      </c>
      <c r="X1986" t="s">
        <v>51</v>
      </c>
      <c r="Y1986" t="s">
        <v>52</v>
      </c>
      <c r="Z1986">
        <v>32.33</v>
      </c>
      <c r="AA1986">
        <v>1</v>
      </c>
    </row>
    <row r="1987" spans="1:27" x14ac:dyDescent="0.3">
      <c r="A1987" t="s">
        <v>6002</v>
      </c>
      <c r="B1987" s="1">
        <v>45860</v>
      </c>
      <c r="C1987" s="1" t="str">
        <f>TEXT(raw_data[[#This Row],[Order_Date]], "mmm")</f>
        <v>Jul</v>
      </c>
      <c r="D1987" s="1">
        <v>45865</v>
      </c>
      <c r="E1987" s="6">
        <f>raw_data[[#This Row],[Ship_Date]]-raw_data[[#This Row],[Order_Date]]</f>
        <v>5</v>
      </c>
      <c r="F1987" s="6" t="str">
        <f>IF(raw_data[[#This Row],[Delivery_Days]] &lt;= 5, "On Time", "Late")</f>
        <v>On Time</v>
      </c>
      <c r="G1987" t="s">
        <v>6003</v>
      </c>
      <c r="H1987" t="s">
        <v>6004</v>
      </c>
      <c r="I1987" t="s">
        <v>62</v>
      </c>
      <c r="J1987" t="s">
        <v>27</v>
      </c>
      <c r="K1987" t="s">
        <v>28</v>
      </c>
      <c r="L1987" t="s">
        <v>41</v>
      </c>
      <c r="M1987" t="s">
        <v>150</v>
      </c>
      <c r="N1987" t="s">
        <v>31</v>
      </c>
      <c r="O1987" t="s">
        <v>50</v>
      </c>
      <c r="P1987">
        <v>9</v>
      </c>
      <c r="Q1987">
        <v>1979.41</v>
      </c>
      <c r="R1987">
        <v>5</v>
      </c>
      <c r="S1987">
        <v>16923.96</v>
      </c>
      <c r="T1987">
        <v>1198.53</v>
      </c>
      <c r="U1987">
        <v>6676.52</v>
      </c>
      <c r="V1987" s="10">
        <f>(raw_data[[#This Row],[Profit]] / (raw_data[[#This Row],[Unit_Price]]* raw_data[[#This Row],[Quantity_Sold]]))</f>
        <v>0.37477609770363668</v>
      </c>
      <c r="W1987">
        <v>497</v>
      </c>
      <c r="X1987" t="s">
        <v>33</v>
      </c>
      <c r="Y1987" t="s">
        <v>79</v>
      </c>
      <c r="Z1987">
        <v>44.33</v>
      </c>
      <c r="AA1987">
        <v>3</v>
      </c>
    </row>
    <row r="1988" spans="1:27" x14ac:dyDescent="0.3">
      <c r="A1988" t="s">
        <v>6005</v>
      </c>
      <c r="B1988" s="1">
        <v>45842</v>
      </c>
      <c r="C1988" s="1" t="str">
        <f>TEXT(raw_data[[#This Row],[Order_Date]], "mmm")</f>
        <v>Jul</v>
      </c>
      <c r="D1988" s="1">
        <v>45852</v>
      </c>
      <c r="E1988" s="6">
        <f>raw_data[[#This Row],[Ship_Date]]-raw_data[[#This Row],[Order_Date]]</f>
        <v>10</v>
      </c>
      <c r="F1988" s="6" t="str">
        <f>IF(raw_data[[#This Row],[Delivery_Days]] &lt;= 5, "On Time", "Late")</f>
        <v>Late</v>
      </c>
      <c r="G1988" t="s">
        <v>6006</v>
      </c>
      <c r="H1988" t="s">
        <v>6007</v>
      </c>
      <c r="I1988" t="s">
        <v>47</v>
      </c>
      <c r="J1988" t="s">
        <v>27</v>
      </c>
      <c r="K1988" t="s">
        <v>28</v>
      </c>
      <c r="L1988" t="s">
        <v>29</v>
      </c>
      <c r="M1988" t="s">
        <v>48</v>
      </c>
      <c r="N1988" t="s">
        <v>49</v>
      </c>
      <c r="O1988" t="s">
        <v>32</v>
      </c>
      <c r="P1988">
        <v>10</v>
      </c>
      <c r="Q1988">
        <v>51.1</v>
      </c>
      <c r="R1988">
        <v>10</v>
      </c>
      <c r="S1988">
        <v>459.9</v>
      </c>
      <c r="T1988">
        <v>45.5</v>
      </c>
      <c r="U1988">
        <v>50.4</v>
      </c>
      <c r="V1988" s="10">
        <f>(raw_data[[#This Row],[Profit]] / (raw_data[[#This Row],[Unit_Price]]* raw_data[[#This Row],[Quantity_Sold]]))</f>
        <v>9.8630136986301367E-2</v>
      </c>
      <c r="W1988">
        <v>449</v>
      </c>
      <c r="X1988" t="s">
        <v>51</v>
      </c>
      <c r="Y1988" t="s">
        <v>52</v>
      </c>
      <c r="Z1988">
        <v>46.78</v>
      </c>
      <c r="AA1988">
        <v>2</v>
      </c>
    </row>
    <row r="1989" spans="1:27" x14ac:dyDescent="0.3">
      <c r="A1989" t="s">
        <v>6008</v>
      </c>
      <c r="B1989" s="1">
        <v>45636</v>
      </c>
      <c r="C1989" s="1" t="str">
        <f>TEXT(raw_data[[#This Row],[Order_Date]], "mmm")</f>
        <v>Dec</v>
      </c>
      <c r="D1989" s="1">
        <v>45637</v>
      </c>
      <c r="E1989" s="6">
        <f>raw_data[[#This Row],[Ship_Date]]-raw_data[[#This Row],[Order_Date]]</f>
        <v>1</v>
      </c>
      <c r="F1989" s="6" t="str">
        <f>IF(raw_data[[#This Row],[Delivery_Days]] &lt;= 5, "On Time", "Late")</f>
        <v>On Time</v>
      </c>
      <c r="G1989" t="s">
        <v>6009</v>
      </c>
      <c r="H1989" t="s">
        <v>6010</v>
      </c>
      <c r="I1989" t="s">
        <v>26</v>
      </c>
      <c r="J1989" t="s">
        <v>90</v>
      </c>
      <c r="K1989" t="s">
        <v>40</v>
      </c>
      <c r="L1989" t="s">
        <v>29</v>
      </c>
      <c r="M1989" t="s">
        <v>137</v>
      </c>
      <c r="N1989" t="s">
        <v>49</v>
      </c>
      <c r="O1989" t="s">
        <v>43</v>
      </c>
      <c r="P1989">
        <v>9</v>
      </c>
      <c r="Q1989">
        <v>442.76</v>
      </c>
      <c r="R1989">
        <v>20</v>
      </c>
      <c r="S1989">
        <v>3187.87</v>
      </c>
      <c r="T1989">
        <v>368.84</v>
      </c>
      <c r="U1989">
        <v>532.22</v>
      </c>
      <c r="V1989" s="10">
        <f>(raw_data[[#This Row],[Profit]] / (raw_data[[#This Row],[Unit_Price]]* raw_data[[#This Row],[Quantity_Sold]]))</f>
        <v>0.1335611969363889</v>
      </c>
      <c r="W1989">
        <v>234</v>
      </c>
      <c r="X1989" t="s">
        <v>51</v>
      </c>
      <c r="Y1989" t="s">
        <v>52</v>
      </c>
      <c r="Z1989">
        <v>38.68</v>
      </c>
      <c r="AA1989">
        <v>2</v>
      </c>
    </row>
    <row r="1990" spans="1:27" x14ac:dyDescent="0.3">
      <c r="A1990" t="s">
        <v>6011</v>
      </c>
      <c r="B1990" s="1">
        <v>45862</v>
      </c>
      <c r="C1990" s="1" t="str">
        <f>TEXT(raw_data[[#This Row],[Order_Date]], "mmm")</f>
        <v>Jul</v>
      </c>
      <c r="D1990" s="1">
        <v>45872</v>
      </c>
      <c r="E1990" s="6">
        <f>raw_data[[#This Row],[Ship_Date]]-raw_data[[#This Row],[Order_Date]]</f>
        <v>10</v>
      </c>
      <c r="F1990" s="6" t="str">
        <f>IF(raw_data[[#This Row],[Delivery_Days]] &lt;= 5, "On Time", "Late")</f>
        <v>Late</v>
      </c>
      <c r="G1990" t="s">
        <v>6012</v>
      </c>
      <c r="H1990" t="s">
        <v>6013</v>
      </c>
      <c r="I1990" t="s">
        <v>47</v>
      </c>
      <c r="J1990" t="s">
        <v>56</v>
      </c>
      <c r="K1990" t="s">
        <v>57</v>
      </c>
      <c r="L1990" t="s">
        <v>29</v>
      </c>
      <c r="M1990" t="s">
        <v>150</v>
      </c>
      <c r="N1990" t="s">
        <v>49</v>
      </c>
      <c r="O1990" t="s">
        <v>50</v>
      </c>
      <c r="P1990">
        <v>2</v>
      </c>
      <c r="Q1990">
        <v>597.49</v>
      </c>
      <c r="R1990">
        <v>0</v>
      </c>
      <c r="S1990">
        <v>1194.98</v>
      </c>
      <c r="T1990">
        <v>492.52</v>
      </c>
      <c r="U1990">
        <v>209.94</v>
      </c>
      <c r="V1990" s="10">
        <f>(raw_data[[#This Row],[Profit]] / (raw_data[[#This Row],[Unit_Price]]* raw_data[[#This Row],[Quantity_Sold]]))</f>
        <v>0.17568494870207033</v>
      </c>
      <c r="W1990">
        <v>53</v>
      </c>
      <c r="X1990" t="s">
        <v>51</v>
      </c>
      <c r="Y1990" t="s">
        <v>52</v>
      </c>
      <c r="Z1990">
        <v>22.73</v>
      </c>
      <c r="AA1990">
        <v>1</v>
      </c>
    </row>
    <row r="1991" spans="1:27" x14ac:dyDescent="0.3">
      <c r="A1991" t="s">
        <v>6014</v>
      </c>
      <c r="B1991" s="1">
        <v>45903</v>
      </c>
      <c r="C1991" s="1" t="str">
        <f>TEXT(raw_data[[#This Row],[Order_Date]], "mmm")</f>
        <v>Sep</v>
      </c>
      <c r="D1991" s="1">
        <v>45906</v>
      </c>
      <c r="E1991" s="6">
        <f>raw_data[[#This Row],[Ship_Date]]-raw_data[[#This Row],[Order_Date]]</f>
        <v>3</v>
      </c>
      <c r="F1991" s="6" t="str">
        <f>IF(raw_data[[#This Row],[Delivery_Days]] &lt;= 5, "On Time", "Late")</f>
        <v>On Time</v>
      </c>
      <c r="G1991" t="s">
        <v>6015</v>
      </c>
      <c r="H1991" t="s">
        <v>6016</v>
      </c>
      <c r="I1991" t="s">
        <v>62</v>
      </c>
      <c r="J1991" t="s">
        <v>56</v>
      </c>
      <c r="K1991" t="s">
        <v>57</v>
      </c>
      <c r="L1991" t="s">
        <v>41</v>
      </c>
      <c r="M1991" t="s">
        <v>42</v>
      </c>
      <c r="N1991" t="s">
        <v>31</v>
      </c>
      <c r="O1991" t="s">
        <v>83</v>
      </c>
      <c r="P1991">
        <v>9</v>
      </c>
      <c r="Q1991">
        <v>1369.68</v>
      </c>
      <c r="R1991">
        <v>20</v>
      </c>
      <c r="S1991">
        <v>9861.7000000000007</v>
      </c>
      <c r="T1991">
        <v>1099.8399999999999</v>
      </c>
      <c r="U1991">
        <v>1942.85</v>
      </c>
      <c r="V1991" s="10">
        <f>(raw_data[[#This Row],[Profit]] / (raw_data[[#This Row],[Unit_Price]]* raw_data[[#This Row],[Quantity_Sold]]))</f>
        <v>0.15760777862144604</v>
      </c>
      <c r="W1991">
        <v>333</v>
      </c>
      <c r="X1991" t="s">
        <v>33</v>
      </c>
      <c r="Y1991" t="s">
        <v>52</v>
      </c>
      <c r="Z1991">
        <v>39.78</v>
      </c>
      <c r="AA1991">
        <v>3</v>
      </c>
    </row>
    <row r="1992" spans="1:27" x14ac:dyDescent="0.3">
      <c r="A1992" t="s">
        <v>6017</v>
      </c>
      <c r="B1992" s="1">
        <v>45366</v>
      </c>
      <c r="C1992" s="1" t="str">
        <f>TEXT(raw_data[[#This Row],[Order_Date]], "mmm")</f>
        <v>Mar</v>
      </c>
      <c r="D1992" s="1">
        <v>45367</v>
      </c>
      <c r="E1992" s="6">
        <f>raw_data[[#This Row],[Ship_Date]]-raw_data[[#This Row],[Order_Date]]</f>
        <v>1</v>
      </c>
      <c r="F1992" s="6" t="str">
        <f>IF(raw_data[[#This Row],[Delivery_Days]] &lt;= 5, "On Time", "Late")</f>
        <v>On Time</v>
      </c>
      <c r="G1992" t="s">
        <v>6018</v>
      </c>
      <c r="H1992" t="s">
        <v>6019</v>
      </c>
      <c r="I1992" t="s">
        <v>47</v>
      </c>
      <c r="J1992" t="s">
        <v>56</v>
      </c>
      <c r="K1992" t="s">
        <v>57</v>
      </c>
      <c r="L1992" t="s">
        <v>75</v>
      </c>
      <c r="M1992" t="s">
        <v>48</v>
      </c>
      <c r="N1992" t="s">
        <v>49</v>
      </c>
      <c r="O1992" t="s">
        <v>50</v>
      </c>
      <c r="P1992">
        <v>1</v>
      </c>
      <c r="Q1992">
        <v>1408.52</v>
      </c>
      <c r="R1992">
        <v>20</v>
      </c>
      <c r="S1992">
        <v>1126.82</v>
      </c>
      <c r="T1992">
        <v>848.73</v>
      </c>
      <c r="U1992">
        <v>447.83</v>
      </c>
      <c r="V1992" s="10">
        <f>(raw_data[[#This Row],[Profit]] / (raw_data[[#This Row],[Unit_Price]]* raw_data[[#This Row],[Quantity_Sold]]))</f>
        <v>0.31794365717206713</v>
      </c>
      <c r="W1992">
        <v>300</v>
      </c>
      <c r="X1992" t="s">
        <v>51</v>
      </c>
      <c r="Y1992" t="s">
        <v>52</v>
      </c>
      <c r="Z1992">
        <v>31.21</v>
      </c>
      <c r="AA1992">
        <v>5</v>
      </c>
    </row>
    <row r="1993" spans="1:27" x14ac:dyDescent="0.3">
      <c r="A1993" t="s">
        <v>6020</v>
      </c>
      <c r="B1993" s="1">
        <v>45691</v>
      </c>
      <c r="C1993" s="1" t="str">
        <f>TEXT(raw_data[[#This Row],[Order_Date]], "mmm")</f>
        <v>Feb</v>
      </c>
      <c r="D1993" s="1">
        <v>45692</v>
      </c>
      <c r="E1993" s="6">
        <f>raw_data[[#This Row],[Ship_Date]]-raw_data[[#This Row],[Order_Date]]</f>
        <v>1</v>
      </c>
      <c r="F1993" s="6" t="str">
        <f>IF(raw_data[[#This Row],[Delivery_Days]] &lt;= 5, "On Time", "Late")</f>
        <v>On Time</v>
      </c>
      <c r="G1993" t="s">
        <v>6021</v>
      </c>
      <c r="H1993" t="s">
        <v>6022</v>
      </c>
      <c r="I1993" t="s">
        <v>47</v>
      </c>
      <c r="J1993" t="s">
        <v>63</v>
      </c>
      <c r="K1993" t="s">
        <v>28</v>
      </c>
      <c r="L1993" t="s">
        <v>69</v>
      </c>
      <c r="M1993" t="s">
        <v>117</v>
      </c>
      <c r="N1993" t="s">
        <v>31</v>
      </c>
      <c r="O1993" t="s">
        <v>83</v>
      </c>
      <c r="P1993">
        <v>5</v>
      </c>
      <c r="Q1993">
        <v>951.98</v>
      </c>
      <c r="R1993">
        <v>10</v>
      </c>
      <c r="S1993">
        <v>4283.91</v>
      </c>
      <c r="T1993">
        <v>650.33000000000004</v>
      </c>
      <c r="U1993">
        <v>1357.42</v>
      </c>
      <c r="V1993" s="10">
        <f>(raw_data[[#This Row],[Profit]] / (raw_data[[#This Row],[Unit_Price]]* raw_data[[#This Row],[Quantity_Sold]]))</f>
        <v>0.28517826004748004</v>
      </c>
      <c r="W1993">
        <v>463</v>
      </c>
      <c r="X1993" t="s">
        <v>33</v>
      </c>
      <c r="Y1993" t="s">
        <v>52</v>
      </c>
      <c r="Z1993">
        <v>24.17</v>
      </c>
      <c r="AA1993">
        <v>4</v>
      </c>
    </row>
    <row r="1994" spans="1:27" x14ac:dyDescent="0.3">
      <c r="A1994" t="s">
        <v>6023</v>
      </c>
      <c r="B1994" s="1">
        <v>45353</v>
      </c>
      <c r="C1994" s="1" t="str">
        <f>TEXT(raw_data[[#This Row],[Order_Date]], "mmm")</f>
        <v>Mar</v>
      </c>
      <c r="D1994" s="1">
        <v>45355</v>
      </c>
      <c r="E1994" s="6">
        <f>raw_data[[#This Row],[Ship_Date]]-raw_data[[#This Row],[Order_Date]]</f>
        <v>2</v>
      </c>
      <c r="F1994" s="6" t="str">
        <f>IF(raw_data[[#This Row],[Delivery_Days]] &lt;= 5, "On Time", "Late")</f>
        <v>On Time</v>
      </c>
      <c r="G1994" t="s">
        <v>6024</v>
      </c>
      <c r="H1994" t="s">
        <v>6025</v>
      </c>
      <c r="I1994" t="s">
        <v>47</v>
      </c>
      <c r="J1994" t="s">
        <v>94</v>
      </c>
      <c r="K1994" t="s">
        <v>28</v>
      </c>
      <c r="L1994" t="s">
        <v>69</v>
      </c>
      <c r="M1994" t="s">
        <v>137</v>
      </c>
      <c r="N1994" t="s">
        <v>49</v>
      </c>
      <c r="O1994" t="s">
        <v>43</v>
      </c>
      <c r="P1994">
        <v>8</v>
      </c>
      <c r="Q1994">
        <v>630.54999999999995</v>
      </c>
      <c r="R1994">
        <v>10</v>
      </c>
      <c r="S1994">
        <v>4539.96</v>
      </c>
      <c r="T1994">
        <v>566.27</v>
      </c>
      <c r="U1994">
        <v>462.82</v>
      </c>
      <c r="V1994" s="10">
        <f>(raw_data[[#This Row],[Profit]] / (raw_data[[#This Row],[Unit_Price]]* raw_data[[#This Row],[Quantity_Sold]]))</f>
        <v>9.1749266513361363E-2</v>
      </c>
      <c r="W1994">
        <v>127</v>
      </c>
      <c r="X1994" t="s">
        <v>51</v>
      </c>
      <c r="Y1994" t="s">
        <v>52</v>
      </c>
      <c r="Z1994">
        <v>34.35</v>
      </c>
      <c r="AA1994">
        <v>5</v>
      </c>
    </row>
    <row r="1995" spans="1:27" x14ac:dyDescent="0.3">
      <c r="A1995" t="s">
        <v>6026</v>
      </c>
      <c r="B1995" s="1">
        <v>45502</v>
      </c>
      <c r="C1995" s="1" t="str">
        <f>TEXT(raw_data[[#This Row],[Order_Date]], "mmm")</f>
        <v>Jul</v>
      </c>
      <c r="D1995" s="1">
        <v>45512</v>
      </c>
      <c r="E1995" s="6">
        <f>raw_data[[#This Row],[Ship_Date]]-raw_data[[#This Row],[Order_Date]]</f>
        <v>10</v>
      </c>
      <c r="F1995" s="6" t="str">
        <f>IF(raw_data[[#This Row],[Delivery_Days]] &lt;= 5, "On Time", "Late")</f>
        <v>Late</v>
      </c>
      <c r="G1995" t="s">
        <v>6027</v>
      </c>
      <c r="H1995" t="s">
        <v>6028</v>
      </c>
      <c r="I1995" t="s">
        <v>47</v>
      </c>
      <c r="J1995" t="s">
        <v>56</v>
      </c>
      <c r="K1995" t="s">
        <v>57</v>
      </c>
      <c r="L1995" t="s">
        <v>69</v>
      </c>
      <c r="M1995" t="s">
        <v>64</v>
      </c>
      <c r="N1995" t="s">
        <v>31</v>
      </c>
      <c r="O1995" t="s">
        <v>83</v>
      </c>
      <c r="P1995">
        <v>8</v>
      </c>
      <c r="Q1995">
        <v>1494.51</v>
      </c>
      <c r="R1995">
        <v>20</v>
      </c>
      <c r="S1995">
        <v>9564.86</v>
      </c>
      <c r="T1995">
        <v>1212.3699999999999</v>
      </c>
      <c r="U1995">
        <v>1805.7</v>
      </c>
      <c r="V1995" s="10">
        <f>(raw_data[[#This Row],[Profit]] / (raw_data[[#This Row],[Unit_Price]]* raw_data[[#This Row],[Quantity_Sold]]))</f>
        <v>0.15102776160748341</v>
      </c>
      <c r="W1995">
        <v>437</v>
      </c>
      <c r="X1995" t="s">
        <v>51</v>
      </c>
      <c r="Y1995" t="s">
        <v>79</v>
      </c>
      <c r="Z1995">
        <v>27.83</v>
      </c>
      <c r="AA1995">
        <v>2</v>
      </c>
    </row>
    <row r="1996" spans="1:27" x14ac:dyDescent="0.3">
      <c r="A1996" t="s">
        <v>6029</v>
      </c>
      <c r="B1996" s="1">
        <v>45770</v>
      </c>
      <c r="C1996" s="1" t="str">
        <f>TEXT(raw_data[[#This Row],[Order_Date]], "mmm")</f>
        <v>Apr</v>
      </c>
      <c r="D1996" s="1">
        <v>45779</v>
      </c>
      <c r="E1996" s="6">
        <f>raw_data[[#This Row],[Ship_Date]]-raw_data[[#This Row],[Order_Date]]</f>
        <v>9</v>
      </c>
      <c r="F1996" s="6" t="str">
        <f>IF(raw_data[[#This Row],[Delivery_Days]] &lt;= 5, "On Time", "Late")</f>
        <v>Late</v>
      </c>
      <c r="G1996" t="s">
        <v>6030</v>
      </c>
      <c r="H1996" t="s">
        <v>6031</v>
      </c>
      <c r="I1996" t="s">
        <v>62</v>
      </c>
      <c r="J1996" t="s">
        <v>98</v>
      </c>
      <c r="K1996" t="s">
        <v>40</v>
      </c>
      <c r="L1996" t="s">
        <v>69</v>
      </c>
      <c r="M1996" t="s">
        <v>48</v>
      </c>
      <c r="N1996" t="s">
        <v>49</v>
      </c>
      <c r="O1996" t="s">
        <v>43</v>
      </c>
      <c r="P1996">
        <v>9</v>
      </c>
      <c r="Q1996">
        <v>1348.69</v>
      </c>
      <c r="R1996">
        <v>0</v>
      </c>
      <c r="S1996">
        <v>12138.21</v>
      </c>
      <c r="T1996">
        <v>962.32</v>
      </c>
      <c r="U1996">
        <v>3477.33</v>
      </c>
      <c r="V1996" s="10">
        <f>(raw_data[[#This Row],[Profit]] / (raw_data[[#This Row],[Unit_Price]]* raw_data[[#This Row],[Quantity_Sold]]))</f>
        <v>0.28647798975301958</v>
      </c>
      <c r="W1996">
        <v>346</v>
      </c>
      <c r="X1996" t="s">
        <v>33</v>
      </c>
      <c r="Y1996" t="s">
        <v>79</v>
      </c>
      <c r="Z1996">
        <v>42.85</v>
      </c>
      <c r="AA1996">
        <v>2</v>
      </c>
    </row>
    <row r="1997" spans="1:27" x14ac:dyDescent="0.3">
      <c r="A1997" t="s">
        <v>6032</v>
      </c>
      <c r="B1997" s="1">
        <v>45231</v>
      </c>
      <c r="C1997" s="1" t="str">
        <f>TEXT(raw_data[[#This Row],[Order_Date]], "mmm")</f>
        <v>Nov</v>
      </c>
      <c r="D1997" s="1">
        <v>45233</v>
      </c>
      <c r="E1997" s="6">
        <f>raw_data[[#This Row],[Ship_Date]]-raw_data[[#This Row],[Order_Date]]</f>
        <v>2</v>
      </c>
      <c r="F1997" s="6" t="str">
        <f>IF(raw_data[[#This Row],[Delivery_Days]] &lt;= 5, "On Time", "Late")</f>
        <v>On Time</v>
      </c>
      <c r="G1997" t="s">
        <v>6033</v>
      </c>
      <c r="H1997" t="s">
        <v>6034</v>
      </c>
      <c r="I1997" t="s">
        <v>38</v>
      </c>
      <c r="J1997" t="s">
        <v>39</v>
      </c>
      <c r="K1997" t="s">
        <v>40</v>
      </c>
      <c r="L1997" t="s">
        <v>75</v>
      </c>
      <c r="M1997" t="s">
        <v>70</v>
      </c>
      <c r="N1997" t="s">
        <v>31</v>
      </c>
      <c r="O1997" t="s">
        <v>32</v>
      </c>
      <c r="P1997">
        <v>8</v>
      </c>
      <c r="Q1997">
        <v>1622.42</v>
      </c>
      <c r="R1997">
        <v>15</v>
      </c>
      <c r="S1997">
        <v>11032.46</v>
      </c>
      <c r="T1997">
        <v>1439.4</v>
      </c>
      <c r="U1997">
        <v>1244.54</v>
      </c>
      <c r="V1997" s="10">
        <f>(raw_data[[#This Row],[Profit]] / (raw_data[[#This Row],[Unit_Price]]* raw_data[[#This Row],[Quantity_Sold]]))</f>
        <v>9.5886083751433038E-2</v>
      </c>
      <c r="W1997">
        <v>328</v>
      </c>
      <c r="X1997" t="s">
        <v>33</v>
      </c>
      <c r="Y1997" t="s">
        <v>79</v>
      </c>
      <c r="Z1997">
        <v>27.85</v>
      </c>
      <c r="AA1997">
        <v>2</v>
      </c>
    </row>
    <row r="1998" spans="1:27" x14ac:dyDescent="0.3">
      <c r="A1998" t="s">
        <v>6035</v>
      </c>
      <c r="B1998" s="1">
        <v>45341</v>
      </c>
      <c r="C1998" s="1" t="str">
        <f>TEXT(raw_data[[#This Row],[Order_Date]], "mmm")</f>
        <v>Feb</v>
      </c>
      <c r="D1998" s="1">
        <v>45345</v>
      </c>
      <c r="E1998" s="6">
        <f>raw_data[[#This Row],[Ship_Date]]-raw_data[[#This Row],[Order_Date]]</f>
        <v>4</v>
      </c>
      <c r="F1998" s="6" t="str">
        <f>IF(raw_data[[#This Row],[Delivery_Days]] &lt;= 5, "On Time", "Late")</f>
        <v>On Time</v>
      </c>
      <c r="G1998" t="s">
        <v>6036</v>
      </c>
      <c r="H1998" t="s">
        <v>6037</v>
      </c>
      <c r="I1998" t="s">
        <v>38</v>
      </c>
      <c r="J1998" t="s">
        <v>68</v>
      </c>
      <c r="K1998" t="s">
        <v>57</v>
      </c>
      <c r="L1998" t="s">
        <v>41</v>
      </c>
      <c r="M1998" t="s">
        <v>127</v>
      </c>
      <c r="N1998" t="s">
        <v>31</v>
      </c>
      <c r="O1998" t="s">
        <v>83</v>
      </c>
      <c r="P1998">
        <v>9</v>
      </c>
      <c r="Q1998">
        <v>421.96</v>
      </c>
      <c r="R1998">
        <v>10</v>
      </c>
      <c r="S1998">
        <v>3417.88</v>
      </c>
      <c r="T1998">
        <v>288.94</v>
      </c>
      <c r="U1998">
        <v>1077.46</v>
      </c>
      <c r="V1998" s="10">
        <f>(raw_data[[#This Row],[Profit]] / (raw_data[[#This Row],[Unit_Price]]* raw_data[[#This Row],[Quantity_Sold]]))</f>
        <v>0.28371830926575453</v>
      </c>
      <c r="W1998">
        <v>300</v>
      </c>
      <c r="X1998" t="s">
        <v>51</v>
      </c>
      <c r="Y1998" t="s">
        <v>34</v>
      </c>
      <c r="Z1998">
        <v>47.93</v>
      </c>
      <c r="AA1998">
        <v>3</v>
      </c>
    </row>
    <row r="1999" spans="1:27" x14ac:dyDescent="0.3">
      <c r="A1999" t="s">
        <v>6038</v>
      </c>
      <c r="B1999" s="1">
        <v>45420</v>
      </c>
      <c r="C1999" s="1" t="str">
        <f>TEXT(raw_data[[#This Row],[Order_Date]], "mmm")</f>
        <v>May</v>
      </c>
      <c r="D1999" s="1">
        <v>45423</v>
      </c>
      <c r="E1999" s="6">
        <f>raw_data[[#This Row],[Ship_Date]]-raw_data[[#This Row],[Order_Date]]</f>
        <v>3</v>
      </c>
      <c r="F1999" s="6" t="str">
        <f>IF(raw_data[[#This Row],[Delivery_Days]] &lt;= 5, "On Time", "Late")</f>
        <v>On Time</v>
      </c>
      <c r="G1999" t="s">
        <v>6039</v>
      </c>
      <c r="H1999" t="s">
        <v>6040</v>
      </c>
      <c r="I1999" t="s">
        <v>47</v>
      </c>
      <c r="J1999" t="s">
        <v>39</v>
      </c>
      <c r="K1999" t="s">
        <v>40</v>
      </c>
      <c r="L1999" t="s">
        <v>41</v>
      </c>
      <c r="M1999" t="s">
        <v>137</v>
      </c>
      <c r="N1999" t="s">
        <v>49</v>
      </c>
      <c r="O1999" t="s">
        <v>43</v>
      </c>
      <c r="P1999">
        <v>3</v>
      </c>
      <c r="Q1999">
        <v>219.65</v>
      </c>
      <c r="R1999">
        <v>15</v>
      </c>
      <c r="S1999">
        <v>560.11</v>
      </c>
      <c r="T1999">
        <v>152.55000000000001</v>
      </c>
      <c r="U1999">
        <v>171.1</v>
      </c>
      <c r="V1999" s="10">
        <f>(raw_data[[#This Row],[Profit]] / (raw_data[[#This Row],[Unit_Price]]* raw_data[[#This Row],[Quantity_Sold]]))</f>
        <v>0.25965551255785718</v>
      </c>
      <c r="W1999">
        <v>355</v>
      </c>
      <c r="X1999" t="s">
        <v>51</v>
      </c>
      <c r="Y1999" t="s">
        <v>34</v>
      </c>
      <c r="Z1999">
        <v>17.809999999999999</v>
      </c>
      <c r="AA1999">
        <v>4</v>
      </c>
    </row>
    <row r="2000" spans="1:27" x14ac:dyDescent="0.3">
      <c r="A2000" t="s">
        <v>6041</v>
      </c>
      <c r="B2000" s="1">
        <v>45771</v>
      </c>
      <c r="C2000" s="1" t="str">
        <f>TEXT(raw_data[[#This Row],[Order_Date]], "mmm")</f>
        <v>Apr</v>
      </c>
      <c r="D2000" s="1">
        <v>45775</v>
      </c>
      <c r="E2000" s="6">
        <f>raw_data[[#This Row],[Ship_Date]]-raw_data[[#This Row],[Order_Date]]</f>
        <v>4</v>
      </c>
      <c r="F2000" s="6" t="str">
        <f>IF(raw_data[[#This Row],[Delivery_Days]] &lt;= 5, "On Time", "Late")</f>
        <v>On Time</v>
      </c>
      <c r="G2000" t="s">
        <v>6042</v>
      </c>
      <c r="H2000" t="s">
        <v>6043</v>
      </c>
      <c r="I2000" t="s">
        <v>62</v>
      </c>
      <c r="J2000" t="s">
        <v>90</v>
      </c>
      <c r="K2000" t="s">
        <v>40</v>
      </c>
      <c r="L2000" t="s">
        <v>69</v>
      </c>
      <c r="M2000" t="s">
        <v>64</v>
      </c>
      <c r="N2000" t="s">
        <v>31</v>
      </c>
      <c r="O2000" t="s">
        <v>50</v>
      </c>
      <c r="P2000">
        <v>4</v>
      </c>
      <c r="Q2000">
        <v>1395.45</v>
      </c>
      <c r="R2000">
        <v>5</v>
      </c>
      <c r="S2000">
        <v>5302.71</v>
      </c>
      <c r="T2000">
        <v>1242.75</v>
      </c>
      <c r="U2000">
        <v>580.26</v>
      </c>
      <c r="V2000" s="10">
        <f>(raw_data[[#This Row],[Profit]] / (raw_data[[#This Row],[Unit_Price]]* raw_data[[#This Row],[Quantity_Sold]]))</f>
        <v>0.10395571321079221</v>
      </c>
      <c r="W2000">
        <v>38</v>
      </c>
      <c r="X2000" t="s">
        <v>51</v>
      </c>
      <c r="Y2000" t="s">
        <v>79</v>
      </c>
      <c r="Z2000">
        <v>40.65</v>
      </c>
      <c r="AA2000">
        <v>3</v>
      </c>
    </row>
    <row r="2001" spans="1:27" x14ac:dyDescent="0.3">
      <c r="A2001" t="s">
        <v>6044</v>
      </c>
      <c r="B2001" s="1">
        <v>45375</v>
      </c>
      <c r="C2001" s="1" t="str">
        <f>TEXT(raw_data[[#This Row],[Order_Date]], "mmm")</f>
        <v>Mar</v>
      </c>
      <c r="D2001" s="1">
        <v>45376</v>
      </c>
      <c r="E2001" s="6">
        <f>raw_data[[#This Row],[Ship_Date]]-raw_data[[#This Row],[Order_Date]]</f>
        <v>1</v>
      </c>
      <c r="F2001" s="6" t="str">
        <f>IF(raw_data[[#This Row],[Delivery_Days]] &lt;= 5, "On Time", "Late")</f>
        <v>On Time</v>
      </c>
      <c r="G2001" t="s">
        <v>6045</v>
      </c>
      <c r="H2001" t="s">
        <v>6046</v>
      </c>
      <c r="I2001" t="s">
        <v>38</v>
      </c>
      <c r="J2001" t="s">
        <v>39</v>
      </c>
      <c r="K2001" t="s">
        <v>40</v>
      </c>
      <c r="L2001" t="s">
        <v>41</v>
      </c>
      <c r="M2001" t="s">
        <v>117</v>
      </c>
      <c r="N2001" t="s">
        <v>49</v>
      </c>
      <c r="O2001" t="s">
        <v>32</v>
      </c>
      <c r="P2001">
        <v>6</v>
      </c>
      <c r="Q2001">
        <v>662.23</v>
      </c>
      <c r="R2001">
        <v>15</v>
      </c>
      <c r="S2001">
        <v>3377.37</v>
      </c>
      <c r="T2001">
        <v>593.36</v>
      </c>
      <c r="U2001">
        <v>351.24</v>
      </c>
      <c r="V2001" s="10">
        <f>(raw_data[[#This Row],[Profit]] / (raw_data[[#This Row],[Unit_Price]]* raw_data[[#This Row],[Quantity_Sold]]))</f>
        <v>8.8398290624103412E-2</v>
      </c>
      <c r="W2001">
        <v>210</v>
      </c>
      <c r="X2001" t="s">
        <v>33</v>
      </c>
      <c r="Y2001" t="s">
        <v>79</v>
      </c>
      <c r="Z2001">
        <v>16.32</v>
      </c>
      <c r="AA2001">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BF4D2-9857-4E72-9F27-24CB55723459}">
  <sheetPr codeName="Sheet7"/>
  <dimension ref="B2:R18"/>
  <sheetViews>
    <sheetView zoomScale="74" workbookViewId="0">
      <selection activeCell="C9" sqref="C9"/>
    </sheetView>
  </sheetViews>
  <sheetFormatPr defaultRowHeight="14.4" x14ac:dyDescent="0.3"/>
  <cols>
    <col min="2" max="2" width="12.44140625" bestFit="1" customWidth="1"/>
    <col min="3" max="3" width="18.44140625" bestFit="1" customWidth="1"/>
    <col min="5" max="5" width="10.88671875" bestFit="1" customWidth="1"/>
    <col min="6" max="6" width="17.5546875" bestFit="1" customWidth="1"/>
    <col min="9" max="9" width="10.88671875" bestFit="1" customWidth="1"/>
    <col min="10" max="10" width="17.5546875" bestFit="1" customWidth="1"/>
    <col min="12" max="12" width="11.33203125" bestFit="1" customWidth="1"/>
    <col min="13" max="13" width="17.5546875" bestFit="1" customWidth="1"/>
    <col min="15" max="15" width="10.88671875" bestFit="1" customWidth="1"/>
    <col min="16" max="16" width="17.5546875" bestFit="1" customWidth="1"/>
  </cols>
  <sheetData>
    <row r="2" spans="2:18" x14ac:dyDescent="0.3">
      <c r="B2" t="s">
        <v>6047</v>
      </c>
      <c r="E2" t="s">
        <v>6055</v>
      </c>
    </row>
    <row r="3" spans="2:18" x14ac:dyDescent="0.3">
      <c r="B3" t="s">
        <v>6048</v>
      </c>
      <c r="C3" s="5">
        <f>SUM(raw_data[Total_Sales])</f>
        <v>10402072.590000004</v>
      </c>
    </row>
    <row r="4" spans="2:18" x14ac:dyDescent="0.3">
      <c r="B4" t="s">
        <v>6049</v>
      </c>
      <c r="C4" s="6">
        <f>COUNTA(raw_data[Order_ID])</f>
        <v>2000</v>
      </c>
      <c r="E4" t="s">
        <v>6056</v>
      </c>
      <c r="I4" t="s">
        <v>6061</v>
      </c>
      <c r="L4" t="s">
        <v>6060</v>
      </c>
      <c r="O4" t="s">
        <v>6062</v>
      </c>
    </row>
    <row r="5" spans="2:18" x14ac:dyDescent="0.3">
      <c r="B5" t="s">
        <v>6050</v>
      </c>
      <c r="C5" s="5">
        <f>AVERAGE(raw_data[Total_Sales])</f>
        <v>5201.0362950000017</v>
      </c>
      <c r="E5" s="2" t="s">
        <v>6074</v>
      </c>
      <c r="F5" t="s">
        <v>6059</v>
      </c>
      <c r="I5" s="2" t="s">
        <v>6</v>
      </c>
      <c r="J5" t="s">
        <v>6059</v>
      </c>
      <c r="L5" s="2" t="s">
        <v>6075</v>
      </c>
      <c r="M5" t="s">
        <v>6059</v>
      </c>
      <c r="O5" s="2" t="s">
        <v>6076</v>
      </c>
      <c r="P5" t="s">
        <v>6059</v>
      </c>
    </row>
    <row r="6" spans="2:18" x14ac:dyDescent="0.3">
      <c r="B6" t="s">
        <v>6051</v>
      </c>
      <c r="C6" s="5">
        <f>SUM(raw_data[Profit])</f>
        <v>2604396.8500000034</v>
      </c>
      <c r="E6" s="3" t="s">
        <v>6064</v>
      </c>
      <c r="F6">
        <v>840210.00000000012</v>
      </c>
      <c r="I6" s="3" t="s">
        <v>68</v>
      </c>
      <c r="J6">
        <v>1338886.6900000004</v>
      </c>
      <c r="L6" s="3" t="s">
        <v>57</v>
      </c>
      <c r="M6">
        <v>2559706.0499999989</v>
      </c>
      <c r="O6" s="3" t="s">
        <v>42</v>
      </c>
      <c r="P6">
        <v>975838.16999999981</v>
      </c>
      <c r="R6" s="3"/>
    </row>
    <row r="7" spans="2:18" x14ac:dyDescent="0.3">
      <c r="B7" t="s">
        <v>6052</v>
      </c>
      <c r="C7" s="7">
        <f>SUM(raw_data[Profit]) / SUM(raw_data[Total_Sales])</f>
        <v>0.25037287785356654</v>
      </c>
      <c r="E7" s="3" t="s">
        <v>6063</v>
      </c>
      <c r="F7">
        <v>804925.33999999973</v>
      </c>
      <c r="I7" s="3" t="s">
        <v>39</v>
      </c>
      <c r="J7">
        <v>1352527.9799999991</v>
      </c>
      <c r="L7" s="3" t="s">
        <v>40</v>
      </c>
      <c r="M7">
        <v>4094123.6400000043</v>
      </c>
      <c r="O7" s="3" t="s">
        <v>127</v>
      </c>
      <c r="P7">
        <v>1123508.8399999999</v>
      </c>
      <c r="R7" s="3"/>
    </row>
    <row r="8" spans="2:18" x14ac:dyDescent="0.3">
      <c r="B8" t="s">
        <v>6053</v>
      </c>
      <c r="C8" s="5">
        <f ca="1">(
 SUMIFS(raw_data[Total_Sales], raw_data[Order_Month], TEXT(TODAY(), "mmm"))
 - SUMIFS(raw_data[Total_Sales], raw_data[Order_Month], TEXT(EDATE(TODAY(), -1), "mmm"))
)
/ SUMIFS(raw_data[Total_Sales], raw_data[Order_Month], TEXT(EDATE(TODAY(), -1), "mmm")) * 100</f>
        <v>-21.482777812873451</v>
      </c>
      <c r="E8" s="3" t="s">
        <v>6072</v>
      </c>
      <c r="F8">
        <v>862243.42999999982</v>
      </c>
      <c r="I8" s="3" t="s">
        <v>98</v>
      </c>
      <c r="J8">
        <v>1397027.0599999994</v>
      </c>
      <c r="L8" s="3" t="s">
        <v>28</v>
      </c>
      <c r="M8">
        <v>3748242.9000000004</v>
      </c>
      <c r="O8" s="3" t="s">
        <v>117</v>
      </c>
      <c r="P8">
        <v>1039369.1499999998</v>
      </c>
      <c r="R8" s="3"/>
    </row>
    <row r="9" spans="2:18" x14ac:dyDescent="0.3">
      <c r="E9" s="3" t="s">
        <v>6068</v>
      </c>
      <c r="F9">
        <v>1041184.0000000001</v>
      </c>
      <c r="I9" s="3" t="s">
        <v>27</v>
      </c>
      <c r="J9">
        <v>1346035.2399999991</v>
      </c>
      <c r="L9" s="3" t="s">
        <v>6058</v>
      </c>
      <c r="M9">
        <v>10402072.590000004</v>
      </c>
      <c r="O9" s="3" t="s">
        <v>137</v>
      </c>
      <c r="P9">
        <v>1006707.5799999998</v>
      </c>
      <c r="R9" s="3"/>
    </row>
    <row r="10" spans="2:18" x14ac:dyDescent="0.3">
      <c r="E10" s="3" t="s">
        <v>6057</v>
      </c>
      <c r="F10">
        <v>918721.93999999971</v>
      </c>
      <c r="I10" s="3" t="s">
        <v>90</v>
      </c>
      <c r="J10">
        <v>1344568.6</v>
      </c>
      <c r="O10" s="3" t="s">
        <v>150</v>
      </c>
      <c r="P10">
        <v>1146666.8099999996</v>
      </c>
      <c r="R10" s="3"/>
    </row>
    <row r="11" spans="2:18" x14ac:dyDescent="0.3">
      <c r="E11" s="3" t="s">
        <v>6070</v>
      </c>
      <c r="F11">
        <v>752718.73999999987</v>
      </c>
      <c r="I11" s="3" t="s">
        <v>6058</v>
      </c>
      <c r="J11">
        <v>6779045.5699999984</v>
      </c>
      <c r="O11" s="3" t="s">
        <v>70</v>
      </c>
      <c r="P11">
        <v>1102365.7399999995</v>
      </c>
      <c r="R11" s="3"/>
    </row>
    <row r="12" spans="2:18" x14ac:dyDescent="0.3">
      <c r="E12" s="3" t="s">
        <v>6066</v>
      </c>
      <c r="F12">
        <v>863233.74000000022</v>
      </c>
      <c r="O12" s="3" t="s">
        <v>30</v>
      </c>
      <c r="P12">
        <v>918680.90999999992</v>
      </c>
      <c r="R12" s="3"/>
    </row>
    <row r="13" spans="2:18" x14ac:dyDescent="0.3">
      <c r="E13" s="3" t="s">
        <v>6071</v>
      </c>
      <c r="F13">
        <v>787549.65999999957</v>
      </c>
      <c r="O13" s="3" t="s">
        <v>48</v>
      </c>
      <c r="P13">
        <v>1022771.6299999999</v>
      </c>
      <c r="R13" s="3"/>
    </row>
    <row r="14" spans="2:18" x14ac:dyDescent="0.3">
      <c r="E14" s="3" t="s">
        <v>6067</v>
      </c>
      <c r="F14">
        <v>1000281.4899999996</v>
      </c>
      <c r="O14" s="3" t="s">
        <v>58</v>
      </c>
      <c r="P14">
        <v>1055363.4299999997</v>
      </c>
      <c r="R14" s="3"/>
    </row>
    <row r="15" spans="2:18" x14ac:dyDescent="0.3">
      <c r="E15" s="3" t="s">
        <v>6069</v>
      </c>
      <c r="F15">
        <v>785393.23999999976</v>
      </c>
      <c r="O15" s="3" t="s">
        <v>64</v>
      </c>
      <c r="P15">
        <v>1010800.3299999998</v>
      </c>
      <c r="R15" s="3"/>
    </row>
    <row r="16" spans="2:18" x14ac:dyDescent="0.3">
      <c r="E16" s="3" t="s">
        <v>6073</v>
      </c>
      <c r="F16">
        <v>803512.92000000027</v>
      </c>
      <c r="O16" s="3" t="s">
        <v>6058</v>
      </c>
      <c r="P16">
        <v>10402072.589999998</v>
      </c>
    </row>
    <row r="17" spans="5:6" x14ac:dyDescent="0.3">
      <c r="E17" s="3" t="s">
        <v>6065</v>
      </c>
      <c r="F17">
        <v>942098.08999999973</v>
      </c>
    </row>
    <row r="18" spans="5:6" x14ac:dyDescent="0.3">
      <c r="E18" s="3" t="s">
        <v>6058</v>
      </c>
      <c r="F18">
        <v>10402072.589999998</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406C1-5C31-4E15-8831-A147E17A4C63}">
  <sheetPr codeName="Sheet8"/>
  <dimension ref="B2:K17"/>
  <sheetViews>
    <sheetView topLeftCell="A2" workbookViewId="0">
      <selection activeCell="K4" sqref="K4"/>
    </sheetView>
  </sheetViews>
  <sheetFormatPr defaultRowHeight="14.4" x14ac:dyDescent="0.3"/>
  <cols>
    <col min="2" max="2" width="11.21875" bestFit="1" customWidth="1"/>
    <col min="3" max="3" width="16.5546875" bestFit="1" customWidth="1"/>
    <col min="5" max="5" width="10.88671875" bestFit="1" customWidth="1"/>
    <col min="6" max="6" width="11.5546875" bestFit="1" customWidth="1"/>
  </cols>
  <sheetData>
    <row r="2" spans="2:11" x14ac:dyDescent="0.3">
      <c r="B2" t="s">
        <v>6077</v>
      </c>
    </row>
    <row r="3" spans="2:11" x14ac:dyDescent="0.3">
      <c r="B3" t="s">
        <v>6078</v>
      </c>
      <c r="C3" t="str">
        <f>B5</f>
        <v>Monitor</v>
      </c>
      <c r="E3" t="s">
        <v>6079</v>
      </c>
      <c r="F3" t="str">
        <f>E5</f>
        <v>Computers</v>
      </c>
      <c r="H3" t="s">
        <v>6081</v>
      </c>
      <c r="K3" t="s">
        <v>6082</v>
      </c>
    </row>
    <row r="4" spans="2:11" x14ac:dyDescent="0.3">
      <c r="B4" s="2" t="s">
        <v>6</v>
      </c>
      <c r="C4" t="s">
        <v>6059</v>
      </c>
      <c r="E4" s="2" t="s">
        <v>7</v>
      </c>
      <c r="F4" t="s">
        <v>6080</v>
      </c>
      <c r="H4">
        <f>ROUNDDOWN(AVERAGE(raw_data[Quantity_Sold]), 0)</f>
        <v>5</v>
      </c>
      <c r="K4" s="12">
        <f>CORREL(raw_data[Discount(%)], raw_data[Total_Sales])</f>
        <v>-9.2021487811511454E-2</v>
      </c>
    </row>
    <row r="5" spans="2:11" x14ac:dyDescent="0.3">
      <c r="B5" s="3" t="s">
        <v>98</v>
      </c>
      <c r="C5">
        <v>1397027.0599999994</v>
      </c>
      <c r="E5" s="3" t="s">
        <v>40</v>
      </c>
      <c r="F5">
        <v>982624.39999999991</v>
      </c>
    </row>
    <row r="6" spans="2:11" x14ac:dyDescent="0.3">
      <c r="B6" s="3" t="s">
        <v>39</v>
      </c>
      <c r="C6">
        <v>1352527.9799999991</v>
      </c>
      <c r="E6" s="3" t="s">
        <v>28</v>
      </c>
      <c r="F6">
        <v>961229.55999999982</v>
      </c>
    </row>
    <row r="7" spans="2:11" x14ac:dyDescent="0.3">
      <c r="B7" s="3" t="s">
        <v>27</v>
      </c>
      <c r="C7">
        <v>1346035.2399999991</v>
      </c>
      <c r="E7" s="3" t="s">
        <v>57</v>
      </c>
      <c r="F7">
        <v>660542.88999999966</v>
      </c>
    </row>
    <row r="8" spans="2:11" x14ac:dyDescent="0.3">
      <c r="B8" s="3" t="s">
        <v>90</v>
      </c>
      <c r="C8">
        <v>1344568.6</v>
      </c>
      <c r="E8" s="3" t="s">
        <v>6058</v>
      </c>
      <c r="F8">
        <v>2604396.8499999996</v>
      </c>
    </row>
    <row r="9" spans="2:11" x14ac:dyDescent="0.3">
      <c r="B9" s="3" t="s">
        <v>68</v>
      </c>
      <c r="C9">
        <v>1338886.6900000004</v>
      </c>
    </row>
    <row r="10" spans="2:11" x14ac:dyDescent="0.3">
      <c r="B10" s="3" t="s">
        <v>56</v>
      </c>
      <c r="C10">
        <v>1220819.3600000001</v>
      </c>
    </row>
    <row r="11" spans="2:11" x14ac:dyDescent="0.3">
      <c r="B11" s="3" t="s">
        <v>94</v>
      </c>
      <c r="C11">
        <v>1219532.4200000002</v>
      </c>
    </row>
    <row r="12" spans="2:11" x14ac:dyDescent="0.3">
      <c r="B12" s="3" t="s">
        <v>63</v>
      </c>
      <c r="C12">
        <v>1182675.2399999998</v>
      </c>
    </row>
    <row r="13" spans="2:11" x14ac:dyDescent="0.3">
      <c r="B13" s="3" t="s">
        <v>6058</v>
      </c>
      <c r="C13">
        <v>10402072.589999998</v>
      </c>
    </row>
    <row r="16" spans="2:11" x14ac:dyDescent="0.3">
      <c r="B16" s="3" t="s">
        <v>6083</v>
      </c>
    </row>
    <row r="17" spans="2:8" x14ac:dyDescent="0.3">
      <c r="B17" t="s">
        <v>6084</v>
      </c>
      <c r="E17" t="s">
        <v>6085</v>
      </c>
      <c r="H17" t="s">
        <v>6086</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256C-18DF-4132-AE73-5D92B2A8EA09}">
  <sheetPr codeName="Sheet9"/>
  <dimension ref="B2:J26"/>
  <sheetViews>
    <sheetView workbookViewId="0">
      <selection activeCell="B3" sqref="B3"/>
    </sheetView>
  </sheetViews>
  <sheetFormatPr defaultRowHeight="14.4" x14ac:dyDescent="0.3"/>
  <cols>
    <col min="5" max="5" width="12.44140625" bestFit="1" customWidth="1"/>
    <col min="6" max="6" width="33.21875" bestFit="1" customWidth="1"/>
    <col min="7" max="7" width="16.5546875" bestFit="1" customWidth="1"/>
    <col min="8" max="8" width="12.44140625" bestFit="1" customWidth="1"/>
    <col min="9" max="9" width="33.21875" bestFit="1" customWidth="1"/>
    <col min="10" max="10" width="16.5546875" bestFit="1" customWidth="1"/>
  </cols>
  <sheetData>
    <row r="2" spans="2:10" x14ac:dyDescent="0.3">
      <c r="B2" t="s">
        <v>6088</v>
      </c>
    </row>
    <row r="3" spans="2:10" x14ac:dyDescent="0.3">
      <c r="B3" t="s">
        <v>6089</v>
      </c>
      <c r="F3" t="s">
        <v>6090</v>
      </c>
      <c r="G3" t="str">
        <f>F5</f>
        <v>Corporate</v>
      </c>
      <c r="I3" t="s">
        <v>6093</v>
      </c>
      <c r="J3" t="str">
        <f>I5</f>
        <v>West</v>
      </c>
    </row>
    <row r="4" spans="2:10" x14ac:dyDescent="0.3">
      <c r="B4">
        <f>ROUND(AVERAGE(raw_data[Customer_Satisfaction(1-5)]),0)</f>
        <v>3</v>
      </c>
      <c r="F4" s="2" t="s">
        <v>6092</v>
      </c>
      <c r="G4" t="s">
        <v>6059</v>
      </c>
      <c r="I4" s="2" t="s">
        <v>6091</v>
      </c>
      <c r="J4" t="s">
        <v>6059</v>
      </c>
    </row>
    <row r="5" spans="2:10" x14ac:dyDescent="0.3">
      <c r="F5" s="3" t="s">
        <v>38</v>
      </c>
      <c r="G5">
        <v>2787490.6099999994</v>
      </c>
      <c r="I5" s="3" t="s">
        <v>75</v>
      </c>
      <c r="J5">
        <v>2775038.9500000016</v>
      </c>
    </row>
    <row r="6" spans="2:10" x14ac:dyDescent="0.3">
      <c r="F6" s="3" t="s">
        <v>47</v>
      </c>
      <c r="G6">
        <v>2613788.9400000023</v>
      </c>
      <c r="I6" s="3" t="s">
        <v>69</v>
      </c>
      <c r="J6">
        <v>2553474.379999999</v>
      </c>
    </row>
    <row r="7" spans="2:10" x14ac:dyDescent="0.3">
      <c r="F7" s="3" t="s">
        <v>62</v>
      </c>
      <c r="G7">
        <v>2591181.0299999993</v>
      </c>
      <c r="I7" s="3" t="s">
        <v>41</v>
      </c>
      <c r="J7">
        <v>2552631.0099999993</v>
      </c>
    </row>
    <row r="8" spans="2:10" x14ac:dyDescent="0.3">
      <c r="F8" s="3" t="s">
        <v>26</v>
      </c>
      <c r="G8">
        <v>2409612.0100000012</v>
      </c>
      <c r="I8" s="3" t="s">
        <v>29</v>
      </c>
      <c r="J8">
        <v>2520928.2500000005</v>
      </c>
    </row>
    <row r="9" spans="2:10" x14ac:dyDescent="0.3">
      <c r="F9" s="3" t="s">
        <v>6058</v>
      </c>
      <c r="G9">
        <v>10402072.590000002</v>
      </c>
      <c r="I9" s="3" t="s">
        <v>6058</v>
      </c>
      <c r="J9">
        <v>10402072.59</v>
      </c>
    </row>
    <row r="13" spans="2:10" x14ac:dyDescent="0.3">
      <c r="B13" t="s">
        <v>6094</v>
      </c>
    </row>
    <row r="14" spans="2:10" x14ac:dyDescent="0.3">
      <c r="B14" t="s">
        <v>6095</v>
      </c>
      <c r="E14" t="s">
        <v>6096</v>
      </c>
      <c r="H14" t="s">
        <v>6098</v>
      </c>
    </row>
    <row r="15" spans="2:10" x14ac:dyDescent="0.3">
      <c r="E15" s="2" t="s">
        <v>6091</v>
      </c>
      <c r="F15" t="s">
        <v>6097</v>
      </c>
      <c r="H15" s="2" t="s">
        <v>6091</v>
      </c>
      <c r="I15" t="s">
        <v>6097</v>
      </c>
    </row>
    <row r="16" spans="2:10" x14ac:dyDescent="0.3">
      <c r="E16" s="3" t="s">
        <v>69</v>
      </c>
      <c r="F16" s="8">
        <v>3.056795131845842</v>
      </c>
      <c r="H16" s="3" t="s">
        <v>42</v>
      </c>
      <c r="I16" s="8">
        <v>2.8854166666666665</v>
      </c>
    </row>
    <row r="17" spans="5:9" x14ac:dyDescent="0.3">
      <c r="E17" s="3" t="s">
        <v>29</v>
      </c>
      <c r="F17" s="8">
        <v>3.0295358649789028</v>
      </c>
      <c r="H17" s="3" t="s">
        <v>127</v>
      </c>
      <c r="I17" s="8">
        <v>2.9556650246305418</v>
      </c>
    </row>
    <row r="18" spans="5:9" x14ac:dyDescent="0.3">
      <c r="E18" s="3" t="s">
        <v>41</v>
      </c>
      <c r="F18" s="8">
        <v>2.9540229885057472</v>
      </c>
      <c r="H18" s="3" t="s">
        <v>117</v>
      </c>
      <c r="I18" s="8">
        <v>2.9105263157894736</v>
      </c>
    </row>
    <row r="19" spans="5:9" x14ac:dyDescent="0.3">
      <c r="E19" s="3" t="s">
        <v>75</v>
      </c>
      <c r="F19" s="8">
        <v>2.9608610567514675</v>
      </c>
      <c r="H19" s="3" t="s">
        <v>137</v>
      </c>
      <c r="I19" s="8">
        <v>2.9447236180904524</v>
      </c>
    </row>
    <row r="20" spans="5:9" x14ac:dyDescent="0.3">
      <c r="E20" s="3" t="s">
        <v>6058</v>
      </c>
      <c r="F20" s="8">
        <v>2.9990000000000001</v>
      </c>
      <c r="H20" s="3" t="s">
        <v>150</v>
      </c>
      <c r="I20" s="8">
        <v>2.9082568807339451</v>
      </c>
    </row>
    <row r="21" spans="5:9" x14ac:dyDescent="0.3">
      <c r="H21" s="3" t="s">
        <v>70</v>
      </c>
      <c r="I21" s="8">
        <v>3.2376237623762378</v>
      </c>
    </row>
    <row r="22" spans="5:9" x14ac:dyDescent="0.3">
      <c r="H22" s="3" t="s">
        <v>30</v>
      </c>
      <c r="I22" s="8">
        <v>3.0425531914893615</v>
      </c>
    </row>
    <row r="23" spans="5:9" x14ac:dyDescent="0.3">
      <c r="H23" s="3" t="s">
        <v>48</v>
      </c>
      <c r="I23" s="8">
        <v>3.0476190476190474</v>
      </c>
    </row>
    <row r="24" spans="5:9" x14ac:dyDescent="0.3">
      <c r="H24" s="3" t="s">
        <v>58</v>
      </c>
      <c r="I24" s="8">
        <v>3.1326530612244898</v>
      </c>
    </row>
    <row r="25" spans="5:9" x14ac:dyDescent="0.3">
      <c r="H25" s="3" t="s">
        <v>64</v>
      </c>
      <c r="I25" s="8">
        <v>2.9257425742574257</v>
      </c>
    </row>
    <row r="26" spans="5:9" x14ac:dyDescent="0.3">
      <c r="H26" s="3" t="s">
        <v>6058</v>
      </c>
      <c r="I26" s="8">
        <v>2.9990000000000001</v>
      </c>
    </row>
  </sheetData>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15E63-9221-409B-8EAD-36524428A3BE}">
  <sheetPr codeName="Sheet10"/>
  <dimension ref="B2:M23"/>
  <sheetViews>
    <sheetView workbookViewId="0">
      <selection activeCell="P21" sqref="P21"/>
    </sheetView>
  </sheetViews>
  <sheetFormatPr defaultRowHeight="14.4" x14ac:dyDescent="0.3"/>
  <cols>
    <col min="9" max="9" width="10.5546875" bestFit="1" customWidth="1"/>
    <col min="10" max="10" width="21.6640625" bestFit="1" customWidth="1"/>
  </cols>
  <sheetData>
    <row r="2" spans="2:13" x14ac:dyDescent="0.3">
      <c r="B2" t="s">
        <v>6088</v>
      </c>
    </row>
    <row r="3" spans="2:13" x14ac:dyDescent="0.3">
      <c r="B3" t="s">
        <v>6100</v>
      </c>
      <c r="E3" t="s">
        <v>6101</v>
      </c>
      <c r="I3" t="s">
        <v>6103</v>
      </c>
    </row>
    <row r="4" spans="2:13" x14ac:dyDescent="0.3">
      <c r="B4">
        <f>ROUNDDOWN(AVERAGE(raw_data[Delivery_Days]), 0)</f>
        <v>5</v>
      </c>
      <c r="E4" t="s">
        <v>6104</v>
      </c>
      <c r="F4" s="11">
        <f>COUNTIF(raw_data[Delivery_On_Time], "On Time") / COUNTA(raw_data[Delivery_On_Time])</f>
        <v>0.50700000000000001</v>
      </c>
      <c r="I4" s="11">
        <f>COUNTIF(raw_data[Return_Status],"returned") / COUNTA(raw_data[Return_Status])</f>
        <v>0.499</v>
      </c>
    </row>
    <row r="5" spans="2:13" x14ac:dyDescent="0.3">
      <c r="E5" t="s">
        <v>6105</v>
      </c>
      <c r="F5" s="7">
        <f>1 - F4</f>
        <v>0.49299999999999999</v>
      </c>
    </row>
    <row r="8" spans="2:13" x14ac:dyDescent="0.3">
      <c r="B8" t="s">
        <v>6094</v>
      </c>
    </row>
    <row r="9" spans="2:13" x14ac:dyDescent="0.3">
      <c r="B9" t="s">
        <v>6101</v>
      </c>
      <c r="F9" t="s">
        <v>6106</v>
      </c>
      <c r="I9" t="s">
        <v>6107</v>
      </c>
      <c r="L9" t="s">
        <v>6109</v>
      </c>
    </row>
    <row r="10" spans="2:13" x14ac:dyDescent="0.3">
      <c r="B10" t="s">
        <v>6104</v>
      </c>
      <c r="C10" s="7">
        <f>F4</f>
        <v>0.50700000000000001</v>
      </c>
      <c r="F10" t="s">
        <v>6104</v>
      </c>
      <c r="G10">
        <f>COUNTIF(raw_data[Delivery_On_Time], "On Time")</f>
        <v>1014</v>
      </c>
      <c r="I10" s="2" t="s">
        <v>6074</v>
      </c>
      <c r="J10" t="s">
        <v>6108</v>
      </c>
      <c r="L10" t="s">
        <v>6110</v>
      </c>
      <c r="M10" s="7">
        <f>I4</f>
        <v>0.499</v>
      </c>
    </row>
    <row r="11" spans="2:13" x14ac:dyDescent="0.3">
      <c r="B11" t="s">
        <v>6105</v>
      </c>
      <c r="C11" s="7">
        <f>1-C10</f>
        <v>0.49299999999999999</v>
      </c>
      <c r="F11" t="s">
        <v>6105</v>
      </c>
      <c r="G11">
        <f>COUNTIF(raw_data[Delivery_On_Time], "Late")</f>
        <v>986</v>
      </c>
      <c r="I11" s="3" t="s">
        <v>6064</v>
      </c>
      <c r="J11" s="6">
        <v>5.2530120481927707</v>
      </c>
      <c r="L11" t="s">
        <v>6111</v>
      </c>
      <c r="M11" s="7">
        <f>1-M10</f>
        <v>0.501</v>
      </c>
    </row>
    <row r="12" spans="2:13" x14ac:dyDescent="0.3">
      <c r="I12" s="3" t="s">
        <v>6063</v>
      </c>
      <c r="J12" s="6">
        <v>5.53125</v>
      </c>
    </row>
    <row r="13" spans="2:13" x14ac:dyDescent="0.3">
      <c r="I13" s="3" t="s">
        <v>6072</v>
      </c>
      <c r="J13" s="6">
        <v>5.6184971098265892</v>
      </c>
    </row>
    <row r="14" spans="2:13" x14ac:dyDescent="0.3">
      <c r="I14" s="3" t="s">
        <v>6068</v>
      </c>
      <c r="J14" s="6">
        <v>5.0726256983240221</v>
      </c>
    </row>
    <row r="15" spans="2:13" x14ac:dyDescent="0.3">
      <c r="I15" s="3" t="s">
        <v>6057</v>
      </c>
      <c r="J15" s="6">
        <v>5.415730337078652</v>
      </c>
    </row>
    <row r="16" spans="2:13" x14ac:dyDescent="0.3">
      <c r="I16" s="3" t="s">
        <v>6070</v>
      </c>
      <c r="J16" s="6">
        <v>5.25</v>
      </c>
    </row>
    <row r="17" spans="9:10" x14ac:dyDescent="0.3">
      <c r="I17" s="3" t="s">
        <v>6066</v>
      </c>
      <c r="J17" s="6">
        <v>5.7037037037037033</v>
      </c>
    </row>
    <row r="18" spans="9:10" x14ac:dyDescent="0.3">
      <c r="I18" s="3" t="s">
        <v>6071</v>
      </c>
      <c r="J18" s="6">
        <v>5.4825581395348841</v>
      </c>
    </row>
    <row r="19" spans="9:10" x14ac:dyDescent="0.3">
      <c r="I19" s="3" t="s">
        <v>6067</v>
      </c>
      <c r="J19" s="6">
        <v>5.2216216216216216</v>
      </c>
    </row>
    <row r="20" spans="9:10" x14ac:dyDescent="0.3">
      <c r="I20" s="3" t="s">
        <v>6069</v>
      </c>
      <c r="J20" s="6">
        <v>5.8741721854304636</v>
      </c>
    </row>
    <row r="21" spans="9:10" x14ac:dyDescent="0.3">
      <c r="I21" s="3" t="s">
        <v>6073</v>
      </c>
      <c r="J21" s="6">
        <v>5.4589041095890414</v>
      </c>
    </row>
    <row r="22" spans="9:10" x14ac:dyDescent="0.3">
      <c r="I22" s="3" t="s">
        <v>6065</v>
      </c>
      <c r="J22" s="6">
        <v>5.5</v>
      </c>
    </row>
    <row r="23" spans="9:10" x14ac:dyDescent="0.3">
      <c r="I23" s="3" t="s">
        <v>6058</v>
      </c>
      <c r="J23" s="6">
        <v>5.4424999999999999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6E1364-C2AD-4906-8C8D-88E06B34C6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Sales Performance Overview</vt:lpstr>
      <vt:lpstr>Product &amp; Category Insights</vt:lpstr>
      <vt:lpstr>Customer &amp; Regional Analysis</vt:lpstr>
      <vt:lpstr>Operations &amp; Logistics</vt:lpstr>
      <vt:lpstr>Raw Data</vt:lpstr>
      <vt:lpstr>Overview Data</vt:lpstr>
      <vt:lpstr>Product &amp; Category Insight Data</vt:lpstr>
      <vt:lpstr>Customer &amp; Regional Data</vt:lpstr>
      <vt:lpstr>Operations &amp; Logistics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Chavda</dc:creator>
  <cp:lastModifiedBy>Deepak Chavda</cp:lastModifiedBy>
  <dcterms:created xsi:type="dcterms:W3CDTF">2025-10-17T15:30:45Z</dcterms:created>
  <dcterms:modified xsi:type="dcterms:W3CDTF">2025-10-23T14:05:32Z</dcterms:modified>
</cp:coreProperties>
</file>