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Users\rocco\Desktop\TIMES-CAC_v2021_Open\SuppXLS\"/>
    </mc:Choice>
  </mc:AlternateContent>
  <xr:revisionPtr revIDLastSave="0" documentId="13_ncr:1_{6FC20052-81A2-4643-93ED-0CCB88048329}" xr6:coauthVersionLast="47" xr6:coauthVersionMax="47" xr10:uidLastSave="{00000000-0000-0000-0000-000000000000}"/>
  <bookViews>
    <workbookView xWindow="372" yWindow="0" windowWidth="22668" windowHeight="12240" tabRatio="788" firstSheet="3" activeTab="7" xr2:uid="{00000000-000D-0000-FFFF-FFFF00000000}"/>
  </bookViews>
  <sheets>
    <sheet name="PaMs" sheetId="26" state="hidden" r:id="rId1"/>
    <sheet name="NDC CAC" sheetId="24" state="hidden" r:id="rId2"/>
    <sheet name="GHG CAC" sheetId="25" state="hidden" r:id="rId3"/>
    <sheet name="CO2 UC_KZK" sheetId="20" r:id="rId4"/>
    <sheet name="CO2 UC_AZJ" sheetId="21" r:id="rId5"/>
    <sheet name="CO2 UC_TKM" sheetId="22" r:id="rId6"/>
    <sheet name="CO2 UC_UZB" sheetId="23" r:id="rId7"/>
    <sheet name="ETS_Price_ALL" sheetId="2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2" i="22" l="1"/>
  <c r="K8" i="22"/>
  <c r="J14" i="27"/>
  <c r="J8" i="27"/>
  <c r="J7" i="27"/>
  <c r="I14" i="27"/>
  <c r="I9" i="27"/>
  <c r="J9" i="27" s="1"/>
  <c r="I8" i="27"/>
  <c r="I7" i="27"/>
  <c r="H14" i="27"/>
  <c r="H10" i="27"/>
  <c r="I10" i="27" s="1"/>
  <c r="J10" i="27" s="1"/>
  <c r="H9" i="27"/>
  <c r="H8" i="27"/>
  <c r="H7" i="27"/>
  <c r="G14" i="27"/>
  <c r="G12" i="27" s="1"/>
  <c r="H12" i="27" s="1"/>
  <c r="I12" i="27" s="1"/>
  <c r="J12" i="27" s="1"/>
  <c r="K12" i="23"/>
  <c r="K12" i="21"/>
  <c r="K12" i="20"/>
  <c r="G11" i="27" l="1"/>
  <c r="H11" i="27" s="1"/>
  <c r="I11" i="27" s="1"/>
  <c r="J11" i="27" s="1"/>
  <c r="G13" i="27"/>
  <c r="H13" i="27" s="1"/>
  <c r="I13" i="27" s="1"/>
  <c r="J13" i="27" s="1"/>
  <c r="F20" i="20"/>
  <c r="F7" i="23"/>
  <c r="F6" i="23"/>
  <c r="F6" i="22"/>
  <c r="F7" i="22" s="1"/>
  <c r="F7" i="21"/>
  <c r="F6" i="21"/>
  <c r="F7" i="20"/>
  <c r="F6" i="20"/>
  <c r="E6" i="24" l="1"/>
  <c r="K8" i="23"/>
  <c r="E9" i="24" l="1"/>
  <c r="D8" i="24"/>
  <c r="D9" i="24" s="1"/>
  <c r="E7" i="24"/>
  <c r="E5" i="24" s="1"/>
  <c r="D5" i="24"/>
  <c r="D6" i="24" s="1"/>
  <c r="L6" i="24"/>
  <c r="N6" i="24" s="1"/>
  <c r="O6" i="24" s="1"/>
  <c r="F5" i="24"/>
  <c r="F6" i="24" s="1"/>
  <c r="F8" i="24"/>
  <c r="F9" i="24" s="1"/>
  <c r="C5" i="24"/>
  <c r="C6" i="24" s="1"/>
  <c r="F20" i="21"/>
  <c r="C8" i="24" l="1"/>
  <c r="C9" i="24" s="1"/>
  <c r="F20" i="23"/>
  <c r="F20" i="22"/>
  <c r="F8" i="23" l="1"/>
  <c r="F12" i="22"/>
  <c r="F12" i="23"/>
  <c r="F8" i="22"/>
  <c r="F12" i="21"/>
  <c r="F8" i="21"/>
  <c r="F10" i="23" l="1"/>
  <c r="F11" i="23" s="1"/>
  <c r="F10" i="22"/>
  <c r="F11" i="22" s="1"/>
  <c r="F10" i="21"/>
  <c r="F11" i="21" s="1"/>
  <c r="F9" i="23" l="1"/>
  <c r="F9" i="22"/>
  <c r="F9" i="21"/>
  <c r="F12" i="20"/>
  <c r="F8" i="20"/>
  <c r="F10" i="20" l="1"/>
  <c r="F9" i="20" s="1"/>
  <c r="F11"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tc={8A69FBF1-642A-4008-8566-A2F05A999F8D}</author>
    <author>tc={1229CFB6-7604-4C08-88DF-676098B9ADFA}</author>
  </authors>
  <commentList>
    <comment ref="F4" authorId="0" shapeId="0" xr:uid="{8A69FBF1-642A-4008-8566-A2F05A999F8D}">
      <text>
        <t>[Threaded comment]
Your version of Excel allows you to read this threaded comment; however, any edits to it will get removed if the file is opened in a newer version of Excel. Learn more: https://go.microsoft.com/fwlink/?linkid=870924
Comment:
    Target based on UNDP document 2015</t>
      </text>
    </comment>
    <comment ref="B5" authorId="1" shapeId="0" xr:uid="{1229CFB6-7604-4C08-88DF-676098B9ADFA}">
      <text>
        <t>[Threaded comment]
Your version of Excel allows you to read this threaded comment; however, any edits to it will get removed if the file is opened in a newer version of Excel. Learn more: https://go.microsoft.com/fwlink/?linkid=870924
Comment:
    More tariffs on IRENA document 2019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tc={FD5EFD85-BABC-428F-9882-076E8183EBCA}</author>
    <author>Rocco De Miglio</author>
    <author>tc={39097139-A5C8-4F31-A64F-9662E9A6C743}</author>
    <author>tc={A343F403-BF66-4631-9A0D-270BB7CDCB22}</author>
  </authors>
  <commentList>
    <comment ref="E2" authorId="0" shapeId="0" xr:uid="{FD5EFD85-BABC-428F-9882-076E8183EBCA}">
      <text>
        <t>[Threaded comment]
Your version of Excel allows you to read this threaded comment; however, any edits to it will get removed if the file is opened in a newer version of Excel. Learn more: https://go.microsoft.com/fwlink/?linkid=870924
Comment:
    2000 value, as 1990 is not available</t>
      </text>
    </comment>
    <comment ref="D4" authorId="1" shapeId="0" xr:uid="{37D35F02-E3CD-4133-B7A0-88CB8AE10E13}">
      <text>
        <r>
          <rPr>
            <b/>
            <sz val="9"/>
            <color indexed="81"/>
            <rFont val="Tahoma"/>
            <family val="2"/>
          </rPr>
          <t>Rocco De Miglio:</t>
        </r>
        <r>
          <rPr>
            <sz val="9"/>
            <color indexed="81"/>
            <rFont val="Tahoma"/>
            <family val="2"/>
          </rPr>
          <t xml:space="preserve">
This is interpreted as follows (based on the extra info):
since the previous 20 years period has seen an ecnomic growth of 200% with increase of emiion of 10%, now we can envisage a similar economic growth without such a 10% increase!
1990-2010: +200% GDP, +10% emissions --&gt; factor: 0.05
--&gt; reduction 10% -&gt; factor: 0.045
2010-2030: +300% GDP (with factor 0.045) --&gt; </t>
        </r>
        <r>
          <rPr>
            <b/>
            <sz val="9"/>
            <color indexed="81"/>
            <rFont val="Tahoma"/>
            <family val="2"/>
          </rPr>
          <t xml:space="preserve">+13.5%
</t>
        </r>
        <r>
          <rPr>
            <sz val="9"/>
            <color indexed="81"/>
            <rFont val="Tahoma"/>
            <family val="2"/>
          </rPr>
          <t xml:space="preserve">
 </t>
        </r>
      </text>
    </comment>
    <comment ref="E6" authorId="1" shapeId="0" xr:uid="{3093CA0A-DFE7-45D9-93CE-027E37AC57E9}">
      <text>
        <r>
          <rPr>
            <b/>
            <sz val="9"/>
            <color indexed="81"/>
            <rFont val="Tahoma"/>
            <family val="2"/>
          </rPr>
          <t>Rocco De Miglio:</t>
        </r>
        <r>
          <rPr>
            <sz val="9"/>
            <color indexed="81"/>
            <rFont val="Tahoma"/>
            <family val="2"/>
          </rPr>
          <t xml:space="preserve">
Assumption:
rate of emissions lower than rate of GDP
</t>
        </r>
      </text>
    </comment>
    <comment ref="D7" authorId="2" shapeId="0" xr:uid="{39097139-A5C8-4F31-A64F-9662E9A6C743}">
      <text>
        <t>[Threaded comment]
Your version of Excel allows you to read this threaded comment; however, any edits to it will get removed if the file is opened in a newer version of Excel. Learn more: https://go.microsoft.com/fwlink/?linkid=870924
Comment:
    Questo e' il valore di GHG emissions che ottengo se applico il target NDC!</t>
      </text>
    </comment>
    <comment ref="E7" authorId="3" shapeId="0" xr:uid="{A343F403-BF66-4631-9A0D-270BB7CDCB22}">
      <text>
        <t>[Threaded comment]
Your version of Excel allows you to read this threaded comment; however, any edits to it will get removed if the file is opened in a newer version of Excel. Learn more: https://go.microsoft.com/fwlink/?linkid=870924
Comment:
    questo e' il valore al 2015 preso dalla IEA (UNFCCC arriva al 2010).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Rocco De Miglio</author>
  </authors>
  <commentList>
    <comment ref="A19" authorId="0" shapeId="0" xr:uid="{9043B3DB-16F9-44D0-889B-9E5BF894BCC7}">
      <text>
        <r>
          <rPr>
            <b/>
            <sz val="9"/>
            <color indexed="81"/>
            <rFont val="Tahoma"/>
            <family val="2"/>
          </rPr>
          <t>Rocco De Miglio:</t>
        </r>
        <r>
          <rPr>
            <sz val="9"/>
            <color indexed="81"/>
            <rFont val="Tahoma"/>
            <family val="2"/>
          </rPr>
          <t xml:space="preserve">
On a more positive note, the Kazakhstan Emissions Trading Scheme (ETS) resumed operation in 2018 after a one-year hiatus. Following two successful renewable energy auctions in 2018, the third auction in September 2019 was awarded to a 48MW wind power plant project that should be ready in 2022. The current Phase 3 of the ETS runs until the end of 2020. It includes a cap of 485.9 MtCO2 for the period between 2018 and end of 2020, targeting emissions from 225 installations that belong to participating 129 companies. The carbon price under the ETS is </t>
        </r>
        <r>
          <rPr>
            <b/>
            <sz val="9"/>
            <color indexed="81"/>
            <rFont val="Tahoma"/>
            <family val="2"/>
          </rPr>
          <t>1.14USD/tCO2</t>
        </r>
        <r>
          <rPr>
            <sz val="9"/>
            <color indexed="81"/>
            <rFont val="Tahoma"/>
            <family val="2"/>
          </rPr>
          <t>. ­Whether Kazakhstan will continue the ETS with a new phase is unknown.</t>
        </r>
      </text>
    </comment>
  </commentList>
</comments>
</file>

<file path=xl/sharedStrings.xml><?xml version="1.0" encoding="utf-8"?>
<sst xmlns="http://schemas.openxmlformats.org/spreadsheetml/2006/main" count="220" uniqueCount="128">
  <si>
    <t>Cset_CN</t>
  </si>
  <si>
    <t>Year</t>
  </si>
  <si>
    <t>UC_N</t>
  </si>
  <si>
    <t>UC_COMNET</t>
  </si>
  <si>
    <t>TCO2eq</t>
  </si>
  <si>
    <t>ktons CO2eq per year</t>
  </si>
  <si>
    <t>UC_Desc</t>
  </si>
  <si>
    <t>UC_CO2eqDMTarget</t>
  </si>
  <si>
    <t>Target Set for total CO2eq emissions (covered by the model)</t>
  </si>
  <si>
    <t>Target: -25% (energy sector)</t>
  </si>
  <si>
    <t>NDC Mitigation Scenario: Total CO2 eq. emission target for the system.</t>
  </si>
  <si>
    <t>UC_RHSRTS~UP</t>
  </si>
  <si>
    <t>UC_RHSRTS~UP~0</t>
  </si>
  <si>
    <t>~UC_T: UC_RHSRTS~UP</t>
  </si>
  <si>
    <t>~UC_Sets: R_E: KZK</t>
  </si>
  <si>
    <t>~UC_Sets: R_E: AZJ</t>
  </si>
  <si>
    <t>~UC_Sets: R_E: TKM</t>
  </si>
  <si>
    <t>~UC_Sets: R_E: UZB</t>
  </si>
  <si>
    <r>
      <rPr>
        <b/>
        <sz val="9"/>
        <color rgb="FFFF0000"/>
        <rFont val="Calibri"/>
        <family val="2"/>
        <scheme val="minor"/>
      </rPr>
      <t>E4SMA assumption:</t>
    </r>
    <r>
      <rPr>
        <sz val="9"/>
        <color theme="1"/>
        <rFont val="Calibri"/>
        <family val="2"/>
        <scheme val="minor"/>
      </rPr>
      <t xml:space="preserve"> -25% GHG emission reduction (base 1990). Value comes from KZK stakeholders involved in a parallel E4SMA project.</t>
    </r>
  </si>
  <si>
    <r>
      <rPr>
        <b/>
        <sz val="9"/>
        <color rgb="FFFF0000"/>
        <rFont val="Calibri"/>
        <family val="2"/>
        <scheme val="minor"/>
      </rPr>
      <t xml:space="preserve"> E4SMA interpretation:</t>
    </r>
    <r>
      <rPr>
        <sz val="9"/>
        <color theme="1"/>
        <rFont val="Calibri"/>
        <family val="2"/>
        <scheme val="minor"/>
      </rPr>
      <t xml:space="preserve"> since NDC target is relative to GDP growth, emissions are allowed to increase by 2030 and 2050. Therefore target has been considered not ambitious. </t>
    </r>
    <r>
      <rPr>
        <sz val="9"/>
        <rFont val="Calibri"/>
        <family val="2"/>
        <scheme val="minor"/>
      </rPr>
      <t>We interpreted</t>
    </r>
    <r>
      <rPr>
        <sz val="9"/>
        <color theme="1"/>
        <rFont val="Calibri"/>
        <family val="2"/>
        <scheme val="minor"/>
      </rPr>
      <t xml:space="preserve"> 2050 NDC target as follows: in the NDC unconditional target description, a 2030 energy intensity reduction rate is indicated (1.7 times compared to 2000). This value has been doubled to 2050.</t>
    </r>
  </si>
  <si>
    <r>
      <rPr>
        <b/>
        <sz val="9"/>
        <color rgb="FFFF0000"/>
        <rFont val="Calibri"/>
        <family val="2"/>
        <scheme val="minor"/>
      </rPr>
      <t>E4SMA interpretation:</t>
    </r>
    <r>
      <rPr>
        <sz val="9"/>
        <color theme="1"/>
        <rFont val="Calibri"/>
        <family val="2"/>
        <scheme val="minor"/>
      </rPr>
      <t xml:space="preserve"> since NDC target is relative to GDP growth, emissions are allowed to increase by 2030 and 2050. Therefore target has been considered not ambitious.</t>
    </r>
    <r>
      <rPr>
        <b/>
        <sz val="9"/>
        <rFont val="Calibri"/>
        <family val="2"/>
        <scheme val="minor"/>
      </rPr>
      <t xml:space="preserve"> </t>
    </r>
    <r>
      <rPr>
        <sz val="9"/>
        <rFont val="Calibri"/>
        <family val="2"/>
        <scheme val="minor"/>
      </rPr>
      <t>We interpreted the</t>
    </r>
    <r>
      <rPr>
        <sz val="9"/>
        <color theme="1"/>
        <rFont val="Calibri"/>
        <family val="2"/>
        <scheme val="minor"/>
      </rPr>
      <t xml:space="preserve"> 2050 NDC target as follows: a value of 100 MtCO2eq has been considered, assumed from the following source https://www.uz.undp.org/content/uzbekistan/en/home/library/environment_energy/towards-sustainable-energy--a-strategy-for-low-emission-developm.html</t>
    </r>
  </si>
  <si>
    <r>
      <rPr>
        <b/>
        <sz val="9"/>
        <color rgb="FFFF0000"/>
        <rFont val="Calibri"/>
        <family val="2"/>
        <scheme val="minor"/>
      </rPr>
      <t xml:space="preserve">E4SMA assumption: </t>
    </r>
    <r>
      <rPr>
        <sz val="9"/>
        <rFont val="Calibri"/>
        <family val="2"/>
        <scheme val="minor"/>
      </rPr>
      <t>t</t>
    </r>
    <r>
      <rPr>
        <sz val="9"/>
        <color theme="1"/>
        <rFont val="Calibri"/>
        <family val="2"/>
        <scheme val="minor"/>
      </rPr>
      <t>arget is obtained by extending the 1990-2030 CO2 reduction to 2050</t>
    </r>
  </si>
  <si>
    <t>Comments</t>
  </si>
  <si>
    <t>Reduction 1990-2050 (2010 - 2050 for TKM)</t>
  </si>
  <si>
    <t>Target 2050 - elaboration</t>
  </si>
  <si>
    <t>Reduction 1990-2030 (2010 - 2030 for TKM)</t>
  </si>
  <si>
    <t>Target 2030 - elaboration</t>
  </si>
  <si>
    <t>-35% GHG by 2030, compared to 1990 base year</t>
  </si>
  <si>
    <t>NDC Target 2030</t>
  </si>
  <si>
    <t>Total GHG emissions excluding LULUCF/LUCF Gg CO2eq</t>
  </si>
  <si>
    <t>KZK</t>
  </si>
  <si>
    <t>TKM</t>
  </si>
  <si>
    <t>UZB</t>
  </si>
  <si>
    <t>AZJ</t>
  </si>
  <si>
    <t>6.  Waste</t>
  </si>
  <si>
    <t>4.  Agriculture</t>
  </si>
  <si>
    <t>2.  Industrial Processes</t>
  </si>
  <si>
    <t>1.  Energy</t>
  </si>
  <si>
    <t>Total GHG emissions excluding LULUCF/LUCF</t>
  </si>
  <si>
    <t>GgCO2</t>
  </si>
  <si>
    <t>Target: -15% (energy sector)</t>
  </si>
  <si>
    <t>Plant new forest areas, water and land protecting forest strips (windbreaks), urban and roadside greenery. Improve the management of pastures and agricultural lands.</t>
  </si>
  <si>
    <t>Forested area from 11% to as much as 20% of total area of country by 2030</t>
  </si>
  <si>
    <t>LULUCF PaMs</t>
  </si>
  <si>
    <t>Export of saved natural gas to Europe via Trans Adriatic Pipeline and Trans Anatolian Pipeline</t>
  </si>
  <si>
    <t>Infrastructure PaMs</t>
  </si>
  <si>
    <t>Development public sector</t>
  </si>
  <si>
    <t xml:space="preserve">Incentives for buying new cars </t>
  </si>
  <si>
    <t xml:space="preserve">Motor vehicle standards above EURO-4 and alternative fuels . </t>
  </si>
  <si>
    <t>Electric  vehicles, electrification  of  railway  lines  and  transition  to  alternative  current  system  in  traction</t>
  </si>
  <si>
    <t>TAPI Gas Pipeline (by 2018). CASA-100 Power trasmission line (by 2017-2018). TUTAP power trasmission power(2015)</t>
  </si>
  <si>
    <t>Modernisation of the double-track railway line Yalama / border with Russia-Sumgayit (167 km) for 2022</t>
  </si>
  <si>
    <t>Transport PaMs</t>
  </si>
  <si>
    <t>New Energy efficient  of chemical industry</t>
  </si>
  <si>
    <t xml:space="preserve">2021: annual production of gasoline and diesel fuel 2.2 million tonnes (2016: 1.1 million tonnes) and to 2.9 million tonnes (1.9 million tonnes). </t>
  </si>
  <si>
    <t>Industry - non energy PaMs</t>
  </si>
  <si>
    <t>Smart system for controlling heating, use of modern energy efficient lamps</t>
  </si>
  <si>
    <t>Modern appliances use and standards to introduce, and modern constructions equipments (2 double glazed window...)</t>
  </si>
  <si>
    <t>2020: combined-cycle power plants efficiency 50 % against current 47 %.</t>
  </si>
  <si>
    <t>installation of new generation radiators with a regulator fot heat dissipation</t>
  </si>
  <si>
    <t>Mandatory energy efficiency requirements</t>
  </si>
  <si>
    <t>Gas distribution losses -1%  by 2020</t>
  </si>
  <si>
    <t>replacement of lamps with energy saving ones</t>
  </si>
  <si>
    <t>Incentives with financial benefits</t>
  </si>
  <si>
    <t xml:space="preserve">2020: losses in gas distribution -8%(currently - 18.6 %). </t>
  </si>
  <si>
    <t xml:space="preserve">2020: transmission losses - 7% in Baku and 8% in the country’s regions. </t>
  </si>
  <si>
    <t>Replacement of roofing, insulation of joints, installation of plastic windows</t>
  </si>
  <si>
    <t>Introducing fees for reducing GHG</t>
  </si>
  <si>
    <t>Application of energy-efficient bulbs.  Use  of  modern  energy-saving  technologies  in heating  systems.</t>
  </si>
  <si>
    <t>Energy Efficiency PaMs</t>
  </si>
  <si>
    <t>Production of electricity to 35.5 *10^9 kWh in 2030</t>
  </si>
  <si>
    <t>Construction of 14 gas power plants</t>
  </si>
  <si>
    <t>Turkmen Lake of «Golden Century</t>
  </si>
  <si>
    <t xml:space="preserve">2020: new generating capacity 1700 MW (heating power plants). </t>
  </si>
  <si>
    <t>Free electricity /gas/ gasoline, subsidies</t>
  </si>
  <si>
    <t>Construction of two nuclear units 1.2GW each.</t>
  </si>
  <si>
    <t>New  refinery  complex by  2019.  Carbon capture in  oil-gas  production</t>
  </si>
  <si>
    <t xml:space="preserve">Production of heat to 1767 thousand Gcal per year (not specified. Cogeneration?DH?). </t>
  </si>
  <si>
    <t xml:space="preserve">Oil and Gas Development Plan 2030. </t>
  </si>
  <si>
    <t>Use of high preformance technologies CCGT</t>
  </si>
  <si>
    <t>Elimination of subsidies in power generation from fossil fuels and end use sectors such as heating, cooling and transport. Use of differentiated tariffs for electricity for different times of the day</t>
  </si>
  <si>
    <t>Non renewable PaMs</t>
  </si>
  <si>
    <t>2050: wind (705 MW),solar (479 MW), hydro (669 MW), bioenergy (108 MW)</t>
  </si>
  <si>
    <t>New hydropower plants with  total generating capacity of 23.5 MW, and the rehabilitation of 11 existing hydropower plants totalling 919,99 MW by 2020.</t>
  </si>
  <si>
    <t>2030: wind (465 MW), solar pp (190 MW), hydro (220 MW), bionergy (50 MW).</t>
  </si>
  <si>
    <t>installation od solar collectors for water heating</t>
  </si>
  <si>
    <t xml:space="preserve">Increase the share of renewable energy from 12.7% (2016) to 19.7% by 2025 in the total energy mix, including the growth of hydropower energy to reach 15.8%, solar up by 2.3% and wind power by 1.6%. </t>
  </si>
  <si>
    <t>2025: wind (440 MW), solar pp (150 MW), hydro (220 MW), bionergy (30 MW).</t>
  </si>
  <si>
    <t>heat pumps in residential and industrial application</t>
  </si>
  <si>
    <t>Exemption of VAT and custom duties for import of equipment, facilities, parts and tools in the renewable energy industry and energy efficiency</t>
  </si>
  <si>
    <t>Off grid and on grid solar power plants (expected 650 MW by 2020. LCOE in 2020 0.03$/kWh in individual projects, 0.06$/kWh in PV generation). CSP (expected 12 MW by 2020, LCOE 0.06$/kWh in 2020)</t>
  </si>
  <si>
    <t>The share of solar energy in the total energy balance of the country to reach 6% by 2030.</t>
  </si>
  <si>
    <t xml:space="preserve">2020: wind (350 MW), solar pp (50 MW), hydro (10 MW), bionergy (10 MW). </t>
  </si>
  <si>
    <t>Solar architecture elements in building design;</t>
  </si>
  <si>
    <t>Modernization of power supply system with introduction of RES (smart Grids)</t>
  </si>
  <si>
    <t>Feed in tariffs: private small hydro 2.94 USc/kWh, wind 3.23 USc/kWh, other renewables and wholesale 3.35 USc/kWh</t>
  </si>
  <si>
    <t>Renewables PaMs</t>
  </si>
  <si>
    <r>
      <t xml:space="preserve">Zero growth emission (MtCO2/USD) by 2030 (even less). 136MtCO2 in 2030 (+24% compared to 2014). </t>
    </r>
    <r>
      <rPr>
        <b/>
        <sz val="8"/>
        <color rgb="FF00B050"/>
        <rFont val="Calibri"/>
        <family val="2"/>
        <scheme val="minor"/>
      </rPr>
      <t>-35% GHG compared to 2010 (equivalent to -15% compared to 2000) by 2050.</t>
    </r>
  </si>
  <si>
    <r>
      <t>Reduction of 10% GHG emission per unit of GDP by 2030 (base 2010).</t>
    </r>
    <r>
      <rPr>
        <b/>
        <sz val="8"/>
        <color rgb="FF00B050"/>
        <rFont val="Calibri"/>
        <family val="2"/>
        <scheme val="minor"/>
      </rPr>
      <t xml:space="preserve"> Reduction to 100 MtCO2e in 2050. (-45% compared to 1990)</t>
    </r>
  </si>
  <si>
    <r>
      <t xml:space="preserve">-35% GHG by 2030, </t>
    </r>
    <r>
      <rPr>
        <b/>
        <sz val="8"/>
        <color rgb="FF00B050"/>
        <rFont val="Calibri"/>
        <family val="2"/>
        <scheme val="minor"/>
      </rPr>
      <t>, -80% GHG by 2050 (assumed ambition continuation) compared to 1990 base year</t>
    </r>
  </si>
  <si>
    <t>Emission reduction</t>
  </si>
  <si>
    <t>Continuous country NDC ambition</t>
  </si>
  <si>
    <t>Current national policy ambition</t>
  </si>
  <si>
    <t>Unconditional taret: growth rate of GHG
emissions will remain
lower than the growth
rate of GDP (i.e. the
intensity of the GHG
emissions per GDP will
be reduced) between
2015 and 2030. Conditional target:
Zero growth in
emissions, and possible
reduction trajectory
between 2015 and 2030</t>
  </si>
  <si>
    <t>Target: -35% (energy sector)</t>
  </si>
  <si>
    <r>
      <t xml:space="preserve">Reduction of 10% GHG emission per unit of GDP by 2030 (base 2010). </t>
    </r>
    <r>
      <rPr>
        <i/>
        <u/>
        <sz val="11"/>
        <color theme="1"/>
        <rFont val="Calibri"/>
        <family val="2"/>
        <scheme val="minor"/>
      </rPr>
      <t xml:space="preserve">*Growth of Uzbekistan’s GDP over the period 1990-2010 was +191%, while greenhouse gas emission for the same period was increased by
10.2% only. </t>
    </r>
  </si>
  <si>
    <t>NDC revised, see note</t>
  </si>
  <si>
    <t>Target: -50% (energy sector)</t>
  </si>
  <si>
    <t>Intermediate (DeepMit  - NDC)</t>
  </si>
  <si>
    <t>Target: -60% (energy sector)</t>
  </si>
  <si>
    <t>~TFM_INS</t>
  </si>
  <si>
    <t>TimeSlice</t>
  </si>
  <si>
    <t>LimType</t>
  </si>
  <si>
    <t>Attribute</t>
  </si>
  <si>
    <t>Other_Indexes</t>
  </si>
  <si>
    <t>Tech_Comm_Info</t>
  </si>
  <si>
    <t>Cset_Set</t>
  </si>
  <si>
    <t xml:space="preserve">Source: </t>
  </si>
  <si>
    <t>*</t>
  </si>
  <si>
    <t>milUSD/kt</t>
  </si>
  <si>
    <t>COM_TAXNET</t>
  </si>
  <si>
    <t>ENV</t>
  </si>
  <si>
    <t>EU Reference 2016 Scenario of the European Commission</t>
  </si>
  <si>
    <t>2050: 10-year shift (wrt EU)</t>
  </si>
  <si>
    <t>https://icapcarbonaction.com/en/?option=com_etsmap&amp;task=export&amp;format=pdf&amp;layout=list&amp;systems%5B%5D=46</t>
  </si>
  <si>
    <t>ELECO2</t>
  </si>
  <si>
    <t xml:space="preserve"> CO2 Prices Scenario on Power Sector Emissions </t>
  </si>
  <si>
    <t>from BY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</si>
</sst>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 #,##0.00_ ;_ * \-#,##0.00_ ;_ * &quot;-&quot;??_ ;_ @_ "/>
    <numFmt numFmtId="165" formatCode="_ * #,##0_ ;_ * \-#,##0_ ;_ * &quot;-&quot;_ ;_ @_ "/>
    <numFmt numFmtId="166" formatCode="_ &quot;kr&quot;\ * #,##0_ ;_ &quot;kr&quot;\ * \-#,##0_ ;_ &quot;kr&quot;\ * &quot;-&quot;_ ;_ @_ "/>
    <numFmt numFmtId="167" formatCode="_ &quot;kr&quot;\ * #,##0.00_ ;_ &quot;kr&quot;\ * \-#,##0.00_ ;_ &quot;kr&quot;\ * &quot;-&quot;??_ ;_ @_ "/>
    <numFmt numFmtId="168" formatCode="_-[$€]* #,##0.00_-;\-[$€]* #,##0.00_-;_-[$€]* &quot;-&quot;??_-;_-@_-"/>
    <numFmt numFmtId="169" formatCode="_-[$€-2]* #,##0.00_-;\-[$€-2]* #,##0.00_-;_-[$€-2]* &quot;-&quot;??_-"/>
    <numFmt numFmtId="170" formatCode="_-* #,##0.00\ _€_-;\-* #,##0.00\ _€_-;_-* &quot;-&quot;??\ _€_-;_-@_-"/>
    <numFmt numFmtId="171" formatCode="_-[$€-2]\ * #,##0.00_-;\-[$€-2]\ * #,##0.00_-;_-[$€-2]\ * &quot;-&quot;??_-"/>
    <numFmt numFmtId="172" formatCode="#,##0;\-\ #,##0;_-\ &quot;- &quot;"/>
    <numFmt numFmtId="173" formatCode="\Te\x\t"/>
    <numFmt numFmtId="174" formatCode="0.0"/>
    <numFmt numFmtId="175" formatCode="0.0%"/>
    <numFmt numFmtId="176" formatCode="0.000"/>
  </numFmts>
  <fonts count="66" x14ac:knownFonts="1">
    <font>
      <sz val="11"/>
      <color theme="1"/>
      <name val="Calibri"/>
      <family val="2"/>
      <scheme val="minor"/>
    </font>
    <font>
      <sz val="11"/>
      <color indexed="8"/>
      <name val="Calibri"/>
      <family val="2"/>
    </font>
    <font>
      <b/>
      <sz val="10"/>
      <name val="Arial"/>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8"/>
      <name val="Arial"/>
      <family val="2"/>
    </font>
    <font>
      <b/>
      <sz val="12"/>
      <name val="Arial"/>
      <family val="2"/>
    </font>
    <font>
      <sz val="10"/>
      <name val="Arial"/>
      <family val="2"/>
      <charset val="161"/>
    </font>
    <font>
      <sz val="10"/>
      <name val="Courier"/>
      <family val="3"/>
    </font>
    <font>
      <sz val="10"/>
      <name val="Helvetica"/>
      <family val="2"/>
    </font>
    <font>
      <b/>
      <sz val="10"/>
      <name val="Arial"/>
      <family val="2"/>
      <charset val="161"/>
    </font>
    <font>
      <b/>
      <sz val="12"/>
      <name val="Arial"/>
      <family val="2"/>
      <charset val="161"/>
    </font>
    <font>
      <sz val="8"/>
      <color indexed="9"/>
      <name val="Arial"/>
      <family val="2"/>
      <charset val="161"/>
    </font>
    <font>
      <sz val="8"/>
      <color indexed="9"/>
      <name val="Arial"/>
      <family val="2"/>
    </font>
    <font>
      <b/>
      <sz val="8"/>
      <name val="Arial"/>
      <family val="2"/>
      <charset val="161"/>
    </font>
    <font>
      <sz val="11"/>
      <color theme="1"/>
      <name val="Calibri"/>
      <family val="2"/>
      <scheme val="minor"/>
    </font>
    <font>
      <sz val="11"/>
      <color theme="1"/>
      <name val="Calibri"/>
      <family val="2"/>
      <charset val="161"/>
      <scheme val="minor"/>
    </font>
    <font>
      <sz val="11"/>
      <color theme="0"/>
      <name val="Calibri"/>
      <family val="2"/>
      <charset val="161"/>
      <scheme val="minor"/>
    </font>
    <font>
      <sz val="11"/>
      <color rgb="FF006100"/>
      <name val="Calibri"/>
      <family val="2"/>
      <scheme val="minor"/>
    </font>
    <font>
      <sz val="11"/>
      <color rgb="FF3F3F76"/>
      <name val="Calibri"/>
      <family val="2"/>
      <scheme val="minor"/>
    </font>
    <font>
      <sz val="10"/>
      <name val="Arial"/>
      <family val="2"/>
    </font>
    <font>
      <u/>
      <sz val="10"/>
      <color theme="10"/>
      <name val="Arial"/>
      <family val="2"/>
      <charset val="161"/>
    </font>
    <font>
      <b/>
      <sz val="11"/>
      <color theme="1"/>
      <name val="Calibri"/>
      <family val="2"/>
      <scheme val="minor"/>
    </font>
    <font>
      <sz val="9"/>
      <color theme="1"/>
      <name val="Calibri"/>
      <family val="2"/>
      <scheme val="minor"/>
    </font>
    <font>
      <b/>
      <sz val="9"/>
      <color rgb="FFFF0000"/>
      <name val="Calibri"/>
      <family val="2"/>
      <scheme val="minor"/>
    </font>
    <font>
      <sz val="9"/>
      <name val="Calibri"/>
      <family val="2"/>
      <scheme val="minor"/>
    </font>
    <font>
      <b/>
      <sz val="9"/>
      <name val="Calibri"/>
      <family val="2"/>
      <scheme val="minor"/>
    </font>
    <font>
      <sz val="10"/>
      <color theme="1"/>
      <name val="Calibri"/>
      <family val="2"/>
      <scheme val="minor"/>
    </font>
    <font>
      <b/>
      <i/>
      <sz val="11"/>
      <color theme="1"/>
      <name val="Calibri"/>
      <family val="2"/>
      <scheme val="minor"/>
    </font>
    <font>
      <i/>
      <sz val="11"/>
      <color theme="1"/>
      <name val="Calibri"/>
      <family val="2"/>
      <scheme val="minor"/>
    </font>
    <font>
      <sz val="11"/>
      <color theme="9" tint="-0.249977111117893"/>
      <name val="Calibri"/>
      <family val="2"/>
      <scheme val="minor"/>
    </font>
    <font>
      <b/>
      <sz val="12"/>
      <color theme="9" tint="-0.249977111117893"/>
      <name val="Calibri"/>
      <family val="2"/>
      <scheme val="minor"/>
    </font>
    <font>
      <sz val="8"/>
      <color theme="1"/>
      <name val="Calibri"/>
      <family val="2"/>
      <scheme val="minor"/>
    </font>
    <font>
      <sz val="8"/>
      <name val="Calibri"/>
      <family val="2"/>
      <scheme val="minor"/>
    </font>
    <font>
      <b/>
      <sz val="8"/>
      <color rgb="FF00B050"/>
      <name val="Calibri"/>
      <family val="2"/>
      <scheme val="minor"/>
    </font>
    <font>
      <b/>
      <sz val="10"/>
      <color rgb="FF00B050"/>
      <name val="Calibri"/>
      <family val="2"/>
      <scheme val="minor"/>
    </font>
    <font>
      <b/>
      <sz val="11"/>
      <color rgb="FFFF0000"/>
      <name val="Calibri"/>
      <family val="2"/>
      <scheme val="minor"/>
    </font>
    <font>
      <sz val="11"/>
      <color rgb="FFFF0000"/>
      <name val="Calibri"/>
      <family val="2"/>
      <scheme val="minor"/>
    </font>
    <font>
      <sz val="9"/>
      <color rgb="FFFF0000"/>
      <name val="Calibri"/>
      <family val="2"/>
      <scheme val="minor"/>
    </font>
    <font>
      <i/>
      <u/>
      <sz val="11"/>
      <color theme="1"/>
      <name val="Calibri"/>
      <family val="2"/>
      <scheme val="minor"/>
    </font>
    <font>
      <b/>
      <sz val="11"/>
      <color theme="0" tint="-0.249977111117893"/>
      <name val="Calibri"/>
      <family val="2"/>
      <scheme val="minor"/>
    </font>
    <font>
      <b/>
      <sz val="9"/>
      <color indexed="81"/>
      <name val="Tahoma"/>
      <family val="2"/>
    </font>
    <font>
      <sz val="9"/>
      <color indexed="81"/>
      <name val="Tahoma"/>
      <family val="2"/>
    </font>
    <font>
      <b/>
      <sz val="14"/>
      <color theme="1"/>
      <name val="Arial"/>
      <family val="2"/>
    </font>
    <font>
      <sz val="11"/>
      <color theme="1"/>
      <name val="Arial"/>
      <family val="2"/>
    </font>
    <font>
      <b/>
      <sz val="10"/>
      <color theme="1"/>
      <name val="Arial"/>
      <family val="2"/>
    </font>
    <font>
      <sz val="11"/>
      <color theme="1"/>
      <name val="Calibri"/>
      <family val="2"/>
    </font>
    <font>
      <b/>
      <sz val="11"/>
      <color theme="1"/>
      <name val="Arial"/>
      <family val="2"/>
    </font>
    <font>
      <sz val="10"/>
      <color theme="1"/>
      <name val="Arial"/>
      <family val="2"/>
    </font>
    <font>
      <b/>
      <sz val="12"/>
      <color theme="1"/>
      <name val="Arial"/>
      <family val="2"/>
      <charset val="161"/>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patternFill>
    </fill>
    <fill>
      <patternFill patternType="solid">
        <fgColor rgb="FFC6EFCE"/>
      </patternFill>
    </fill>
    <fill>
      <patternFill patternType="solid">
        <fgColor theme="9" tint="0.59996337778862885"/>
        <bgColor indexed="64"/>
      </patternFill>
    </fill>
    <fill>
      <patternFill patternType="solid">
        <fgColor theme="0"/>
        <bgColor indexed="64"/>
      </patternFill>
    </fill>
    <fill>
      <patternFill patternType="solid">
        <fgColor rgb="FFFFCC99"/>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8">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717">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2" fillId="27"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2" fillId="2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3" fillId="29"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16" fillId="20" borderId="1" applyNumberFormat="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3" fillId="7" borderId="2" applyNumberFormat="0" applyAlignment="0" applyProtection="0"/>
    <xf numFmtId="0" fontId="18" fillId="0" borderId="4" applyNumberFormat="0" applyFill="0" applyAlignment="0" applyProtection="0"/>
    <xf numFmtId="0" fontId="8" fillId="0" borderId="0" applyNumberForma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8"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8" fontId="2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34" fillId="30"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3" fillId="0" borderId="0"/>
    <xf numFmtId="0" fontId="31" fillId="0" borderId="0"/>
    <xf numFmtId="0" fontId="31" fillId="0" borderId="0"/>
    <xf numFmtId="0" fontId="3" fillId="0" borderId="0"/>
    <xf numFmtId="0" fontId="32" fillId="0" borderId="0"/>
    <xf numFmtId="0" fontId="2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 fillId="0" borderId="0"/>
    <xf numFmtId="0" fontId="31" fillId="0" borderId="0"/>
    <xf numFmtId="0" fontId="31" fillId="0" borderId="0"/>
    <xf numFmtId="0" fontId="31" fillId="0" borderId="0"/>
    <xf numFmtId="0" fontId="1" fillId="0" borderId="0"/>
    <xf numFmtId="0" fontId="31" fillId="0" borderId="0"/>
    <xf numFmtId="0" fontId="1" fillId="0" borderId="0"/>
    <xf numFmtId="0" fontId="1" fillId="0" borderId="0"/>
    <xf numFmtId="0" fontId="31" fillId="0" borderId="0"/>
    <xf numFmtId="0" fontId="31" fillId="0" borderId="0"/>
    <xf numFmtId="0" fontId="31" fillId="0" borderId="0"/>
    <xf numFmtId="0" fontId="1" fillId="0" borderId="0"/>
    <xf numFmtId="0" fontId="1" fillId="0" borderId="0"/>
    <xf numFmtId="0" fontId="1" fillId="0" borderId="0"/>
    <xf numFmtId="0" fontId="31" fillId="0" borderId="0"/>
    <xf numFmtId="0" fontId="31" fillId="0" borderId="0"/>
    <xf numFmtId="0" fontId="23" fillId="0" borderId="0"/>
    <xf numFmtId="0" fontId="31" fillId="0" borderId="0"/>
    <xf numFmtId="0" fontId="31" fillId="0" borderId="0"/>
    <xf numFmtId="0" fontId="31" fillId="0" borderId="0"/>
    <xf numFmtId="0" fontId="3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 fillId="0" borderId="0"/>
    <xf numFmtId="0" fontId="3" fillId="0" borderId="0"/>
    <xf numFmtId="0" fontId="31" fillId="0" borderId="0"/>
    <xf numFmtId="0" fontId="1" fillId="0" borderId="0"/>
    <xf numFmtId="0" fontId="1" fillId="0" borderId="0"/>
    <xf numFmtId="0" fontId="1" fillId="0" borderId="0"/>
    <xf numFmtId="0" fontId="31" fillId="0" borderId="0"/>
    <xf numFmtId="0" fontId="31" fillId="0" borderId="0"/>
    <xf numFmtId="0" fontId="3" fillId="0" borderId="0"/>
    <xf numFmtId="0" fontId="31" fillId="0" borderId="0"/>
    <xf numFmtId="0" fontId="1" fillId="0" borderId="0"/>
    <xf numFmtId="0" fontId="1" fillId="0" borderId="0"/>
    <xf numFmtId="0" fontId="3" fillId="0" borderId="0"/>
    <xf numFmtId="0" fontId="1" fillId="0" borderId="0"/>
    <xf numFmtId="0" fontId="1" fillId="0" borderId="0"/>
    <xf numFmtId="0" fontId="3" fillId="0" borderId="0"/>
    <xf numFmtId="0" fontId="31" fillId="0" borderId="0"/>
    <xf numFmtId="0" fontId="31" fillId="0" borderId="0"/>
    <xf numFmtId="0" fontId="3" fillId="0" borderId="0"/>
    <xf numFmtId="0" fontId="31" fillId="0" borderId="0"/>
    <xf numFmtId="0" fontId="23" fillId="0" borderId="0"/>
    <xf numFmtId="0" fontId="31" fillId="0" borderId="0"/>
    <xf numFmtId="0" fontId="3" fillId="0" borderId="0"/>
    <xf numFmtId="0" fontId="3" fillId="0" borderId="0"/>
    <xf numFmtId="0" fontId="1" fillId="0" borderId="0"/>
    <xf numFmtId="0" fontId="1" fillId="0" borderId="0"/>
    <xf numFmtId="0" fontId="1" fillId="0" borderId="0"/>
    <xf numFmtId="0" fontId="31" fillId="0" borderId="0"/>
    <xf numFmtId="0" fontId="31" fillId="0" borderId="0"/>
    <xf numFmtId="0" fontId="3" fillId="0" borderId="0"/>
    <xf numFmtId="0" fontId="31" fillId="0" borderId="0"/>
    <xf numFmtId="0" fontId="31" fillId="0" borderId="0"/>
    <xf numFmtId="0" fontId="1" fillId="0" borderId="0"/>
    <xf numFmtId="0" fontId="1" fillId="0" borderId="0"/>
    <xf numFmtId="0" fontId="3" fillId="0" borderId="0"/>
    <xf numFmtId="0" fontId="1" fillId="0" borderId="0"/>
    <xf numFmtId="0" fontId="1" fillId="0" borderId="0"/>
    <xf numFmtId="0" fontId="3" fillId="0" borderId="0"/>
    <xf numFmtId="0" fontId="23" fillId="0" borderId="0"/>
    <xf numFmtId="0" fontId="23" fillId="0" borderId="0"/>
    <xf numFmtId="0" fontId="3" fillId="0" borderId="0"/>
    <xf numFmtId="0" fontId="23" fillId="0" borderId="0"/>
    <xf numFmtId="0" fontId="23" fillId="0" borderId="0"/>
    <xf numFmtId="0" fontId="3" fillId="0" borderId="0"/>
    <xf numFmtId="0" fontId="20" fillId="0" borderId="0"/>
    <xf numFmtId="0" fontId="3" fillId="0" borderId="0"/>
    <xf numFmtId="0" fontId="31" fillId="0" borderId="0"/>
    <xf numFmtId="0" fontId="31" fillId="0" borderId="0"/>
    <xf numFmtId="0" fontId="3" fillId="0" borderId="0"/>
    <xf numFmtId="0" fontId="31" fillId="0" borderId="0"/>
    <xf numFmtId="0" fontId="31" fillId="0" borderId="0"/>
    <xf numFmtId="0" fontId="31" fillId="0" borderId="0"/>
    <xf numFmtId="0" fontId="31" fillId="0" borderId="0"/>
    <xf numFmtId="0" fontId="31" fillId="0" borderId="0"/>
    <xf numFmtId="0" fontId="3" fillId="0" borderId="0"/>
    <xf numFmtId="0" fontId="31" fillId="0" borderId="0"/>
    <xf numFmtId="0" fontId="23" fillId="0" borderId="0"/>
    <xf numFmtId="0" fontId="23" fillId="0" borderId="0"/>
    <xf numFmtId="0" fontId="23" fillId="0" borderId="0"/>
    <xf numFmtId="0" fontId="23" fillId="0" borderId="0"/>
    <xf numFmtId="0" fontId="3" fillId="0" borderId="0"/>
    <xf numFmtId="0" fontId="23" fillId="0" borderId="0"/>
    <xf numFmtId="0" fontId="3" fillId="0" borderId="0"/>
    <xf numFmtId="0" fontId="3" fillId="0" borderId="0"/>
    <xf numFmtId="0" fontId="23" fillId="0" borderId="0"/>
    <xf numFmtId="0" fontId="3" fillId="0" borderId="0"/>
    <xf numFmtId="0" fontId="31" fillId="0" borderId="0"/>
    <xf numFmtId="0" fontId="31" fillId="0" borderId="0"/>
    <xf numFmtId="0" fontId="24" fillId="0" borderId="0"/>
    <xf numFmtId="0" fontId="3" fillId="31" borderId="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23" fillId="23" borderId="9" applyNumberFormat="0" applyFont="0" applyAlignment="0" applyProtection="0"/>
    <xf numFmtId="0" fontId="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9" fontId="2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164" fontId="25" fillId="0" borderId="0" applyFont="0" applyFill="0" applyBorder="0" applyAlignment="0" applyProtection="0"/>
    <xf numFmtId="165" fontId="25" fillId="0" borderId="0" applyFont="0" applyFill="0" applyBorder="0" applyAlignment="0" applyProtection="0"/>
    <xf numFmtId="166" fontId="25" fillId="0" borderId="0" applyFont="0" applyFill="0" applyBorder="0" applyAlignment="0" applyProtection="0"/>
    <xf numFmtId="0" fontId="5" fillId="3" borderId="0" applyNumberFormat="0" applyBorder="0" applyAlignment="0" applyProtection="0"/>
    <xf numFmtId="0" fontId="3" fillId="0" borderId="0"/>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 fillId="0" borderId="10" applyNumberFormat="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3" fillId="0" borderId="10" applyNumberFormat="0" applyFill="0" applyProtection="0">
      <alignment horizontal="right"/>
    </xf>
    <xf numFmtId="49" fontId="23" fillId="0" borderId="10" applyFill="0" applyProtection="0">
      <alignment horizontal="right"/>
    </xf>
    <xf numFmtId="49" fontId="23" fillId="0" borderId="10" applyFill="0" applyProtection="0">
      <alignment horizontal="right"/>
    </xf>
    <xf numFmtId="0" fontId="2"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2"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9"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7" fillId="0" borderId="0" applyNumberFormat="0" applyFill="0" applyBorder="0" applyAlignment="0" applyProtection="0"/>
    <xf numFmtId="0" fontId="10" fillId="0" borderId="5"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0" applyNumberFormat="0" applyFill="0" applyBorder="0" applyAlignment="0" applyProtection="0"/>
    <xf numFmtId="167" fontId="25" fillId="0" borderId="0" applyFont="0" applyFill="0" applyBorder="0" applyAlignment="0" applyProtection="0"/>
    <xf numFmtId="0" fontId="14"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7" fillId="21" borderId="3" applyNumberFormat="0" applyAlignment="0" applyProtection="0"/>
    <xf numFmtId="0" fontId="23" fillId="0" borderId="0"/>
    <xf numFmtId="0" fontId="23" fillId="0" borderId="0"/>
    <xf numFmtId="0" fontId="23" fillId="0" borderId="0"/>
    <xf numFmtId="0" fontId="23" fillId="0" borderId="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36" fillId="0" borderId="0"/>
    <xf numFmtId="0" fontId="3" fillId="0" borderId="0"/>
    <xf numFmtId="9" fontId="36" fillId="0" borderId="0" applyFont="0" applyFill="0" applyBorder="0" applyAlignment="0" applyProtection="0"/>
    <xf numFmtId="9" fontId="36" fillId="0" borderId="0" applyFont="0" applyFill="0" applyBorder="0" applyAlignment="0" applyProtection="0"/>
    <xf numFmtId="170" fontId="23" fillId="0" borderId="0" applyFont="0" applyFill="0" applyBorder="0" applyAlignment="0" applyProtection="0"/>
    <xf numFmtId="171" fontId="36" fillId="0" borderId="0"/>
    <xf numFmtId="171" fontId="1" fillId="2" borderId="0" applyNumberFormat="0" applyBorder="0" applyAlignment="0" applyProtection="0"/>
    <xf numFmtId="171" fontId="1" fillId="3" borderId="0" applyNumberFormat="0" applyBorder="0" applyAlignment="0" applyProtection="0"/>
    <xf numFmtId="171" fontId="1" fillId="4" borderId="0" applyNumberFormat="0" applyBorder="0" applyAlignment="0" applyProtection="0"/>
    <xf numFmtId="171" fontId="1" fillId="5" borderId="0" applyNumberFormat="0" applyBorder="0" applyAlignment="0" applyProtection="0"/>
    <xf numFmtId="171" fontId="1" fillId="6" borderId="0" applyNumberFormat="0" applyBorder="0" applyAlignment="0" applyProtection="0"/>
    <xf numFmtId="171" fontId="1" fillId="7" borderId="0" applyNumberFormat="0" applyBorder="0" applyAlignment="0" applyProtection="0"/>
    <xf numFmtId="171" fontId="1" fillId="8" borderId="0" applyNumberFormat="0" applyBorder="0" applyAlignment="0" applyProtection="0"/>
    <xf numFmtId="171" fontId="1" fillId="9" borderId="0" applyNumberFormat="0" applyBorder="0" applyAlignment="0" applyProtection="0"/>
    <xf numFmtId="171" fontId="1" fillId="10" borderId="0" applyNumberFormat="0" applyBorder="0" applyAlignment="0" applyProtection="0"/>
    <xf numFmtId="171" fontId="1" fillId="5" borderId="0" applyNumberFormat="0" applyBorder="0" applyAlignment="0" applyProtection="0"/>
    <xf numFmtId="171" fontId="1" fillId="8" borderId="0" applyNumberFormat="0" applyBorder="0" applyAlignment="0" applyProtection="0"/>
    <xf numFmtId="171" fontId="1" fillId="11" borderId="0" applyNumberFormat="0" applyBorder="0" applyAlignment="0" applyProtection="0"/>
    <xf numFmtId="171" fontId="4" fillId="12" borderId="0" applyNumberFormat="0" applyBorder="0" applyAlignment="0" applyProtection="0"/>
    <xf numFmtId="171" fontId="4" fillId="9" borderId="0" applyNumberFormat="0" applyBorder="0" applyAlignment="0" applyProtection="0"/>
    <xf numFmtId="171" fontId="4" fillId="10" borderId="0" applyNumberFormat="0" applyBorder="0" applyAlignment="0" applyProtection="0"/>
    <xf numFmtId="171" fontId="4" fillId="13" borderId="0" applyNumberFormat="0" applyBorder="0" applyAlignment="0" applyProtection="0"/>
    <xf numFmtId="171" fontId="4" fillId="14" borderId="0" applyNumberFormat="0" applyBorder="0" applyAlignment="0" applyProtection="0"/>
    <xf numFmtId="171" fontId="4" fillId="15" borderId="0" applyNumberFormat="0" applyBorder="0" applyAlignment="0" applyProtection="0"/>
    <xf numFmtId="171" fontId="4" fillId="16" borderId="0" applyNumberFormat="0" applyBorder="0" applyAlignment="0" applyProtection="0"/>
    <xf numFmtId="171" fontId="4" fillId="17" borderId="0" applyNumberFormat="0" applyBorder="0" applyAlignment="0" applyProtection="0"/>
    <xf numFmtId="171" fontId="4" fillId="18" borderId="0" applyNumberFormat="0" applyBorder="0" applyAlignment="0" applyProtection="0"/>
    <xf numFmtId="171" fontId="4" fillId="13" borderId="0" applyNumberFormat="0" applyBorder="0" applyAlignment="0" applyProtection="0"/>
    <xf numFmtId="171" fontId="4" fillId="14" borderId="0" applyNumberFormat="0" applyBorder="0" applyAlignment="0" applyProtection="0"/>
    <xf numFmtId="171" fontId="4" fillId="19" borderId="0" applyNumberFormat="0" applyBorder="0" applyAlignment="0" applyProtection="0"/>
    <xf numFmtId="171" fontId="5" fillId="3" borderId="0" applyNumberFormat="0" applyBorder="0" applyAlignment="0" applyProtection="0"/>
    <xf numFmtId="171" fontId="6" fillId="20" borderId="2" applyNumberFormat="0" applyAlignment="0" applyProtection="0"/>
    <xf numFmtId="171" fontId="7" fillId="21" borderId="3" applyNumberFormat="0" applyAlignment="0" applyProtection="0"/>
    <xf numFmtId="171" fontId="23" fillId="0" borderId="0" applyFont="0" applyFill="0" applyBorder="0" applyAlignment="0" applyProtection="0"/>
    <xf numFmtId="171" fontId="3" fillId="0" borderId="0" applyFont="0" applyFill="0" applyBorder="0" applyAlignment="0" applyProtection="0"/>
    <xf numFmtId="171" fontId="8" fillId="0" borderId="0" applyNumberFormat="0" applyFill="0" applyBorder="0" applyAlignment="0" applyProtection="0"/>
    <xf numFmtId="171" fontId="9" fillId="4" borderId="0" applyNumberFormat="0" applyBorder="0" applyAlignment="0" applyProtection="0"/>
    <xf numFmtId="171" fontId="10" fillId="0" borderId="5" applyNumberFormat="0" applyFill="0" applyAlignment="0" applyProtection="0"/>
    <xf numFmtId="171" fontId="11" fillId="0" borderId="6" applyNumberFormat="0" applyFill="0" applyAlignment="0" applyProtection="0"/>
    <xf numFmtId="171" fontId="12" fillId="0" borderId="7" applyNumberFormat="0" applyFill="0" applyAlignment="0" applyProtection="0"/>
    <xf numFmtId="171" fontId="12" fillId="0" borderId="0" applyNumberFormat="0" applyFill="0" applyBorder="0" applyAlignment="0" applyProtection="0"/>
    <xf numFmtId="171" fontId="35" fillId="33" borderId="12" applyNumberFormat="0" applyAlignment="0" applyProtection="0"/>
    <xf numFmtId="171" fontId="13" fillId="7" borderId="2" applyNumberFormat="0" applyAlignment="0" applyProtection="0"/>
    <xf numFmtId="171" fontId="14" fillId="0" borderId="8" applyNumberFormat="0" applyFill="0" applyAlignment="0" applyProtection="0"/>
    <xf numFmtId="171" fontId="15" fillId="22" borderId="0" applyNumberFormat="0" applyBorder="0" applyAlignment="0" applyProtection="0"/>
    <xf numFmtId="171" fontId="3" fillId="0" borderId="0"/>
    <xf numFmtId="171" fontId="31" fillId="0" borderId="0"/>
    <xf numFmtId="171" fontId="3" fillId="0" borderId="0"/>
    <xf numFmtId="171" fontId="3" fillId="0" borderId="0"/>
    <xf numFmtId="171" fontId="3" fillId="0" borderId="0"/>
    <xf numFmtId="171" fontId="3" fillId="23" borderId="9" applyNumberFormat="0" applyFont="0" applyAlignment="0" applyProtection="0"/>
    <xf numFmtId="172" fontId="23" fillId="0" borderId="0" applyFont="0" applyFill="0" applyBorder="0" applyAlignment="0" applyProtection="0"/>
    <xf numFmtId="172" fontId="3" fillId="0" borderId="0" applyFont="0" applyFill="0" applyBorder="0" applyAlignment="0" applyProtection="0"/>
    <xf numFmtId="171" fontId="16" fillId="20" borderId="1"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171" fontId="17" fillId="0" borderId="0" applyNumberFormat="0" applyFill="0" applyBorder="0" applyAlignment="0" applyProtection="0"/>
    <xf numFmtId="171" fontId="18" fillId="0" borderId="4" applyNumberFormat="0" applyFill="0" applyAlignment="0" applyProtection="0"/>
    <xf numFmtId="171" fontId="19" fillId="0" borderId="0" applyNumberFormat="0" applyFill="0" applyBorder="0" applyAlignment="0" applyProtection="0"/>
    <xf numFmtId="171" fontId="31" fillId="0" borderId="0"/>
    <xf numFmtId="9" fontId="3" fillId="0" borderId="0" applyFont="0" applyFill="0" applyBorder="0" applyAlignment="0" applyProtection="0"/>
    <xf numFmtId="9" fontId="3" fillId="0" borderId="0" applyFont="0" applyFill="0" applyBorder="0" applyAlignment="0" applyProtection="0"/>
    <xf numFmtId="171" fontId="36" fillId="0" borderId="0"/>
    <xf numFmtId="43" fontId="3" fillId="0" borderId="0" applyFont="0" applyFill="0" applyBorder="0" applyAlignment="0" applyProtection="0"/>
    <xf numFmtId="0" fontId="37" fillId="0" borderId="0" applyNumberFormat="0" applyFill="0" applyBorder="0" applyAlignment="0" applyProtection="0"/>
    <xf numFmtId="0" fontId="23" fillId="0" borderId="0"/>
    <xf numFmtId="0" fontId="3" fillId="0" borderId="0"/>
    <xf numFmtId="0" fontId="1" fillId="0" borderId="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171" fontId="3" fillId="0" borderId="0"/>
    <xf numFmtId="171" fontId="3" fillId="0" borderId="0"/>
    <xf numFmtId="43" fontId="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9" fontId="31" fillId="0" borderId="0" applyFont="0" applyFill="0" applyBorder="0" applyAlignment="0" applyProtection="0"/>
  </cellStyleXfs>
  <cellXfs count="82">
    <xf numFmtId="0" fontId="0" fillId="0" borderId="0" xfId="0"/>
    <xf numFmtId="0" fontId="39" fillId="0" borderId="0" xfId="0" applyFont="1" applyAlignment="1">
      <alignment horizontal="left" vertical="top" wrapText="1"/>
    </xf>
    <xf numFmtId="0" fontId="43" fillId="0" borderId="0" xfId="0" applyFont="1" applyAlignment="1">
      <alignment horizontal="right" vertical="center"/>
    </xf>
    <xf numFmtId="9" fontId="38" fillId="0" borderId="0" xfId="1716" applyFont="1"/>
    <xf numFmtId="0" fontId="44" fillId="0" borderId="0" xfId="0" applyFont="1"/>
    <xf numFmtId="2" fontId="0" fillId="0" borderId="0" xfId="0" applyNumberFormat="1"/>
    <xf numFmtId="0" fontId="45" fillId="0" borderId="0" xfId="0" applyFont="1" applyAlignment="1">
      <alignment vertical="top" wrapText="1"/>
    </xf>
    <xf numFmtId="0" fontId="0" fillId="0" borderId="0" xfId="0" applyAlignment="1">
      <alignment vertical="center"/>
    </xf>
    <xf numFmtId="2" fontId="0" fillId="0" borderId="0" xfId="0" applyNumberFormat="1" applyAlignment="1">
      <alignment horizontal="center" vertical="center"/>
    </xf>
    <xf numFmtId="0" fontId="46" fillId="0" borderId="0" xfId="0" applyFont="1"/>
    <xf numFmtId="0" fontId="46" fillId="34" borderId="10" xfId="0" applyFont="1" applyFill="1" applyBorder="1"/>
    <xf numFmtId="0" fontId="46" fillId="35" borderId="10" xfId="0" applyFont="1" applyFill="1" applyBorder="1"/>
    <xf numFmtId="0" fontId="46" fillId="36" borderId="10" xfId="0" applyFont="1" applyFill="1" applyBorder="1"/>
    <xf numFmtId="0" fontId="46" fillId="37" borderId="10" xfId="0" applyFont="1" applyFill="1" applyBorder="1"/>
    <xf numFmtId="0" fontId="47" fillId="0" borderId="0" xfId="0" applyFont="1"/>
    <xf numFmtId="2" fontId="0" fillId="34" borderId="10" xfId="0" applyNumberFormat="1" applyFill="1" applyBorder="1"/>
    <xf numFmtId="2" fontId="0" fillId="35" borderId="10" xfId="0" applyNumberFormat="1" applyFill="1" applyBorder="1"/>
    <xf numFmtId="0" fontId="0" fillId="36" borderId="10" xfId="0" applyFill="1" applyBorder="1"/>
    <xf numFmtId="0" fontId="0" fillId="37" borderId="10" xfId="0" applyFill="1" applyBorder="1"/>
    <xf numFmtId="0" fontId="0" fillId="34" borderId="10" xfId="0" applyFill="1" applyBorder="1"/>
    <xf numFmtId="0" fontId="0" fillId="35" borderId="10" xfId="0" applyFill="1" applyBorder="1" applyAlignment="1">
      <alignment horizontal="center" vertical="center"/>
    </xf>
    <xf numFmtId="0" fontId="0" fillId="36" borderId="10" xfId="0" applyFill="1" applyBorder="1" applyAlignment="1">
      <alignment horizontal="center"/>
    </xf>
    <xf numFmtId="0" fontId="0" fillId="37" borderId="10" xfId="0" applyFill="1" applyBorder="1" applyAlignment="1">
      <alignment horizontal="center" vertical="center"/>
    </xf>
    <xf numFmtId="0" fontId="0" fillId="34" borderId="10" xfId="0" applyFill="1" applyBorder="1" applyAlignment="1">
      <alignment horizontal="center"/>
    </xf>
    <xf numFmtId="0" fontId="0" fillId="35" borderId="16" xfId="0" applyFill="1" applyBorder="1" applyAlignment="1">
      <alignment horizontal="center"/>
    </xf>
    <xf numFmtId="0" fontId="0" fillId="37" borderId="10" xfId="0" applyFill="1" applyBorder="1" applyAlignment="1">
      <alignment horizontal="center"/>
    </xf>
    <xf numFmtId="0" fontId="48" fillId="0" borderId="0" xfId="0" applyFont="1" applyAlignment="1">
      <alignment vertical="top"/>
    </xf>
    <xf numFmtId="0" fontId="48" fillId="0" borderId="0" xfId="0" applyFont="1" applyAlignment="1">
      <alignment vertical="top" wrapText="1"/>
    </xf>
    <xf numFmtId="22" fontId="48" fillId="0" borderId="0" xfId="0" applyNumberFormat="1" applyFont="1"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49" fillId="0" borderId="0" xfId="0" applyFont="1" applyAlignment="1">
      <alignment vertical="top" wrapText="1"/>
    </xf>
    <xf numFmtId="46" fontId="50" fillId="0" borderId="0" xfId="0" applyNumberFormat="1" applyFont="1" applyAlignment="1">
      <alignment vertical="top" wrapText="1"/>
    </xf>
    <xf numFmtId="0" fontId="48" fillId="0" borderId="0" xfId="0" quotePrefix="1" applyFont="1" applyAlignment="1">
      <alignment vertical="top" wrapText="1"/>
    </xf>
    <xf numFmtId="0" fontId="48" fillId="0" borderId="0" xfId="0" quotePrefix="1" applyFont="1" applyAlignment="1">
      <alignment horizontal="left" vertical="top" wrapText="1"/>
    </xf>
    <xf numFmtId="0" fontId="0" fillId="0" borderId="0" xfId="0" applyAlignment="1">
      <alignment vertical="top"/>
    </xf>
    <xf numFmtId="0" fontId="51" fillId="32" borderId="0" xfId="0" applyFont="1" applyFill="1"/>
    <xf numFmtId="0" fontId="52" fillId="37" borderId="10" xfId="0" applyFont="1" applyFill="1" applyBorder="1"/>
    <xf numFmtId="0" fontId="52" fillId="36" borderId="10" xfId="0" applyFont="1" applyFill="1" applyBorder="1"/>
    <xf numFmtId="0" fontId="52" fillId="35" borderId="10" xfId="0" applyFont="1" applyFill="1" applyBorder="1"/>
    <xf numFmtId="2" fontId="52" fillId="34" borderId="10" xfId="0" applyNumberFormat="1" applyFont="1" applyFill="1" applyBorder="1"/>
    <xf numFmtId="0" fontId="45" fillId="0" borderId="0" xfId="0" quotePrefix="1" applyFont="1" applyAlignment="1">
      <alignment vertical="top" wrapText="1"/>
    </xf>
    <xf numFmtId="0" fontId="0" fillId="0" borderId="0" xfId="0" applyAlignment="1">
      <alignment vertical="top" wrapText="1"/>
    </xf>
    <xf numFmtId="9" fontId="52" fillId="0" borderId="0" xfId="1716" applyFont="1"/>
    <xf numFmtId="2" fontId="53" fillId="0" borderId="0" xfId="0" applyNumberFormat="1" applyFont="1" applyAlignment="1">
      <alignment horizontal="right" vertical="top" wrapText="1"/>
    </xf>
    <xf numFmtId="2" fontId="54" fillId="0" borderId="0" xfId="0" applyNumberFormat="1" applyFont="1" applyAlignment="1">
      <alignment horizontal="right" vertical="top" wrapText="1"/>
    </xf>
    <xf numFmtId="9" fontId="56" fillId="0" borderId="0" xfId="1716" applyFont="1"/>
    <xf numFmtId="175" fontId="52" fillId="0" borderId="0" xfId="1716" applyNumberFormat="1" applyFont="1"/>
    <xf numFmtId="0" fontId="0" fillId="0" borderId="0" xfId="0" applyAlignment="1">
      <alignment horizontal="center" vertical="center" wrapText="1"/>
    </xf>
    <xf numFmtId="0" fontId="0" fillId="0" borderId="0" xfId="0" applyAlignment="1">
      <alignment horizontal="center" vertical="center"/>
    </xf>
    <xf numFmtId="0" fontId="0" fillId="38" borderId="0" xfId="0" applyFill="1" applyAlignment="1">
      <alignment horizontal="center" vertical="center"/>
    </xf>
    <xf numFmtId="0" fontId="0" fillId="34" borderId="0" xfId="0" applyFill="1" applyAlignment="1">
      <alignment horizontal="center"/>
    </xf>
    <xf numFmtId="9" fontId="0" fillId="0" borderId="0" xfId="1716" applyFont="1" applyFill="1"/>
    <xf numFmtId="0" fontId="59" fillId="0" borderId="0" xfId="0" applyFont="1" applyFill="1"/>
    <xf numFmtId="0" fontId="0" fillId="0" borderId="0" xfId="0" applyFont="1" applyFill="1"/>
    <xf numFmtId="0" fontId="60" fillId="0" borderId="15" xfId="0" applyFont="1" applyFill="1" applyBorder="1" applyAlignment="1">
      <alignment horizontal="center" wrapText="1"/>
    </xf>
    <xf numFmtId="0" fontId="61" fillId="0" borderId="0" xfId="0" applyFont="1" applyFill="1"/>
    <xf numFmtId="0" fontId="62" fillId="0" borderId="0" xfId="1658" applyFont="1" applyFill="1"/>
    <xf numFmtId="0" fontId="63" fillId="0" borderId="11" xfId="0" applyFont="1" applyFill="1" applyBorder="1" applyAlignment="1">
      <alignment vertical="center"/>
    </xf>
    <xf numFmtId="0" fontId="63" fillId="0" borderId="13" xfId="0" applyFont="1" applyFill="1" applyBorder="1" applyAlignment="1">
      <alignment vertical="center"/>
    </xf>
    <xf numFmtId="173" fontId="63" fillId="0" borderId="11" xfId="0" applyNumberFormat="1" applyFont="1" applyFill="1" applyBorder="1"/>
    <xf numFmtId="1" fontId="0" fillId="0" borderId="0" xfId="0" applyNumberFormat="1" applyFont="1" applyFill="1"/>
    <xf numFmtId="0" fontId="64" fillId="0" borderId="0" xfId="1590" applyFont="1" applyFill="1"/>
    <xf numFmtId="0" fontId="0" fillId="0" borderId="14" xfId="0" applyFont="1" applyFill="1" applyBorder="1"/>
    <xf numFmtId="0" fontId="0" fillId="0" borderId="0" xfId="0" applyFont="1" applyFill="1" applyAlignment="1">
      <alignment horizontal="center"/>
    </xf>
    <xf numFmtId="174" fontId="0" fillId="0" borderId="0" xfId="0" applyNumberFormat="1" applyFont="1" applyFill="1" applyAlignment="1">
      <alignment horizontal="center"/>
    </xf>
    <xf numFmtId="1" fontId="0" fillId="0" borderId="0" xfId="0" applyNumberFormat="1" applyFont="1" applyFill="1" applyAlignment="1">
      <alignment horizontal="center"/>
    </xf>
    <xf numFmtId="2" fontId="0" fillId="0" borderId="0" xfId="0" applyNumberFormat="1" applyFont="1" applyFill="1"/>
    <xf numFmtId="1" fontId="0" fillId="0" borderId="0" xfId="1716" applyNumberFormat="1" applyFont="1" applyFill="1"/>
    <xf numFmtId="174" fontId="0" fillId="0" borderId="0" xfId="0" applyNumberFormat="1" applyFont="1" applyFill="1"/>
    <xf numFmtId="0" fontId="65" fillId="0" borderId="0" xfId="0" applyFont="1" applyFill="1"/>
    <xf numFmtId="0" fontId="61" fillId="0" borderId="0" xfId="0" applyFont="1" applyFill="1" applyAlignment="1">
      <alignment horizontal="left"/>
    </xf>
    <xf numFmtId="0" fontId="61" fillId="0" borderId="0" xfId="0" applyFont="1" applyFill="1" applyAlignment="1">
      <alignment horizontal="center"/>
    </xf>
    <xf numFmtId="0" fontId="63" fillId="0" borderId="13" xfId="712" applyFont="1" applyFill="1" applyBorder="1" applyAlignment="1">
      <alignment horizontal="center" vertical="center"/>
    </xf>
    <xf numFmtId="0" fontId="61" fillId="0" borderId="11" xfId="0" applyFont="1" applyFill="1" applyBorder="1" applyAlignment="1">
      <alignment horizontal="center" vertical="center"/>
    </xf>
    <xf numFmtId="0" fontId="60" fillId="0" borderId="11" xfId="634" applyFont="1" applyFill="1" applyBorder="1" applyAlignment="1">
      <alignment horizontal="left"/>
    </xf>
    <xf numFmtId="0" fontId="0" fillId="0" borderId="0" xfId="0" quotePrefix="1" applyFont="1" applyFill="1"/>
    <xf numFmtId="176" fontId="0" fillId="0" borderId="0" xfId="0" applyNumberFormat="1" applyFont="1" applyFill="1" applyAlignment="1">
      <alignment horizontal="center"/>
    </xf>
    <xf numFmtId="0" fontId="0" fillId="0" borderId="17" xfId="0" applyFont="1" applyFill="1" applyBorder="1"/>
    <xf numFmtId="0" fontId="0" fillId="0" borderId="17" xfId="0" quotePrefix="1" applyFont="1" applyFill="1" applyBorder="1"/>
    <xf numFmtId="176" fontId="0" fillId="0" borderId="17" xfId="0" applyNumberFormat="1" applyFont="1" applyFill="1" applyBorder="1" applyAlignment="1">
      <alignment horizontal="center"/>
    </xf>
    <xf numFmtId="0" fontId="0" fillId="0" borderId="17" xfId="0" applyFont="1" applyFill="1" applyBorder="1" applyAlignment="1">
      <alignment horizontal="center"/>
    </xf>
  </cellXfs>
  <cellStyles count="1717">
    <cellStyle name="20% - Accent1 2" xfId="1" xr:uid="{00000000-0005-0000-0000-000000000000}"/>
    <cellStyle name="20% - Accent1 2 10" xfId="2" xr:uid="{00000000-0005-0000-0000-000001000000}"/>
    <cellStyle name="20% - Accent1 2 11" xfId="3" xr:uid="{00000000-0005-0000-0000-000002000000}"/>
    <cellStyle name="20% - Accent1 2 12" xfId="4" xr:uid="{00000000-0005-0000-0000-000003000000}"/>
    <cellStyle name="20% - Accent1 2 13" xfId="5" xr:uid="{00000000-0005-0000-0000-000004000000}"/>
    <cellStyle name="20% - Accent1 2 14" xfId="6" xr:uid="{00000000-0005-0000-0000-000005000000}"/>
    <cellStyle name="20% - Accent1 2 15" xfId="7" xr:uid="{00000000-0005-0000-0000-000006000000}"/>
    <cellStyle name="20% - Accent1 2 16" xfId="1596" xr:uid="{00000000-0005-0000-0000-000007000000}"/>
    <cellStyle name="20% - Accent1 2 2" xfId="8" xr:uid="{00000000-0005-0000-0000-000008000000}"/>
    <cellStyle name="20% - Accent1 2 3" xfId="9" xr:uid="{00000000-0005-0000-0000-000009000000}"/>
    <cellStyle name="20% - Accent1 2 4" xfId="10" xr:uid="{00000000-0005-0000-0000-00000A000000}"/>
    <cellStyle name="20% - Accent1 2 5" xfId="11" xr:uid="{00000000-0005-0000-0000-00000B000000}"/>
    <cellStyle name="20% - Accent1 2 6" xfId="12" xr:uid="{00000000-0005-0000-0000-00000C000000}"/>
    <cellStyle name="20% - Accent1 2 7" xfId="13" xr:uid="{00000000-0005-0000-0000-00000D000000}"/>
    <cellStyle name="20% - Accent1 2 8" xfId="14" xr:uid="{00000000-0005-0000-0000-00000E000000}"/>
    <cellStyle name="20% - Accent1 2 9" xfId="15" xr:uid="{00000000-0005-0000-0000-00000F000000}"/>
    <cellStyle name="20% - Accent1 3" xfId="16" xr:uid="{00000000-0005-0000-0000-000010000000}"/>
    <cellStyle name="20% - Accent2 2" xfId="17" xr:uid="{00000000-0005-0000-0000-000011000000}"/>
    <cellStyle name="20% - Accent2 2 10" xfId="18" xr:uid="{00000000-0005-0000-0000-000012000000}"/>
    <cellStyle name="20% - Accent2 2 11" xfId="19" xr:uid="{00000000-0005-0000-0000-000013000000}"/>
    <cellStyle name="20% - Accent2 2 12" xfId="20" xr:uid="{00000000-0005-0000-0000-000014000000}"/>
    <cellStyle name="20% - Accent2 2 13" xfId="21" xr:uid="{00000000-0005-0000-0000-000015000000}"/>
    <cellStyle name="20% - Accent2 2 14" xfId="22" xr:uid="{00000000-0005-0000-0000-000016000000}"/>
    <cellStyle name="20% - Accent2 2 15" xfId="23" xr:uid="{00000000-0005-0000-0000-000017000000}"/>
    <cellStyle name="20% - Accent2 2 16" xfId="1597" xr:uid="{00000000-0005-0000-0000-000018000000}"/>
    <cellStyle name="20% - Accent2 2 2" xfId="24" xr:uid="{00000000-0005-0000-0000-000019000000}"/>
    <cellStyle name="20% - Accent2 2 3" xfId="25" xr:uid="{00000000-0005-0000-0000-00001A000000}"/>
    <cellStyle name="20% - Accent2 2 4" xfId="26" xr:uid="{00000000-0005-0000-0000-00001B000000}"/>
    <cellStyle name="20% - Accent2 2 5" xfId="27" xr:uid="{00000000-0005-0000-0000-00001C000000}"/>
    <cellStyle name="20% - Accent2 2 6" xfId="28" xr:uid="{00000000-0005-0000-0000-00001D000000}"/>
    <cellStyle name="20% - Accent2 2 7" xfId="29" xr:uid="{00000000-0005-0000-0000-00001E000000}"/>
    <cellStyle name="20% - Accent2 2 8" xfId="30" xr:uid="{00000000-0005-0000-0000-00001F000000}"/>
    <cellStyle name="20% - Accent2 2 9" xfId="31" xr:uid="{00000000-0005-0000-0000-000020000000}"/>
    <cellStyle name="20% - Accent3 2" xfId="32" xr:uid="{00000000-0005-0000-0000-000021000000}"/>
    <cellStyle name="20% - Accent3 2 10" xfId="33" xr:uid="{00000000-0005-0000-0000-000022000000}"/>
    <cellStyle name="20% - Accent3 2 11" xfId="34" xr:uid="{00000000-0005-0000-0000-000023000000}"/>
    <cellStyle name="20% - Accent3 2 12" xfId="35" xr:uid="{00000000-0005-0000-0000-000024000000}"/>
    <cellStyle name="20% - Accent3 2 13" xfId="36" xr:uid="{00000000-0005-0000-0000-000025000000}"/>
    <cellStyle name="20% - Accent3 2 14" xfId="37" xr:uid="{00000000-0005-0000-0000-000026000000}"/>
    <cellStyle name="20% - Accent3 2 15" xfId="38" xr:uid="{00000000-0005-0000-0000-000027000000}"/>
    <cellStyle name="20% - Accent3 2 16" xfId="1598" xr:uid="{00000000-0005-0000-0000-000028000000}"/>
    <cellStyle name="20% - Accent3 2 2" xfId="39" xr:uid="{00000000-0005-0000-0000-000029000000}"/>
    <cellStyle name="20% - Accent3 2 3" xfId="40" xr:uid="{00000000-0005-0000-0000-00002A000000}"/>
    <cellStyle name="20% - Accent3 2 4" xfId="41" xr:uid="{00000000-0005-0000-0000-00002B000000}"/>
    <cellStyle name="20% - Accent3 2 5" xfId="42" xr:uid="{00000000-0005-0000-0000-00002C000000}"/>
    <cellStyle name="20% - Accent3 2 6" xfId="43" xr:uid="{00000000-0005-0000-0000-00002D000000}"/>
    <cellStyle name="20% - Accent3 2 7" xfId="44" xr:uid="{00000000-0005-0000-0000-00002E000000}"/>
    <cellStyle name="20% - Accent3 2 8" xfId="45" xr:uid="{00000000-0005-0000-0000-00002F000000}"/>
    <cellStyle name="20% - Accent3 2 9" xfId="46" xr:uid="{00000000-0005-0000-0000-000030000000}"/>
    <cellStyle name="20% - Accent4 2" xfId="47" xr:uid="{00000000-0005-0000-0000-000031000000}"/>
    <cellStyle name="20% - Accent4 2 10" xfId="48" xr:uid="{00000000-0005-0000-0000-000032000000}"/>
    <cellStyle name="20% - Accent4 2 11" xfId="49" xr:uid="{00000000-0005-0000-0000-000033000000}"/>
    <cellStyle name="20% - Accent4 2 12" xfId="50" xr:uid="{00000000-0005-0000-0000-000034000000}"/>
    <cellStyle name="20% - Accent4 2 13" xfId="51" xr:uid="{00000000-0005-0000-0000-000035000000}"/>
    <cellStyle name="20% - Accent4 2 14" xfId="52" xr:uid="{00000000-0005-0000-0000-000036000000}"/>
    <cellStyle name="20% - Accent4 2 15" xfId="53" xr:uid="{00000000-0005-0000-0000-000037000000}"/>
    <cellStyle name="20% - Accent4 2 16" xfId="1599" xr:uid="{00000000-0005-0000-0000-000038000000}"/>
    <cellStyle name="20% - Accent4 2 2" xfId="54" xr:uid="{00000000-0005-0000-0000-000039000000}"/>
    <cellStyle name="20% - Accent4 2 3" xfId="55" xr:uid="{00000000-0005-0000-0000-00003A000000}"/>
    <cellStyle name="20% - Accent4 2 4" xfId="56" xr:uid="{00000000-0005-0000-0000-00003B000000}"/>
    <cellStyle name="20% - Accent4 2 5" xfId="57" xr:uid="{00000000-0005-0000-0000-00003C000000}"/>
    <cellStyle name="20% - Accent4 2 6" xfId="58" xr:uid="{00000000-0005-0000-0000-00003D000000}"/>
    <cellStyle name="20% - Accent4 2 7" xfId="59" xr:uid="{00000000-0005-0000-0000-00003E000000}"/>
    <cellStyle name="20% - Accent4 2 8" xfId="60" xr:uid="{00000000-0005-0000-0000-00003F000000}"/>
    <cellStyle name="20% - Accent4 2 9" xfId="61" xr:uid="{00000000-0005-0000-0000-000040000000}"/>
    <cellStyle name="20% - Accent5 2" xfId="62" xr:uid="{00000000-0005-0000-0000-000041000000}"/>
    <cellStyle name="20% - Accent5 2 10" xfId="63" xr:uid="{00000000-0005-0000-0000-000042000000}"/>
    <cellStyle name="20% - Accent5 2 11" xfId="64" xr:uid="{00000000-0005-0000-0000-000043000000}"/>
    <cellStyle name="20% - Accent5 2 12" xfId="65" xr:uid="{00000000-0005-0000-0000-000044000000}"/>
    <cellStyle name="20% - Accent5 2 13" xfId="66" xr:uid="{00000000-0005-0000-0000-000045000000}"/>
    <cellStyle name="20% - Accent5 2 14" xfId="67" xr:uid="{00000000-0005-0000-0000-000046000000}"/>
    <cellStyle name="20% - Accent5 2 15" xfId="68" xr:uid="{00000000-0005-0000-0000-000047000000}"/>
    <cellStyle name="20% - Accent5 2 16" xfId="1600" xr:uid="{00000000-0005-0000-0000-000048000000}"/>
    <cellStyle name="20% - Accent5 2 2" xfId="69" xr:uid="{00000000-0005-0000-0000-000049000000}"/>
    <cellStyle name="20% - Accent5 2 3" xfId="70" xr:uid="{00000000-0005-0000-0000-00004A000000}"/>
    <cellStyle name="20% - Accent5 2 4" xfId="71" xr:uid="{00000000-0005-0000-0000-00004B000000}"/>
    <cellStyle name="20% - Accent5 2 5" xfId="72" xr:uid="{00000000-0005-0000-0000-00004C000000}"/>
    <cellStyle name="20% - Accent5 2 6" xfId="73" xr:uid="{00000000-0005-0000-0000-00004D000000}"/>
    <cellStyle name="20% - Accent5 2 7" xfId="74" xr:uid="{00000000-0005-0000-0000-00004E000000}"/>
    <cellStyle name="20% - Accent5 2 8" xfId="75" xr:uid="{00000000-0005-0000-0000-00004F000000}"/>
    <cellStyle name="20% - Accent5 2 9" xfId="76" xr:uid="{00000000-0005-0000-0000-000050000000}"/>
    <cellStyle name="20% - Accent6 2" xfId="77" xr:uid="{00000000-0005-0000-0000-000051000000}"/>
    <cellStyle name="20% - Accent6 2 10" xfId="78" xr:uid="{00000000-0005-0000-0000-000052000000}"/>
    <cellStyle name="20% - Accent6 2 11" xfId="79" xr:uid="{00000000-0005-0000-0000-000053000000}"/>
    <cellStyle name="20% - Accent6 2 12" xfId="80" xr:uid="{00000000-0005-0000-0000-000054000000}"/>
    <cellStyle name="20% - Accent6 2 13" xfId="81" xr:uid="{00000000-0005-0000-0000-000055000000}"/>
    <cellStyle name="20% - Accent6 2 14" xfId="82" xr:uid="{00000000-0005-0000-0000-000056000000}"/>
    <cellStyle name="20% - Accent6 2 15" xfId="83" xr:uid="{00000000-0005-0000-0000-000057000000}"/>
    <cellStyle name="20% - Accent6 2 16" xfId="1601" xr:uid="{00000000-0005-0000-0000-000058000000}"/>
    <cellStyle name="20% - Accent6 2 2" xfId="84" xr:uid="{00000000-0005-0000-0000-000059000000}"/>
    <cellStyle name="20% - Accent6 2 3" xfId="85" xr:uid="{00000000-0005-0000-0000-00005A000000}"/>
    <cellStyle name="20% - Accent6 2 4" xfId="86" xr:uid="{00000000-0005-0000-0000-00005B000000}"/>
    <cellStyle name="20% - Accent6 2 5" xfId="87" xr:uid="{00000000-0005-0000-0000-00005C000000}"/>
    <cellStyle name="20% - Accent6 2 6" xfId="88" xr:uid="{00000000-0005-0000-0000-00005D000000}"/>
    <cellStyle name="20% - Accent6 2 7" xfId="89" xr:uid="{00000000-0005-0000-0000-00005E000000}"/>
    <cellStyle name="20% - Accent6 2 8" xfId="90" xr:uid="{00000000-0005-0000-0000-00005F000000}"/>
    <cellStyle name="20% - Accent6 2 9" xfId="91" xr:uid="{00000000-0005-0000-0000-000060000000}"/>
    <cellStyle name="20% - Akzent1" xfId="92" xr:uid="{00000000-0005-0000-0000-000061000000}"/>
    <cellStyle name="20% - Akzent2" xfId="93" xr:uid="{00000000-0005-0000-0000-000062000000}"/>
    <cellStyle name="20% - Akzent3" xfId="94" xr:uid="{00000000-0005-0000-0000-000063000000}"/>
    <cellStyle name="20% - Akzent4" xfId="95" xr:uid="{00000000-0005-0000-0000-000064000000}"/>
    <cellStyle name="20% - Akzent5" xfId="96" xr:uid="{00000000-0005-0000-0000-000065000000}"/>
    <cellStyle name="20% - Akzent6" xfId="97" xr:uid="{00000000-0005-0000-0000-000066000000}"/>
    <cellStyle name="40% - Accent1 2" xfId="98" xr:uid="{00000000-0005-0000-0000-000067000000}"/>
    <cellStyle name="40% - Accent1 2 10" xfId="99" xr:uid="{00000000-0005-0000-0000-000068000000}"/>
    <cellStyle name="40% - Accent1 2 11" xfId="100" xr:uid="{00000000-0005-0000-0000-000069000000}"/>
    <cellStyle name="40% - Accent1 2 12" xfId="101" xr:uid="{00000000-0005-0000-0000-00006A000000}"/>
    <cellStyle name="40% - Accent1 2 13" xfId="102" xr:uid="{00000000-0005-0000-0000-00006B000000}"/>
    <cellStyle name="40% - Accent1 2 14" xfId="103" xr:uid="{00000000-0005-0000-0000-00006C000000}"/>
    <cellStyle name="40% - Accent1 2 15" xfId="104" xr:uid="{00000000-0005-0000-0000-00006D000000}"/>
    <cellStyle name="40% - Accent1 2 16" xfId="1602" xr:uid="{00000000-0005-0000-0000-00006E000000}"/>
    <cellStyle name="40% - Accent1 2 2" xfId="105" xr:uid="{00000000-0005-0000-0000-00006F000000}"/>
    <cellStyle name="40% - Accent1 2 3" xfId="106" xr:uid="{00000000-0005-0000-0000-000070000000}"/>
    <cellStyle name="40% - Accent1 2 4" xfId="107" xr:uid="{00000000-0005-0000-0000-000071000000}"/>
    <cellStyle name="40% - Accent1 2 5" xfId="108" xr:uid="{00000000-0005-0000-0000-000072000000}"/>
    <cellStyle name="40% - Accent1 2 6" xfId="109" xr:uid="{00000000-0005-0000-0000-000073000000}"/>
    <cellStyle name="40% - Accent1 2 7" xfId="110" xr:uid="{00000000-0005-0000-0000-000074000000}"/>
    <cellStyle name="40% - Accent1 2 8" xfId="111" xr:uid="{00000000-0005-0000-0000-000075000000}"/>
    <cellStyle name="40% - Accent1 2 9" xfId="112" xr:uid="{00000000-0005-0000-0000-000076000000}"/>
    <cellStyle name="40% - Accent2 2" xfId="113" xr:uid="{00000000-0005-0000-0000-000077000000}"/>
    <cellStyle name="40% - Accent2 2 10" xfId="114" xr:uid="{00000000-0005-0000-0000-000078000000}"/>
    <cellStyle name="40% - Accent2 2 11" xfId="115" xr:uid="{00000000-0005-0000-0000-000079000000}"/>
    <cellStyle name="40% - Accent2 2 12" xfId="116" xr:uid="{00000000-0005-0000-0000-00007A000000}"/>
    <cellStyle name="40% - Accent2 2 13" xfId="117" xr:uid="{00000000-0005-0000-0000-00007B000000}"/>
    <cellStyle name="40% - Accent2 2 14" xfId="118" xr:uid="{00000000-0005-0000-0000-00007C000000}"/>
    <cellStyle name="40% - Accent2 2 15" xfId="119" xr:uid="{00000000-0005-0000-0000-00007D000000}"/>
    <cellStyle name="40% - Accent2 2 16" xfId="1603" xr:uid="{00000000-0005-0000-0000-00007E000000}"/>
    <cellStyle name="40% - Accent2 2 2" xfId="120" xr:uid="{00000000-0005-0000-0000-00007F000000}"/>
    <cellStyle name="40% - Accent2 2 3" xfId="121" xr:uid="{00000000-0005-0000-0000-000080000000}"/>
    <cellStyle name="40% - Accent2 2 4" xfId="122" xr:uid="{00000000-0005-0000-0000-000081000000}"/>
    <cellStyle name="40% - Accent2 2 5" xfId="123" xr:uid="{00000000-0005-0000-0000-000082000000}"/>
    <cellStyle name="40% - Accent2 2 6" xfId="124" xr:uid="{00000000-0005-0000-0000-000083000000}"/>
    <cellStyle name="40% - Accent2 2 7" xfId="125" xr:uid="{00000000-0005-0000-0000-000084000000}"/>
    <cellStyle name="40% - Accent2 2 8" xfId="126" xr:uid="{00000000-0005-0000-0000-000085000000}"/>
    <cellStyle name="40% - Accent2 2 9" xfId="127" xr:uid="{00000000-0005-0000-0000-000086000000}"/>
    <cellStyle name="40% - Accent3 2" xfId="128" xr:uid="{00000000-0005-0000-0000-000087000000}"/>
    <cellStyle name="40% - Accent3 2 10" xfId="129" xr:uid="{00000000-0005-0000-0000-000088000000}"/>
    <cellStyle name="40% - Accent3 2 11" xfId="130" xr:uid="{00000000-0005-0000-0000-000089000000}"/>
    <cellStyle name="40% - Accent3 2 12" xfId="131" xr:uid="{00000000-0005-0000-0000-00008A000000}"/>
    <cellStyle name="40% - Accent3 2 13" xfId="132" xr:uid="{00000000-0005-0000-0000-00008B000000}"/>
    <cellStyle name="40% - Accent3 2 14" xfId="133" xr:uid="{00000000-0005-0000-0000-00008C000000}"/>
    <cellStyle name="40% - Accent3 2 15" xfId="134" xr:uid="{00000000-0005-0000-0000-00008D000000}"/>
    <cellStyle name="40% - Accent3 2 16" xfId="1604" xr:uid="{00000000-0005-0000-0000-00008E000000}"/>
    <cellStyle name="40% - Accent3 2 2" xfId="135" xr:uid="{00000000-0005-0000-0000-00008F000000}"/>
    <cellStyle name="40% - Accent3 2 3" xfId="136" xr:uid="{00000000-0005-0000-0000-000090000000}"/>
    <cellStyle name="40% - Accent3 2 4" xfId="137" xr:uid="{00000000-0005-0000-0000-000091000000}"/>
    <cellStyle name="40% - Accent3 2 5" xfId="138" xr:uid="{00000000-0005-0000-0000-000092000000}"/>
    <cellStyle name="40% - Accent3 2 6" xfId="139" xr:uid="{00000000-0005-0000-0000-000093000000}"/>
    <cellStyle name="40% - Accent3 2 7" xfId="140" xr:uid="{00000000-0005-0000-0000-000094000000}"/>
    <cellStyle name="40% - Accent3 2 8" xfId="141" xr:uid="{00000000-0005-0000-0000-000095000000}"/>
    <cellStyle name="40% - Accent3 2 9" xfId="142" xr:uid="{00000000-0005-0000-0000-000096000000}"/>
    <cellStyle name="40% - Accent4 2" xfId="143" xr:uid="{00000000-0005-0000-0000-000097000000}"/>
    <cellStyle name="40% - Accent4 2 10" xfId="144" xr:uid="{00000000-0005-0000-0000-000098000000}"/>
    <cellStyle name="40% - Accent4 2 11" xfId="145" xr:uid="{00000000-0005-0000-0000-000099000000}"/>
    <cellStyle name="40% - Accent4 2 12" xfId="146" xr:uid="{00000000-0005-0000-0000-00009A000000}"/>
    <cellStyle name="40% - Accent4 2 13" xfId="147" xr:uid="{00000000-0005-0000-0000-00009B000000}"/>
    <cellStyle name="40% - Accent4 2 14" xfId="148" xr:uid="{00000000-0005-0000-0000-00009C000000}"/>
    <cellStyle name="40% - Accent4 2 15" xfId="149" xr:uid="{00000000-0005-0000-0000-00009D000000}"/>
    <cellStyle name="40% - Accent4 2 16" xfId="1605" xr:uid="{00000000-0005-0000-0000-00009E000000}"/>
    <cellStyle name="40% - Accent4 2 2" xfId="150" xr:uid="{00000000-0005-0000-0000-00009F000000}"/>
    <cellStyle name="40% - Accent4 2 3" xfId="151" xr:uid="{00000000-0005-0000-0000-0000A0000000}"/>
    <cellStyle name="40% - Accent4 2 4" xfId="152" xr:uid="{00000000-0005-0000-0000-0000A1000000}"/>
    <cellStyle name="40% - Accent4 2 5" xfId="153" xr:uid="{00000000-0005-0000-0000-0000A2000000}"/>
    <cellStyle name="40% - Accent4 2 6" xfId="154" xr:uid="{00000000-0005-0000-0000-0000A3000000}"/>
    <cellStyle name="40% - Accent4 2 7" xfId="155" xr:uid="{00000000-0005-0000-0000-0000A4000000}"/>
    <cellStyle name="40% - Accent4 2 8" xfId="156" xr:uid="{00000000-0005-0000-0000-0000A5000000}"/>
    <cellStyle name="40% - Accent4 2 9" xfId="157" xr:uid="{00000000-0005-0000-0000-0000A6000000}"/>
    <cellStyle name="40% - Accent5 2" xfId="158" xr:uid="{00000000-0005-0000-0000-0000A7000000}"/>
    <cellStyle name="40% - Accent5 2 10" xfId="159" xr:uid="{00000000-0005-0000-0000-0000A8000000}"/>
    <cellStyle name="40% - Accent5 2 11" xfId="160" xr:uid="{00000000-0005-0000-0000-0000A9000000}"/>
    <cellStyle name="40% - Accent5 2 12" xfId="161" xr:uid="{00000000-0005-0000-0000-0000AA000000}"/>
    <cellStyle name="40% - Accent5 2 13" xfId="162" xr:uid="{00000000-0005-0000-0000-0000AB000000}"/>
    <cellStyle name="40% - Accent5 2 14" xfId="163" xr:uid="{00000000-0005-0000-0000-0000AC000000}"/>
    <cellStyle name="40% - Accent5 2 15" xfId="164" xr:uid="{00000000-0005-0000-0000-0000AD000000}"/>
    <cellStyle name="40% - Accent5 2 16" xfId="1606" xr:uid="{00000000-0005-0000-0000-0000AE000000}"/>
    <cellStyle name="40% - Accent5 2 2" xfId="165" xr:uid="{00000000-0005-0000-0000-0000AF000000}"/>
    <cellStyle name="40% - Accent5 2 3" xfId="166" xr:uid="{00000000-0005-0000-0000-0000B0000000}"/>
    <cellStyle name="40% - Accent5 2 4" xfId="167" xr:uid="{00000000-0005-0000-0000-0000B1000000}"/>
    <cellStyle name="40% - Accent5 2 5" xfId="168" xr:uid="{00000000-0005-0000-0000-0000B2000000}"/>
    <cellStyle name="40% - Accent5 2 6" xfId="169" xr:uid="{00000000-0005-0000-0000-0000B3000000}"/>
    <cellStyle name="40% - Accent5 2 7" xfId="170" xr:uid="{00000000-0005-0000-0000-0000B4000000}"/>
    <cellStyle name="40% - Accent5 2 8" xfId="171" xr:uid="{00000000-0005-0000-0000-0000B5000000}"/>
    <cellStyle name="40% - Accent5 2 9" xfId="172" xr:uid="{00000000-0005-0000-0000-0000B6000000}"/>
    <cellStyle name="40% - Accent6 2" xfId="173" xr:uid="{00000000-0005-0000-0000-0000B7000000}"/>
    <cellStyle name="40% - Accent6 2 10" xfId="174" xr:uid="{00000000-0005-0000-0000-0000B8000000}"/>
    <cellStyle name="40% - Accent6 2 11" xfId="175" xr:uid="{00000000-0005-0000-0000-0000B9000000}"/>
    <cellStyle name="40% - Accent6 2 12" xfId="176" xr:uid="{00000000-0005-0000-0000-0000BA000000}"/>
    <cellStyle name="40% - Accent6 2 13" xfId="177" xr:uid="{00000000-0005-0000-0000-0000BB000000}"/>
    <cellStyle name="40% - Accent6 2 14" xfId="178" xr:uid="{00000000-0005-0000-0000-0000BC000000}"/>
    <cellStyle name="40% - Accent6 2 15" xfId="179" xr:uid="{00000000-0005-0000-0000-0000BD000000}"/>
    <cellStyle name="40% - Accent6 2 16" xfId="1607" xr:uid="{00000000-0005-0000-0000-0000BE000000}"/>
    <cellStyle name="40% - Accent6 2 2" xfId="180" xr:uid="{00000000-0005-0000-0000-0000BF000000}"/>
    <cellStyle name="40% - Accent6 2 3" xfId="181" xr:uid="{00000000-0005-0000-0000-0000C0000000}"/>
    <cellStyle name="40% - Accent6 2 4" xfId="182" xr:uid="{00000000-0005-0000-0000-0000C1000000}"/>
    <cellStyle name="40% - Accent6 2 5" xfId="183" xr:uid="{00000000-0005-0000-0000-0000C2000000}"/>
    <cellStyle name="40% - Accent6 2 6" xfId="184" xr:uid="{00000000-0005-0000-0000-0000C3000000}"/>
    <cellStyle name="40% - Accent6 2 7" xfId="185" xr:uid="{00000000-0005-0000-0000-0000C4000000}"/>
    <cellStyle name="40% - Accent6 2 8" xfId="186" xr:uid="{00000000-0005-0000-0000-0000C5000000}"/>
    <cellStyle name="40% - Accent6 2 9" xfId="187" xr:uid="{00000000-0005-0000-0000-0000C6000000}"/>
    <cellStyle name="40% - Akzent1" xfId="188" xr:uid="{00000000-0005-0000-0000-0000C7000000}"/>
    <cellStyle name="40% - Akzent2" xfId="189" xr:uid="{00000000-0005-0000-0000-0000C8000000}"/>
    <cellStyle name="40% - Akzent3" xfId="190" xr:uid="{00000000-0005-0000-0000-0000C9000000}"/>
    <cellStyle name="40% - Akzent4" xfId="191" xr:uid="{00000000-0005-0000-0000-0000CA000000}"/>
    <cellStyle name="40% - Akzent5" xfId="192" xr:uid="{00000000-0005-0000-0000-0000CB000000}"/>
    <cellStyle name="40% - Akzent6" xfId="193" xr:uid="{00000000-0005-0000-0000-0000CC000000}"/>
    <cellStyle name="60% - Accent1 2" xfId="194" xr:uid="{00000000-0005-0000-0000-0000CD000000}"/>
    <cellStyle name="60% - Accent1 2 10" xfId="195" xr:uid="{00000000-0005-0000-0000-0000CE000000}"/>
    <cellStyle name="60% - Accent1 2 11" xfId="196" xr:uid="{00000000-0005-0000-0000-0000CF000000}"/>
    <cellStyle name="60% - Accent1 2 12" xfId="197" xr:uid="{00000000-0005-0000-0000-0000D0000000}"/>
    <cellStyle name="60% - Accent1 2 13" xfId="198" xr:uid="{00000000-0005-0000-0000-0000D1000000}"/>
    <cellStyle name="60% - Accent1 2 14" xfId="199" xr:uid="{00000000-0005-0000-0000-0000D2000000}"/>
    <cellStyle name="60% - Accent1 2 15" xfId="200" xr:uid="{00000000-0005-0000-0000-0000D3000000}"/>
    <cellStyle name="60% - Accent1 2 16" xfId="1608" xr:uid="{00000000-0005-0000-0000-0000D4000000}"/>
    <cellStyle name="60% - Accent1 2 2" xfId="201" xr:uid="{00000000-0005-0000-0000-0000D5000000}"/>
    <cellStyle name="60% - Accent1 2 3" xfId="202" xr:uid="{00000000-0005-0000-0000-0000D6000000}"/>
    <cellStyle name="60% - Accent1 2 4" xfId="203" xr:uid="{00000000-0005-0000-0000-0000D7000000}"/>
    <cellStyle name="60% - Accent1 2 5" xfId="204" xr:uid="{00000000-0005-0000-0000-0000D8000000}"/>
    <cellStyle name="60% - Accent1 2 6" xfId="205" xr:uid="{00000000-0005-0000-0000-0000D9000000}"/>
    <cellStyle name="60% - Accent1 2 7" xfId="206" xr:uid="{00000000-0005-0000-0000-0000DA000000}"/>
    <cellStyle name="60% - Accent1 2 8" xfId="207" xr:uid="{00000000-0005-0000-0000-0000DB000000}"/>
    <cellStyle name="60% - Accent1 2 9" xfId="208" xr:uid="{00000000-0005-0000-0000-0000DC000000}"/>
    <cellStyle name="60% - Accent1 3" xfId="209" xr:uid="{00000000-0005-0000-0000-0000DD000000}"/>
    <cellStyle name="60% - Accent2 2" xfId="210" xr:uid="{00000000-0005-0000-0000-0000DE000000}"/>
    <cellStyle name="60% - Accent2 2 10" xfId="211" xr:uid="{00000000-0005-0000-0000-0000DF000000}"/>
    <cellStyle name="60% - Accent2 2 11" xfId="212" xr:uid="{00000000-0005-0000-0000-0000E0000000}"/>
    <cellStyle name="60% - Accent2 2 12" xfId="213" xr:uid="{00000000-0005-0000-0000-0000E1000000}"/>
    <cellStyle name="60% - Accent2 2 13" xfId="214" xr:uid="{00000000-0005-0000-0000-0000E2000000}"/>
    <cellStyle name="60% - Accent2 2 14" xfId="215" xr:uid="{00000000-0005-0000-0000-0000E3000000}"/>
    <cellStyle name="60% - Accent2 2 15" xfId="216" xr:uid="{00000000-0005-0000-0000-0000E4000000}"/>
    <cellStyle name="60% - Accent2 2 16" xfId="1609" xr:uid="{00000000-0005-0000-0000-0000E5000000}"/>
    <cellStyle name="60% - Accent2 2 2" xfId="217" xr:uid="{00000000-0005-0000-0000-0000E6000000}"/>
    <cellStyle name="60% - Accent2 2 3" xfId="218" xr:uid="{00000000-0005-0000-0000-0000E7000000}"/>
    <cellStyle name="60% - Accent2 2 4" xfId="219" xr:uid="{00000000-0005-0000-0000-0000E8000000}"/>
    <cellStyle name="60% - Accent2 2 5" xfId="220" xr:uid="{00000000-0005-0000-0000-0000E9000000}"/>
    <cellStyle name="60% - Accent2 2 6" xfId="221" xr:uid="{00000000-0005-0000-0000-0000EA000000}"/>
    <cellStyle name="60% - Accent2 2 7" xfId="222" xr:uid="{00000000-0005-0000-0000-0000EB000000}"/>
    <cellStyle name="60% - Accent2 2 8" xfId="223" xr:uid="{00000000-0005-0000-0000-0000EC000000}"/>
    <cellStyle name="60% - Accent2 2 9" xfId="224" xr:uid="{00000000-0005-0000-0000-0000ED000000}"/>
    <cellStyle name="60% - Accent3 2" xfId="225" xr:uid="{00000000-0005-0000-0000-0000EE000000}"/>
    <cellStyle name="60% - Accent3 2 10" xfId="226" xr:uid="{00000000-0005-0000-0000-0000EF000000}"/>
    <cellStyle name="60% - Accent3 2 11" xfId="227" xr:uid="{00000000-0005-0000-0000-0000F0000000}"/>
    <cellStyle name="60% - Accent3 2 12" xfId="228" xr:uid="{00000000-0005-0000-0000-0000F1000000}"/>
    <cellStyle name="60% - Accent3 2 13" xfId="229" xr:uid="{00000000-0005-0000-0000-0000F2000000}"/>
    <cellStyle name="60% - Accent3 2 14" xfId="230" xr:uid="{00000000-0005-0000-0000-0000F3000000}"/>
    <cellStyle name="60% - Accent3 2 15" xfId="231" xr:uid="{00000000-0005-0000-0000-0000F4000000}"/>
    <cellStyle name="60% - Accent3 2 16" xfId="1610" xr:uid="{00000000-0005-0000-0000-0000F5000000}"/>
    <cellStyle name="60% - Accent3 2 2" xfId="232" xr:uid="{00000000-0005-0000-0000-0000F6000000}"/>
    <cellStyle name="60% - Accent3 2 3" xfId="233" xr:uid="{00000000-0005-0000-0000-0000F7000000}"/>
    <cellStyle name="60% - Accent3 2 4" xfId="234" xr:uid="{00000000-0005-0000-0000-0000F8000000}"/>
    <cellStyle name="60% - Accent3 2 5" xfId="235" xr:uid="{00000000-0005-0000-0000-0000F9000000}"/>
    <cellStyle name="60% - Accent3 2 6" xfId="236" xr:uid="{00000000-0005-0000-0000-0000FA000000}"/>
    <cellStyle name="60% - Accent3 2 7" xfId="237" xr:uid="{00000000-0005-0000-0000-0000FB000000}"/>
    <cellStyle name="60% - Accent3 2 8" xfId="238" xr:uid="{00000000-0005-0000-0000-0000FC000000}"/>
    <cellStyle name="60% - Accent3 2 9" xfId="239" xr:uid="{00000000-0005-0000-0000-0000FD000000}"/>
    <cellStyle name="60% - Accent4 2" xfId="240" xr:uid="{00000000-0005-0000-0000-0000FE000000}"/>
    <cellStyle name="60% - Accent4 2 10" xfId="241" xr:uid="{00000000-0005-0000-0000-0000FF000000}"/>
    <cellStyle name="60% - Accent4 2 11" xfId="242" xr:uid="{00000000-0005-0000-0000-000000010000}"/>
    <cellStyle name="60% - Accent4 2 12" xfId="243" xr:uid="{00000000-0005-0000-0000-000001010000}"/>
    <cellStyle name="60% - Accent4 2 13" xfId="244" xr:uid="{00000000-0005-0000-0000-000002010000}"/>
    <cellStyle name="60% - Accent4 2 14" xfId="245" xr:uid="{00000000-0005-0000-0000-000003010000}"/>
    <cellStyle name="60% - Accent4 2 15" xfId="246" xr:uid="{00000000-0005-0000-0000-000004010000}"/>
    <cellStyle name="60% - Accent4 2 16" xfId="1611" xr:uid="{00000000-0005-0000-0000-000005010000}"/>
    <cellStyle name="60% - Accent4 2 2" xfId="247" xr:uid="{00000000-0005-0000-0000-000006010000}"/>
    <cellStyle name="60% - Accent4 2 3" xfId="248" xr:uid="{00000000-0005-0000-0000-000007010000}"/>
    <cellStyle name="60% - Accent4 2 4" xfId="249" xr:uid="{00000000-0005-0000-0000-000008010000}"/>
    <cellStyle name="60% - Accent4 2 5" xfId="250" xr:uid="{00000000-0005-0000-0000-000009010000}"/>
    <cellStyle name="60% - Accent4 2 6" xfId="251" xr:uid="{00000000-0005-0000-0000-00000A010000}"/>
    <cellStyle name="60% - Accent4 2 7" xfId="252" xr:uid="{00000000-0005-0000-0000-00000B010000}"/>
    <cellStyle name="60% - Accent4 2 8" xfId="253" xr:uid="{00000000-0005-0000-0000-00000C010000}"/>
    <cellStyle name="60% - Accent4 2 9" xfId="254" xr:uid="{00000000-0005-0000-0000-00000D010000}"/>
    <cellStyle name="60% - Accent5 2" xfId="255" xr:uid="{00000000-0005-0000-0000-00000E010000}"/>
    <cellStyle name="60% - Accent5 2 10" xfId="256" xr:uid="{00000000-0005-0000-0000-00000F010000}"/>
    <cellStyle name="60% - Accent5 2 11" xfId="257" xr:uid="{00000000-0005-0000-0000-000010010000}"/>
    <cellStyle name="60% - Accent5 2 12" xfId="258" xr:uid="{00000000-0005-0000-0000-000011010000}"/>
    <cellStyle name="60% - Accent5 2 13" xfId="259" xr:uid="{00000000-0005-0000-0000-000012010000}"/>
    <cellStyle name="60% - Accent5 2 14" xfId="260" xr:uid="{00000000-0005-0000-0000-000013010000}"/>
    <cellStyle name="60% - Accent5 2 15" xfId="261" xr:uid="{00000000-0005-0000-0000-000014010000}"/>
    <cellStyle name="60% - Accent5 2 16" xfId="1612" xr:uid="{00000000-0005-0000-0000-000015010000}"/>
    <cellStyle name="60% - Accent5 2 2" xfId="262" xr:uid="{00000000-0005-0000-0000-000016010000}"/>
    <cellStyle name="60% - Accent5 2 3" xfId="263" xr:uid="{00000000-0005-0000-0000-000017010000}"/>
    <cellStyle name="60% - Accent5 2 4" xfId="264" xr:uid="{00000000-0005-0000-0000-000018010000}"/>
    <cellStyle name="60% - Accent5 2 5" xfId="265" xr:uid="{00000000-0005-0000-0000-000019010000}"/>
    <cellStyle name="60% - Accent5 2 6" xfId="266" xr:uid="{00000000-0005-0000-0000-00001A010000}"/>
    <cellStyle name="60% - Accent5 2 7" xfId="267" xr:uid="{00000000-0005-0000-0000-00001B010000}"/>
    <cellStyle name="60% - Accent5 2 8" xfId="268" xr:uid="{00000000-0005-0000-0000-00001C010000}"/>
    <cellStyle name="60% - Accent5 2 9" xfId="269" xr:uid="{00000000-0005-0000-0000-00001D010000}"/>
    <cellStyle name="60% - Accent6 2" xfId="270" xr:uid="{00000000-0005-0000-0000-00001E010000}"/>
    <cellStyle name="60% - Accent6 2 10" xfId="271" xr:uid="{00000000-0005-0000-0000-00001F010000}"/>
    <cellStyle name="60% - Accent6 2 11" xfId="272" xr:uid="{00000000-0005-0000-0000-000020010000}"/>
    <cellStyle name="60% - Accent6 2 12" xfId="273" xr:uid="{00000000-0005-0000-0000-000021010000}"/>
    <cellStyle name="60% - Accent6 2 13" xfId="274" xr:uid="{00000000-0005-0000-0000-000022010000}"/>
    <cellStyle name="60% - Accent6 2 14" xfId="275" xr:uid="{00000000-0005-0000-0000-000023010000}"/>
    <cellStyle name="60% - Accent6 2 15" xfId="276" xr:uid="{00000000-0005-0000-0000-000024010000}"/>
    <cellStyle name="60% - Accent6 2 16" xfId="1613" xr:uid="{00000000-0005-0000-0000-000025010000}"/>
    <cellStyle name="60% - Accent6 2 2" xfId="277" xr:uid="{00000000-0005-0000-0000-000026010000}"/>
    <cellStyle name="60% - Accent6 2 3" xfId="278" xr:uid="{00000000-0005-0000-0000-000027010000}"/>
    <cellStyle name="60% - Accent6 2 4" xfId="279" xr:uid="{00000000-0005-0000-0000-000028010000}"/>
    <cellStyle name="60% - Accent6 2 5" xfId="280" xr:uid="{00000000-0005-0000-0000-000029010000}"/>
    <cellStyle name="60% - Accent6 2 6" xfId="281" xr:uid="{00000000-0005-0000-0000-00002A010000}"/>
    <cellStyle name="60% - Accent6 2 7" xfId="282" xr:uid="{00000000-0005-0000-0000-00002B010000}"/>
    <cellStyle name="60% - Accent6 2 8" xfId="283" xr:uid="{00000000-0005-0000-0000-00002C010000}"/>
    <cellStyle name="60% - Accent6 2 9" xfId="284" xr:uid="{00000000-0005-0000-0000-00002D010000}"/>
    <cellStyle name="60% - Akzent1" xfId="285" xr:uid="{00000000-0005-0000-0000-00002E010000}"/>
    <cellStyle name="60% - Akzent2" xfId="286" xr:uid="{00000000-0005-0000-0000-00002F010000}"/>
    <cellStyle name="60% - Akzent3" xfId="287" xr:uid="{00000000-0005-0000-0000-000030010000}"/>
    <cellStyle name="60% - Akzent4" xfId="288" xr:uid="{00000000-0005-0000-0000-000031010000}"/>
    <cellStyle name="60% - Akzent5" xfId="289" xr:uid="{00000000-0005-0000-0000-000032010000}"/>
    <cellStyle name="60% - Akzent6" xfId="290" xr:uid="{00000000-0005-0000-0000-000033010000}"/>
    <cellStyle name="Accent1 2" xfId="291" xr:uid="{00000000-0005-0000-0000-000034010000}"/>
    <cellStyle name="Accent1 2 10" xfId="292" xr:uid="{00000000-0005-0000-0000-000035010000}"/>
    <cellStyle name="Accent1 2 11" xfId="293" xr:uid="{00000000-0005-0000-0000-000036010000}"/>
    <cellStyle name="Accent1 2 12" xfId="294" xr:uid="{00000000-0005-0000-0000-000037010000}"/>
    <cellStyle name="Accent1 2 13" xfId="295" xr:uid="{00000000-0005-0000-0000-000038010000}"/>
    <cellStyle name="Accent1 2 14" xfId="296" xr:uid="{00000000-0005-0000-0000-000039010000}"/>
    <cellStyle name="Accent1 2 15" xfId="297" xr:uid="{00000000-0005-0000-0000-00003A010000}"/>
    <cellStyle name="Accent1 2 16" xfId="1614" xr:uid="{00000000-0005-0000-0000-00003B010000}"/>
    <cellStyle name="Accent1 2 2" xfId="298" xr:uid="{00000000-0005-0000-0000-00003C010000}"/>
    <cellStyle name="Accent1 2 3" xfId="299" xr:uid="{00000000-0005-0000-0000-00003D010000}"/>
    <cellStyle name="Accent1 2 4" xfId="300" xr:uid="{00000000-0005-0000-0000-00003E010000}"/>
    <cellStyle name="Accent1 2 5" xfId="301" xr:uid="{00000000-0005-0000-0000-00003F010000}"/>
    <cellStyle name="Accent1 2 6" xfId="302" xr:uid="{00000000-0005-0000-0000-000040010000}"/>
    <cellStyle name="Accent1 2 7" xfId="303" xr:uid="{00000000-0005-0000-0000-000041010000}"/>
    <cellStyle name="Accent1 2 8" xfId="304" xr:uid="{00000000-0005-0000-0000-000042010000}"/>
    <cellStyle name="Accent1 2 9" xfId="305" xr:uid="{00000000-0005-0000-0000-000043010000}"/>
    <cellStyle name="Accent1 3" xfId="306" xr:uid="{00000000-0005-0000-0000-000044010000}"/>
    <cellStyle name="Accent2 2" xfId="307" xr:uid="{00000000-0005-0000-0000-000045010000}"/>
    <cellStyle name="Accent2 2 10" xfId="308" xr:uid="{00000000-0005-0000-0000-000046010000}"/>
    <cellStyle name="Accent2 2 11" xfId="309" xr:uid="{00000000-0005-0000-0000-000047010000}"/>
    <cellStyle name="Accent2 2 12" xfId="310" xr:uid="{00000000-0005-0000-0000-000048010000}"/>
    <cellStyle name="Accent2 2 13" xfId="311" xr:uid="{00000000-0005-0000-0000-000049010000}"/>
    <cellStyle name="Accent2 2 14" xfId="312" xr:uid="{00000000-0005-0000-0000-00004A010000}"/>
    <cellStyle name="Accent2 2 15" xfId="313" xr:uid="{00000000-0005-0000-0000-00004B010000}"/>
    <cellStyle name="Accent2 2 16" xfId="1615" xr:uid="{00000000-0005-0000-0000-00004C010000}"/>
    <cellStyle name="Accent2 2 2" xfId="314" xr:uid="{00000000-0005-0000-0000-00004D010000}"/>
    <cellStyle name="Accent2 2 3" xfId="315" xr:uid="{00000000-0005-0000-0000-00004E010000}"/>
    <cellStyle name="Accent2 2 4" xfId="316" xr:uid="{00000000-0005-0000-0000-00004F010000}"/>
    <cellStyle name="Accent2 2 5" xfId="317" xr:uid="{00000000-0005-0000-0000-000050010000}"/>
    <cellStyle name="Accent2 2 6" xfId="318" xr:uid="{00000000-0005-0000-0000-000051010000}"/>
    <cellStyle name="Accent2 2 7" xfId="319" xr:uid="{00000000-0005-0000-0000-000052010000}"/>
    <cellStyle name="Accent2 2 8" xfId="320" xr:uid="{00000000-0005-0000-0000-000053010000}"/>
    <cellStyle name="Accent2 2 9" xfId="321" xr:uid="{00000000-0005-0000-0000-000054010000}"/>
    <cellStyle name="Accent3 2" xfId="322" xr:uid="{00000000-0005-0000-0000-000055010000}"/>
    <cellStyle name="Accent3 2 10" xfId="323" xr:uid="{00000000-0005-0000-0000-000056010000}"/>
    <cellStyle name="Accent3 2 11" xfId="324" xr:uid="{00000000-0005-0000-0000-000057010000}"/>
    <cellStyle name="Accent3 2 12" xfId="325" xr:uid="{00000000-0005-0000-0000-000058010000}"/>
    <cellStyle name="Accent3 2 13" xfId="326" xr:uid="{00000000-0005-0000-0000-000059010000}"/>
    <cellStyle name="Accent3 2 14" xfId="327" xr:uid="{00000000-0005-0000-0000-00005A010000}"/>
    <cellStyle name="Accent3 2 15" xfId="328" xr:uid="{00000000-0005-0000-0000-00005B010000}"/>
    <cellStyle name="Accent3 2 16" xfId="1616" xr:uid="{00000000-0005-0000-0000-00005C010000}"/>
    <cellStyle name="Accent3 2 2" xfId="329" xr:uid="{00000000-0005-0000-0000-00005D010000}"/>
    <cellStyle name="Accent3 2 3" xfId="330" xr:uid="{00000000-0005-0000-0000-00005E010000}"/>
    <cellStyle name="Accent3 2 4" xfId="331" xr:uid="{00000000-0005-0000-0000-00005F010000}"/>
    <cellStyle name="Accent3 2 5" xfId="332" xr:uid="{00000000-0005-0000-0000-000060010000}"/>
    <cellStyle name="Accent3 2 6" xfId="333" xr:uid="{00000000-0005-0000-0000-000061010000}"/>
    <cellStyle name="Accent3 2 7" xfId="334" xr:uid="{00000000-0005-0000-0000-000062010000}"/>
    <cellStyle name="Accent3 2 8" xfId="335" xr:uid="{00000000-0005-0000-0000-000063010000}"/>
    <cellStyle name="Accent3 2 9" xfId="336" xr:uid="{00000000-0005-0000-0000-000064010000}"/>
    <cellStyle name="Accent4 2" xfId="337" xr:uid="{00000000-0005-0000-0000-000065010000}"/>
    <cellStyle name="Accent4 2 10" xfId="338" xr:uid="{00000000-0005-0000-0000-000066010000}"/>
    <cellStyle name="Accent4 2 11" xfId="339" xr:uid="{00000000-0005-0000-0000-000067010000}"/>
    <cellStyle name="Accent4 2 12" xfId="340" xr:uid="{00000000-0005-0000-0000-000068010000}"/>
    <cellStyle name="Accent4 2 13" xfId="341" xr:uid="{00000000-0005-0000-0000-000069010000}"/>
    <cellStyle name="Accent4 2 14" xfId="342" xr:uid="{00000000-0005-0000-0000-00006A010000}"/>
    <cellStyle name="Accent4 2 15" xfId="343" xr:uid="{00000000-0005-0000-0000-00006B010000}"/>
    <cellStyle name="Accent4 2 16" xfId="1617" xr:uid="{00000000-0005-0000-0000-00006C010000}"/>
    <cellStyle name="Accent4 2 2" xfId="344" xr:uid="{00000000-0005-0000-0000-00006D010000}"/>
    <cellStyle name="Accent4 2 3" xfId="345" xr:uid="{00000000-0005-0000-0000-00006E010000}"/>
    <cellStyle name="Accent4 2 4" xfId="346" xr:uid="{00000000-0005-0000-0000-00006F010000}"/>
    <cellStyle name="Accent4 2 5" xfId="347" xr:uid="{00000000-0005-0000-0000-000070010000}"/>
    <cellStyle name="Accent4 2 6" xfId="348" xr:uid="{00000000-0005-0000-0000-000071010000}"/>
    <cellStyle name="Accent4 2 7" xfId="349" xr:uid="{00000000-0005-0000-0000-000072010000}"/>
    <cellStyle name="Accent4 2 8" xfId="350" xr:uid="{00000000-0005-0000-0000-000073010000}"/>
    <cellStyle name="Accent4 2 9" xfId="351" xr:uid="{00000000-0005-0000-0000-000074010000}"/>
    <cellStyle name="Accent5 2" xfId="352" xr:uid="{00000000-0005-0000-0000-000075010000}"/>
    <cellStyle name="Accent5 2 10" xfId="353" xr:uid="{00000000-0005-0000-0000-000076010000}"/>
    <cellStyle name="Accent5 2 11" xfId="354" xr:uid="{00000000-0005-0000-0000-000077010000}"/>
    <cellStyle name="Accent5 2 12" xfId="355" xr:uid="{00000000-0005-0000-0000-000078010000}"/>
    <cellStyle name="Accent5 2 13" xfId="356" xr:uid="{00000000-0005-0000-0000-000079010000}"/>
    <cellStyle name="Accent5 2 14" xfId="357" xr:uid="{00000000-0005-0000-0000-00007A010000}"/>
    <cellStyle name="Accent5 2 15" xfId="358" xr:uid="{00000000-0005-0000-0000-00007B010000}"/>
    <cellStyle name="Accent5 2 16" xfId="1618" xr:uid="{00000000-0005-0000-0000-00007C010000}"/>
    <cellStyle name="Accent5 2 2" xfId="359" xr:uid="{00000000-0005-0000-0000-00007D010000}"/>
    <cellStyle name="Accent5 2 3" xfId="360" xr:uid="{00000000-0005-0000-0000-00007E010000}"/>
    <cellStyle name="Accent5 2 4" xfId="361" xr:uid="{00000000-0005-0000-0000-00007F010000}"/>
    <cellStyle name="Accent5 2 5" xfId="362" xr:uid="{00000000-0005-0000-0000-000080010000}"/>
    <cellStyle name="Accent5 2 6" xfId="363" xr:uid="{00000000-0005-0000-0000-000081010000}"/>
    <cellStyle name="Accent5 2 7" xfId="364" xr:uid="{00000000-0005-0000-0000-000082010000}"/>
    <cellStyle name="Accent5 2 8" xfId="365" xr:uid="{00000000-0005-0000-0000-000083010000}"/>
    <cellStyle name="Accent5 2 9" xfId="366" xr:uid="{00000000-0005-0000-0000-000084010000}"/>
    <cellStyle name="Accent6 2" xfId="367" xr:uid="{00000000-0005-0000-0000-000085010000}"/>
    <cellStyle name="Accent6 2 10" xfId="368" xr:uid="{00000000-0005-0000-0000-000086010000}"/>
    <cellStyle name="Accent6 2 11" xfId="369" xr:uid="{00000000-0005-0000-0000-000087010000}"/>
    <cellStyle name="Accent6 2 12" xfId="370" xr:uid="{00000000-0005-0000-0000-000088010000}"/>
    <cellStyle name="Accent6 2 13" xfId="371" xr:uid="{00000000-0005-0000-0000-000089010000}"/>
    <cellStyle name="Accent6 2 14" xfId="372" xr:uid="{00000000-0005-0000-0000-00008A010000}"/>
    <cellStyle name="Accent6 2 15" xfId="373" xr:uid="{00000000-0005-0000-0000-00008B010000}"/>
    <cellStyle name="Accent6 2 16" xfId="1619" xr:uid="{00000000-0005-0000-0000-00008C010000}"/>
    <cellStyle name="Accent6 2 2" xfId="374" xr:uid="{00000000-0005-0000-0000-00008D010000}"/>
    <cellStyle name="Accent6 2 3" xfId="375" xr:uid="{00000000-0005-0000-0000-00008E010000}"/>
    <cellStyle name="Accent6 2 4" xfId="376" xr:uid="{00000000-0005-0000-0000-00008F010000}"/>
    <cellStyle name="Accent6 2 5" xfId="377" xr:uid="{00000000-0005-0000-0000-000090010000}"/>
    <cellStyle name="Accent6 2 6" xfId="378" xr:uid="{00000000-0005-0000-0000-000091010000}"/>
    <cellStyle name="Accent6 2 7" xfId="379" xr:uid="{00000000-0005-0000-0000-000092010000}"/>
    <cellStyle name="Accent6 2 8" xfId="380" xr:uid="{00000000-0005-0000-0000-000093010000}"/>
    <cellStyle name="Accent6 2 9" xfId="381" xr:uid="{00000000-0005-0000-0000-000094010000}"/>
    <cellStyle name="Akzent1" xfId="382" xr:uid="{00000000-0005-0000-0000-000095010000}"/>
    <cellStyle name="Akzent2" xfId="383" xr:uid="{00000000-0005-0000-0000-000096010000}"/>
    <cellStyle name="Akzent3" xfId="384" xr:uid="{00000000-0005-0000-0000-000097010000}"/>
    <cellStyle name="Akzent4" xfId="385" xr:uid="{00000000-0005-0000-0000-000098010000}"/>
    <cellStyle name="Akzent5" xfId="386" xr:uid="{00000000-0005-0000-0000-000099010000}"/>
    <cellStyle name="Akzent6" xfId="387" xr:uid="{00000000-0005-0000-0000-00009A010000}"/>
    <cellStyle name="Ausgabe" xfId="388" xr:uid="{00000000-0005-0000-0000-00009B010000}"/>
    <cellStyle name="Bad 2" xfId="389" xr:uid="{00000000-0005-0000-0000-00009C010000}"/>
    <cellStyle name="Bad 2 10" xfId="390" xr:uid="{00000000-0005-0000-0000-00009D010000}"/>
    <cellStyle name="Bad 2 11" xfId="391" xr:uid="{00000000-0005-0000-0000-00009E010000}"/>
    <cellStyle name="Bad 2 12" xfId="392" xr:uid="{00000000-0005-0000-0000-00009F010000}"/>
    <cellStyle name="Bad 2 13" xfId="393" xr:uid="{00000000-0005-0000-0000-0000A0010000}"/>
    <cellStyle name="Bad 2 14" xfId="394" xr:uid="{00000000-0005-0000-0000-0000A1010000}"/>
    <cellStyle name="Bad 2 15" xfId="395" xr:uid="{00000000-0005-0000-0000-0000A2010000}"/>
    <cellStyle name="Bad 2 16" xfId="1620" xr:uid="{00000000-0005-0000-0000-0000A3010000}"/>
    <cellStyle name="Bad 2 2" xfId="396" xr:uid="{00000000-0005-0000-0000-0000A4010000}"/>
    <cellStyle name="Bad 2 3" xfId="397" xr:uid="{00000000-0005-0000-0000-0000A5010000}"/>
    <cellStyle name="Bad 2 4" xfId="398" xr:uid="{00000000-0005-0000-0000-0000A6010000}"/>
    <cellStyle name="Bad 2 5" xfId="399" xr:uid="{00000000-0005-0000-0000-0000A7010000}"/>
    <cellStyle name="Bad 2 6" xfId="400" xr:uid="{00000000-0005-0000-0000-0000A8010000}"/>
    <cellStyle name="Bad 2 7" xfId="401" xr:uid="{00000000-0005-0000-0000-0000A9010000}"/>
    <cellStyle name="Bad 2 8" xfId="402" xr:uid="{00000000-0005-0000-0000-0000AA010000}"/>
    <cellStyle name="Bad 2 9" xfId="403" xr:uid="{00000000-0005-0000-0000-0000AB010000}"/>
    <cellStyle name="Berechnung" xfId="404" xr:uid="{00000000-0005-0000-0000-0000AC010000}"/>
    <cellStyle name="Calculation 2" xfId="405" xr:uid="{00000000-0005-0000-0000-0000AD010000}"/>
    <cellStyle name="Calculation 2 10" xfId="406" xr:uid="{00000000-0005-0000-0000-0000AE010000}"/>
    <cellStyle name="Calculation 2 11" xfId="407" xr:uid="{00000000-0005-0000-0000-0000AF010000}"/>
    <cellStyle name="Calculation 2 12" xfId="408" xr:uid="{00000000-0005-0000-0000-0000B0010000}"/>
    <cellStyle name="Calculation 2 13" xfId="409" xr:uid="{00000000-0005-0000-0000-0000B1010000}"/>
    <cellStyle name="Calculation 2 14" xfId="410" xr:uid="{00000000-0005-0000-0000-0000B2010000}"/>
    <cellStyle name="Calculation 2 15" xfId="411" xr:uid="{00000000-0005-0000-0000-0000B3010000}"/>
    <cellStyle name="Calculation 2 16" xfId="1621" xr:uid="{00000000-0005-0000-0000-0000B4010000}"/>
    <cellStyle name="Calculation 2 2" xfId="412" xr:uid="{00000000-0005-0000-0000-0000B5010000}"/>
    <cellStyle name="Calculation 2 3" xfId="413" xr:uid="{00000000-0005-0000-0000-0000B6010000}"/>
    <cellStyle name="Calculation 2 4" xfId="414" xr:uid="{00000000-0005-0000-0000-0000B7010000}"/>
    <cellStyle name="Calculation 2 5" xfId="415" xr:uid="{00000000-0005-0000-0000-0000B8010000}"/>
    <cellStyle name="Calculation 2 6" xfId="416" xr:uid="{00000000-0005-0000-0000-0000B9010000}"/>
    <cellStyle name="Calculation 2 7" xfId="417" xr:uid="{00000000-0005-0000-0000-0000BA010000}"/>
    <cellStyle name="Calculation 2 8" xfId="418" xr:uid="{00000000-0005-0000-0000-0000BB010000}"/>
    <cellStyle name="Calculation 2 9" xfId="419" xr:uid="{00000000-0005-0000-0000-0000BC010000}"/>
    <cellStyle name="Check Cell 2" xfId="420" xr:uid="{00000000-0005-0000-0000-0000BD010000}"/>
    <cellStyle name="Check Cell 2 10" xfId="421" xr:uid="{00000000-0005-0000-0000-0000BE010000}"/>
    <cellStyle name="Check Cell 2 11" xfId="422" xr:uid="{00000000-0005-0000-0000-0000BF010000}"/>
    <cellStyle name="Check Cell 2 12" xfId="423" xr:uid="{00000000-0005-0000-0000-0000C0010000}"/>
    <cellStyle name="Check Cell 2 13" xfId="424" xr:uid="{00000000-0005-0000-0000-0000C1010000}"/>
    <cellStyle name="Check Cell 2 14" xfId="425" xr:uid="{00000000-0005-0000-0000-0000C2010000}"/>
    <cellStyle name="Check Cell 2 15" xfId="426" xr:uid="{00000000-0005-0000-0000-0000C3010000}"/>
    <cellStyle name="Check Cell 2 16" xfId="1622" xr:uid="{00000000-0005-0000-0000-0000C4010000}"/>
    <cellStyle name="Check Cell 2 2" xfId="427" xr:uid="{00000000-0005-0000-0000-0000C5010000}"/>
    <cellStyle name="Check Cell 2 3" xfId="428" xr:uid="{00000000-0005-0000-0000-0000C6010000}"/>
    <cellStyle name="Check Cell 2 4" xfId="429" xr:uid="{00000000-0005-0000-0000-0000C7010000}"/>
    <cellStyle name="Check Cell 2 5" xfId="430" xr:uid="{00000000-0005-0000-0000-0000C8010000}"/>
    <cellStyle name="Check Cell 2 6" xfId="431" xr:uid="{00000000-0005-0000-0000-0000C9010000}"/>
    <cellStyle name="Check Cell 2 7" xfId="432" xr:uid="{00000000-0005-0000-0000-0000CA010000}"/>
    <cellStyle name="Check Cell 2 8" xfId="433" xr:uid="{00000000-0005-0000-0000-0000CB010000}"/>
    <cellStyle name="Check Cell 2 9" xfId="434" xr:uid="{00000000-0005-0000-0000-0000CC010000}"/>
    <cellStyle name="Comma 2" xfId="435" xr:uid="{00000000-0005-0000-0000-0000CD010000}"/>
    <cellStyle name="Comma 2 2" xfId="436" xr:uid="{00000000-0005-0000-0000-0000CE010000}"/>
    <cellStyle name="Comma 2 2 2" xfId="437" xr:uid="{00000000-0005-0000-0000-0000CF010000}"/>
    <cellStyle name="Comma 2 2 2 2" xfId="438" xr:uid="{00000000-0005-0000-0000-0000D0010000}"/>
    <cellStyle name="Comma 2 2 2 2 2" xfId="1662" xr:uid="{00000000-0005-0000-0000-0000D1010000}"/>
    <cellStyle name="Comma 2 2 2 2 2 2" xfId="1703" xr:uid="{E9E15A52-2CBC-4752-8223-4BB339F44ED3}"/>
    <cellStyle name="Comma 2 2 2 2 3" xfId="1678" xr:uid="{305BE815-DB79-4BB2-8D24-DA61DD7E4BF0}"/>
    <cellStyle name="Comma 2 2 2 3" xfId="1661" xr:uid="{00000000-0005-0000-0000-0000D2010000}"/>
    <cellStyle name="Comma 2 2 2 3 2" xfId="1702" xr:uid="{4AB16468-03AC-4642-AE1E-525A2EF51524}"/>
    <cellStyle name="Comma 2 2 2 4" xfId="1677" xr:uid="{5562D754-FD3A-47FF-B5BA-36C3B8426DF3}"/>
    <cellStyle name="Comma 2 2 3" xfId="439" xr:uid="{00000000-0005-0000-0000-0000D3010000}"/>
    <cellStyle name="Comma 2 2 3 2" xfId="440" xr:uid="{00000000-0005-0000-0000-0000D4010000}"/>
    <cellStyle name="Comma 2 2 3 2 2" xfId="1664" xr:uid="{00000000-0005-0000-0000-0000D5010000}"/>
    <cellStyle name="Comma 2 2 3 2 2 2" xfId="1705" xr:uid="{69ABD0E6-4F45-4EDD-B9F5-9076D5A41DE3}"/>
    <cellStyle name="Comma 2 2 3 2 3" xfId="1680" xr:uid="{70CE4BB7-5A4E-47A2-8700-F960428CF893}"/>
    <cellStyle name="Comma 2 2 3 3" xfId="1663" xr:uid="{00000000-0005-0000-0000-0000D6010000}"/>
    <cellStyle name="Comma 2 2 3 3 2" xfId="1704" xr:uid="{E3BF82B4-0DA1-46F2-8E31-C45E719D0CB8}"/>
    <cellStyle name="Comma 2 2 3 4" xfId="1679" xr:uid="{6B9661D0-B126-49FA-A188-DCAB4A576C17}"/>
    <cellStyle name="Comma 2 2 4" xfId="441" xr:uid="{00000000-0005-0000-0000-0000D7010000}"/>
    <cellStyle name="Comma 2 2 4 2" xfId="1665" xr:uid="{00000000-0005-0000-0000-0000D8010000}"/>
    <cellStyle name="Comma 2 2 4 2 2" xfId="1706" xr:uid="{0C315E8D-09DA-43AC-9705-2E4551AA6B44}"/>
    <cellStyle name="Comma 2 2 4 3" xfId="1681" xr:uid="{6A9E54A9-206D-4795-8ED5-862D453AD19B}"/>
    <cellStyle name="Comma 2 2 5" xfId="442" xr:uid="{00000000-0005-0000-0000-0000D9010000}"/>
    <cellStyle name="Comma 2 2 5 2" xfId="1666" xr:uid="{00000000-0005-0000-0000-0000DA010000}"/>
    <cellStyle name="Comma 2 2 5 2 2" xfId="1707" xr:uid="{3AAB840C-B01D-47AA-B81F-5F3AE1FB92B2}"/>
    <cellStyle name="Comma 2 2 5 3" xfId="1682" xr:uid="{9B93D6E3-403E-4347-810A-A6ED4C6ACBF9}"/>
    <cellStyle name="Comma 2 2 6" xfId="1660" xr:uid="{00000000-0005-0000-0000-0000DB010000}"/>
    <cellStyle name="Comma 2 2 6 2" xfId="1701" xr:uid="{763855BC-FC2A-4C93-81C9-82EBFEFF9285}"/>
    <cellStyle name="Comma 2 2 7" xfId="1676" xr:uid="{E6A73157-A976-4683-B3D5-98D69F7E5F78}"/>
    <cellStyle name="Comma 2 3" xfId="443" xr:uid="{00000000-0005-0000-0000-0000DC010000}"/>
    <cellStyle name="Comma 2 3 2" xfId="444" xr:uid="{00000000-0005-0000-0000-0000DD010000}"/>
    <cellStyle name="Comma 2 3 2 2" xfId="445" xr:uid="{00000000-0005-0000-0000-0000DE010000}"/>
    <cellStyle name="Comma 2 3 2 2 2" xfId="1669" xr:uid="{00000000-0005-0000-0000-0000DF010000}"/>
    <cellStyle name="Comma 2 3 2 2 2 2" xfId="1710" xr:uid="{A1900685-7513-4AD6-A9F2-0DA078B83B5B}"/>
    <cellStyle name="Comma 2 3 2 2 3" xfId="1685" xr:uid="{750B303C-C685-41B5-9BB7-2DCA0B6D038D}"/>
    <cellStyle name="Comma 2 3 2 3" xfId="1668" xr:uid="{00000000-0005-0000-0000-0000E0010000}"/>
    <cellStyle name="Comma 2 3 2 3 2" xfId="1709" xr:uid="{1BBC1FD2-253D-4573-8E13-B08D80CE4A5A}"/>
    <cellStyle name="Comma 2 3 2 4" xfId="1684" xr:uid="{FF027912-5E19-4E38-AA2C-6FEFC9E7A508}"/>
    <cellStyle name="Comma 2 3 3" xfId="446" xr:uid="{00000000-0005-0000-0000-0000E1010000}"/>
    <cellStyle name="Comma 2 3 3 2" xfId="1670" xr:uid="{00000000-0005-0000-0000-0000E2010000}"/>
    <cellStyle name="Comma 2 3 3 2 2" xfId="1711" xr:uid="{4AFCA49A-C042-4D6C-9999-86092B85721E}"/>
    <cellStyle name="Comma 2 3 3 3" xfId="1686" xr:uid="{511CA9E9-1E13-4CF5-8597-2137270FB8D1}"/>
    <cellStyle name="Comma 2 3 4" xfId="1667" xr:uid="{00000000-0005-0000-0000-0000E3010000}"/>
    <cellStyle name="Comma 2 3 4 2" xfId="1708" xr:uid="{C694FC07-2230-4941-8B90-89EFDCB1A571}"/>
    <cellStyle name="Comma 2 3 5" xfId="1683" xr:uid="{05CFD9B6-4337-4C68-B350-9C9638B38386}"/>
    <cellStyle name="Comma 2 4" xfId="1594" xr:uid="{00000000-0005-0000-0000-0000E4010000}"/>
    <cellStyle name="Comma 2 5" xfId="1659" xr:uid="{00000000-0005-0000-0000-0000E5010000}"/>
    <cellStyle name="Comma 2 5 2" xfId="1700" xr:uid="{2821956C-BB7A-4360-ACA9-086D92B74497}"/>
    <cellStyle name="Comma 2 6" xfId="1675" xr:uid="{7136AE53-608D-4BD6-9372-B1E7563AAD8C}"/>
    <cellStyle name="Comma 3" xfId="447" xr:uid="{00000000-0005-0000-0000-0000E6010000}"/>
    <cellStyle name="Comma 3 2" xfId="448" xr:uid="{00000000-0005-0000-0000-0000E7010000}"/>
    <cellStyle name="Comma 3 2 2" xfId="449" xr:uid="{00000000-0005-0000-0000-0000E8010000}"/>
    <cellStyle name="Comma 3 2 2 2" xfId="450" xr:uid="{00000000-0005-0000-0000-0000E9010000}"/>
    <cellStyle name="Comma 3 2 3" xfId="451" xr:uid="{00000000-0005-0000-0000-0000EA010000}"/>
    <cellStyle name="Comma 3 3" xfId="452" xr:uid="{00000000-0005-0000-0000-0000EB010000}"/>
    <cellStyle name="Comma 3 3 2" xfId="453" xr:uid="{00000000-0005-0000-0000-0000EC010000}"/>
    <cellStyle name="Comma 3 4" xfId="454" xr:uid="{00000000-0005-0000-0000-0000ED010000}"/>
    <cellStyle name="Comma 3 4 2" xfId="455" xr:uid="{00000000-0005-0000-0000-0000EE010000}"/>
    <cellStyle name="Comma 3 5" xfId="456" xr:uid="{00000000-0005-0000-0000-0000EF010000}"/>
    <cellStyle name="Comma 3 6" xfId="1654" xr:uid="{00000000-0005-0000-0000-0000F0010000}"/>
    <cellStyle name="Comma 3 6 2" xfId="1699" xr:uid="{8FE277CB-451C-45C5-86DF-F8490FAD362F}"/>
    <cellStyle name="Comma 4" xfId="457" xr:uid="{00000000-0005-0000-0000-0000F1010000}"/>
    <cellStyle name="Comma 4 2" xfId="458" xr:uid="{00000000-0005-0000-0000-0000F2010000}"/>
    <cellStyle name="Comma 4 2 2" xfId="459" xr:uid="{00000000-0005-0000-0000-0000F3010000}"/>
    <cellStyle name="Comma 4 2 2 2" xfId="1689" xr:uid="{6ED50A9A-69C6-48E2-AE99-CE068B5D8C65}"/>
    <cellStyle name="Comma 4 2 3" xfId="1672" xr:uid="{00000000-0005-0000-0000-0000F4010000}"/>
    <cellStyle name="Comma 4 2 3 2" xfId="1713" xr:uid="{34F8AF13-1564-4874-B34B-7588F14BF8DD}"/>
    <cellStyle name="Comma 4 2 4" xfId="1688" xr:uid="{1C775D9B-9FAC-4E43-BE24-7BF6DBC53F81}"/>
    <cellStyle name="Comma 4 3" xfId="460" xr:uid="{00000000-0005-0000-0000-0000F5010000}"/>
    <cellStyle name="Comma 4 3 2" xfId="1690" xr:uid="{5FB45457-A325-41DB-97CB-A56BCF50DF6A}"/>
    <cellStyle name="Comma 4 4" xfId="1671" xr:uid="{00000000-0005-0000-0000-0000F6010000}"/>
    <cellStyle name="Comma 4 4 2" xfId="1712" xr:uid="{03DAD97A-997B-4DC2-9375-580F62FE1281}"/>
    <cellStyle name="Comma 4 5" xfId="1687" xr:uid="{639E7432-D5D5-4AFA-BED0-600FC2E29321}"/>
    <cellStyle name="Comma 5" xfId="461" xr:uid="{00000000-0005-0000-0000-0000F7010000}"/>
    <cellStyle name="Comma 5 2" xfId="462" xr:uid="{00000000-0005-0000-0000-0000F8010000}"/>
    <cellStyle name="Comma 5 2 2" xfId="1674" xr:uid="{00000000-0005-0000-0000-0000F9010000}"/>
    <cellStyle name="Comma 5 2 2 2" xfId="1715" xr:uid="{FA424219-87BC-4CAB-8273-71B9AEF5CC45}"/>
    <cellStyle name="Comma 5 2 3" xfId="1692" xr:uid="{50BA4D5F-F90F-43D4-87BA-BF6AC71BACB5}"/>
    <cellStyle name="Comma 5 3" xfId="1673" xr:uid="{00000000-0005-0000-0000-0000FA010000}"/>
    <cellStyle name="Comma 5 3 2" xfId="1714" xr:uid="{E1E752DD-7F0C-4433-A589-FB5A0B6C23F9}"/>
    <cellStyle name="Comma 5 4" xfId="1691" xr:uid="{7DD7C961-BC04-4B9A-B20C-E35DBCCAE2CF}"/>
    <cellStyle name="Eingabe" xfId="463" xr:uid="{00000000-0005-0000-0000-0000FB010000}"/>
    <cellStyle name="Ergebnis" xfId="464" xr:uid="{00000000-0005-0000-0000-0000FC010000}"/>
    <cellStyle name="Erklärender Text" xfId="465" xr:uid="{00000000-0005-0000-0000-0000FD010000}"/>
    <cellStyle name="Euro" xfId="466" xr:uid="{00000000-0005-0000-0000-0000FE010000}"/>
    <cellStyle name="Euro 2" xfId="467" xr:uid="{00000000-0005-0000-0000-0000FF010000}"/>
    <cellStyle name="Euro 2 2" xfId="468" xr:uid="{00000000-0005-0000-0000-000000020000}"/>
    <cellStyle name="Euro 2 2 2" xfId="469" xr:uid="{00000000-0005-0000-0000-000001020000}"/>
    <cellStyle name="Euro 2 3" xfId="470" xr:uid="{00000000-0005-0000-0000-000002020000}"/>
    <cellStyle name="Euro 2 3 2" xfId="471" xr:uid="{00000000-0005-0000-0000-000003020000}"/>
    <cellStyle name="Euro 2 4" xfId="472" xr:uid="{00000000-0005-0000-0000-000004020000}"/>
    <cellStyle name="Euro 2 4 2" xfId="473" xr:uid="{00000000-0005-0000-0000-000005020000}"/>
    <cellStyle name="Euro 2 5" xfId="474" xr:uid="{00000000-0005-0000-0000-000006020000}"/>
    <cellStyle name="Euro 2 6" xfId="1624" xr:uid="{00000000-0005-0000-0000-000007020000}"/>
    <cellStyle name="Euro 3" xfId="475" xr:uid="{00000000-0005-0000-0000-000008020000}"/>
    <cellStyle name="Euro 3 2" xfId="476" xr:uid="{00000000-0005-0000-0000-000009020000}"/>
    <cellStyle name="Euro 4" xfId="477" xr:uid="{00000000-0005-0000-0000-00000A020000}"/>
    <cellStyle name="Euro 4 2" xfId="478" xr:uid="{00000000-0005-0000-0000-00000B020000}"/>
    <cellStyle name="Euro 5" xfId="479" xr:uid="{00000000-0005-0000-0000-00000C020000}"/>
    <cellStyle name="Euro 5 2" xfId="480" xr:uid="{00000000-0005-0000-0000-00000D020000}"/>
    <cellStyle name="Euro 6" xfId="481" xr:uid="{00000000-0005-0000-0000-00000E020000}"/>
    <cellStyle name="Euro 6 2" xfId="482" xr:uid="{00000000-0005-0000-0000-00000F020000}"/>
    <cellStyle name="Euro 7" xfId="483" xr:uid="{00000000-0005-0000-0000-000010020000}"/>
    <cellStyle name="Euro 8" xfId="1623" xr:uid="{00000000-0005-0000-0000-000011020000}"/>
    <cellStyle name="Explanatory Text 2" xfId="484" xr:uid="{00000000-0005-0000-0000-000012020000}"/>
    <cellStyle name="Explanatory Text 2 10" xfId="485" xr:uid="{00000000-0005-0000-0000-000013020000}"/>
    <cellStyle name="Explanatory Text 2 11" xfId="486" xr:uid="{00000000-0005-0000-0000-000014020000}"/>
    <cellStyle name="Explanatory Text 2 12" xfId="487" xr:uid="{00000000-0005-0000-0000-000015020000}"/>
    <cellStyle name="Explanatory Text 2 13" xfId="488" xr:uid="{00000000-0005-0000-0000-000016020000}"/>
    <cellStyle name="Explanatory Text 2 14" xfId="489" xr:uid="{00000000-0005-0000-0000-000017020000}"/>
    <cellStyle name="Explanatory Text 2 15" xfId="490" xr:uid="{00000000-0005-0000-0000-000018020000}"/>
    <cellStyle name="Explanatory Text 2 16" xfId="1625" xr:uid="{00000000-0005-0000-0000-000019020000}"/>
    <cellStyle name="Explanatory Text 2 2" xfId="491" xr:uid="{00000000-0005-0000-0000-00001A020000}"/>
    <cellStyle name="Explanatory Text 2 3" xfId="492" xr:uid="{00000000-0005-0000-0000-00001B020000}"/>
    <cellStyle name="Explanatory Text 2 4" xfId="493" xr:uid="{00000000-0005-0000-0000-00001C020000}"/>
    <cellStyle name="Explanatory Text 2 5" xfId="494" xr:uid="{00000000-0005-0000-0000-00001D020000}"/>
    <cellStyle name="Explanatory Text 2 6" xfId="495" xr:uid="{00000000-0005-0000-0000-00001E020000}"/>
    <cellStyle name="Explanatory Text 2 7" xfId="496" xr:uid="{00000000-0005-0000-0000-00001F020000}"/>
    <cellStyle name="Explanatory Text 2 8" xfId="497" xr:uid="{00000000-0005-0000-0000-000020020000}"/>
    <cellStyle name="Explanatory Text 2 9" xfId="498" xr:uid="{00000000-0005-0000-0000-000021020000}"/>
    <cellStyle name="Float" xfId="499" xr:uid="{00000000-0005-0000-0000-000022020000}"/>
    <cellStyle name="Float 2" xfId="500" xr:uid="{00000000-0005-0000-0000-000023020000}"/>
    <cellStyle name="Float 3" xfId="501" xr:uid="{00000000-0005-0000-0000-000024020000}"/>
    <cellStyle name="Float 3 2" xfId="502" xr:uid="{00000000-0005-0000-0000-000025020000}"/>
    <cellStyle name="Float 3 2 2" xfId="503" xr:uid="{00000000-0005-0000-0000-000026020000}"/>
    <cellStyle name="Float 3 3" xfId="504" xr:uid="{00000000-0005-0000-0000-000027020000}"/>
    <cellStyle name="Float 4" xfId="505" xr:uid="{00000000-0005-0000-0000-000028020000}"/>
    <cellStyle name="Float 4 2" xfId="506" xr:uid="{00000000-0005-0000-0000-000029020000}"/>
    <cellStyle name="Float 5" xfId="507" xr:uid="{00000000-0005-0000-0000-00002A020000}"/>
    <cellStyle name="Float 5 2" xfId="508" xr:uid="{00000000-0005-0000-0000-00002B020000}"/>
    <cellStyle name="Float 6" xfId="509" xr:uid="{00000000-0005-0000-0000-00002C020000}"/>
    <cellStyle name="Float 6 2" xfId="510" xr:uid="{00000000-0005-0000-0000-00002D020000}"/>
    <cellStyle name="Good 2" xfId="511" xr:uid="{00000000-0005-0000-0000-00002E020000}"/>
    <cellStyle name="Good 2 10" xfId="512" xr:uid="{00000000-0005-0000-0000-00002F020000}"/>
    <cellStyle name="Good 2 11" xfId="513" xr:uid="{00000000-0005-0000-0000-000030020000}"/>
    <cellStyle name="Good 2 12" xfId="514" xr:uid="{00000000-0005-0000-0000-000031020000}"/>
    <cellStyle name="Good 2 13" xfId="515" xr:uid="{00000000-0005-0000-0000-000032020000}"/>
    <cellStyle name="Good 2 14" xfId="516" xr:uid="{00000000-0005-0000-0000-000033020000}"/>
    <cellStyle name="Good 2 15" xfId="517" xr:uid="{00000000-0005-0000-0000-000034020000}"/>
    <cellStyle name="Good 2 16" xfId="518" xr:uid="{00000000-0005-0000-0000-000035020000}"/>
    <cellStyle name="Good 2 17" xfId="519" xr:uid="{00000000-0005-0000-0000-000036020000}"/>
    <cellStyle name="Good 2 18" xfId="1626" xr:uid="{00000000-0005-0000-0000-000037020000}"/>
    <cellStyle name="Good 2 2" xfId="520" xr:uid="{00000000-0005-0000-0000-000038020000}"/>
    <cellStyle name="Good 2 3" xfId="521" xr:uid="{00000000-0005-0000-0000-000039020000}"/>
    <cellStyle name="Good 2 4" xfId="522" xr:uid="{00000000-0005-0000-0000-00003A020000}"/>
    <cellStyle name="Good 2 5" xfId="523" xr:uid="{00000000-0005-0000-0000-00003B020000}"/>
    <cellStyle name="Good 2 6" xfId="524" xr:uid="{00000000-0005-0000-0000-00003C020000}"/>
    <cellStyle name="Good 2 7" xfId="525" xr:uid="{00000000-0005-0000-0000-00003D020000}"/>
    <cellStyle name="Good 2 8" xfId="526" xr:uid="{00000000-0005-0000-0000-00003E020000}"/>
    <cellStyle name="Good 2 9" xfId="527" xr:uid="{00000000-0005-0000-0000-00003F020000}"/>
    <cellStyle name="Gut" xfId="528" xr:uid="{00000000-0005-0000-0000-000040020000}"/>
    <cellStyle name="Heading 1 2" xfId="529" xr:uid="{00000000-0005-0000-0000-000041020000}"/>
    <cellStyle name="Heading 1 2 10" xfId="530" xr:uid="{00000000-0005-0000-0000-000042020000}"/>
    <cellStyle name="Heading 1 2 11" xfId="531" xr:uid="{00000000-0005-0000-0000-000043020000}"/>
    <cellStyle name="Heading 1 2 12" xfId="532" xr:uid="{00000000-0005-0000-0000-000044020000}"/>
    <cellStyle name="Heading 1 2 13" xfId="533" xr:uid="{00000000-0005-0000-0000-000045020000}"/>
    <cellStyle name="Heading 1 2 14" xfId="534" xr:uid="{00000000-0005-0000-0000-000046020000}"/>
    <cellStyle name="Heading 1 2 15" xfId="535" xr:uid="{00000000-0005-0000-0000-000047020000}"/>
    <cellStyle name="Heading 1 2 16" xfId="1627" xr:uid="{00000000-0005-0000-0000-000048020000}"/>
    <cellStyle name="Heading 1 2 2" xfId="536" xr:uid="{00000000-0005-0000-0000-000049020000}"/>
    <cellStyle name="Heading 1 2 3" xfId="537" xr:uid="{00000000-0005-0000-0000-00004A020000}"/>
    <cellStyle name="Heading 1 2 4" xfId="538" xr:uid="{00000000-0005-0000-0000-00004B020000}"/>
    <cellStyle name="Heading 1 2 5" xfId="539" xr:uid="{00000000-0005-0000-0000-00004C020000}"/>
    <cellStyle name="Heading 1 2 6" xfId="540" xr:uid="{00000000-0005-0000-0000-00004D020000}"/>
    <cellStyle name="Heading 1 2 7" xfId="541" xr:uid="{00000000-0005-0000-0000-00004E020000}"/>
    <cellStyle name="Heading 1 2 8" xfId="542" xr:uid="{00000000-0005-0000-0000-00004F020000}"/>
    <cellStyle name="Heading 1 2 9" xfId="543" xr:uid="{00000000-0005-0000-0000-000050020000}"/>
    <cellStyle name="Heading 2 2" xfId="544" xr:uid="{00000000-0005-0000-0000-000051020000}"/>
    <cellStyle name="Heading 2 2 10" xfId="545" xr:uid="{00000000-0005-0000-0000-000052020000}"/>
    <cellStyle name="Heading 2 2 11" xfId="546" xr:uid="{00000000-0005-0000-0000-000053020000}"/>
    <cellStyle name="Heading 2 2 12" xfId="547" xr:uid="{00000000-0005-0000-0000-000054020000}"/>
    <cellStyle name="Heading 2 2 13" xfId="548" xr:uid="{00000000-0005-0000-0000-000055020000}"/>
    <cellStyle name="Heading 2 2 14" xfId="549" xr:uid="{00000000-0005-0000-0000-000056020000}"/>
    <cellStyle name="Heading 2 2 15" xfId="550" xr:uid="{00000000-0005-0000-0000-000057020000}"/>
    <cellStyle name="Heading 2 2 16" xfId="1628" xr:uid="{00000000-0005-0000-0000-000058020000}"/>
    <cellStyle name="Heading 2 2 2" xfId="551" xr:uid="{00000000-0005-0000-0000-000059020000}"/>
    <cellStyle name="Heading 2 2 3" xfId="552" xr:uid="{00000000-0005-0000-0000-00005A020000}"/>
    <cellStyle name="Heading 2 2 4" xfId="553" xr:uid="{00000000-0005-0000-0000-00005B020000}"/>
    <cellStyle name="Heading 2 2 5" xfId="554" xr:uid="{00000000-0005-0000-0000-00005C020000}"/>
    <cellStyle name="Heading 2 2 6" xfId="555" xr:uid="{00000000-0005-0000-0000-00005D020000}"/>
    <cellStyle name="Heading 2 2 7" xfId="556" xr:uid="{00000000-0005-0000-0000-00005E020000}"/>
    <cellStyle name="Heading 2 2 8" xfId="557" xr:uid="{00000000-0005-0000-0000-00005F020000}"/>
    <cellStyle name="Heading 2 2 9" xfId="558" xr:uid="{00000000-0005-0000-0000-000060020000}"/>
    <cellStyle name="Heading 3 2" xfId="559" xr:uid="{00000000-0005-0000-0000-000061020000}"/>
    <cellStyle name="Heading 3 2 10" xfId="560" xr:uid="{00000000-0005-0000-0000-000062020000}"/>
    <cellStyle name="Heading 3 2 11" xfId="561" xr:uid="{00000000-0005-0000-0000-000063020000}"/>
    <cellStyle name="Heading 3 2 12" xfId="562" xr:uid="{00000000-0005-0000-0000-000064020000}"/>
    <cellStyle name="Heading 3 2 13" xfId="563" xr:uid="{00000000-0005-0000-0000-000065020000}"/>
    <cellStyle name="Heading 3 2 14" xfId="564" xr:uid="{00000000-0005-0000-0000-000066020000}"/>
    <cellStyle name="Heading 3 2 15" xfId="565" xr:uid="{00000000-0005-0000-0000-000067020000}"/>
    <cellStyle name="Heading 3 2 16" xfId="1629" xr:uid="{00000000-0005-0000-0000-000068020000}"/>
    <cellStyle name="Heading 3 2 2" xfId="566" xr:uid="{00000000-0005-0000-0000-000069020000}"/>
    <cellStyle name="Heading 3 2 3" xfId="567" xr:uid="{00000000-0005-0000-0000-00006A020000}"/>
    <cellStyle name="Heading 3 2 4" xfId="568" xr:uid="{00000000-0005-0000-0000-00006B020000}"/>
    <cellStyle name="Heading 3 2 5" xfId="569" xr:uid="{00000000-0005-0000-0000-00006C020000}"/>
    <cellStyle name="Heading 3 2 6" xfId="570" xr:uid="{00000000-0005-0000-0000-00006D020000}"/>
    <cellStyle name="Heading 3 2 7" xfId="571" xr:uid="{00000000-0005-0000-0000-00006E020000}"/>
    <cellStyle name="Heading 3 2 8" xfId="572" xr:uid="{00000000-0005-0000-0000-00006F020000}"/>
    <cellStyle name="Heading 3 2 9" xfId="573" xr:uid="{00000000-0005-0000-0000-000070020000}"/>
    <cellStyle name="Heading 4 2" xfId="574" xr:uid="{00000000-0005-0000-0000-000071020000}"/>
    <cellStyle name="Heading 4 2 10" xfId="575" xr:uid="{00000000-0005-0000-0000-000072020000}"/>
    <cellStyle name="Heading 4 2 11" xfId="576" xr:uid="{00000000-0005-0000-0000-000073020000}"/>
    <cellStyle name="Heading 4 2 12" xfId="577" xr:uid="{00000000-0005-0000-0000-000074020000}"/>
    <cellStyle name="Heading 4 2 13" xfId="578" xr:uid="{00000000-0005-0000-0000-000075020000}"/>
    <cellStyle name="Heading 4 2 14" xfId="579" xr:uid="{00000000-0005-0000-0000-000076020000}"/>
    <cellStyle name="Heading 4 2 15" xfId="580" xr:uid="{00000000-0005-0000-0000-000077020000}"/>
    <cellStyle name="Heading 4 2 16" xfId="1630" xr:uid="{00000000-0005-0000-0000-000078020000}"/>
    <cellStyle name="Heading 4 2 2" xfId="581" xr:uid="{00000000-0005-0000-0000-000079020000}"/>
    <cellStyle name="Heading 4 2 3" xfId="582" xr:uid="{00000000-0005-0000-0000-00007A020000}"/>
    <cellStyle name="Heading 4 2 4" xfId="583" xr:uid="{00000000-0005-0000-0000-00007B020000}"/>
    <cellStyle name="Heading 4 2 5" xfId="584" xr:uid="{00000000-0005-0000-0000-00007C020000}"/>
    <cellStyle name="Heading 4 2 6" xfId="585" xr:uid="{00000000-0005-0000-0000-00007D020000}"/>
    <cellStyle name="Heading 4 2 7" xfId="586" xr:uid="{00000000-0005-0000-0000-00007E020000}"/>
    <cellStyle name="Heading 4 2 8" xfId="587" xr:uid="{00000000-0005-0000-0000-00007F020000}"/>
    <cellStyle name="Heading 4 2 9" xfId="588" xr:uid="{00000000-0005-0000-0000-000080020000}"/>
    <cellStyle name="Hyperlink 2" xfId="1655" xr:uid="{00000000-0005-0000-0000-000081020000}"/>
    <cellStyle name="Input 2" xfId="589" xr:uid="{00000000-0005-0000-0000-000082020000}"/>
    <cellStyle name="Input 2 10" xfId="590" xr:uid="{00000000-0005-0000-0000-000083020000}"/>
    <cellStyle name="Input 2 11" xfId="591" xr:uid="{00000000-0005-0000-0000-000084020000}"/>
    <cellStyle name="Input 2 12" xfId="592" xr:uid="{00000000-0005-0000-0000-000085020000}"/>
    <cellStyle name="Input 2 13" xfId="593" xr:uid="{00000000-0005-0000-0000-000086020000}"/>
    <cellStyle name="Input 2 14" xfId="594" xr:uid="{00000000-0005-0000-0000-000087020000}"/>
    <cellStyle name="Input 2 15" xfId="595" xr:uid="{00000000-0005-0000-0000-000088020000}"/>
    <cellStyle name="Input 2 16" xfId="1632" xr:uid="{00000000-0005-0000-0000-000089020000}"/>
    <cellStyle name="Input 2 2" xfId="596" xr:uid="{00000000-0005-0000-0000-00008A020000}"/>
    <cellStyle name="Input 2 3" xfId="597" xr:uid="{00000000-0005-0000-0000-00008B020000}"/>
    <cellStyle name="Input 2 4" xfId="598" xr:uid="{00000000-0005-0000-0000-00008C020000}"/>
    <cellStyle name="Input 2 5" xfId="599" xr:uid="{00000000-0005-0000-0000-00008D020000}"/>
    <cellStyle name="Input 2 6" xfId="600" xr:uid="{00000000-0005-0000-0000-00008E020000}"/>
    <cellStyle name="Input 2 7" xfId="601" xr:uid="{00000000-0005-0000-0000-00008F020000}"/>
    <cellStyle name="Input 2 8" xfId="602" xr:uid="{00000000-0005-0000-0000-000090020000}"/>
    <cellStyle name="Input 2 9" xfId="603" xr:uid="{00000000-0005-0000-0000-000091020000}"/>
    <cellStyle name="Input 3" xfId="1631" xr:uid="{00000000-0005-0000-0000-000092020000}"/>
    <cellStyle name="Linked Cell 2" xfId="604" xr:uid="{00000000-0005-0000-0000-000093020000}"/>
    <cellStyle name="Linked Cell 2 10" xfId="605" xr:uid="{00000000-0005-0000-0000-000094020000}"/>
    <cellStyle name="Linked Cell 2 11" xfId="606" xr:uid="{00000000-0005-0000-0000-000095020000}"/>
    <cellStyle name="Linked Cell 2 12" xfId="607" xr:uid="{00000000-0005-0000-0000-000096020000}"/>
    <cellStyle name="Linked Cell 2 13" xfId="608" xr:uid="{00000000-0005-0000-0000-000097020000}"/>
    <cellStyle name="Linked Cell 2 14" xfId="609" xr:uid="{00000000-0005-0000-0000-000098020000}"/>
    <cellStyle name="Linked Cell 2 15" xfId="610" xr:uid="{00000000-0005-0000-0000-000099020000}"/>
    <cellStyle name="Linked Cell 2 16" xfId="1633" xr:uid="{00000000-0005-0000-0000-00009A020000}"/>
    <cellStyle name="Linked Cell 2 2" xfId="611" xr:uid="{00000000-0005-0000-0000-00009B020000}"/>
    <cellStyle name="Linked Cell 2 3" xfId="612" xr:uid="{00000000-0005-0000-0000-00009C020000}"/>
    <cellStyle name="Linked Cell 2 4" xfId="613" xr:uid="{00000000-0005-0000-0000-00009D020000}"/>
    <cellStyle name="Linked Cell 2 5" xfId="614" xr:uid="{00000000-0005-0000-0000-00009E020000}"/>
    <cellStyle name="Linked Cell 2 6" xfId="615" xr:uid="{00000000-0005-0000-0000-00009F020000}"/>
    <cellStyle name="Linked Cell 2 7" xfId="616" xr:uid="{00000000-0005-0000-0000-0000A0020000}"/>
    <cellStyle name="Linked Cell 2 8" xfId="617" xr:uid="{00000000-0005-0000-0000-0000A1020000}"/>
    <cellStyle name="Linked Cell 2 9" xfId="618" xr:uid="{00000000-0005-0000-0000-0000A2020000}"/>
    <cellStyle name="Neutral 2" xfId="619" xr:uid="{00000000-0005-0000-0000-0000A3020000}"/>
    <cellStyle name="Neutral 2 10" xfId="620" xr:uid="{00000000-0005-0000-0000-0000A4020000}"/>
    <cellStyle name="Neutral 2 11" xfId="621" xr:uid="{00000000-0005-0000-0000-0000A5020000}"/>
    <cellStyle name="Neutral 2 12" xfId="622" xr:uid="{00000000-0005-0000-0000-0000A6020000}"/>
    <cellStyle name="Neutral 2 13" xfId="623" xr:uid="{00000000-0005-0000-0000-0000A7020000}"/>
    <cellStyle name="Neutral 2 14" xfId="624" xr:uid="{00000000-0005-0000-0000-0000A8020000}"/>
    <cellStyle name="Neutral 2 15" xfId="625" xr:uid="{00000000-0005-0000-0000-0000A9020000}"/>
    <cellStyle name="Neutral 2 2" xfId="626" xr:uid="{00000000-0005-0000-0000-0000AA020000}"/>
    <cellStyle name="Neutral 2 2 2" xfId="1634" xr:uid="{00000000-0005-0000-0000-0000AB020000}"/>
    <cellStyle name="Neutral 2 3" xfId="627" xr:uid="{00000000-0005-0000-0000-0000AC020000}"/>
    <cellStyle name="Neutral 2 4" xfId="628" xr:uid="{00000000-0005-0000-0000-0000AD020000}"/>
    <cellStyle name="Neutral 2 5" xfId="629" xr:uid="{00000000-0005-0000-0000-0000AE020000}"/>
    <cellStyle name="Neutral 2 6" xfId="630" xr:uid="{00000000-0005-0000-0000-0000AF020000}"/>
    <cellStyle name="Neutral 2 7" xfId="631" xr:uid="{00000000-0005-0000-0000-0000B0020000}"/>
    <cellStyle name="Neutral 2 8" xfId="632" xr:uid="{00000000-0005-0000-0000-0000B1020000}"/>
    <cellStyle name="Neutral 2 9" xfId="633" xr:uid="{00000000-0005-0000-0000-0000B2020000}"/>
    <cellStyle name="Normal" xfId="0" builtinId="0"/>
    <cellStyle name="Normal 10" xfId="634" xr:uid="{00000000-0005-0000-0000-0000B4020000}"/>
    <cellStyle name="Normal 10 2" xfId="1635" xr:uid="{00000000-0005-0000-0000-0000B5020000}"/>
    <cellStyle name="Normal 11" xfId="635" xr:uid="{00000000-0005-0000-0000-0000B6020000}"/>
    <cellStyle name="Normal 11 2" xfId="636" xr:uid="{00000000-0005-0000-0000-0000B7020000}"/>
    <cellStyle name="Normal 12" xfId="637" xr:uid="{00000000-0005-0000-0000-0000B8020000}"/>
    <cellStyle name="Normal 13" xfId="638" xr:uid="{00000000-0005-0000-0000-0000B9020000}"/>
    <cellStyle name="Normal 14" xfId="1590" xr:uid="{00000000-0005-0000-0000-0000BA020000}"/>
    <cellStyle name="Normal 14 2" xfId="1694" xr:uid="{C32DBFE7-30AF-4A78-AD34-225777C6C087}"/>
    <cellStyle name="Normal 2" xfId="639" xr:uid="{00000000-0005-0000-0000-0000BB020000}"/>
    <cellStyle name="Normal 2 10" xfId="640" xr:uid="{00000000-0005-0000-0000-0000BC020000}"/>
    <cellStyle name="Normal 2 10 2" xfId="641" xr:uid="{00000000-0005-0000-0000-0000BD020000}"/>
    <cellStyle name="Normal 2 11" xfId="642" xr:uid="{00000000-0005-0000-0000-0000BE020000}"/>
    <cellStyle name="Normal 2 11 2" xfId="643" xr:uid="{00000000-0005-0000-0000-0000BF020000}"/>
    <cellStyle name="Normal 2 12" xfId="644" xr:uid="{00000000-0005-0000-0000-0000C0020000}"/>
    <cellStyle name="Normal 2 12 2" xfId="645" xr:uid="{00000000-0005-0000-0000-0000C1020000}"/>
    <cellStyle name="Normal 2 13" xfId="646" xr:uid="{00000000-0005-0000-0000-0000C2020000}"/>
    <cellStyle name="Normal 2 13 2" xfId="647" xr:uid="{00000000-0005-0000-0000-0000C3020000}"/>
    <cellStyle name="Normal 2 14" xfId="648" xr:uid="{00000000-0005-0000-0000-0000C4020000}"/>
    <cellStyle name="Normal 2 15" xfId="649" xr:uid="{00000000-0005-0000-0000-0000C5020000}"/>
    <cellStyle name="Normal 2 16" xfId="650" xr:uid="{00000000-0005-0000-0000-0000C6020000}"/>
    <cellStyle name="Normal 2 2" xfId="651" xr:uid="{00000000-0005-0000-0000-0000C7020000}"/>
    <cellStyle name="Normal 2 2 2" xfId="652" xr:uid="{00000000-0005-0000-0000-0000C8020000}"/>
    <cellStyle name="Normal 2 2 2 2" xfId="653" xr:uid="{00000000-0005-0000-0000-0000C9020000}"/>
    <cellStyle name="Normal 2 2 2 2 2" xfId="654" xr:uid="{00000000-0005-0000-0000-0000CA020000}"/>
    <cellStyle name="Normal 2 2 2 2 3" xfId="655" xr:uid="{00000000-0005-0000-0000-0000CB020000}"/>
    <cellStyle name="Normal 2 2 2 2 4" xfId="656" xr:uid="{00000000-0005-0000-0000-0000CC020000}"/>
    <cellStyle name="Normal 2 2 2 3" xfId="657" xr:uid="{00000000-0005-0000-0000-0000CD020000}"/>
    <cellStyle name="Normal 2 2 2 3 2" xfId="658" xr:uid="{00000000-0005-0000-0000-0000CE020000}"/>
    <cellStyle name="Normal 2 2 2 4" xfId="1637" xr:uid="{00000000-0005-0000-0000-0000CF020000}"/>
    <cellStyle name="Normal 2 2 3" xfId="659" xr:uid="{00000000-0005-0000-0000-0000D0020000}"/>
    <cellStyle name="Normal 2 2 4" xfId="660" xr:uid="{00000000-0005-0000-0000-0000D1020000}"/>
    <cellStyle name="Normal 2 2 5" xfId="661" xr:uid="{00000000-0005-0000-0000-0000D2020000}"/>
    <cellStyle name="Normal 2 2 6" xfId="662" xr:uid="{00000000-0005-0000-0000-0000D3020000}"/>
    <cellStyle name="Normal 2 2 7" xfId="1591" xr:uid="{00000000-0005-0000-0000-0000D4020000}"/>
    <cellStyle name="Normal 2 3" xfId="663" xr:uid="{00000000-0005-0000-0000-0000D5020000}"/>
    <cellStyle name="Normal 2 3 2" xfId="664" xr:uid="{00000000-0005-0000-0000-0000D6020000}"/>
    <cellStyle name="Normal 2 3 2 2" xfId="665" xr:uid="{00000000-0005-0000-0000-0000D7020000}"/>
    <cellStyle name="Normal 2 3 2 2 2" xfId="666" xr:uid="{00000000-0005-0000-0000-0000D8020000}"/>
    <cellStyle name="Normal 2 3 2 3" xfId="667" xr:uid="{00000000-0005-0000-0000-0000D9020000}"/>
    <cellStyle name="Normal 2 3 2 3 2" xfId="668" xr:uid="{00000000-0005-0000-0000-0000DA020000}"/>
    <cellStyle name="Normal 2 3 2 4" xfId="669" xr:uid="{00000000-0005-0000-0000-0000DB020000}"/>
    <cellStyle name="Normal 2 3 2 4 2" xfId="670" xr:uid="{00000000-0005-0000-0000-0000DC020000}"/>
    <cellStyle name="Normal 2 3 2 5" xfId="671" xr:uid="{00000000-0005-0000-0000-0000DD020000}"/>
    <cellStyle name="Normal 2 3 3" xfId="672" xr:uid="{00000000-0005-0000-0000-0000DE020000}"/>
    <cellStyle name="Normal 2 3 3 2" xfId="673" xr:uid="{00000000-0005-0000-0000-0000DF020000}"/>
    <cellStyle name="Normal 2 3 3 2 2" xfId="674" xr:uid="{00000000-0005-0000-0000-0000E0020000}"/>
    <cellStyle name="Normal 2 3 3 3" xfId="675" xr:uid="{00000000-0005-0000-0000-0000E1020000}"/>
    <cellStyle name="Normal 2 3 4" xfId="676" xr:uid="{00000000-0005-0000-0000-0000E2020000}"/>
    <cellStyle name="Normal 2 3 5" xfId="1650" xr:uid="{00000000-0005-0000-0000-0000E3020000}"/>
    <cellStyle name="Normal 2 4" xfId="677" xr:uid="{00000000-0005-0000-0000-0000E4020000}"/>
    <cellStyle name="Normal 2 4 2" xfId="678" xr:uid="{00000000-0005-0000-0000-0000E5020000}"/>
    <cellStyle name="Normal 2 4 3" xfId="1656" xr:uid="{00000000-0005-0000-0000-0000E6020000}"/>
    <cellStyle name="Normal 2 5" xfId="679" xr:uid="{00000000-0005-0000-0000-0000E7020000}"/>
    <cellStyle name="Normal 2 5 2" xfId="680" xr:uid="{00000000-0005-0000-0000-0000E8020000}"/>
    <cellStyle name="Normal 2 5 3" xfId="1636" xr:uid="{00000000-0005-0000-0000-0000E9020000}"/>
    <cellStyle name="Normal 2 6" xfId="681" xr:uid="{00000000-0005-0000-0000-0000EA020000}"/>
    <cellStyle name="Normal 2 6 2" xfId="682" xr:uid="{00000000-0005-0000-0000-0000EB020000}"/>
    <cellStyle name="Normal 2 7" xfId="683" xr:uid="{00000000-0005-0000-0000-0000EC020000}"/>
    <cellStyle name="Normal 2 7 2" xfId="684" xr:uid="{00000000-0005-0000-0000-0000ED020000}"/>
    <cellStyle name="Normal 2 8" xfId="685" xr:uid="{00000000-0005-0000-0000-0000EE020000}"/>
    <cellStyle name="Normal 2 8 2" xfId="686" xr:uid="{00000000-0005-0000-0000-0000EF020000}"/>
    <cellStyle name="Normal 2 9" xfId="687" xr:uid="{00000000-0005-0000-0000-0000F0020000}"/>
    <cellStyle name="Normal 2 9 2" xfId="688" xr:uid="{00000000-0005-0000-0000-0000F1020000}"/>
    <cellStyle name="Normal 3" xfId="689" xr:uid="{00000000-0005-0000-0000-0000F2020000}"/>
    <cellStyle name="Normal 3 10" xfId="690" xr:uid="{00000000-0005-0000-0000-0000F3020000}"/>
    <cellStyle name="Normal 3 2" xfId="691" xr:uid="{00000000-0005-0000-0000-0000F4020000}"/>
    <cellStyle name="Normal 3 2 2" xfId="692" xr:uid="{00000000-0005-0000-0000-0000F5020000}"/>
    <cellStyle name="Normal 3 2 3" xfId="693" xr:uid="{00000000-0005-0000-0000-0000F6020000}"/>
    <cellStyle name="Normal 3 2 4" xfId="694" xr:uid="{00000000-0005-0000-0000-0000F7020000}"/>
    <cellStyle name="Normal 3 2 5" xfId="695" xr:uid="{00000000-0005-0000-0000-0000F8020000}"/>
    <cellStyle name="Normal 3 2 5 2" xfId="696" xr:uid="{00000000-0005-0000-0000-0000F9020000}"/>
    <cellStyle name="Normal 3 2 6" xfId="697" xr:uid="{00000000-0005-0000-0000-0000FA020000}"/>
    <cellStyle name="Normal 3 2 7" xfId="698" xr:uid="{00000000-0005-0000-0000-0000FB020000}"/>
    <cellStyle name="Normal 3 2 8" xfId="1639" xr:uid="{00000000-0005-0000-0000-0000FC020000}"/>
    <cellStyle name="Normal 3 3" xfId="699" xr:uid="{00000000-0005-0000-0000-0000FD020000}"/>
    <cellStyle name="Normal 3 3 2" xfId="700" xr:uid="{00000000-0005-0000-0000-0000FE020000}"/>
    <cellStyle name="Normal 3 3 3" xfId="701" xr:uid="{00000000-0005-0000-0000-0000FF020000}"/>
    <cellStyle name="Normal 3 3 4" xfId="1638" xr:uid="{00000000-0005-0000-0000-000000030000}"/>
    <cellStyle name="Normal 3 4" xfId="702" xr:uid="{00000000-0005-0000-0000-000001030000}"/>
    <cellStyle name="Normal 3 4 2" xfId="703" xr:uid="{00000000-0005-0000-0000-000002030000}"/>
    <cellStyle name="Normal 3 4 3" xfId="704" xr:uid="{00000000-0005-0000-0000-000003030000}"/>
    <cellStyle name="Normal 3 5" xfId="705" xr:uid="{00000000-0005-0000-0000-000004030000}"/>
    <cellStyle name="Normal 3 5 2" xfId="706" xr:uid="{00000000-0005-0000-0000-000005030000}"/>
    <cellStyle name="Normal 3 6" xfId="707" xr:uid="{00000000-0005-0000-0000-000006030000}"/>
    <cellStyle name="Normal 3 7" xfId="708" xr:uid="{00000000-0005-0000-0000-000007030000}"/>
    <cellStyle name="Normal 3 8" xfId="709" xr:uid="{00000000-0005-0000-0000-000008030000}"/>
    <cellStyle name="Normal 3 9" xfId="710" xr:uid="{00000000-0005-0000-0000-000009030000}"/>
    <cellStyle name="Normal 4" xfId="711" xr:uid="{00000000-0005-0000-0000-00000A030000}"/>
    <cellStyle name="Normal 4 2" xfId="712" xr:uid="{00000000-0005-0000-0000-00000B030000}"/>
    <cellStyle name="Normal 4 2 2" xfId="713" xr:uid="{00000000-0005-0000-0000-00000C030000}"/>
    <cellStyle name="Normal 4 2 3" xfId="714" xr:uid="{00000000-0005-0000-0000-00000D030000}"/>
    <cellStyle name="Normal 4 2 4" xfId="715" xr:uid="{00000000-0005-0000-0000-00000E030000}"/>
    <cellStyle name="Normal 4 2 5" xfId="716" xr:uid="{00000000-0005-0000-0000-00000F030000}"/>
    <cellStyle name="Normal 4 2 5 2" xfId="717" xr:uid="{00000000-0005-0000-0000-000010030000}"/>
    <cellStyle name="Normal 4 2 6" xfId="718" xr:uid="{00000000-0005-0000-0000-000011030000}"/>
    <cellStyle name="Normal 4 2 7" xfId="719" xr:uid="{00000000-0005-0000-0000-000012030000}"/>
    <cellStyle name="Normal 4 2 8" xfId="720" xr:uid="{00000000-0005-0000-0000-000013030000}"/>
    <cellStyle name="Normal 4 3" xfId="721" xr:uid="{00000000-0005-0000-0000-000014030000}"/>
    <cellStyle name="Normal 4 3 2" xfId="722" xr:uid="{00000000-0005-0000-0000-000015030000}"/>
    <cellStyle name="Normal 4 3 3" xfId="723" xr:uid="{00000000-0005-0000-0000-000016030000}"/>
    <cellStyle name="Normal 4 4" xfId="724" xr:uid="{00000000-0005-0000-0000-000017030000}"/>
    <cellStyle name="Normal 4 4 2" xfId="725" xr:uid="{00000000-0005-0000-0000-000018030000}"/>
    <cellStyle name="Normal 4 4 3" xfId="726" xr:uid="{00000000-0005-0000-0000-000019030000}"/>
    <cellStyle name="Normal 4 5" xfId="727" xr:uid="{00000000-0005-0000-0000-00001A030000}"/>
    <cellStyle name="Normal 4 5 2" xfId="728" xr:uid="{00000000-0005-0000-0000-00001B030000}"/>
    <cellStyle name="Normal 4 6" xfId="729" xr:uid="{00000000-0005-0000-0000-00001C030000}"/>
    <cellStyle name="Normal 4 7" xfId="730" xr:uid="{00000000-0005-0000-0000-00001D030000}"/>
    <cellStyle name="Normal 4 8" xfId="731" xr:uid="{00000000-0005-0000-0000-00001E030000}"/>
    <cellStyle name="Normal 4 9" xfId="732" xr:uid="{00000000-0005-0000-0000-00001F030000}"/>
    <cellStyle name="Normal 5" xfId="733" xr:uid="{00000000-0005-0000-0000-000020030000}"/>
    <cellStyle name="Normal 5 2" xfId="734" xr:uid="{00000000-0005-0000-0000-000021030000}"/>
    <cellStyle name="Normal 5 3" xfId="735" xr:uid="{00000000-0005-0000-0000-000022030000}"/>
    <cellStyle name="Normal 5 3 2" xfId="736" xr:uid="{00000000-0005-0000-0000-000023030000}"/>
    <cellStyle name="Normal 5 4" xfId="737" xr:uid="{00000000-0005-0000-0000-000024030000}"/>
    <cellStyle name="Normal 5 5" xfId="738" xr:uid="{00000000-0005-0000-0000-000025030000}"/>
    <cellStyle name="Normal 5 6" xfId="739" xr:uid="{00000000-0005-0000-0000-000026030000}"/>
    <cellStyle name="Normal 6" xfId="1657" xr:uid="{00000000-0005-0000-0000-000027030000}"/>
    <cellStyle name="Normal 6 2" xfId="740" xr:uid="{00000000-0005-0000-0000-000028030000}"/>
    <cellStyle name="Normal 6 2 2" xfId="741" xr:uid="{00000000-0005-0000-0000-000029030000}"/>
    <cellStyle name="Normal 6 2 2 2" xfId="742" xr:uid="{00000000-0005-0000-0000-00002A030000}"/>
    <cellStyle name="Normal 6 2 3" xfId="743" xr:uid="{00000000-0005-0000-0000-00002B030000}"/>
    <cellStyle name="Normal 6 2 4" xfId="744" xr:uid="{00000000-0005-0000-0000-00002C030000}"/>
    <cellStyle name="Normal 6 3" xfId="745" xr:uid="{00000000-0005-0000-0000-00002D030000}"/>
    <cellStyle name="Normal 6 3 2" xfId="746" xr:uid="{00000000-0005-0000-0000-00002E030000}"/>
    <cellStyle name="Normal 6 4" xfId="747" xr:uid="{00000000-0005-0000-0000-00002F030000}"/>
    <cellStyle name="Normal 6 4 2" xfId="748" xr:uid="{00000000-0005-0000-0000-000030030000}"/>
    <cellStyle name="Normal 6 5" xfId="749" xr:uid="{00000000-0005-0000-0000-000031030000}"/>
    <cellStyle name="Normal 6 6" xfId="750" xr:uid="{00000000-0005-0000-0000-000032030000}"/>
    <cellStyle name="Normal 7" xfId="1595" xr:uid="{00000000-0005-0000-0000-000033030000}"/>
    <cellStyle name="Normal 7 2" xfId="751" xr:uid="{00000000-0005-0000-0000-000034030000}"/>
    <cellStyle name="Normal 7 3" xfId="752" xr:uid="{00000000-0005-0000-0000-000035030000}"/>
    <cellStyle name="Normal 7 4" xfId="1697" xr:uid="{5E2396E5-A6AA-4747-A59C-806C71831043}"/>
    <cellStyle name="Normal 8" xfId="753" xr:uid="{00000000-0005-0000-0000-000036030000}"/>
    <cellStyle name="Normal 8 2" xfId="754" xr:uid="{00000000-0005-0000-0000-000037030000}"/>
    <cellStyle name="Normal 8 3" xfId="1653" xr:uid="{00000000-0005-0000-0000-000038030000}"/>
    <cellStyle name="Normal 8 3 2" xfId="1698" xr:uid="{9DCF79DB-B544-46E2-8AF3-5F5FFF668ACF}"/>
    <cellStyle name="Normal 9" xfId="755" xr:uid="{00000000-0005-0000-0000-000039030000}"/>
    <cellStyle name="Normal 9 2" xfId="756" xr:uid="{00000000-0005-0000-0000-00003A030000}"/>
    <cellStyle name="Normale_B2020" xfId="757" xr:uid="{00000000-0005-0000-0000-00003B030000}"/>
    <cellStyle name="Normale_Scen_UC_IND-StrucConst" xfId="1658" xr:uid="{00000000-0005-0000-0000-00003C030000}"/>
    <cellStyle name="Not_Provided" xfId="758" xr:uid="{00000000-0005-0000-0000-00003D030000}"/>
    <cellStyle name="Note 2" xfId="759" xr:uid="{00000000-0005-0000-0000-00003E030000}"/>
    <cellStyle name="Note 2 10" xfId="760" xr:uid="{00000000-0005-0000-0000-00003F030000}"/>
    <cellStyle name="Note 2 11" xfId="761" xr:uid="{00000000-0005-0000-0000-000040030000}"/>
    <cellStyle name="Note 2 12" xfId="762" xr:uid="{00000000-0005-0000-0000-000041030000}"/>
    <cellStyle name="Note 2 13" xfId="763" xr:uid="{00000000-0005-0000-0000-000042030000}"/>
    <cellStyle name="Note 2 14" xfId="764" xr:uid="{00000000-0005-0000-0000-000043030000}"/>
    <cellStyle name="Note 2 15" xfId="765" xr:uid="{00000000-0005-0000-0000-000044030000}"/>
    <cellStyle name="Note 2 16" xfId="1640" xr:uid="{00000000-0005-0000-0000-000045030000}"/>
    <cellStyle name="Note 2 2" xfId="766" xr:uid="{00000000-0005-0000-0000-000046030000}"/>
    <cellStyle name="Note 2 3" xfId="767" xr:uid="{00000000-0005-0000-0000-000047030000}"/>
    <cellStyle name="Note 2 4" xfId="768" xr:uid="{00000000-0005-0000-0000-000048030000}"/>
    <cellStyle name="Note 2 5" xfId="769" xr:uid="{00000000-0005-0000-0000-000049030000}"/>
    <cellStyle name="Note 2 6" xfId="770" xr:uid="{00000000-0005-0000-0000-00004A030000}"/>
    <cellStyle name="Note 2 7" xfId="771" xr:uid="{00000000-0005-0000-0000-00004B030000}"/>
    <cellStyle name="Note 2 8" xfId="772" xr:uid="{00000000-0005-0000-0000-00004C030000}"/>
    <cellStyle name="Note 2 9" xfId="773" xr:uid="{00000000-0005-0000-0000-00004D030000}"/>
    <cellStyle name="Notiz" xfId="774" xr:uid="{00000000-0005-0000-0000-00004E030000}"/>
    <cellStyle name="Notiz 2" xfId="775" xr:uid="{00000000-0005-0000-0000-00004F030000}"/>
    <cellStyle name="Notiz 3" xfId="776" xr:uid="{00000000-0005-0000-0000-000050030000}"/>
    <cellStyle name="Notiz 3 2" xfId="777" xr:uid="{00000000-0005-0000-0000-000051030000}"/>
    <cellStyle name="Notiz 3 2 2" xfId="778" xr:uid="{00000000-0005-0000-0000-000052030000}"/>
    <cellStyle name="Notiz 3 3" xfId="779" xr:uid="{00000000-0005-0000-0000-000053030000}"/>
    <cellStyle name="Notiz 4" xfId="780" xr:uid="{00000000-0005-0000-0000-000054030000}"/>
    <cellStyle name="Notiz 4 2" xfId="781" xr:uid="{00000000-0005-0000-0000-000055030000}"/>
    <cellStyle name="Notiz 5" xfId="782" xr:uid="{00000000-0005-0000-0000-000056030000}"/>
    <cellStyle name="Notiz 5 2" xfId="783" xr:uid="{00000000-0005-0000-0000-000057030000}"/>
    <cellStyle name="Notiz 6" xfId="784" xr:uid="{00000000-0005-0000-0000-000058030000}"/>
    <cellStyle name="Nuovo" xfId="1641" xr:uid="{00000000-0005-0000-0000-000059030000}"/>
    <cellStyle name="Nuovo 2" xfId="1642" xr:uid="{00000000-0005-0000-0000-00005A030000}"/>
    <cellStyle name="Output 2" xfId="785" xr:uid="{00000000-0005-0000-0000-00005B030000}"/>
    <cellStyle name="Output 2 10" xfId="786" xr:uid="{00000000-0005-0000-0000-00005C030000}"/>
    <cellStyle name="Output 2 11" xfId="787" xr:uid="{00000000-0005-0000-0000-00005D030000}"/>
    <cellStyle name="Output 2 12" xfId="788" xr:uid="{00000000-0005-0000-0000-00005E030000}"/>
    <cellStyle name="Output 2 13" xfId="789" xr:uid="{00000000-0005-0000-0000-00005F030000}"/>
    <cellStyle name="Output 2 14" xfId="790" xr:uid="{00000000-0005-0000-0000-000060030000}"/>
    <cellStyle name="Output 2 15" xfId="791" xr:uid="{00000000-0005-0000-0000-000061030000}"/>
    <cellStyle name="Output 2 16" xfId="1643" xr:uid="{00000000-0005-0000-0000-000062030000}"/>
    <cellStyle name="Output 2 2" xfId="792" xr:uid="{00000000-0005-0000-0000-000063030000}"/>
    <cellStyle name="Output 2 3" xfId="793" xr:uid="{00000000-0005-0000-0000-000064030000}"/>
    <cellStyle name="Output 2 4" xfId="794" xr:uid="{00000000-0005-0000-0000-000065030000}"/>
    <cellStyle name="Output 2 5" xfId="795" xr:uid="{00000000-0005-0000-0000-000066030000}"/>
    <cellStyle name="Output 2 6" xfId="796" xr:uid="{00000000-0005-0000-0000-000067030000}"/>
    <cellStyle name="Output 2 7" xfId="797" xr:uid="{00000000-0005-0000-0000-000068030000}"/>
    <cellStyle name="Output 2 8" xfId="798" xr:uid="{00000000-0005-0000-0000-000069030000}"/>
    <cellStyle name="Output 2 9" xfId="799" xr:uid="{00000000-0005-0000-0000-00006A030000}"/>
    <cellStyle name="Percent" xfId="1716" builtinId="5"/>
    <cellStyle name="Percent 2" xfId="800" xr:uid="{00000000-0005-0000-0000-00006B030000}"/>
    <cellStyle name="Percent 2 2" xfId="801" xr:uid="{00000000-0005-0000-0000-00006C030000}"/>
    <cellStyle name="Percent 2 2 2" xfId="802" xr:uid="{00000000-0005-0000-0000-00006D030000}"/>
    <cellStyle name="Percent 2 2 2 2" xfId="803" xr:uid="{00000000-0005-0000-0000-00006E030000}"/>
    <cellStyle name="Percent 2 2 2 3" xfId="804" xr:uid="{00000000-0005-0000-0000-00006F030000}"/>
    <cellStyle name="Percent 2 2 2 3 2" xfId="805" xr:uid="{00000000-0005-0000-0000-000070030000}"/>
    <cellStyle name="Percent 2 2 3" xfId="806" xr:uid="{00000000-0005-0000-0000-000071030000}"/>
    <cellStyle name="Percent 2 2 4" xfId="807" xr:uid="{00000000-0005-0000-0000-000072030000}"/>
    <cellStyle name="Percent 2 2 4 2" xfId="808" xr:uid="{00000000-0005-0000-0000-000073030000}"/>
    <cellStyle name="Percent 2 3" xfId="809" xr:uid="{00000000-0005-0000-0000-000074030000}"/>
    <cellStyle name="Percent 2 3 2" xfId="810" xr:uid="{00000000-0005-0000-0000-000075030000}"/>
    <cellStyle name="Percent 2 3 3" xfId="811" xr:uid="{00000000-0005-0000-0000-000076030000}"/>
    <cellStyle name="Percent 2 3 3 2" xfId="812" xr:uid="{00000000-0005-0000-0000-000077030000}"/>
    <cellStyle name="Percent 2 4" xfId="813" xr:uid="{00000000-0005-0000-0000-000078030000}"/>
    <cellStyle name="Percent 2 4 2" xfId="814" xr:uid="{00000000-0005-0000-0000-000079030000}"/>
    <cellStyle name="Percent 2 5" xfId="815" xr:uid="{00000000-0005-0000-0000-00007A030000}"/>
    <cellStyle name="Percent 2 6" xfId="1644" xr:uid="{00000000-0005-0000-0000-00007B030000}"/>
    <cellStyle name="Percent 2 7" xfId="1645" xr:uid="{00000000-0005-0000-0000-00007C030000}"/>
    <cellStyle name="Percent 2 8" xfId="1651" xr:uid="{00000000-0005-0000-0000-00007D030000}"/>
    <cellStyle name="Percent 2 9" xfId="1592" xr:uid="{00000000-0005-0000-0000-00007E030000}"/>
    <cellStyle name="Percent 2 9 2" xfId="1695" xr:uid="{DDA91858-BD58-4B27-A7BF-E13C67D7A2A1}"/>
    <cellStyle name="Percent 3" xfId="816" xr:uid="{00000000-0005-0000-0000-00007F030000}"/>
    <cellStyle name="Percent 3 2" xfId="817" xr:uid="{00000000-0005-0000-0000-000080030000}"/>
    <cellStyle name="Percent 3 2 2" xfId="818" xr:uid="{00000000-0005-0000-0000-000081030000}"/>
    <cellStyle name="Percent 3 2 2 2" xfId="819" xr:uid="{00000000-0005-0000-0000-000082030000}"/>
    <cellStyle name="Percent 3 2 3" xfId="820" xr:uid="{00000000-0005-0000-0000-000083030000}"/>
    <cellStyle name="Percent 3 2 4" xfId="821" xr:uid="{00000000-0005-0000-0000-000084030000}"/>
    <cellStyle name="Percent 3 2 4 2" xfId="822" xr:uid="{00000000-0005-0000-0000-000085030000}"/>
    <cellStyle name="Percent 3 3" xfId="823" xr:uid="{00000000-0005-0000-0000-000086030000}"/>
    <cellStyle name="Percent 3 3 2" xfId="824" xr:uid="{00000000-0005-0000-0000-000087030000}"/>
    <cellStyle name="Percent 3 3 3" xfId="825" xr:uid="{00000000-0005-0000-0000-000088030000}"/>
    <cellStyle name="Percent 3 3 3 2" xfId="826" xr:uid="{00000000-0005-0000-0000-000089030000}"/>
    <cellStyle name="Percent 3 4" xfId="827" xr:uid="{00000000-0005-0000-0000-00008A030000}"/>
    <cellStyle name="Percent 3 4 2" xfId="828" xr:uid="{00000000-0005-0000-0000-00008B030000}"/>
    <cellStyle name="Percent 3 4 3" xfId="829" xr:uid="{00000000-0005-0000-0000-00008C030000}"/>
    <cellStyle name="Percent 3 4 3 2" xfId="830" xr:uid="{00000000-0005-0000-0000-00008D030000}"/>
    <cellStyle name="Percent 3 5" xfId="831" xr:uid="{00000000-0005-0000-0000-00008E030000}"/>
    <cellStyle name="Percent 3 5 2" xfId="832" xr:uid="{00000000-0005-0000-0000-00008F030000}"/>
    <cellStyle name="Percent 3 6" xfId="833" xr:uid="{00000000-0005-0000-0000-000090030000}"/>
    <cellStyle name="Percent 3 6 2" xfId="834" xr:uid="{00000000-0005-0000-0000-000091030000}"/>
    <cellStyle name="Percent 3 7" xfId="835" xr:uid="{00000000-0005-0000-0000-000092030000}"/>
    <cellStyle name="Percent 3 8" xfId="836" xr:uid="{00000000-0005-0000-0000-000093030000}"/>
    <cellStyle name="Percent 3 8 2" xfId="1652" xr:uid="{00000000-0005-0000-0000-000094030000}"/>
    <cellStyle name="Percent 3 9" xfId="1593" xr:uid="{00000000-0005-0000-0000-000095030000}"/>
    <cellStyle name="Percent 3 9 2" xfId="1696" xr:uid="{489E29FF-31D8-4AFC-A023-FD8B4A60A93A}"/>
    <cellStyle name="Percent 4" xfId="837" xr:uid="{00000000-0005-0000-0000-000096030000}"/>
    <cellStyle name="Percent 4 2" xfId="838" xr:uid="{00000000-0005-0000-0000-000097030000}"/>
    <cellStyle name="Percent 4 2 2" xfId="839" xr:uid="{00000000-0005-0000-0000-000098030000}"/>
    <cellStyle name="Percent 4 3" xfId="840" xr:uid="{00000000-0005-0000-0000-000099030000}"/>
    <cellStyle name="Percent 4 3 2" xfId="1646" xr:uid="{00000000-0005-0000-0000-00009A030000}"/>
    <cellStyle name="Percent 4 4" xfId="841" xr:uid="{00000000-0005-0000-0000-00009B030000}"/>
    <cellStyle name="Percent 4 4 2" xfId="842" xr:uid="{00000000-0005-0000-0000-00009C030000}"/>
    <cellStyle name="Percent 4 5" xfId="843" xr:uid="{00000000-0005-0000-0000-00009D030000}"/>
    <cellStyle name="Percent 5" xfId="844" xr:uid="{00000000-0005-0000-0000-00009E030000}"/>
    <cellStyle name="Percent 5 2" xfId="845" xr:uid="{00000000-0005-0000-0000-00009F030000}"/>
    <cellStyle name="Percent 5 2 2" xfId="846" xr:uid="{00000000-0005-0000-0000-0000A0030000}"/>
    <cellStyle name="Percent 5 3" xfId="847" xr:uid="{00000000-0005-0000-0000-0000A1030000}"/>
    <cellStyle name="Percent 6" xfId="848" xr:uid="{00000000-0005-0000-0000-0000A2030000}"/>
    <cellStyle name="Percent 7" xfId="849" xr:uid="{00000000-0005-0000-0000-0000A3030000}"/>
    <cellStyle name="Percent 7 2" xfId="850" xr:uid="{00000000-0005-0000-0000-0000A4030000}"/>
    <cellStyle name="Percent 8" xfId="851" xr:uid="{00000000-0005-0000-0000-0000A5030000}"/>
    <cellStyle name="Percent 8 2" xfId="1693" xr:uid="{F2CDCC4E-2D8A-47BD-8971-FC3F55F68F8C}"/>
    <cellStyle name="Pilkku_Layo9704" xfId="852" xr:uid="{00000000-0005-0000-0000-0000A6030000}"/>
    <cellStyle name="Pyör. luku_Layo9704" xfId="853" xr:uid="{00000000-0005-0000-0000-0000A7030000}"/>
    <cellStyle name="Pyör. valuutta_Layo9704" xfId="854" xr:uid="{00000000-0005-0000-0000-0000A8030000}"/>
    <cellStyle name="Schlecht" xfId="855" xr:uid="{00000000-0005-0000-0000-0000A9030000}"/>
    <cellStyle name="Standard_Sce_D_Extraction" xfId="856" xr:uid="{00000000-0005-0000-0000-0000AA030000}"/>
    <cellStyle name="Style 103" xfId="857" xr:uid="{00000000-0005-0000-0000-0000AB030000}"/>
    <cellStyle name="Style 103 2" xfId="858" xr:uid="{00000000-0005-0000-0000-0000AC030000}"/>
    <cellStyle name="Style 103 3" xfId="859" xr:uid="{00000000-0005-0000-0000-0000AD030000}"/>
    <cellStyle name="Style 103 3 2" xfId="860" xr:uid="{00000000-0005-0000-0000-0000AE030000}"/>
    <cellStyle name="Style 103 3 2 2" xfId="861" xr:uid="{00000000-0005-0000-0000-0000AF030000}"/>
    <cellStyle name="Style 103 3 3" xfId="862" xr:uid="{00000000-0005-0000-0000-0000B0030000}"/>
    <cellStyle name="Style 103 4" xfId="863" xr:uid="{00000000-0005-0000-0000-0000B1030000}"/>
    <cellStyle name="Style 103 4 2" xfId="864" xr:uid="{00000000-0005-0000-0000-0000B2030000}"/>
    <cellStyle name="Style 103 5" xfId="865" xr:uid="{00000000-0005-0000-0000-0000B3030000}"/>
    <cellStyle name="Style 103 5 2" xfId="866" xr:uid="{00000000-0005-0000-0000-0000B4030000}"/>
    <cellStyle name="Style 103 6" xfId="867" xr:uid="{00000000-0005-0000-0000-0000B5030000}"/>
    <cellStyle name="Style 104" xfId="868" xr:uid="{00000000-0005-0000-0000-0000B6030000}"/>
    <cellStyle name="Style 104 2" xfId="869" xr:uid="{00000000-0005-0000-0000-0000B7030000}"/>
    <cellStyle name="Style 104 3" xfId="870" xr:uid="{00000000-0005-0000-0000-0000B8030000}"/>
    <cellStyle name="Style 104 3 2" xfId="871" xr:uid="{00000000-0005-0000-0000-0000B9030000}"/>
    <cellStyle name="Style 104 3 2 2" xfId="872" xr:uid="{00000000-0005-0000-0000-0000BA030000}"/>
    <cellStyle name="Style 104 3 3" xfId="873" xr:uid="{00000000-0005-0000-0000-0000BB030000}"/>
    <cellStyle name="Style 104 4" xfId="874" xr:uid="{00000000-0005-0000-0000-0000BC030000}"/>
    <cellStyle name="Style 104 4 2" xfId="875" xr:uid="{00000000-0005-0000-0000-0000BD030000}"/>
    <cellStyle name="Style 104 5" xfId="876" xr:uid="{00000000-0005-0000-0000-0000BE030000}"/>
    <cellStyle name="Style 104 5 2" xfId="877" xr:uid="{00000000-0005-0000-0000-0000BF030000}"/>
    <cellStyle name="Style 104 6" xfId="878" xr:uid="{00000000-0005-0000-0000-0000C0030000}"/>
    <cellStyle name="Style 105" xfId="879" xr:uid="{00000000-0005-0000-0000-0000C1030000}"/>
    <cellStyle name="Style 105 2" xfId="880" xr:uid="{00000000-0005-0000-0000-0000C2030000}"/>
    <cellStyle name="Style 105 3" xfId="881" xr:uid="{00000000-0005-0000-0000-0000C3030000}"/>
    <cellStyle name="Style 105 4" xfId="882" xr:uid="{00000000-0005-0000-0000-0000C4030000}"/>
    <cellStyle name="Style 105 4 2" xfId="883" xr:uid="{00000000-0005-0000-0000-0000C5030000}"/>
    <cellStyle name="Style 106" xfId="884" xr:uid="{00000000-0005-0000-0000-0000C6030000}"/>
    <cellStyle name="Style 106 2" xfId="885" xr:uid="{00000000-0005-0000-0000-0000C7030000}"/>
    <cellStyle name="Style 106 3" xfId="886" xr:uid="{00000000-0005-0000-0000-0000C8030000}"/>
    <cellStyle name="Style 106 4" xfId="887" xr:uid="{00000000-0005-0000-0000-0000C9030000}"/>
    <cellStyle name="Style 106 4 2" xfId="888" xr:uid="{00000000-0005-0000-0000-0000CA030000}"/>
    <cellStyle name="Style 107" xfId="889" xr:uid="{00000000-0005-0000-0000-0000CB030000}"/>
    <cellStyle name="Style 107 2" xfId="890" xr:uid="{00000000-0005-0000-0000-0000CC030000}"/>
    <cellStyle name="Style 107 3" xfId="891" xr:uid="{00000000-0005-0000-0000-0000CD030000}"/>
    <cellStyle name="Style 107 4" xfId="892" xr:uid="{00000000-0005-0000-0000-0000CE030000}"/>
    <cellStyle name="Style 107 4 2" xfId="893" xr:uid="{00000000-0005-0000-0000-0000CF030000}"/>
    <cellStyle name="Style 108" xfId="894" xr:uid="{00000000-0005-0000-0000-0000D0030000}"/>
    <cellStyle name="Style 108 2" xfId="895" xr:uid="{00000000-0005-0000-0000-0000D1030000}"/>
    <cellStyle name="Style 108 3" xfId="896" xr:uid="{00000000-0005-0000-0000-0000D2030000}"/>
    <cellStyle name="Style 108 3 2" xfId="897" xr:uid="{00000000-0005-0000-0000-0000D3030000}"/>
    <cellStyle name="Style 108 3 2 2" xfId="898" xr:uid="{00000000-0005-0000-0000-0000D4030000}"/>
    <cellStyle name="Style 108 3 3" xfId="899" xr:uid="{00000000-0005-0000-0000-0000D5030000}"/>
    <cellStyle name="Style 108 4" xfId="900" xr:uid="{00000000-0005-0000-0000-0000D6030000}"/>
    <cellStyle name="Style 108 4 2" xfId="901" xr:uid="{00000000-0005-0000-0000-0000D7030000}"/>
    <cellStyle name="Style 108 5" xfId="902" xr:uid="{00000000-0005-0000-0000-0000D8030000}"/>
    <cellStyle name="Style 108 5 2" xfId="903" xr:uid="{00000000-0005-0000-0000-0000D9030000}"/>
    <cellStyle name="Style 108 6" xfId="904" xr:uid="{00000000-0005-0000-0000-0000DA030000}"/>
    <cellStyle name="Style 109" xfId="905" xr:uid="{00000000-0005-0000-0000-0000DB030000}"/>
    <cellStyle name="Style 109 2" xfId="906" xr:uid="{00000000-0005-0000-0000-0000DC030000}"/>
    <cellStyle name="Style 109 3" xfId="907" xr:uid="{00000000-0005-0000-0000-0000DD030000}"/>
    <cellStyle name="Style 109 4" xfId="908" xr:uid="{00000000-0005-0000-0000-0000DE030000}"/>
    <cellStyle name="Style 109 4 2" xfId="909" xr:uid="{00000000-0005-0000-0000-0000DF030000}"/>
    <cellStyle name="Style 110" xfId="910" xr:uid="{00000000-0005-0000-0000-0000E0030000}"/>
    <cellStyle name="Style 110 2" xfId="911" xr:uid="{00000000-0005-0000-0000-0000E1030000}"/>
    <cellStyle name="Style 110 3" xfId="912" xr:uid="{00000000-0005-0000-0000-0000E2030000}"/>
    <cellStyle name="Style 110 4" xfId="913" xr:uid="{00000000-0005-0000-0000-0000E3030000}"/>
    <cellStyle name="Style 110 4 2" xfId="914" xr:uid="{00000000-0005-0000-0000-0000E4030000}"/>
    <cellStyle name="Style 114" xfId="915" xr:uid="{00000000-0005-0000-0000-0000E5030000}"/>
    <cellStyle name="Style 114 2" xfId="916" xr:uid="{00000000-0005-0000-0000-0000E6030000}"/>
    <cellStyle name="Style 114 3" xfId="917" xr:uid="{00000000-0005-0000-0000-0000E7030000}"/>
    <cellStyle name="Style 114 3 2" xfId="918" xr:uid="{00000000-0005-0000-0000-0000E8030000}"/>
    <cellStyle name="Style 114 3 2 2" xfId="919" xr:uid="{00000000-0005-0000-0000-0000E9030000}"/>
    <cellStyle name="Style 114 3 3" xfId="920" xr:uid="{00000000-0005-0000-0000-0000EA030000}"/>
    <cellStyle name="Style 114 4" xfId="921" xr:uid="{00000000-0005-0000-0000-0000EB030000}"/>
    <cellStyle name="Style 114 4 2" xfId="922" xr:uid="{00000000-0005-0000-0000-0000EC030000}"/>
    <cellStyle name="Style 114 5" xfId="923" xr:uid="{00000000-0005-0000-0000-0000ED030000}"/>
    <cellStyle name="Style 114 5 2" xfId="924" xr:uid="{00000000-0005-0000-0000-0000EE030000}"/>
    <cellStyle name="Style 114 6" xfId="925" xr:uid="{00000000-0005-0000-0000-0000EF030000}"/>
    <cellStyle name="Style 115" xfId="926" xr:uid="{00000000-0005-0000-0000-0000F0030000}"/>
    <cellStyle name="Style 115 2" xfId="927" xr:uid="{00000000-0005-0000-0000-0000F1030000}"/>
    <cellStyle name="Style 115 3" xfId="928" xr:uid="{00000000-0005-0000-0000-0000F2030000}"/>
    <cellStyle name="Style 115 3 2" xfId="929" xr:uid="{00000000-0005-0000-0000-0000F3030000}"/>
    <cellStyle name="Style 115 3 2 2" xfId="930" xr:uid="{00000000-0005-0000-0000-0000F4030000}"/>
    <cellStyle name="Style 115 3 3" xfId="931" xr:uid="{00000000-0005-0000-0000-0000F5030000}"/>
    <cellStyle name="Style 115 4" xfId="932" xr:uid="{00000000-0005-0000-0000-0000F6030000}"/>
    <cellStyle name="Style 115 4 2" xfId="933" xr:uid="{00000000-0005-0000-0000-0000F7030000}"/>
    <cellStyle name="Style 115 5" xfId="934" xr:uid="{00000000-0005-0000-0000-0000F8030000}"/>
    <cellStyle name="Style 115 5 2" xfId="935" xr:uid="{00000000-0005-0000-0000-0000F9030000}"/>
    <cellStyle name="Style 115 6" xfId="936" xr:uid="{00000000-0005-0000-0000-0000FA030000}"/>
    <cellStyle name="Style 116" xfId="937" xr:uid="{00000000-0005-0000-0000-0000FB030000}"/>
    <cellStyle name="Style 116 2" xfId="938" xr:uid="{00000000-0005-0000-0000-0000FC030000}"/>
    <cellStyle name="Style 116 3" xfId="939" xr:uid="{00000000-0005-0000-0000-0000FD030000}"/>
    <cellStyle name="Style 116 4" xfId="940" xr:uid="{00000000-0005-0000-0000-0000FE030000}"/>
    <cellStyle name="Style 116 4 2" xfId="941" xr:uid="{00000000-0005-0000-0000-0000FF030000}"/>
    <cellStyle name="Style 117" xfId="942" xr:uid="{00000000-0005-0000-0000-000000040000}"/>
    <cellStyle name="Style 117 2" xfId="943" xr:uid="{00000000-0005-0000-0000-000001040000}"/>
    <cellStyle name="Style 117 3" xfId="944" xr:uid="{00000000-0005-0000-0000-000002040000}"/>
    <cellStyle name="Style 117 4" xfId="945" xr:uid="{00000000-0005-0000-0000-000003040000}"/>
    <cellStyle name="Style 117 4 2" xfId="946" xr:uid="{00000000-0005-0000-0000-000004040000}"/>
    <cellStyle name="Style 118" xfId="947" xr:uid="{00000000-0005-0000-0000-000005040000}"/>
    <cellStyle name="Style 118 2" xfId="948" xr:uid="{00000000-0005-0000-0000-000006040000}"/>
    <cellStyle name="Style 118 3" xfId="949" xr:uid="{00000000-0005-0000-0000-000007040000}"/>
    <cellStyle name="Style 118 4" xfId="950" xr:uid="{00000000-0005-0000-0000-000008040000}"/>
    <cellStyle name="Style 118 4 2" xfId="951" xr:uid="{00000000-0005-0000-0000-000009040000}"/>
    <cellStyle name="Style 119" xfId="952" xr:uid="{00000000-0005-0000-0000-00000A040000}"/>
    <cellStyle name="Style 119 2" xfId="953" xr:uid="{00000000-0005-0000-0000-00000B040000}"/>
    <cellStyle name="Style 119 3" xfId="954" xr:uid="{00000000-0005-0000-0000-00000C040000}"/>
    <cellStyle name="Style 119 3 2" xfId="955" xr:uid="{00000000-0005-0000-0000-00000D040000}"/>
    <cellStyle name="Style 119 3 2 2" xfId="956" xr:uid="{00000000-0005-0000-0000-00000E040000}"/>
    <cellStyle name="Style 119 3 3" xfId="957" xr:uid="{00000000-0005-0000-0000-00000F040000}"/>
    <cellStyle name="Style 119 4" xfId="958" xr:uid="{00000000-0005-0000-0000-000010040000}"/>
    <cellStyle name="Style 119 4 2" xfId="959" xr:uid="{00000000-0005-0000-0000-000011040000}"/>
    <cellStyle name="Style 119 5" xfId="960" xr:uid="{00000000-0005-0000-0000-000012040000}"/>
    <cellStyle name="Style 119 5 2" xfId="961" xr:uid="{00000000-0005-0000-0000-000013040000}"/>
    <cellStyle name="Style 119 6" xfId="962" xr:uid="{00000000-0005-0000-0000-000014040000}"/>
    <cellStyle name="Style 120" xfId="963" xr:uid="{00000000-0005-0000-0000-000015040000}"/>
    <cellStyle name="Style 120 2" xfId="964" xr:uid="{00000000-0005-0000-0000-000016040000}"/>
    <cellStyle name="Style 120 3" xfId="965" xr:uid="{00000000-0005-0000-0000-000017040000}"/>
    <cellStyle name="Style 120 4" xfId="966" xr:uid="{00000000-0005-0000-0000-000018040000}"/>
    <cellStyle name="Style 120 4 2" xfId="967" xr:uid="{00000000-0005-0000-0000-000019040000}"/>
    <cellStyle name="Style 121" xfId="968" xr:uid="{00000000-0005-0000-0000-00001A040000}"/>
    <cellStyle name="Style 121 2" xfId="969" xr:uid="{00000000-0005-0000-0000-00001B040000}"/>
    <cellStyle name="Style 121 3" xfId="970" xr:uid="{00000000-0005-0000-0000-00001C040000}"/>
    <cellStyle name="Style 121 4" xfId="971" xr:uid="{00000000-0005-0000-0000-00001D040000}"/>
    <cellStyle name="Style 121 4 2" xfId="972" xr:uid="{00000000-0005-0000-0000-00001E040000}"/>
    <cellStyle name="Style 126" xfId="973" xr:uid="{00000000-0005-0000-0000-00001F040000}"/>
    <cellStyle name="Style 126 2" xfId="974" xr:uid="{00000000-0005-0000-0000-000020040000}"/>
    <cellStyle name="Style 126 3" xfId="975" xr:uid="{00000000-0005-0000-0000-000021040000}"/>
    <cellStyle name="Style 126 3 2" xfId="976" xr:uid="{00000000-0005-0000-0000-000022040000}"/>
    <cellStyle name="Style 126 3 2 2" xfId="977" xr:uid="{00000000-0005-0000-0000-000023040000}"/>
    <cellStyle name="Style 126 3 3" xfId="978" xr:uid="{00000000-0005-0000-0000-000024040000}"/>
    <cellStyle name="Style 126 4" xfId="979" xr:uid="{00000000-0005-0000-0000-000025040000}"/>
    <cellStyle name="Style 126 4 2" xfId="980" xr:uid="{00000000-0005-0000-0000-000026040000}"/>
    <cellStyle name="Style 126 5" xfId="981" xr:uid="{00000000-0005-0000-0000-000027040000}"/>
    <cellStyle name="Style 126 5 2" xfId="982" xr:uid="{00000000-0005-0000-0000-000028040000}"/>
    <cellStyle name="Style 126 6" xfId="983" xr:uid="{00000000-0005-0000-0000-000029040000}"/>
    <cellStyle name="Style 127" xfId="984" xr:uid="{00000000-0005-0000-0000-00002A040000}"/>
    <cellStyle name="Style 127 2" xfId="985" xr:uid="{00000000-0005-0000-0000-00002B040000}"/>
    <cellStyle name="Style 127 3" xfId="986" xr:uid="{00000000-0005-0000-0000-00002C040000}"/>
    <cellStyle name="Style 127 4" xfId="987" xr:uid="{00000000-0005-0000-0000-00002D040000}"/>
    <cellStyle name="Style 127 4 2" xfId="988" xr:uid="{00000000-0005-0000-0000-00002E040000}"/>
    <cellStyle name="Style 128" xfId="989" xr:uid="{00000000-0005-0000-0000-00002F040000}"/>
    <cellStyle name="Style 128 2" xfId="990" xr:uid="{00000000-0005-0000-0000-000030040000}"/>
    <cellStyle name="Style 128 3" xfId="991" xr:uid="{00000000-0005-0000-0000-000031040000}"/>
    <cellStyle name="Style 128 4" xfId="992" xr:uid="{00000000-0005-0000-0000-000032040000}"/>
    <cellStyle name="Style 128 4 2" xfId="993" xr:uid="{00000000-0005-0000-0000-000033040000}"/>
    <cellStyle name="Style 129" xfId="994" xr:uid="{00000000-0005-0000-0000-000034040000}"/>
    <cellStyle name="Style 129 2" xfId="995" xr:uid="{00000000-0005-0000-0000-000035040000}"/>
    <cellStyle name="Style 129 3" xfId="996" xr:uid="{00000000-0005-0000-0000-000036040000}"/>
    <cellStyle name="Style 129 4" xfId="997" xr:uid="{00000000-0005-0000-0000-000037040000}"/>
    <cellStyle name="Style 129 4 2" xfId="998" xr:uid="{00000000-0005-0000-0000-000038040000}"/>
    <cellStyle name="Style 130" xfId="999" xr:uid="{00000000-0005-0000-0000-000039040000}"/>
    <cellStyle name="Style 130 2" xfId="1000" xr:uid="{00000000-0005-0000-0000-00003A040000}"/>
    <cellStyle name="Style 130 3" xfId="1001" xr:uid="{00000000-0005-0000-0000-00003B040000}"/>
    <cellStyle name="Style 130 3 2" xfId="1002" xr:uid="{00000000-0005-0000-0000-00003C040000}"/>
    <cellStyle name="Style 130 3 2 2" xfId="1003" xr:uid="{00000000-0005-0000-0000-00003D040000}"/>
    <cellStyle name="Style 130 3 3" xfId="1004" xr:uid="{00000000-0005-0000-0000-00003E040000}"/>
    <cellStyle name="Style 130 4" xfId="1005" xr:uid="{00000000-0005-0000-0000-00003F040000}"/>
    <cellStyle name="Style 130 4 2" xfId="1006" xr:uid="{00000000-0005-0000-0000-000040040000}"/>
    <cellStyle name="Style 130 5" xfId="1007" xr:uid="{00000000-0005-0000-0000-000041040000}"/>
    <cellStyle name="Style 130 5 2" xfId="1008" xr:uid="{00000000-0005-0000-0000-000042040000}"/>
    <cellStyle name="Style 130 6" xfId="1009" xr:uid="{00000000-0005-0000-0000-000043040000}"/>
    <cellStyle name="Style 131" xfId="1010" xr:uid="{00000000-0005-0000-0000-000044040000}"/>
    <cellStyle name="Style 131 2" xfId="1011" xr:uid="{00000000-0005-0000-0000-000045040000}"/>
    <cellStyle name="Style 131 3" xfId="1012" xr:uid="{00000000-0005-0000-0000-000046040000}"/>
    <cellStyle name="Style 131 4" xfId="1013" xr:uid="{00000000-0005-0000-0000-000047040000}"/>
    <cellStyle name="Style 131 4 2" xfId="1014" xr:uid="{00000000-0005-0000-0000-000048040000}"/>
    <cellStyle name="Style 132" xfId="1015" xr:uid="{00000000-0005-0000-0000-000049040000}"/>
    <cellStyle name="Style 132 2" xfId="1016" xr:uid="{00000000-0005-0000-0000-00004A040000}"/>
    <cellStyle name="Style 132 3" xfId="1017" xr:uid="{00000000-0005-0000-0000-00004B040000}"/>
    <cellStyle name="Style 132 4" xfId="1018" xr:uid="{00000000-0005-0000-0000-00004C040000}"/>
    <cellStyle name="Style 132 4 2" xfId="1019" xr:uid="{00000000-0005-0000-0000-00004D040000}"/>
    <cellStyle name="Style 137" xfId="1020" xr:uid="{00000000-0005-0000-0000-00004E040000}"/>
    <cellStyle name="Style 137 2" xfId="1021" xr:uid="{00000000-0005-0000-0000-00004F040000}"/>
    <cellStyle name="Style 137 3" xfId="1022" xr:uid="{00000000-0005-0000-0000-000050040000}"/>
    <cellStyle name="Style 137 3 2" xfId="1023" xr:uid="{00000000-0005-0000-0000-000051040000}"/>
    <cellStyle name="Style 137 3 2 2" xfId="1024" xr:uid="{00000000-0005-0000-0000-000052040000}"/>
    <cellStyle name="Style 137 3 3" xfId="1025" xr:uid="{00000000-0005-0000-0000-000053040000}"/>
    <cellStyle name="Style 137 4" xfId="1026" xr:uid="{00000000-0005-0000-0000-000054040000}"/>
    <cellStyle name="Style 137 4 2" xfId="1027" xr:uid="{00000000-0005-0000-0000-000055040000}"/>
    <cellStyle name="Style 137 5" xfId="1028" xr:uid="{00000000-0005-0000-0000-000056040000}"/>
    <cellStyle name="Style 137 5 2" xfId="1029" xr:uid="{00000000-0005-0000-0000-000057040000}"/>
    <cellStyle name="Style 137 6" xfId="1030" xr:uid="{00000000-0005-0000-0000-000058040000}"/>
    <cellStyle name="Style 138" xfId="1031" xr:uid="{00000000-0005-0000-0000-000059040000}"/>
    <cellStyle name="Style 138 2" xfId="1032" xr:uid="{00000000-0005-0000-0000-00005A040000}"/>
    <cellStyle name="Style 138 3" xfId="1033" xr:uid="{00000000-0005-0000-0000-00005B040000}"/>
    <cellStyle name="Style 138 4" xfId="1034" xr:uid="{00000000-0005-0000-0000-00005C040000}"/>
    <cellStyle name="Style 138 4 2" xfId="1035" xr:uid="{00000000-0005-0000-0000-00005D040000}"/>
    <cellStyle name="Style 139" xfId="1036" xr:uid="{00000000-0005-0000-0000-00005E040000}"/>
    <cellStyle name="Style 139 2" xfId="1037" xr:uid="{00000000-0005-0000-0000-00005F040000}"/>
    <cellStyle name="Style 139 3" xfId="1038" xr:uid="{00000000-0005-0000-0000-000060040000}"/>
    <cellStyle name="Style 139 4" xfId="1039" xr:uid="{00000000-0005-0000-0000-000061040000}"/>
    <cellStyle name="Style 139 4 2" xfId="1040" xr:uid="{00000000-0005-0000-0000-000062040000}"/>
    <cellStyle name="Style 140" xfId="1041" xr:uid="{00000000-0005-0000-0000-000063040000}"/>
    <cellStyle name="Style 140 2" xfId="1042" xr:uid="{00000000-0005-0000-0000-000064040000}"/>
    <cellStyle name="Style 140 3" xfId="1043" xr:uid="{00000000-0005-0000-0000-000065040000}"/>
    <cellStyle name="Style 140 4" xfId="1044" xr:uid="{00000000-0005-0000-0000-000066040000}"/>
    <cellStyle name="Style 140 4 2" xfId="1045" xr:uid="{00000000-0005-0000-0000-000067040000}"/>
    <cellStyle name="Style 141" xfId="1046" xr:uid="{00000000-0005-0000-0000-000068040000}"/>
    <cellStyle name="Style 141 2" xfId="1047" xr:uid="{00000000-0005-0000-0000-000069040000}"/>
    <cellStyle name="Style 141 3" xfId="1048" xr:uid="{00000000-0005-0000-0000-00006A040000}"/>
    <cellStyle name="Style 141 3 2" xfId="1049" xr:uid="{00000000-0005-0000-0000-00006B040000}"/>
    <cellStyle name="Style 141 3 2 2" xfId="1050" xr:uid="{00000000-0005-0000-0000-00006C040000}"/>
    <cellStyle name="Style 141 3 3" xfId="1051" xr:uid="{00000000-0005-0000-0000-00006D040000}"/>
    <cellStyle name="Style 141 4" xfId="1052" xr:uid="{00000000-0005-0000-0000-00006E040000}"/>
    <cellStyle name="Style 141 4 2" xfId="1053" xr:uid="{00000000-0005-0000-0000-00006F040000}"/>
    <cellStyle name="Style 141 5" xfId="1054" xr:uid="{00000000-0005-0000-0000-000070040000}"/>
    <cellStyle name="Style 141 5 2" xfId="1055" xr:uid="{00000000-0005-0000-0000-000071040000}"/>
    <cellStyle name="Style 141 6" xfId="1056" xr:uid="{00000000-0005-0000-0000-000072040000}"/>
    <cellStyle name="Style 142" xfId="1057" xr:uid="{00000000-0005-0000-0000-000073040000}"/>
    <cellStyle name="Style 142 2" xfId="1058" xr:uid="{00000000-0005-0000-0000-000074040000}"/>
    <cellStyle name="Style 142 3" xfId="1059" xr:uid="{00000000-0005-0000-0000-000075040000}"/>
    <cellStyle name="Style 142 4" xfId="1060" xr:uid="{00000000-0005-0000-0000-000076040000}"/>
    <cellStyle name="Style 142 4 2" xfId="1061" xr:uid="{00000000-0005-0000-0000-000077040000}"/>
    <cellStyle name="Style 143" xfId="1062" xr:uid="{00000000-0005-0000-0000-000078040000}"/>
    <cellStyle name="Style 143 2" xfId="1063" xr:uid="{00000000-0005-0000-0000-000079040000}"/>
    <cellStyle name="Style 143 3" xfId="1064" xr:uid="{00000000-0005-0000-0000-00007A040000}"/>
    <cellStyle name="Style 143 4" xfId="1065" xr:uid="{00000000-0005-0000-0000-00007B040000}"/>
    <cellStyle name="Style 143 4 2" xfId="1066" xr:uid="{00000000-0005-0000-0000-00007C040000}"/>
    <cellStyle name="Style 148" xfId="1067" xr:uid="{00000000-0005-0000-0000-00007D040000}"/>
    <cellStyle name="Style 148 2" xfId="1068" xr:uid="{00000000-0005-0000-0000-00007E040000}"/>
    <cellStyle name="Style 148 3" xfId="1069" xr:uid="{00000000-0005-0000-0000-00007F040000}"/>
    <cellStyle name="Style 148 3 2" xfId="1070" xr:uid="{00000000-0005-0000-0000-000080040000}"/>
    <cellStyle name="Style 148 3 2 2" xfId="1071" xr:uid="{00000000-0005-0000-0000-000081040000}"/>
    <cellStyle name="Style 148 3 3" xfId="1072" xr:uid="{00000000-0005-0000-0000-000082040000}"/>
    <cellStyle name="Style 148 4" xfId="1073" xr:uid="{00000000-0005-0000-0000-000083040000}"/>
    <cellStyle name="Style 148 4 2" xfId="1074" xr:uid="{00000000-0005-0000-0000-000084040000}"/>
    <cellStyle name="Style 148 5" xfId="1075" xr:uid="{00000000-0005-0000-0000-000085040000}"/>
    <cellStyle name="Style 148 5 2" xfId="1076" xr:uid="{00000000-0005-0000-0000-000086040000}"/>
    <cellStyle name="Style 148 6" xfId="1077" xr:uid="{00000000-0005-0000-0000-000087040000}"/>
    <cellStyle name="Style 149" xfId="1078" xr:uid="{00000000-0005-0000-0000-000088040000}"/>
    <cellStyle name="Style 149 2" xfId="1079" xr:uid="{00000000-0005-0000-0000-000089040000}"/>
    <cellStyle name="Style 149 3" xfId="1080" xr:uid="{00000000-0005-0000-0000-00008A040000}"/>
    <cellStyle name="Style 149 4" xfId="1081" xr:uid="{00000000-0005-0000-0000-00008B040000}"/>
    <cellStyle name="Style 149 4 2" xfId="1082" xr:uid="{00000000-0005-0000-0000-00008C040000}"/>
    <cellStyle name="Style 150" xfId="1083" xr:uid="{00000000-0005-0000-0000-00008D040000}"/>
    <cellStyle name="Style 150 2" xfId="1084" xr:uid="{00000000-0005-0000-0000-00008E040000}"/>
    <cellStyle name="Style 150 3" xfId="1085" xr:uid="{00000000-0005-0000-0000-00008F040000}"/>
    <cellStyle name="Style 150 4" xfId="1086" xr:uid="{00000000-0005-0000-0000-000090040000}"/>
    <cellStyle name="Style 150 4 2" xfId="1087" xr:uid="{00000000-0005-0000-0000-000091040000}"/>
    <cellStyle name="Style 151" xfId="1088" xr:uid="{00000000-0005-0000-0000-000092040000}"/>
    <cellStyle name="Style 151 2" xfId="1089" xr:uid="{00000000-0005-0000-0000-000093040000}"/>
    <cellStyle name="Style 151 3" xfId="1090" xr:uid="{00000000-0005-0000-0000-000094040000}"/>
    <cellStyle name="Style 151 4" xfId="1091" xr:uid="{00000000-0005-0000-0000-000095040000}"/>
    <cellStyle name="Style 151 4 2" xfId="1092" xr:uid="{00000000-0005-0000-0000-000096040000}"/>
    <cellStyle name="Style 152" xfId="1093" xr:uid="{00000000-0005-0000-0000-000097040000}"/>
    <cellStyle name="Style 152 2" xfId="1094" xr:uid="{00000000-0005-0000-0000-000098040000}"/>
    <cellStyle name="Style 152 3" xfId="1095" xr:uid="{00000000-0005-0000-0000-000099040000}"/>
    <cellStyle name="Style 152 3 2" xfId="1096" xr:uid="{00000000-0005-0000-0000-00009A040000}"/>
    <cellStyle name="Style 152 3 2 2" xfId="1097" xr:uid="{00000000-0005-0000-0000-00009B040000}"/>
    <cellStyle name="Style 152 3 3" xfId="1098" xr:uid="{00000000-0005-0000-0000-00009C040000}"/>
    <cellStyle name="Style 152 4" xfId="1099" xr:uid="{00000000-0005-0000-0000-00009D040000}"/>
    <cellStyle name="Style 152 4 2" xfId="1100" xr:uid="{00000000-0005-0000-0000-00009E040000}"/>
    <cellStyle name="Style 152 5" xfId="1101" xr:uid="{00000000-0005-0000-0000-00009F040000}"/>
    <cellStyle name="Style 152 5 2" xfId="1102" xr:uid="{00000000-0005-0000-0000-0000A0040000}"/>
    <cellStyle name="Style 152 6" xfId="1103" xr:uid="{00000000-0005-0000-0000-0000A1040000}"/>
    <cellStyle name="Style 153" xfId="1104" xr:uid="{00000000-0005-0000-0000-0000A2040000}"/>
    <cellStyle name="Style 153 2" xfId="1105" xr:uid="{00000000-0005-0000-0000-0000A3040000}"/>
    <cellStyle name="Style 153 3" xfId="1106" xr:uid="{00000000-0005-0000-0000-0000A4040000}"/>
    <cellStyle name="Style 153 4" xfId="1107" xr:uid="{00000000-0005-0000-0000-0000A5040000}"/>
    <cellStyle name="Style 153 4 2" xfId="1108" xr:uid="{00000000-0005-0000-0000-0000A6040000}"/>
    <cellStyle name="Style 154" xfId="1109" xr:uid="{00000000-0005-0000-0000-0000A7040000}"/>
    <cellStyle name="Style 154 2" xfId="1110" xr:uid="{00000000-0005-0000-0000-0000A8040000}"/>
    <cellStyle name="Style 154 3" xfId="1111" xr:uid="{00000000-0005-0000-0000-0000A9040000}"/>
    <cellStyle name="Style 154 4" xfId="1112" xr:uid="{00000000-0005-0000-0000-0000AA040000}"/>
    <cellStyle name="Style 154 4 2" xfId="1113" xr:uid="{00000000-0005-0000-0000-0000AB040000}"/>
    <cellStyle name="Style 159" xfId="1114" xr:uid="{00000000-0005-0000-0000-0000AC040000}"/>
    <cellStyle name="Style 159 2" xfId="1115" xr:uid="{00000000-0005-0000-0000-0000AD040000}"/>
    <cellStyle name="Style 159 3" xfId="1116" xr:uid="{00000000-0005-0000-0000-0000AE040000}"/>
    <cellStyle name="Style 159 3 2" xfId="1117" xr:uid="{00000000-0005-0000-0000-0000AF040000}"/>
    <cellStyle name="Style 159 3 2 2" xfId="1118" xr:uid="{00000000-0005-0000-0000-0000B0040000}"/>
    <cellStyle name="Style 159 3 3" xfId="1119" xr:uid="{00000000-0005-0000-0000-0000B1040000}"/>
    <cellStyle name="Style 159 4" xfId="1120" xr:uid="{00000000-0005-0000-0000-0000B2040000}"/>
    <cellStyle name="Style 159 4 2" xfId="1121" xr:uid="{00000000-0005-0000-0000-0000B3040000}"/>
    <cellStyle name="Style 159 5" xfId="1122" xr:uid="{00000000-0005-0000-0000-0000B4040000}"/>
    <cellStyle name="Style 159 5 2" xfId="1123" xr:uid="{00000000-0005-0000-0000-0000B5040000}"/>
    <cellStyle name="Style 159 6" xfId="1124" xr:uid="{00000000-0005-0000-0000-0000B6040000}"/>
    <cellStyle name="Style 160" xfId="1125" xr:uid="{00000000-0005-0000-0000-0000B7040000}"/>
    <cellStyle name="Style 160 2" xfId="1126" xr:uid="{00000000-0005-0000-0000-0000B8040000}"/>
    <cellStyle name="Style 160 3" xfId="1127" xr:uid="{00000000-0005-0000-0000-0000B9040000}"/>
    <cellStyle name="Style 160 4" xfId="1128" xr:uid="{00000000-0005-0000-0000-0000BA040000}"/>
    <cellStyle name="Style 160 4 2" xfId="1129" xr:uid="{00000000-0005-0000-0000-0000BB040000}"/>
    <cellStyle name="Style 161" xfId="1130" xr:uid="{00000000-0005-0000-0000-0000BC040000}"/>
    <cellStyle name="Style 161 2" xfId="1131" xr:uid="{00000000-0005-0000-0000-0000BD040000}"/>
    <cellStyle name="Style 161 3" xfId="1132" xr:uid="{00000000-0005-0000-0000-0000BE040000}"/>
    <cellStyle name="Style 161 4" xfId="1133" xr:uid="{00000000-0005-0000-0000-0000BF040000}"/>
    <cellStyle name="Style 161 4 2" xfId="1134" xr:uid="{00000000-0005-0000-0000-0000C0040000}"/>
    <cellStyle name="Style 162" xfId="1135" xr:uid="{00000000-0005-0000-0000-0000C1040000}"/>
    <cellStyle name="Style 162 2" xfId="1136" xr:uid="{00000000-0005-0000-0000-0000C2040000}"/>
    <cellStyle name="Style 162 3" xfId="1137" xr:uid="{00000000-0005-0000-0000-0000C3040000}"/>
    <cellStyle name="Style 162 4" xfId="1138" xr:uid="{00000000-0005-0000-0000-0000C4040000}"/>
    <cellStyle name="Style 162 4 2" xfId="1139" xr:uid="{00000000-0005-0000-0000-0000C5040000}"/>
    <cellStyle name="Style 163" xfId="1140" xr:uid="{00000000-0005-0000-0000-0000C6040000}"/>
    <cellStyle name="Style 163 2" xfId="1141" xr:uid="{00000000-0005-0000-0000-0000C7040000}"/>
    <cellStyle name="Style 163 3" xfId="1142" xr:uid="{00000000-0005-0000-0000-0000C8040000}"/>
    <cellStyle name="Style 163 3 2" xfId="1143" xr:uid="{00000000-0005-0000-0000-0000C9040000}"/>
    <cellStyle name="Style 163 3 2 2" xfId="1144" xr:uid="{00000000-0005-0000-0000-0000CA040000}"/>
    <cellStyle name="Style 163 3 3" xfId="1145" xr:uid="{00000000-0005-0000-0000-0000CB040000}"/>
    <cellStyle name="Style 163 4" xfId="1146" xr:uid="{00000000-0005-0000-0000-0000CC040000}"/>
    <cellStyle name="Style 163 4 2" xfId="1147" xr:uid="{00000000-0005-0000-0000-0000CD040000}"/>
    <cellStyle name="Style 163 5" xfId="1148" xr:uid="{00000000-0005-0000-0000-0000CE040000}"/>
    <cellStyle name="Style 163 5 2" xfId="1149" xr:uid="{00000000-0005-0000-0000-0000CF040000}"/>
    <cellStyle name="Style 163 6" xfId="1150" xr:uid="{00000000-0005-0000-0000-0000D0040000}"/>
    <cellStyle name="Style 164" xfId="1151" xr:uid="{00000000-0005-0000-0000-0000D1040000}"/>
    <cellStyle name="Style 164 2" xfId="1152" xr:uid="{00000000-0005-0000-0000-0000D2040000}"/>
    <cellStyle name="Style 164 3" xfId="1153" xr:uid="{00000000-0005-0000-0000-0000D3040000}"/>
    <cellStyle name="Style 164 4" xfId="1154" xr:uid="{00000000-0005-0000-0000-0000D4040000}"/>
    <cellStyle name="Style 164 4 2" xfId="1155" xr:uid="{00000000-0005-0000-0000-0000D5040000}"/>
    <cellStyle name="Style 165" xfId="1156" xr:uid="{00000000-0005-0000-0000-0000D6040000}"/>
    <cellStyle name="Style 165 2" xfId="1157" xr:uid="{00000000-0005-0000-0000-0000D7040000}"/>
    <cellStyle name="Style 165 3" xfId="1158" xr:uid="{00000000-0005-0000-0000-0000D8040000}"/>
    <cellStyle name="Style 165 4" xfId="1159" xr:uid="{00000000-0005-0000-0000-0000D9040000}"/>
    <cellStyle name="Style 165 4 2" xfId="1160" xr:uid="{00000000-0005-0000-0000-0000DA040000}"/>
    <cellStyle name="Style 21" xfId="1161" xr:uid="{00000000-0005-0000-0000-0000DB040000}"/>
    <cellStyle name="Style 21 2" xfId="1162" xr:uid="{00000000-0005-0000-0000-0000DC040000}"/>
    <cellStyle name="Style 21 3" xfId="1163" xr:uid="{00000000-0005-0000-0000-0000DD040000}"/>
    <cellStyle name="Style 21 3 2" xfId="1164" xr:uid="{00000000-0005-0000-0000-0000DE040000}"/>
    <cellStyle name="Style 21 3 2 2" xfId="1165" xr:uid="{00000000-0005-0000-0000-0000DF040000}"/>
    <cellStyle name="Style 21 3 3" xfId="1166" xr:uid="{00000000-0005-0000-0000-0000E0040000}"/>
    <cellStyle name="Style 21 4" xfId="1167" xr:uid="{00000000-0005-0000-0000-0000E1040000}"/>
    <cellStyle name="Style 21 4 2" xfId="1168" xr:uid="{00000000-0005-0000-0000-0000E2040000}"/>
    <cellStyle name="Style 21 5" xfId="1169" xr:uid="{00000000-0005-0000-0000-0000E3040000}"/>
    <cellStyle name="Style 21 5 2" xfId="1170" xr:uid="{00000000-0005-0000-0000-0000E4040000}"/>
    <cellStyle name="Style 21 6" xfId="1171" xr:uid="{00000000-0005-0000-0000-0000E5040000}"/>
    <cellStyle name="Style 21 7" xfId="1172" xr:uid="{00000000-0005-0000-0000-0000E6040000}"/>
    <cellStyle name="Style 21 7 2" xfId="1173" xr:uid="{00000000-0005-0000-0000-0000E7040000}"/>
    <cellStyle name="Style 22" xfId="1174" xr:uid="{00000000-0005-0000-0000-0000E8040000}"/>
    <cellStyle name="Style 22 2" xfId="1175" xr:uid="{00000000-0005-0000-0000-0000E9040000}"/>
    <cellStyle name="Style 22 3" xfId="1176" xr:uid="{00000000-0005-0000-0000-0000EA040000}"/>
    <cellStyle name="Style 22 4" xfId="1177" xr:uid="{00000000-0005-0000-0000-0000EB040000}"/>
    <cellStyle name="Style 22 4 2" xfId="1178" xr:uid="{00000000-0005-0000-0000-0000EC040000}"/>
    <cellStyle name="Style 22 5" xfId="1179" xr:uid="{00000000-0005-0000-0000-0000ED040000}"/>
    <cellStyle name="Style 23" xfId="1180" xr:uid="{00000000-0005-0000-0000-0000EE040000}"/>
    <cellStyle name="Style 23 2" xfId="1181" xr:uid="{00000000-0005-0000-0000-0000EF040000}"/>
    <cellStyle name="Style 23 3" xfId="1182" xr:uid="{00000000-0005-0000-0000-0000F0040000}"/>
    <cellStyle name="Style 23 4" xfId="1183" xr:uid="{00000000-0005-0000-0000-0000F1040000}"/>
    <cellStyle name="Style 23 4 2" xfId="1184" xr:uid="{00000000-0005-0000-0000-0000F2040000}"/>
    <cellStyle name="Style 23 5" xfId="1185" xr:uid="{00000000-0005-0000-0000-0000F3040000}"/>
    <cellStyle name="Style 24" xfId="1186" xr:uid="{00000000-0005-0000-0000-0000F4040000}"/>
    <cellStyle name="Style 24 2" xfId="1187" xr:uid="{00000000-0005-0000-0000-0000F5040000}"/>
    <cellStyle name="Style 24 3" xfId="1188" xr:uid="{00000000-0005-0000-0000-0000F6040000}"/>
    <cellStyle name="Style 24 4" xfId="1189" xr:uid="{00000000-0005-0000-0000-0000F7040000}"/>
    <cellStyle name="Style 24 4 2" xfId="1190" xr:uid="{00000000-0005-0000-0000-0000F8040000}"/>
    <cellStyle name="Style 24 5" xfId="1191" xr:uid="{00000000-0005-0000-0000-0000F9040000}"/>
    <cellStyle name="Style 25" xfId="1192" xr:uid="{00000000-0005-0000-0000-0000FA040000}"/>
    <cellStyle name="Style 25 2" xfId="1193" xr:uid="{00000000-0005-0000-0000-0000FB040000}"/>
    <cellStyle name="Style 25 3" xfId="1194" xr:uid="{00000000-0005-0000-0000-0000FC040000}"/>
    <cellStyle name="Style 25 3 2" xfId="1195" xr:uid="{00000000-0005-0000-0000-0000FD040000}"/>
    <cellStyle name="Style 25 3 2 2" xfId="1196" xr:uid="{00000000-0005-0000-0000-0000FE040000}"/>
    <cellStyle name="Style 25 3 3" xfId="1197" xr:uid="{00000000-0005-0000-0000-0000FF040000}"/>
    <cellStyle name="Style 25 4" xfId="1198" xr:uid="{00000000-0005-0000-0000-000000050000}"/>
    <cellStyle name="Style 25 4 2" xfId="1199" xr:uid="{00000000-0005-0000-0000-000001050000}"/>
    <cellStyle name="Style 25 5" xfId="1200" xr:uid="{00000000-0005-0000-0000-000002050000}"/>
    <cellStyle name="Style 25 5 2" xfId="1201" xr:uid="{00000000-0005-0000-0000-000003050000}"/>
    <cellStyle name="Style 25 6" xfId="1202" xr:uid="{00000000-0005-0000-0000-000004050000}"/>
    <cellStyle name="Style 25 6 2" xfId="1203" xr:uid="{00000000-0005-0000-0000-000005050000}"/>
    <cellStyle name="Style 26" xfId="1204" xr:uid="{00000000-0005-0000-0000-000006050000}"/>
    <cellStyle name="Style 26 2" xfId="1205" xr:uid="{00000000-0005-0000-0000-000007050000}"/>
    <cellStyle name="Style 26 3" xfId="1206" xr:uid="{00000000-0005-0000-0000-000008050000}"/>
    <cellStyle name="Style 26 4" xfId="1207" xr:uid="{00000000-0005-0000-0000-000009050000}"/>
    <cellStyle name="Style 26 4 2" xfId="1208" xr:uid="{00000000-0005-0000-0000-00000A050000}"/>
    <cellStyle name="Style 26 5" xfId="1209" xr:uid="{00000000-0005-0000-0000-00000B050000}"/>
    <cellStyle name="Style 27" xfId="1210" xr:uid="{00000000-0005-0000-0000-00000C050000}"/>
    <cellStyle name="Style 27 2" xfId="1211" xr:uid="{00000000-0005-0000-0000-00000D050000}"/>
    <cellStyle name="Style 27 3" xfId="1212" xr:uid="{00000000-0005-0000-0000-00000E050000}"/>
    <cellStyle name="Style 27 4" xfId="1213" xr:uid="{00000000-0005-0000-0000-00000F050000}"/>
    <cellStyle name="Style 27 4 2" xfId="1214" xr:uid="{00000000-0005-0000-0000-000010050000}"/>
    <cellStyle name="Style 35" xfId="1215" xr:uid="{00000000-0005-0000-0000-000011050000}"/>
    <cellStyle name="Style 35 2" xfId="1216" xr:uid="{00000000-0005-0000-0000-000012050000}"/>
    <cellStyle name="Style 35 3" xfId="1217" xr:uid="{00000000-0005-0000-0000-000013050000}"/>
    <cellStyle name="Style 35 3 2" xfId="1218" xr:uid="{00000000-0005-0000-0000-000014050000}"/>
    <cellStyle name="Style 35 3 2 2" xfId="1219" xr:uid="{00000000-0005-0000-0000-000015050000}"/>
    <cellStyle name="Style 35 3 3" xfId="1220" xr:uid="{00000000-0005-0000-0000-000016050000}"/>
    <cellStyle name="Style 35 4" xfId="1221" xr:uid="{00000000-0005-0000-0000-000017050000}"/>
    <cellStyle name="Style 35 4 2" xfId="1222" xr:uid="{00000000-0005-0000-0000-000018050000}"/>
    <cellStyle name="Style 35 5" xfId="1223" xr:uid="{00000000-0005-0000-0000-000019050000}"/>
    <cellStyle name="Style 35 5 2" xfId="1224" xr:uid="{00000000-0005-0000-0000-00001A050000}"/>
    <cellStyle name="Style 35 6" xfId="1225" xr:uid="{00000000-0005-0000-0000-00001B050000}"/>
    <cellStyle name="Style 36" xfId="1226" xr:uid="{00000000-0005-0000-0000-00001C050000}"/>
    <cellStyle name="Style 36 2" xfId="1227" xr:uid="{00000000-0005-0000-0000-00001D050000}"/>
    <cellStyle name="Style 36 3" xfId="1228" xr:uid="{00000000-0005-0000-0000-00001E050000}"/>
    <cellStyle name="Style 36 4" xfId="1229" xr:uid="{00000000-0005-0000-0000-00001F050000}"/>
    <cellStyle name="Style 36 4 2" xfId="1230" xr:uid="{00000000-0005-0000-0000-000020050000}"/>
    <cellStyle name="Style 37" xfId="1231" xr:uid="{00000000-0005-0000-0000-000021050000}"/>
    <cellStyle name="Style 37 2" xfId="1232" xr:uid="{00000000-0005-0000-0000-000022050000}"/>
    <cellStyle name="Style 37 3" xfId="1233" xr:uid="{00000000-0005-0000-0000-000023050000}"/>
    <cellStyle name="Style 37 4" xfId="1234" xr:uid="{00000000-0005-0000-0000-000024050000}"/>
    <cellStyle name="Style 37 4 2" xfId="1235" xr:uid="{00000000-0005-0000-0000-000025050000}"/>
    <cellStyle name="Style 38" xfId="1236" xr:uid="{00000000-0005-0000-0000-000026050000}"/>
    <cellStyle name="Style 38 2" xfId="1237" xr:uid="{00000000-0005-0000-0000-000027050000}"/>
    <cellStyle name="Style 38 3" xfId="1238" xr:uid="{00000000-0005-0000-0000-000028050000}"/>
    <cellStyle name="Style 38 4" xfId="1239" xr:uid="{00000000-0005-0000-0000-000029050000}"/>
    <cellStyle name="Style 38 4 2" xfId="1240" xr:uid="{00000000-0005-0000-0000-00002A050000}"/>
    <cellStyle name="Style 39" xfId="1241" xr:uid="{00000000-0005-0000-0000-00002B050000}"/>
    <cellStyle name="Style 39 2" xfId="1242" xr:uid="{00000000-0005-0000-0000-00002C050000}"/>
    <cellStyle name="Style 39 3" xfId="1243" xr:uid="{00000000-0005-0000-0000-00002D050000}"/>
    <cellStyle name="Style 39 3 2" xfId="1244" xr:uid="{00000000-0005-0000-0000-00002E050000}"/>
    <cellStyle name="Style 39 3 2 2" xfId="1245" xr:uid="{00000000-0005-0000-0000-00002F050000}"/>
    <cellStyle name="Style 39 3 3" xfId="1246" xr:uid="{00000000-0005-0000-0000-000030050000}"/>
    <cellStyle name="Style 39 4" xfId="1247" xr:uid="{00000000-0005-0000-0000-000031050000}"/>
    <cellStyle name="Style 39 4 2" xfId="1248" xr:uid="{00000000-0005-0000-0000-000032050000}"/>
    <cellStyle name="Style 39 5" xfId="1249" xr:uid="{00000000-0005-0000-0000-000033050000}"/>
    <cellStyle name="Style 39 5 2" xfId="1250" xr:uid="{00000000-0005-0000-0000-000034050000}"/>
    <cellStyle name="Style 39 6" xfId="1251" xr:uid="{00000000-0005-0000-0000-000035050000}"/>
    <cellStyle name="Style 40" xfId="1252" xr:uid="{00000000-0005-0000-0000-000036050000}"/>
    <cellStyle name="Style 40 2" xfId="1253" xr:uid="{00000000-0005-0000-0000-000037050000}"/>
    <cellStyle name="Style 40 3" xfId="1254" xr:uid="{00000000-0005-0000-0000-000038050000}"/>
    <cellStyle name="Style 40 4" xfId="1255" xr:uid="{00000000-0005-0000-0000-000039050000}"/>
    <cellStyle name="Style 40 4 2" xfId="1256" xr:uid="{00000000-0005-0000-0000-00003A050000}"/>
    <cellStyle name="Style 41" xfId="1257" xr:uid="{00000000-0005-0000-0000-00003B050000}"/>
    <cellStyle name="Style 41 2" xfId="1258" xr:uid="{00000000-0005-0000-0000-00003C050000}"/>
    <cellStyle name="Style 41 3" xfId="1259" xr:uid="{00000000-0005-0000-0000-00003D050000}"/>
    <cellStyle name="Style 41 4" xfId="1260" xr:uid="{00000000-0005-0000-0000-00003E050000}"/>
    <cellStyle name="Style 41 4 2" xfId="1261" xr:uid="{00000000-0005-0000-0000-00003F050000}"/>
    <cellStyle name="Style 46" xfId="1262" xr:uid="{00000000-0005-0000-0000-000040050000}"/>
    <cellStyle name="Style 46 2" xfId="1263" xr:uid="{00000000-0005-0000-0000-000041050000}"/>
    <cellStyle name="Style 46 3" xfId="1264" xr:uid="{00000000-0005-0000-0000-000042050000}"/>
    <cellStyle name="Style 46 3 2" xfId="1265" xr:uid="{00000000-0005-0000-0000-000043050000}"/>
    <cellStyle name="Style 46 3 2 2" xfId="1266" xr:uid="{00000000-0005-0000-0000-000044050000}"/>
    <cellStyle name="Style 46 3 3" xfId="1267" xr:uid="{00000000-0005-0000-0000-000045050000}"/>
    <cellStyle name="Style 46 4" xfId="1268" xr:uid="{00000000-0005-0000-0000-000046050000}"/>
    <cellStyle name="Style 46 4 2" xfId="1269" xr:uid="{00000000-0005-0000-0000-000047050000}"/>
    <cellStyle name="Style 46 5" xfId="1270" xr:uid="{00000000-0005-0000-0000-000048050000}"/>
    <cellStyle name="Style 46 5 2" xfId="1271" xr:uid="{00000000-0005-0000-0000-000049050000}"/>
    <cellStyle name="Style 46 6" xfId="1272" xr:uid="{00000000-0005-0000-0000-00004A050000}"/>
    <cellStyle name="Style 47" xfId="1273" xr:uid="{00000000-0005-0000-0000-00004B050000}"/>
    <cellStyle name="Style 47 2" xfId="1274" xr:uid="{00000000-0005-0000-0000-00004C050000}"/>
    <cellStyle name="Style 47 3" xfId="1275" xr:uid="{00000000-0005-0000-0000-00004D050000}"/>
    <cellStyle name="Style 47 4" xfId="1276" xr:uid="{00000000-0005-0000-0000-00004E050000}"/>
    <cellStyle name="Style 47 4 2" xfId="1277" xr:uid="{00000000-0005-0000-0000-00004F050000}"/>
    <cellStyle name="Style 48" xfId="1278" xr:uid="{00000000-0005-0000-0000-000050050000}"/>
    <cellStyle name="Style 48 2" xfId="1279" xr:uid="{00000000-0005-0000-0000-000051050000}"/>
    <cellStyle name="Style 48 3" xfId="1280" xr:uid="{00000000-0005-0000-0000-000052050000}"/>
    <cellStyle name="Style 48 4" xfId="1281" xr:uid="{00000000-0005-0000-0000-000053050000}"/>
    <cellStyle name="Style 48 4 2" xfId="1282" xr:uid="{00000000-0005-0000-0000-000054050000}"/>
    <cellStyle name="Style 49" xfId="1283" xr:uid="{00000000-0005-0000-0000-000055050000}"/>
    <cellStyle name="Style 49 2" xfId="1284" xr:uid="{00000000-0005-0000-0000-000056050000}"/>
    <cellStyle name="Style 49 3" xfId="1285" xr:uid="{00000000-0005-0000-0000-000057050000}"/>
    <cellStyle name="Style 49 4" xfId="1286" xr:uid="{00000000-0005-0000-0000-000058050000}"/>
    <cellStyle name="Style 49 4 2" xfId="1287" xr:uid="{00000000-0005-0000-0000-000059050000}"/>
    <cellStyle name="Style 50" xfId="1288" xr:uid="{00000000-0005-0000-0000-00005A050000}"/>
    <cellStyle name="Style 50 2" xfId="1289" xr:uid="{00000000-0005-0000-0000-00005B050000}"/>
    <cellStyle name="Style 50 3" xfId="1290" xr:uid="{00000000-0005-0000-0000-00005C050000}"/>
    <cellStyle name="Style 50 3 2" xfId="1291" xr:uid="{00000000-0005-0000-0000-00005D050000}"/>
    <cellStyle name="Style 50 3 2 2" xfId="1292" xr:uid="{00000000-0005-0000-0000-00005E050000}"/>
    <cellStyle name="Style 50 3 3" xfId="1293" xr:uid="{00000000-0005-0000-0000-00005F050000}"/>
    <cellStyle name="Style 50 4" xfId="1294" xr:uid="{00000000-0005-0000-0000-000060050000}"/>
    <cellStyle name="Style 50 4 2" xfId="1295" xr:uid="{00000000-0005-0000-0000-000061050000}"/>
    <cellStyle name="Style 50 5" xfId="1296" xr:uid="{00000000-0005-0000-0000-000062050000}"/>
    <cellStyle name="Style 50 5 2" xfId="1297" xr:uid="{00000000-0005-0000-0000-000063050000}"/>
    <cellStyle name="Style 50 6" xfId="1298" xr:uid="{00000000-0005-0000-0000-000064050000}"/>
    <cellStyle name="Style 51" xfId="1299" xr:uid="{00000000-0005-0000-0000-000065050000}"/>
    <cellStyle name="Style 51 2" xfId="1300" xr:uid="{00000000-0005-0000-0000-000066050000}"/>
    <cellStyle name="Style 51 3" xfId="1301" xr:uid="{00000000-0005-0000-0000-000067050000}"/>
    <cellStyle name="Style 51 4" xfId="1302" xr:uid="{00000000-0005-0000-0000-000068050000}"/>
    <cellStyle name="Style 51 4 2" xfId="1303" xr:uid="{00000000-0005-0000-0000-000069050000}"/>
    <cellStyle name="Style 52" xfId="1304" xr:uid="{00000000-0005-0000-0000-00006A050000}"/>
    <cellStyle name="Style 52 2" xfId="1305" xr:uid="{00000000-0005-0000-0000-00006B050000}"/>
    <cellStyle name="Style 52 3" xfId="1306" xr:uid="{00000000-0005-0000-0000-00006C050000}"/>
    <cellStyle name="Style 52 4" xfId="1307" xr:uid="{00000000-0005-0000-0000-00006D050000}"/>
    <cellStyle name="Style 52 4 2" xfId="1308" xr:uid="{00000000-0005-0000-0000-00006E050000}"/>
    <cellStyle name="Style 58" xfId="1309" xr:uid="{00000000-0005-0000-0000-00006F050000}"/>
    <cellStyle name="Style 58 2" xfId="1310" xr:uid="{00000000-0005-0000-0000-000070050000}"/>
    <cellStyle name="Style 58 3" xfId="1311" xr:uid="{00000000-0005-0000-0000-000071050000}"/>
    <cellStyle name="Style 58 3 2" xfId="1312" xr:uid="{00000000-0005-0000-0000-000072050000}"/>
    <cellStyle name="Style 58 3 2 2" xfId="1313" xr:uid="{00000000-0005-0000-0000-000073050000}"/>
    <cellStyle name="Style 58 3 3" xfId="1314" xr:uid="{00000000-0005-0000-0000-000074050000}"/>
    <cellStyle name="Style 58 4" xfId="1315" xr:uid="{00000000-0005-0000-0000-000075050000}"/>
    <cellStyle name="Style 58 4 2" xfId="1316" xr:uid="{00000000-0005-0000-0000-000076050000}"/>
    <cellStyle name="Style 58 5" xfId="1317" xr:uid="{00000000-0005-0000-0000-000077050000}"/>
    <cellStyle name="Style 58 5 2" xfId="1318" xr:uid="{00000000-0005-0000-0000-000078050000}"/>
    <cellStyle name="Style 58 6" xfId="1319" xr:uid="{00000000-0005-0000-0000-000079050000}"/>
    <cellStyle name="Style 59" xfId="1320" xr:uid="{00000000-0005-0000-0000-00007A050000}"/>
    <cellStyle name="Style 59 2" xfId="1321" xr:uid="{00000000-0005-0000-0000-00007B050000}"/>
    <cellStyle name="Style 59 3" xfId="1322" xr:uid="{00000000-0005-0000-0000-00007C050000}"/>
    <cellStyle name="Style 59 4" xfId="1323" xr:uid="{00000000-0005-0000-0000-00007D050000}"/>
    <cellStyle name="Style 59 4 2" xfId="1324" xr:uid="{00000000-0005-0000-0000-00007E050000}"/>
    <cellStyle name="Style 60" xfId="1325" xr:uid="{00000000-0005-0000-0000-00007F050000}"/>
    <cellStyle name="Style 60 2" xfId="1326" xr:uid="{00000000-0005-0000-0000-000080050000}"/>
    <cellStyle name="Style 60 3" xfId="1327" xr:uid="{00000000-0005-0000-0000-000081050000}"/>
    <cellStyle name="Style 60 4" xfId="1328" xr:uid="{00000000-0005-0000-0000-000082050000}"/>
    <cellStyle name="Style 60 4 2" xfId="1329" xr:uid="{00000000-0005-0000-0000-000083050000}"/>
    <cellStyle name="Style 61" xfId="1330" xr:uid="{00000000-0005-0000-0000-000084050000}"/>
    <cellStyle name="Style 61 2" xfId="1331" xr:uid="{00000000-0005-0000-0000-000085050000}"/>
    <cellStyle name="Style 61 3" xfId="1332" xr:uid="{00000000-0005-0000-0000-000086050000}"/>
    <cellStyle name="Style 61 4" xfId="1333" xr:uid="{00000000-0005-0000-0000-000087050000}"/>
    <cellStyle name="Style 61 4 2" xfId="1334" xr:uid="{00000000-0005-0000-0000-000088050000}"/>
    <cellStyle name="Style 62" xfId="1335" xr:uid="{00000000-0005-0000-0000-000089050000}"/>
    <cellStyle name="Style 62 2" xfId="1336" xr:uid="{00000000-0005-0000-0000-00008A050000}"/>
    <cellStyle name="Style 62 3" xfId="1337" xr:uid="{00000000-0005-0000-0000-00008B050000}"/>
    <cellStyle name="Style 62 3 2" xfId="1338" xr:uid="{00000000-0005-0000-0000-00008C050000}"/>
    <cellStyle name="Style 62 3 2 2" xfId="1339" xr:uid="{00000000-0005-0000-0000-00008D050000}"/>
    <cellStyle name="Style 62 3 3" xfId="1340" xr:uid="{00000000-0005-0000-0000-00008E050000}"/>
    <cellStyle name="Style 62 4" xfId="1341" xr:uid="{00000000-0005-0000-0000-00008F050000}"/>
    <cellStyle name="Style 62 4 2" xfId="1342" xr:uid="{00000000-0005-0000-0000-000090050000}"/>
    <cellStyle name="Style 62 5" xfId="1343" xr:uid="{00000000-0005-0000-0000-000091050000}"/>
    <cellStyle name="Style 62 5 2" xfId="1344" xr:uid="{00000000-0005-0000-0000-000092050000}"/>
    <cellStyle name="Style 62 6" xfId="1345" xr:uid="{00000000-0005-0000-0000-000093050000}"/>
    <cellStyle name="Style 63" xfId="1346" xr:uid="{00000000-0005-0000-0000-000094050000}"/>
    <cellStyle name="Style 63 2" xfId="1347" xr:uid="{00000000-0005-0000-0000-000095050000}"/>
    <cellStyle name="Style 63 3" xfId="1348" xr:uid="{00000000-0005-0000-0000-000096050000}"/>
    <cellStyle name="Style 63 4" xfId="1349" xr:uid="{00000000-0005-0000-0000-000097050000}"/>
    <cellStyle name="Style 63 4 2" xfId="1350" xr:uid="{00000000-0005-0000-0000-000098050000}"/>
    <cellStyle name="Style 64" xfId="1351" xr:uid="{00000000-0005-0000-0000-000099050000}"/>
    <cellStyle name="Style 64 2" xfId="1352" xr:uid="{00000000-0005-0000-0000-00009A050000}"/>
    <cellStyle name="Style 64 3" xfId="1353" xr:uid="{00000000-0005-0000-0000-00009B050000}"/>
    <cellStyle name="Style 64 4" xfId="1354" xr:uid="{00000000-0005-0000-0000-00009C050000}"/>
    <cellStyle name="Style 64 4 2" xfId="1355" xr:uid="{00000000-0005-0000-0000-00009D050000}"/>
    <cellStyle name="Style 69" xfId="1356" xr:uid="{00000000-0005-0000-0000-00009E050000}"/>
    <cellStyle name="Style 69 2" xfId="1357" xr:uid="{00000000-0005-0000-0000-00009F050000}"/>
    <cellStyle name="Style 69 3" xfId="1358" xr:uid="{00000000-0005-0000-0000-0000A0050000}"/>
    <cellStyle name="Style 69 3 2" xfId="1359" xr:uid="{00000000-0005-0000-0000-0000A1050000}"/>
    <cellStyle name="Style 69 3 2 2" xfId="1360" xr:uid="{00000000-0005-0000-0000-0000A2050000}"/>
    <cellStyle name="Style 69 3 3" xfId="1361" xr:uid="{00000000-0005-0000-0000-0000A3050000}"/>
    <cellStyle name="Style 69 4" xfId="1362" xr:uid="{00000000-0005-0000-0000-0000A4050000}"/>
    <cellStyle name="Style 69 4 2" xfId="1363" xr:uid="{00000000-0005-0000-0000-0000A5050000}"/>
    <cellStyle name="Style 69 5" xfId="1364" xr:uid="{00000000-0005-0000-0000-0000A6050000}"/>
    <cellStyle name="Style 69 5 2" xfId="1365" xr:uid="{00000000-0005-0000-0000-0000A7050000}"/>
    <cellStyle name="Style 69 6" xfId="1366" xr:uid="{00000000-0005-0000-0000-0000A8050000}"/>
    <cellStyle name="Style 70" xfId="1367" xr:uid="{00000000-0005-0000-0000-0000A9050000}"/>
    <cellStyle name="Style 70 2" xfId="1368" xr:uid="{00000000-0005-0000-0000-0000AA050000}"/>
    <cellStyle name="Style 70 3" xfId="1369" xr:uid="{00000000-0005-0000-0000-0000AB050000}"/>
    <cellStyle name="Style 70 4" xfId="1370" xr:uid="{00000000-0005-0000-0000-0000AC050000}"/>
    <cellStyle name="Style 70 4 2" xfId="1371" xr:uid="{00000000-0005-0000-0000-0000AD050000}"/>
    <cellStyle name="Style 71" xfId="1372" xr:uid="{00000000-0005-0000-0000-0000AE050000}"/>
    <cellStyle name="Style 71 2" xfId="1373" xr:uid="{00000000-0005-0000-0000-0000AF050000}"/>
    <cellStyle name="Style 71 3" xfId="1374" xr:uid="{00000000-0005-0000-0000-0000B0050000}"/>
    <cellStyle name="Style 71 4" xfId="1375" xr:uid="{00000000-0005-0000-0000-0000B1050000}"/>
    <cellStyle name="Style 71 4 2" xfId="1376" xr:uid="{00000000-0005-0000-0000-0000B2050000}"/>
    <cellStyle name="Style 72" xfId="1377" xr:uid="{00000000-0005-0000-0000-0000B3050000}"/>
    <cellStyle name="Style 72 2" xfId="1378" xr:uid="{00000000-0005-0000-0000-0000B4050000}"/>
    <cellStyle name="Style 72 3" xfId="1379" xr:uid="{00000000-0005-0000-0000-0000B5050000}"/>
    <cellStyle name="Style 72 4" xfId="1380" xr:uid="{00000000-0005-0000-0000-0000B6050000}"/>
    <cellStyle name="Style 72 4 2" xfId="1381" xr:uid="{00000000-0005-0000-0000-0000B7050000}"/>
    <cellStyle name="Style 73" xfId="1382" xr:uid="{00000000-0005-0000-0000-0000B8050000}"/>
    <cellStyle name="Style 73 2" xfId="1383" xr:uid="{00000000-0005-0000-0000-0000B9050000}"/>
    <cellStyle name="Style 73 3" xfId="1384" xr:uid="{00000000-0005-0000-0000-0000BA050000}"/>
    <cellStyle name="Style 73 3 2" xfId="1385" xr:uid="{00000000-0005-0000-0000-0000BB050000}"/>
    <cellStyle name="Style 73 3 2 2" xfId="1386" xr:uid="{00000000-0005-0000-0000-0000BC050000}"/>
    <cellStyle name="Style 73 3 3" xfId="1387" xr:uid="{00000000-0005-0000-0000-0000BD050000}"/>
    <cellStyle name="Style 73 4" xfId="1388" xr:uid="{00000000-0005-0000-0000-0000BE050000}"/>
    <cellStyle name="Style 73 4 2" xfId="1389" xr:uid="{00000000-0005-0000-0000-0000BF050000}"/>
    <cellStyle name="Style 73 5" xfId="1390" xr:uid="{00000000-0005-0000-0000-0000C0050000}"/>
    <cellStyle name="Style 73 5 2" xfId="1391" xr:uid="{00000000-0005-0000-0000-0000C1050000}"/>
    <cellStyle name="Style 73 6" xfId="1392" xr:uid="{00000000-0005-0000-0000-0000C2050000}"/>
    <cellStyle name="Style 74" xfId="1393" xr:uid="{00000000-0005-0000-0000-0000C3050000}"/>
    <cellStyle name="Style 74 2" xfId="1394" xr:uid="{00000000-0005-0000-0000-0000C4050000}"/>
    <cellStyle name="Style 74 3" xfId="1395" xr:uid="{00000000-0005-0000-0000-0000C5050000}"/>
    <cellStyle name="Style 74 4" xfId="1396" xr:uid="{00000000-0005-0000-0000-0000C6050000}"/>
    <cellStyle name="Style 74 4 2" xfId="1397" xr:uid="{00000000-0005-0000-0000-0000C7050000}"/>
    <cellStyle name="Style 75" xfId="1398" xr:uid="{00000000-0005-0000-0000-0000C8050000}"/>
    <cellStyle name="Style 75 2" xfId="1399" xr:uid="{00000000-0005-0000-0000-0000C9050000}"/>
    <cellStyle name="Style 75 3" xfId="1400" xr:uid="{00000000-0005-0000-0000-0000CA050000}"/>
    <cellStyle name="Style 75 4" xfId="1401" xr:uid="{00000000-0005-0000-0000-0000CB050000}"/>
    <cellStyle name="Style 75 4 2" xfId="1402" xr:uid="{00000000-0005-0000-0000-0000CC050000}"/>
    <cellStyle name="Style 80" xfId="1403" xr:uid="{00000000-0005-0000-0000-0000CD050000}"/>
    <cellStyle name="Style 80 2" xfId="1404" xr:uid="{00000000-0005-0000-0000-0000CE050000}"/>
    <cellStyle name="Style 80 3" xfId="1405" xr:uid="{00000000-0005-0000-0000-0000CF050000}"/>
    <cellStyle name="Style 80 3 2" xfId="1406" xr:uid="{00000000-0005-0000-0000-0000D0050000}"/>
    <cellStyle name="Style 80 3 2 2" xfId="1407" xr:uid="{00000000-0005-0000-0000-0000D1050000}"/>
    <cellStyle name="Style 80 3 3" xfId="1408" xr:uid="{00000000-0005-0000-0000-0000D2050000}"/>
    <cellStyle name="Style 80 4" xfId="1409" xr:uid="{00000000-0005-0000-0000-0000D3050000}"/>
    <cellStyle name="Style 80 4 2" xfId="1410" xr:uid="{00000000-0005-0000-0000-0000D4050000}"/>
    <cellStyle name="Style 80 5" xfId="1411" xr:uid="{00000000-0005-0000-0000-0000D5050000}"/>
    <cellStyle name="Style 80 5 2" xfId="1412" xr:uid="{00000000-0005-0000-0000-0000D6050000}"/>
    <cellStyle name="Style 80 6" xfId="1413" xr:uid="{00000000-0005-0000-0000-0000D7050000}"/>
    <cellStyle name="Style 81" xfId="1414" xr:uid="{00000000-0005-0000-0000-0000D8050000}"/>
    <cellStyle name="Style 81 2" xfId="1415" xr:uid="{00000000-0005-0000-0000-0000D9050000}"/>
    <cellStyle name="Style 81 3" xfId="1416" xr:uid="{00000000-0005-0000-0000-0000DA050000}"/>
    <cellStyle name="Style 81 3 2" xfId="1417" xr:uid="{00000000-0005-0000-0000-0000DB050000}"/>
    <cellStyle name="Style 81 3 2 2" xfId="1418" xr:uid="{00000000-0005-0000-0000-0000DC050000}"/>
    <cellStyle name="Style 81 3 3" xfId="1419" xr:uid="{00000000-0005-0000-0000-0000DD050000}"/>
    <cellStyle name="Style 81 4" xfId="1420" xr:uid="{00000000-0005-0000-0000-0000DE050000}"/>
    <cellStyle name="Style 81 4 2" xfId="1421" xr:uid="{00000000-0005-0000-0000-0000DF050000}"/>
    <cellStyle name="Style 81 5" xfId="1422" xr:uid="{00000000-0005-0000-0000-0000E0050000}"/>
    <cellStyle name="Style 81 5 2" xfId="1423" xr:uid="{00000000-0005-0000-0000-0000E1050000}"/>
    <cellStyle name="Style 81 6" xfId="1424" xr:uid="{00000000-0005-0000-0000-0000E2050000}"/>
    <cellStyle name="Style 82" xfId="1425" xr:uid="{00000000-0005-0000-0000-0000E3050000}"/>
    <cellStyle name="Style 82 2" xfId="1426" xr:uid="{00000000-0005-0000-0000-0000E4050000}"/>
    <cellStyle name="Style 82 3" xfId="1427" xr:uid="{00000000-0005-0000-0000-0000E5050000}"/>
    <cellStyle name="Style 82 4" xfId="1428" xr:uid="{00000000-0005-0000-0000-0000E6050000}"/>
    <cellStyle name="Style 82 4 2" xfId="1429" xr:uid="{00000000-0005-0000-0000-0000E7050000}"/>
    <cellStyle name="Style 83" xfId="1430" xr:uid="{00000000-0005-0000-0000-0000E8050000}"/>
    <cellStyle name="Style 83 2" xfId="1431" xr:uid="{00000000-0005-0000-0000-0000E9050000}"/>
    <cellStyle name="Style 83 3" xfId="1432" xr:uid="{00000000-0005-0000-0000-0000EA050000}"/>
    <cellStyle name="Style 83 4" xfId="1433" xr:uid="{00000000-0005-0000-0000-0000EB050000}"/>
    <cellStyle name="Style 83 4 2" xfId="1434" xr:uid="{00000000-0005-0000-0000-0000EC050000}"/>
    <cellStyle name="Style 84" xfId="1435" xr:uid="{00000000-0005-0000-0000-0000ED050000}"/>
    <cellStyle name="Style 84 2" xfId="1436" xr:uid="{00000000-0005-0000-0000-0000EE050000}"/>
    <cellStyle name="Style 84 3" xfId="1437" xr:uid="{00000000-0005-0000-0000-0000EF050000}"/>
    <cellStyle name="Style 84 4" xfId="1438" xr:uid="{00000000-0005-0000-0000-0000F0050000}"/>
    <cellStyle name="Style 84 4 2" xfId="1439" xr:uid="{00000000-0005-0000-0000-0000F1050000}"/>
    <cellStyle name="Style 85" xfId="1440" xr:uid="{00000000-0005-0000-0000-0000F2050000}"/>
    <cellStyle name="Style 85 2" xfId="1441" xr:uid="{00000000-0005-0000-0000-0000F3050000}"/>
    <cellStyle name="Style 85 3" xfId="1442" xr:uid="{00000000-0005-0000-0000-0000F4050000}"/>
    <cellStyle name="Style 85 3 2" xfId="1443" xr:uid="{00000000-0005-0000-0000-0000F5050000}"/>
    <cellStyle name="Style 85 3 2 2" xfId="1444" xr:uid="{00000000-0005-0000-0000-0000F6050000}"/>
    <cellStyle name="Style 85 3 3" xfId="1445" xr:uid="{00000000-0005-0000-0000-0000F7050000}"/>
    <cellStyle name="Style 85 4" xfId="1446" xr:uid="{00000000-0005-0000-0000-0000F8050000}"/>
    <cellStyle name="Style 85 4 2" xfId="1447" xr:uid="{00000000-0005-0000-0000-0000F9050000}"/>
    <cellStyle name="Style 85 5" xfId="1448" xr:uid="{00000000-0005-0000-0000-0000FA050000}"/>
    <cellStyle name="Style 85 5 2" xfId="1449" xr:uid="{00000000-0005-0000-0000-0000FB050000}"/>
    <cellStyle name="Style 85 6" xfId="1450" xr:uid="{00000000-0005-0000-0000-0000FC050000}"/>
    <cellStyle name="Style 86" xfId="1451" xr:uid="{00000000-0005-0000-0000-0000FD050000}"/>
    <cellStyle name="Style 86 2" xfId="1452" xr:uid="{00000000-0005-0000-0000-0000FE050000}"/>
    <cellStyle name="Style 86 3" xfId="1453" xr:uid="{00000000-0005-0000-0000-0000FF050000}"/>
    <cellStyle name="Style 86 4" xfId="1454" xr:uid="{00000000-0005-0000-0000-000000060000}"/>
    <cellStyle name="Style 86 4 2" xfId="1455" xr:uid="{00000000-0005-0000-0000-000001060000}"/>
    <cellStyle name="Style 87" xfId="1456" xr:uid="{00000000-0005-0000-0000-000002060000}"/>
    <cellStyle name="Style 87 2" xfId="1457" xr:uid="{00000000-0005-0000-0000-000003060000}"/>
    <cellStyle name="Style 87 3" xfId="1458" xr:uid="{00000000-0005-0000-0000-000004060000}"/>
    <cellStyle name="Style 87 4" xfId="1459" xr:uid="{00000000-0005-0000-0000-000005060000}"/>
    <cellStyle name="Style 87 4 2" xfId="1460" xr:uid="{00000000-0005-0000-0000-000006060000}"/>
    <cellStyle name="Style 93" xfId="1461" xr:uid="{00000000-0005-0000-0000-000007060000}"/>
    <cellStyle name="Style 93 2" xfId="1462" xr:uid="{00000000-0005-0000-0000-000008060000}"/>
    <cellStyle name="Style 93 3" xfId="1463" xr:uid="{00000000-0005-0000-0000-000009060000}"/>
    <cellStyle name="Style 93 3 2" xfId="1464" xr:uid="{00000000-0005-0000-0000-00000A060000}"/>
    <cellStyle name="Style 93 3 2 2" xfId="1465" xr:uid="{00000000-0005-0000-0000-00000B060000}"/>
    <cellStyle name="Style 93 3 3" xfId="1466" xr:uid="{00000000-0005-0000-0000-00000C060000}"/>
    <cellStyle name="Style 93 4" xfId="1467" xr:uid="{00000000-0005-0000-0000-00000D060000}"/>
    <cellStyle name="Style 93 4 2" xfId="1468" xr:uid="{00000000-0005-0000-0000-00000E060000}"/>
    <cellStyle name="Style 93 5" xfId="1469" xr:uid="{00000000-0005-0000-0000-00000F060000}"/>
    <cellStyle name="Style 93 5 2" xfId="1470" xr:uid="{00000000-0005-0000-0000-000010060000}"/>
    <cellStyle name="Style 93 6" xfId="1471" xr:uid="{00000000-0005-0000-0000-000011060000}"/>
    <cellStyle name="Style 94" xfId="1472" xr:uid="{00000000-0005-0000-0000-000012060000}"/>
    <cellStyle name="Style 94 2" xfId="1473" xr:uid="{00000000-0005-0000-0000-000013060000}"/>
    <cellStyle name="Style 94 3" xfId="1474" xr:uid="{00000000-0005-0000-0000-000014060000}"/>
    <cellStyle name="Style 94 4" xfId="1475" xr:uid="{00000000-0005-0000-0000-000015060000}"/>
    <cellStyle name="Style 94 4 2" xfId="1476" xr:uid="{00000000-0005-0000-0000-000016060000}"/>
    <cellStyle name="Style 95" xfId="1477" xr:uid="{00000000-0005-0000-0000-000017060000}"/>
    <cellStyle name="Style 95 2" xfId="1478" xr:uid="{00000000-0005-0000-0000-000018060000}"/>
    <cellStyle name="Style 95 3" xfId="1479" xr:uid="{00000000-0005-0000-0000-000019060000}"/>
    <cellStyle name="Style 95 4" xfId="1480" xr:uid="{00000000-0005-0000-0000-00001A060000}"/>
    <cellStyle name="Style 95 4 2" xfId="1481" xr:uid="{00000000-0005-0000-0000-00001B060000}"/>
    <cellStyle name="Style 96" xfId="1482" xr:uid="{00000000-0005-0000-0000-00001C060000}"/>
    <cellStyle name="Style 96 2" xfId="1483" xr:uid="{00000000-0005-0000-0000-00001D060000}"/>
    <cellStyle name="Style 96 3" xfId="1484" xr:uid="{00000000-0005-0000-0000-00001E060000}"/>
    <cellStyle name="Style 96 4" xfId="1485" xr:uid="{00000000-0005-0000-0000-00001F060000}"/>
    <cellStyle name="Style 96 4 2" xfId="1486" xr:uid="{00000000-0005-0000-0000-000020060000}"/>
    <cellStyle name="Style 97" xfId="1487" xr:uid="{00000000-0005-0000-0000-000021060000}"/>
    <cellStyle name="Style 97 2" xfId="1488" xr:uid="{00000000-0005-0000-0000-000022060000}"/>
    <cellStyle name="Style 97 3" xfId="1489" xr:uid="{00000000-0005-0000-0000-000023060000}"/>
    <cellStyle name="Style 97 3 2" xfId="1490" xr:uid="{00000000-0005-0000-0000-000024060000}"/>
    <cellStyle name="Style 97 3 2 2" xfId="1491" xr:uid="{00000000-0005-0000-0000-000025060000}"/>
    <cellStyle name="Style 97 3 3" xfId="1492" xr:uid="{00000000-0005-0000-0000-000026060000}"/>
    <cellStyle name="Style 97 4" xfId="1493" xr:uid="{00000000-0005-0000-0000-000027060000}"/>
    <cellStyle name="Style 97 4 2" xfId="1494" xr:uid="{00000000-0005-0000-0000-000028060000}"/>
    <cellStyle name="Style 97 5" xfId="1495" xr:uid="{00000000-0005-0000-0000-000029060000}"/>
    <cellStyle name="Style 97 5 2" xfId="1496" xr:uid="{00000000-0005-0000-0000-00002A060000}"/>
    <cellStyle name="Style 97 6" xfId="1497" xr:uid="{00000000-0005-0000-0000-00002B060000}"/>
    <cellStyle name="Style 98" xfId="1498" xr:uid="{00000000-0005-0000-0000-00002C060000}"/>
    <cellStyle name="Style 98 2" xfId="1499" xr:uid="{00000000-0005-0000-0000-00002D060000}"/>
    <cellStyle name="Style 98 3" xfId="1500" xr:uid="{00000000-0005-0000-0000-00002E060000}"/>
    <cellStyle name="Style 98 4" xfId="1501" xr:uid="{00000000-0005-0000-0000-00002F060000}"/>
    <cellStyle name="Style 98 4 2" xfId="1502" xr:uid="{00000000-0005-0000-0000-000030060000}"/>
    <cellStyle name="Style 99" xfId="1503" xr:uid="{00000000-0005-0000-0000-000031060000}"/>
    <cellStyle name="Style 99 2" xfId="1504" xr:uid="{00000000-0005-0000-0000-000032060000}"/>
    <cellStyle name="Style 99 3" xfId="1505" xr:uid="{00000000-0005-0000-0000-000033060000}"/>
    <cellStyle name="Style 99 4" xfId="1506" xr:uid="{00000000-0005-0000-0000-000034060000}"/>
    <cellStyle name="Style 99 4 2" xfId="1507" xr:uid="{00000000-0005-0000-0000-000035060000}"/>
    <cellStyle name="Title 2" xfId="1508" xr:uid="{00000000-0005-0000-0000-000036060000}"/>
    <cellStyle name="Title 2 10" xfId="1509" xr:uid="{00000000-0005-0000-0000-000037060000}"/>
    <cellStyle name="Title 2 11" xfId="1510" xr:uid="{00000000-0005-0000-0000-000038060000}"/>
    <cellStyle name="Title 2 12" xfId="1511" xr:uid="{00000000-0005-0000-0000-000039060000}"/>
    <cellStyle name="Title 2 13" xfId="1512" xr:uid="{00000000-0005-0000-0000-00003A060000}"/>
    <cellStyle name="Title 2 14" xfId="1513" xr:uid="{00000000-0005-0000-0000-00003B060000}"/>
    <cellStyle name="Title 2 15" xfId="1514" xr:uid="{00000000-0005-0000-0000-00003C060000}"/>
    <cellStyle name="Title 2 16" xfId="1647" xr:uid="{00000000-0005-0000-0000-00003D060000}"/>
    <cellStyle name="Title 2 2" xfId="1515" xr:uid="{00000000-0005-0000-0000-00003E060000}"/>
    <cellStyle name="Title 2 3" xfId="1516" xr:uid="{00000000-0005-0000-0000-00003F060000}"/>
    <cellStyle name="Title 2 4" xfId="1517" xr:uid="{00000000-0005-0000-0000-000040060000}"/>
    <cellStyle name="Title 2 5" xfId="1518" xr:uid="{00000000-0005-0000-0000-000041060000}"/>
    <cellStyle name="Title 2 6" xfId="1519" xr:uid="{00000000-0005-0000-0000-000042060000}"/>
    <cellStyle name="Title 2 7" xfId="1520" xr:uid="{00000000-0005-0000-0000-000043060000}"/>
    <cellStyle name="Title 2 8" xfId="1521" xr:uid="{00000000-0005-0000-0000-000044060000}"/>
    <cellStyle name="Title 2 9" xfId="1522" xr:uid="{00000000-0005-0000-0000-000045060000}"/>
    <cellStyle name="Total 2" xfId="1523" xr:uid="{00000000-0005-0000-0000-000046060000}"/>
    <cellStyle name="Total 2 10" xfId="1524" xr:uid="{00000000-0005-0000-0000-000047060000}"/>
    <cellStyle name="Total 2 11" xfId="1525" xr:uid="{00000000-0005-0000-0000-000048060000}"/>
    <cellStyle name="Total 2 12" xfId="1526" xr:uid="{00000000-0005-0000-0000-000049060000}"/>
    <cellStyle name="Total 2 13" xfId="1527" xr:uid="{00000000-0005-0000-0000-00004A060000}"/>
    <cellStyle name="Total 2 14" xfId="1528" xr:uid="{00000000-0005-0000-0000-00004B060000}"/>
    <cellStyle name="Total 2 15" xfId="1529" xr:uid="{00000000-0005-0000-0000-00004C060000}"/>
    <cellStyle name="Total 2 16" xfId="1648" xr:uid="{00000000-0005-0000-0000-00004D060000}"/>
    <cellStyle name="Total 2 2" xfId="1530" xr:uid="{00000000-0005-0000-0000-00004E060000}"/>
    <cellStyle name="Total 2 3" xfId="1531" xr:uid="{00000000-0005-0000-0000-00004F060000}"/>
    <cellStyle name="Total 2 4" xfId="1532" xr:uid="{00000000-0005-0000-0000-000050060000}"/>
    <cellStyle name="Total 2 5" xfId="1533" xr:uid="{00000000-0005-0000-0000-000051060000}"/>
    <cellStyle name="Total 2 6" xfId="1534" xr:uid="{00000000-0005-0000-0000-000052060000}"/>
    <cellStyle name="Total 2 7" xfId="1535" xr:uid="{00000000-0005-0000-0000-000053060000}"/>
    <cellStyle name="Total 2 8" xfId="1536" xr:uid="{00000000-0005-0000-0000-000054060000}"/>
    <cellStyle name="Total 2 9" xfId="1537" xr:uid="{00000000-0005-0000-0000-000055060000}"/>
    <cellStyle name="Überschrift" xfId="1538" xr:uid="{00000000-0005-0000-0000-000056060000}"/>
    <cellStyle name="Überschrift 1" xfId="1539" xr:uid="{00000000-0005-0000-0000-000057060000}"/>
    <cellStyle name="Überschrift 2" xfId="1540" xr:uid="{00000000-0005-0000-0000-000058060000}"/>
    <cellStyle name="Überschrift 3" xfId="1541" xr:uid="{00000000-0005-0000-0000-000059060000}"/>
    <cellStyle name="Überschrift 4" xfId="1542" xr:uid="{00000000-0005-0000-0000-00005A060000}"/>
    <cellStyle name="Valuutta_Layo9704" xfId="1543" xr:uid="{00000000-0005-0000-0000-00005B060000}"/>
    <cellStyle name="Verknüpfte Zelle" xfId="1544" xr:uid="{00000000-0005-0000-0000-00005C060000}"/>
    <cellStyle name="Warnender Text" xfId="1545" xr:uid="{00000000-0005-0000-0000-00005D060000}"/>
    <cellStyle name="Warning Text 2" xfId="1546" xr:uid="{00000000-0005-0000-0000-00005E060000}"/>
    <cellStyle name="Warning Text 2 10" xfId="1547" xr:uid="{00000000-0005-0000-0000-00005F060000}"/>
    <cellStyle name="Warning Text 2 11" xfId="1548" xr:uid="{00000000-0005-0000-0000-000060060000}"/>
    <cellStyle name="Warning Text 2 12" xfId="1549" xr:uid="{00000000-0005-0000-0000-000061060000}"/>
    <cellStyle name="Warning Text 2 13" xfId="1550" xr:uid="{00000000-0005-0000-0000-000062060000}"/>
    <cellStyle name="Warning Text 2 14" xfId="1551" xr:uid="{00000000-0005-0000-0000-000063060000}"/>
    <cellStyle name="Warning Text 2 15" xfId="1552" xr:uid="{00000000-0005-0000-0000-000064060000}"/>
    <cellStyle name="Warning Text 2 16" xfId="1649" xr:uid="{00000000-0005-0000-0000-000065060000}"/>
    <cellStyle name="Warning Text 2 2" xfId="1553" xr:uid="{00000000-0005-0000-0000-000066060000}"/>
    <cellStyle name="Warning Text 2 3" xfId="1554" xr:uid="{00000000-0005-0000-0000-000067060000}"/>
    <cellStyle name="Warning Text 2 4" xfId="1555" xr:uid="{00000000-0005-0000-0000-000068060000}"/>
    <cellStyle name="Warning Text 2 5" xfId="1556" xr:uid="{00000000-0005-0000-0000-000069060000}"/>
    <cellStyle name="Warning Text 2 6" xfId="1557" xr:uid="{00000000-0005-0000-0000-00006A060000}"/>
    <cellStyle name="Warning Text 2 7" xfId="1558" xr:uid="{00000000-0005-0000-0000-00006B060000}"/>
    <cellStyle name="Warning Text 2 8" xfId="1559" xr:uid="{00000000-0005-0000-0000-00006C060000}"/>
    <cellStyle name="Warning Text 2 9" xfId="1560" xr:uid="{00000000-0005-0000-0000-00006D060000}"/>
    <cellStyle name="Zelle überprüfen" xfId="1561" xr:uid="{00000000-0005-0000-0000-00006E060000}"/>
    <cellStyle name="Κανονικό 3" xfId="1562" xr:uid="{00000000-0005-0000-0000-00006F060000}"/>
    <cellStyle name="Κανονικό 3 2" xfId="1563" xr:uid="{00000000-0005-0000-0000-000070060000}"/>
    <cellStyle name="Κανονικό 3 2 2" xfId="1564" xr:uid="{00000000-0005-0000-0000-000071060000}"/>
    <cellStyle name="Κανονικό 3 3" xfId="1565" xr:uid="{00000000-0005-0000-0000-000072060000}"/>
    <cellStyle name="Ουδέτερο 2 2" xfId="1566" xr:uid="{00000000-0005-0000-0000-000073060000}"/>
    <cellStyle name="Ουδέτερο 2 3" xfId="1567" xr:uid="{00000000-0005-0000-0000-000074060000}"/>
    <cellStyle name="Ουδέτερο 2 4" xfId="1568" xr:uid="{00000000-0005-0000-0000-000075060000}"/>
    <cellStyle name="Ουδέτερο 2 5" xfId="1569" xr:uid="{00000000-0005-0000-0000-000076060000}"/>
    <cellStyle name="Ουδέτερο 3 10" xfId="1570" xr:uid="{00000000-0005-0000-0000-000077060000}"/>
    <cellStyle name="Ουδέτερο 3 11" xfId="1571" xr:uid="{00000000-0005-0000-0000-000078060000}"/>
    <cellStyle name="Ουδέτερο 3 2" xfId="1572" xr:uid="{00000000-0005-0000-0000-000079060000}"/>
    <cellStyle name="Ουδέτερο 3 3" xfId="1573" xr:uid="{00000000-0005-0000-0000-00007A060000}"/>
    <cellStyle name="Ουδέτερο 3 4" xfId="1574" xr:uid="{00000000-0005-0000-0000-00007B060000}"/>
    <cellStyle name="Ουδέτερο 3 5" xfId="1575" xr:uid="{00000000-0005-0000-0000-00007C060000}"/>
    <cellStyle name="Ουδέτερο 3 6" xfId="1576" xr:uid="{00000000-0005-0000-0000-00007D060000}"/>
    <cellStyle name="Ουδέτερο 3 7" xfId="1577" xr:uid="{00000000-0005-0000-0000-00007E060000}"/>
    <cellStyle name="Ουδέτερο 3 8" xfId="1578" xr:uid="{00000000-0005-0000-0000-00007F060000}"/>
    <cellStyle name="Ουδέτερο 3 9" xfId="1579" xr:uid="{00000000-0005-0000-0000-000080060000}"/>
    <cellStyle name="Ουδέτερο 4 10" xfId="1580" xr:uid="{00000000-0005-0000-0000-000081060000}"/>
    <cellStyle name="Ουδέτερο 4 11" xfId="1581" xr:uid="{00000000-0005-0000-0000-000082060000}"/>
    <cellStyle name="Ουδέτερο 4 2" xfId="1582" xr:uid="{00000000-0005-0000-0000-000083060000}"/>
    <cellStyle name="Ουδέτερο 4 3" xfId="1583" xr:uid="{00000000-0005-0000-0000-000084060000}"/>
    <cellStyle name="Ουδέτερο 4 4" xfId="1584" xr:uid="{00000000-0005-0000-0000-000085060000}"/>
    <cellStyle name="Ουδέτερο 4 5" xfId="1585" xr:uid="{00000000-0005-0000-0000-000086060000}"/>
    <cellStyle name="Ουδέτερο 4 6" xfId="1586" xr:uid="{00000000-0005-0000-0000-000087060000}"/>
    <cellStyle name="Ουδέτερο 4 7" xfId="1587" xr:uid="{00000000-0005-0000-0000-000088060000}"/>
    <cellStyle name="Ουδέτερο 4 8" xfId="1588" xr:uid="{00000000-0005-0000-0000-000089060000}"/>
    <cellStyle name="Ουδέτερο 4 9" xfId="1589" xr:uid="{00000000-0005-0000-0000-00008A06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22412</xdr:colOff>
      <xdr:row>16</xdr:row>
      <xdr:rowOff>22410</xdr:rowOff>
    </xdr:from>
    <xdr:to>
      <xdr:col>3</xdr:col>
      <xdr:colOff>1243245</xdr:colOff>
      <xdr:row>41</xdr:row>
      <xdr:rowOff>76991</xdr:rowOff>
    </xdr:to>
    <xdr:pic>
      <xdr:nvPicPr>
        <xdr:cNvPr id="2" name="Picture 1">
          <a:extLst>
            <a:ext uri="{FF2B5EF4-FFF2-40B4-BE49-F238E27FC236}">
              <a16:creationId xmlns:a16="http://schemas.microsoft.com/office/drawing/2014/main" id="{BDABEC25-C5A0-4D25-BD70-F4DA27770088}"/>
            </a:ext>
          </a:extLst>
        </xdr:cNvPr>
        <xdr:cNvPicPr>
          <a:picLocks noChangeAspect="1"/>
        </xdr:cNvPicPr>
      </xdr:nvPicPr>
      <xdr:blipFill>
        <a:blip xmlns:r="http://schemas.openxmlformats.org/officeDocument/2006/relationships" r:embed="rId1"/>
        <a:stretch>
          <a:fillRect/>
        </a:stretch>
      </xdr:blipFill>
      <xdr:spPr>
        <a:xfrm>
          <a:off x="627530" y="3115234"/>
          <a:ext cx="5165303" cy="481708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abriele Cassetti" id="{16182F45-6D68-4D31-8B4F-645512EB99C9}" userId="d3c854f0c7da4c29" providerId="Windows Live"/>
  <person displayName="Gabriele Cassetti" id="{7B6FD7FC-C29D-414B-A4F6-FB96FA269AEE}" userId="Gabriele Cassett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4" dT="2020-06-10T10:22:55.26" personId="{16182F45-6D68-4D31-8B4F-645512EB99C9}" id="{8A69FBF1-642A-4008-8566-A2F05A999F8D}">
    <text>Target based on UNDP document 2015</text>
  </threadedComment>
  <threadedComment ref="B5" dT="2020-06-10T13:34:13.97" personId="{16182F45-6D68-4D31-8B4F-645512EB99C9}" id="{1229CFB6-7604-4C08-88DF-676098B9ADFA}">
    <text>More tariffs on IRENA document 2019</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7-03T16:19:18.94" personId="{16182F45-6D68-4D31-8B4F-645512EB99C9}" id="{FD5EFD85-BABC-428F-9882-076E8183EBCA}">
    <text>2000 value, as 1990 is not available</text>
  </threadedComment>
  <threadedComment ref="D7" dT="2021-05-07T15:47:28.60" personId="{7B6FD7FC-C29D-414B-A4F6-FB96FA269AEE}" id="{39097139-A5C8-4F31-A64F-9662E9A6C743}">
    <text>Questo e' il valore di GHG emissions che ottengo se applico il target NDC!</text>
  </threadedComment>
  <threadedComment ref="E7" dT="2021-05-07T16:26:38.62" personId="{7B6FD7FC-C29D-414B-A4F6-FB96FA269AEE}" id="{A343F403-BF66-4631-9A0D-270BB7CDCB22}">
    <text>questo e' il valore al 2015 preso dalla IEA (UNFCCC arriva al 2010).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66447-6DF6-4B9F-911F-B6F763E3EB2B}">
  <sheetPr>
    <tabColor theme="6" tint="0.79998168889431442"/>
  </sheetPr>
  <dimension ref="A2:I26"/>
  <sheetViews>
    <sheetView topLeftCell="A11" zoomScale="80" zoomScaleNormal="80" workbookViewId="0">
      <selection activeCell="A18" sqref="A18"/>
    </sheetView>
  </sheetViews>
  <sheetFormatPr defaultRowHeight="14.4" x14ac:dyDescent="0.3"/>
  <cols>
    <col min="1" max="1" width="17.33203125" customWidth="1"/>
    <col min="3" max="3" width="11.109375" customWidth="1"/>
    <col min="4" max="4" width="9.88671875" customWidth="1"/>
    <col min="5" max="5" width="10.44140625" customWidth="1"/>
    <col min="6" max="6" width="10.5546875" customWidth="1"/>
    <col min="7" max="7" width="12.5546875" customWidth="1"/>
  </cols>
  <sheetData>
    <row r="2" spans="1:9" x14ac:dyDescent="0.3">
      <c r="B2" s="50" t="s">
        <v>102</v>
      </c>
      <c r="C2" s="50"/>
      <c r="D2" s="50"/>
      <c r="E2" s="51" t="s">
        <v>101</v>
      </c>
      <c r="F2" s="51"/>
      <c r="G2" s="51"/>
    </row>
    <row r="3" spans="1:9" x14ac:dyDescent="0.3">
      <c r="B3" s="29" t="s">
        <v>33</v>
      </c>
      <c r="C3" s="29" t="s">
        <v>32</v>
      </c>
      <c r="D3" s="29" t="s">
        <v>31</v>
      </c>
      <c r="E3" s="29" t="s">
        <v>33</v>
      </c>
      <c r="F3" s="29" t="s">
        <v>32</v>
      </c>
      <c r="G3" s="29" t="s">
        <v>31</v>
      </c>
      <c r="I3" s="36"/>
    </row>
    <row r="4" spans="1:9" ht="176.4" customHeight="1" x14ac:dyDescent="0.3">
      <c r="A4" s="7" t="s">
        <v>100</v>
      </c>
      <c r="B4" s="35"/>
      <c r="C4" s="35"/>
      <c r="D4" s="35"/>
      <c r="E4" s="33" t="s">
        <v>99</v>
      </c>
      <c r="F4" s="27" t="s">
        <v>98</v>
      </c>
      <c r="G4" s="27" t="s">
        <v>97</v>
      </c>
    </row>
    <row r="5" spans="1:9" ht="142.80000000000001" x14ac:dyDescent="0.3">
      <c r="A5" s="49" t="s">
        <v>96</v>
      </c>
      <c r="B5" s="27" t="s">
        <v>95</v>
      </c>
      <c r="C5" s="27" t="s">
        <v>94</v>
      </c>
      <c r="D5" s="26" t="s">
        <v>93</v>
      </c>
      <c r="E5" s="27" t="s">
        <v>92</v>
      </c>
      <c r="F5" s="27" t="s">
        <v>91</v>
      </c>
      <c r="G5" s="27" t="s">
        <v>90</v>
      </c>
    </row>
    <row r="6" spans="1:9" ht="163.19999999999999" x14ac:dyDescent="0.3">
      <c r="A6" s="49"/>
      <c r="B6" s="27" t="s">
        <v>89</v>
      </c>
      <c r="D6" s="27" t="s">
        <v>88</v>
      </c>
      <c r="E6" s="27" t="s">
        <v>87</v>
      </c>
      <c r="F6" s="34" t="s">
        <v>86</v>
      </c>
      <c r="G6" s="26"/>
    </row>
    <row r="7" spans="1:9" ht="122.4" x14ac:dyDescent="0.3">
      <c r="A7" s="49"/>
      <c r="C7" s="26"/>
      <c r="D7" s="27" t="s">
        <v>85</v>
      </c>
      <c r="E7" s="27" t="s">
        <v>84</v>
      </c>
      <c r="F7" s="33" t="s">
        <v>83</v>
      </c>
      <c r="G7" s="26"/>
    </row>
    <row r="8" spans="1:9" ht="71.400000000000006" x14ac:dyDescent="0.3">
      <c r="A8" s="49"/>
      <c r="C8" s="26"/>
      <c r="D8" s="27"/>
      <c r="E8" s="32" t="s">
        <v>82</v>
      </c>
      <c r="F8" s="26"/>
      <c r="G8" s="26"/>
    </row>
    <row r="9" spans="1:9" x14ac:dyDescent="0.3">
      <c r="A9" s="49"/>
      <c r="C9" s="26"/>
      <c r="E9" s="26"/>
      <c r="F9" s="26"/>
      <c r="G9" s="26"/>
    </row>
    <row r="10" spans="1:9" ht="183.6" x14ac:dyDescent="0.3">
      <c r="A10" s="48" t="s">
        <v>81</v>
      </c>
      <c r="B10" s="27" t="s">
        <v>80</v>
      </c>
      <c r="C10" s="27" t="s">
        <v>79</v>
      </c>
      <c r="D10" s="27" t="s">
        <v>78</v>
      </c>
      <c r="E10" s="31" t="s">
        <v>77</v>
      </c>
      <c r="F10" s="26"/>
      <c r="G10" s="26"/>
    </row>
    <row r="11" spans="1:9" ht="71.400000000000006" x14ac:dyDescent="0.3">
      <c r="A11" s="48"/>
      <c r="B11" s="27" t="s">
        <v>76</v>
      </c>
      <c r="C11" s="27" t="s">
        <v>75</v>
      </c>
      <c r="D11" s="27" t="s">
        <v>74</v>
      </c>
      <c r="E11" s="27" t="s">
        <v>73</v>
      </c>
      <c r="F11" s="26"/>
      <c r="G11" s="26"/>
    </row>
    <row r="12" spans="1:9" ht="30.6" x14ac:dyDescent="0.3">
      <c r="A12" s="48"/>
      <c r="C12" s="26"/>
      <c r="D12" s="27" t="s">
        <v>72</v>
      </c>
      <c r="E12" s="26"/>
      <c r="F12" s="26"/>
      <c r="G12" s="26"/>
    </row>
    <row r="13" spans="1:9" ht="30.6" x14ac:dyDescent="0.3">
      <c r="A13" s="30"/>
      <c r="C13" s="26"/>
      <c r="D13" s="27" t="s">
        <v>71</v>
      </c>
      <c r="E13" s="26"/>
      <c r="F13" s="26"/>
      <c r="G13" s="26"/>
    </row>
    <row r="14" spans="1:9" ht="40.799999999999997" x14ac:dyDescent="0.3">
      <c r="A14" s="30"/>
      <c r="C14" s="26"/>
      <c r="D14" s="27" t="s">
        <v>70</v>
      </c>
      <c r="E14" s="26"/>
      <c r="F14" s="26"/>
      <c r="G14" s="26"/>
    </row>
    <row r="15" spans="1:9" ht="102" x14ac:dyDescent="0.3">
      <c r="A15" s="49" t="s">
        <v>69</v>
      </c>
      <c r="B15" s="27" t="s">
        <v>68</v>
      </c>
      <c r="C15" s="27" t="s">
        <v>67</v>
      </c>
      <c r="D15" s="27" t="s">
        <v>66</v>
      </c>
      <c r="E15" s="27" t="s">
        <v>65</v>
      </c>
      <c r="F15" s="26"/>
      <c r="G15" s="26"/>
    </row>
    <row r="16" spans="1:9" ht="51" x14ac:dyDescent="0.3">
      <c r="A16" s="49"/>
      <c r="B16" s="27" t="s">
        <v>64</v>
      </c>
      <c r="C16" s="27" t="s">
        <v>63</v>
      </c>
      <c r="D16" s="27" t="s">
        <v>62</v>
      </c>
      <c r="E16" s="27" t="s">
        <v>61</v>
      </c>
      <c r="F16" s="26"/>
      <c r="G16" s="26"/>
    </row>
    <row r="17" spans="1:7" ht="71.400000000000006" x14ac:dyDescent="0.3">
      <c r="A17" s="49"/>
      <c r="C17" s="27" t="s">
        <v>60</v>
      </c>
      <c r="D17" s="27" t="s">
        <v>59</v>
      </c>
      <c r="E17" s="27" t="s">
        <v>58</v>
      </c>
      <c r="F17" s="26"/>
      <c r="G17" s="26"/>
    </row>
    <row r="18" spans="1:7" ht="91.8" x14ac:dyDescent="0.3">
      <c r="A18" s="29"/>
      <c r="C18" s="27" t="s">
        <v>57</v>
      </c>
      <c r="D18" s="26"/>
      <c r="E18" s="27"/>
      <c r="F18" s="26"/>
      <c r="G18" s="26"/>
    </row>
    <row r="19" spans="1:7" ht="30.9" customHeight="1" x14ac:dyDescent="0.3">
      <c r="A19" s="29"/>
      <c r="C19" s="27" t="s">
        <v>56</v>
      </c>
      <c r="D19" s="26"/>
      <c r="E19" s="27"/>
      <c r="F19" s="26"/>
      <c r="G19" s="26"/>
    </row>
    <row r="20" spans="1:7" ht="153" x14ac:dyDescent="0.3">
      <c r="A20" s="29" t="s">
        <v>55</v>
      </c>
      <c r="B20" s="27" t="s">
        <v>54</v>
      </c>
      <c r="C20" s="27" t="s">
        <v>53</v>
      </c>
      <c r="D20" s="26"/>
      <c r="E20" s="26"/>
      <c r="F20" s="26"/>
      <c r="G20" s="26"/>
    </row>
    <row r="21" spans="1:7" ht="102" x14ac:dyDescent="0.3">
      <c r="A21" s="7" t="s">
        <v>52</v>
      </c>
      <c r="B21" s="27" t="s">
        <v>51</v>
      </c>
      <c r="C21" s="27" t="s">
        <v>50</v>
      </c>
      <c r="D21" s="26"/>
      <c r="E21" s="27" t="s">
        <v>49</v>
      </c>
      <c r="F21" s="26"/>
      <c r="G21" s="26"/>
    </row>
    <row r="22" spans="1:7" ht="51" x14ac:dyDescent="0.3">
      <c r="A22" s="7"/>
      <c r="B22" s="27"/>
      <c r="C22" s="27" t="s">
        <v>48</v>
      </c>
      <c r="D22" s="26"/>
      <c r="E22" s="27"/>
      <c r="F22" s="26"/>
      <c r="G22" s="26"/>
    </row>
    <row r="23" spans="1:7" ht="20.399999999999999" x14ac:dyDescent="0.3">
      <c r="A23" s="7"/>
      <c r="B23" s="27"/>
      <c r="C23" s="27" t="s">
        <v>47</v>
      </c>
      <c r="D23" s="26"/>
      <c r="E23" s="27"/>
      <c r="F23" s="26"/>
      <c r="G23" s="26"/>
    </row>
    <row r="24" spans="1:7" ht="20.399999999999999" x14ac:dyDescent="0.3">
      <c r="A24" s="7"/>
      <c r="B24" s="27"/>
      <c r="C24" s="27" t="s">
        <v>46</v>
      </c>
      <c r="D24" s="26"/>
      <c r="E24" s="27"/>
      <c r="F24" s="26"/>
      <c r="G24" s="26"/>
    </row>
    <row r="25" spans="1:7" ht="102" x14ac:dyDescent="0.3">
      <c r="A25" s="7" t="s">
        <v>45</v>
      </c>
      <c r="B25" s="28" t="s">
        <v>44</v>
      </c>
      <c r="D25" s="26"/>
      <c r="E25" s="27"/>
      <c r="F25" s="26"/>
      <c r="G25" s="26"/>
    </row>
    <row r="26" spans="1:7" ht="142.80000000000001" x14ac:dyDescent="0.3">
      <c r="A26" s="7" t="s">
        <v>43</v>
      </c>
      <c r="B26" s="27" t="s">
        <v>42</v>
      </c>
      <c r="D26" s="26"/>
      <c r="E26" s="27" t="s">
        <v>41</v>
      </c>
      <c r="F26" s="26"/>
      <c r="G26" s="26"/>
    </row>
  </sheetData>
  <mergeCells count="5">
    <mergeCell ref="A10:A12"/>
    <mergeCell ref="A15:A17"/>
    <mergeCell ref="A5:A9"/>
    <mergeCell ref="B2:D2"/>
    <mergeCell ref="E2:G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3CF7-DCEE-47D0-8E42-5C30E504FE11}">
  <sheetPr>
    <tabColor theme="6" tint="0.79998168889431442"/>
  </sheetPr>
  <dimension ref="A1:O10"/>
  <sheetViews>
    <sheetView zoomScale="60" zoomScaleNormal="60" workbookViewId="0">
      <selection activeCell="A18" sqref="A18"/>
    </sheetView>
  </sheetViews>
  <sheetFormatPr defaultRowHeight="14.4" x14ac:dyDescent="0.3"/>
  <cols>
    <col min="1" max="1" width="47.109375" bestFit="1" customWidth="1"/>
    <col min="3" max="3" width="12.109375" customWidth="1"/>
    <col min="4" max="4" width="19.109375" customWidth="1"/>
    <col min="5" max="5" width="17.5546875" customWidth="1"/>
    <col min="6" max="6" width="10" customWidth="1"/>
  </cols>
  <sheetData>
    <row r="1" spans="1:15" x14ac:dyDescent="0.3">
      <c r="C1" t="s">
        <v>33</v>
      </c>
      <c r="D1" t="s">
        <v>32</v>
      </c>
      <c r="E1" t="s">
        <v>31</v>
      </c>
      <c r="F1" t="s">
        <v>30</v>
      </c>
    </row>
    <row r="2" spans="1:15" x14ac:dyDescent="0.3">
      <c r="A2" t="s">
        <v>29</v>
      </c>
      <c r="B2">
        <v>1990</v>
      </c>
      <c r="C2">
        <v>73385.78</v>
      </c>
      <c r="D2">
        <v>180315.32</v>
      </c>
      <c r="E2" s="8">
        <v>50315.642472419997</v>
      </c>
      <c r="F2">
        <v>389104.47</v>
      </c>
      <c r="G2">
        <v>693121.21247241995</v>
      </c>
    </row>
    <row r="3" spans="1:15" x14ac:dyDescent="0.3">
      <c r="A3" t="s">
        <v>29</v>
      </c>
      <c r="B3">
        <v>2010</v>
      </c>
      <c r="C3">
        <v>48048.28</v>
      </c>
      <c r="D3">
        <v>199239.54195000001</v>
      </c>
      <c r="E3">
        <v>66367.195378739998</v>
      </c>
    </row>
    <row r="4" spans="1:15" ht="302.39999999999998" x14ac:dyDescent="0.3">
      <c r="A4" s="7" t="s">
        <v>28</v>
      </c>
      <c r="C4" s="41" t="s">
        <v>27</v>
      </c>
      <c r="D4" s="6" t="s">
        <v>105</v>
      </c>
      <c r="E4" s="42" t="s">
        <v>103</v>
      </c>
    </row>
    <row r="5" spans="1:15" x14ac:dyDescent="0.3">
      <c r="A5" t="s">
        <v>26</v>
      </c>
      <c r="B5">
        <v>2030</v>
      </c>
      <c r="C5">
        <f>C2*0.65</f>
        <v>47700.756999999998</v>
      </c>
      <c r="D5" s="5">
        <f>D7</f>
        <v>596623.327849088</v>
      </c>
      <c r="E5" s="5">
        <f>E7</f>
        <v>69100</v>
      </c>
      <c r="F5">
        <f>F2*0.85</f>
        <v>330738.79949999996</v>
      </c>
    </row>
    <row r="6" spans="1:15" x14ac:dyDescent="0.3">
      <c r="A6" s="4" t="s">
        <v>25</v>
      </c>
      <c r="C6" s="43">
        <f>C5/C2-1</f>
        <v>-0.35</v>
      </c>
      <c r="D6" s="46">
        <f>D5/D2</f>
        <v>3.3087778001840773</v>
      </c>
      <c r="E6" s="47">
        <f>(E5/E2-1)/2</f>
        <v>0.18666518605895233</v>
      </c>
      <c r="F6" s="43">
        <f>F5/F2-1</f>
        <v>-0.15000000000000002</v>
      </c>
      <c r="L6">
        <f>10/200</f>
        <v>0.05</v>
      </c>
      <c r="N6">
        <f>L6*0.9</f>
        <v>4.5000000000000005E-2</v>
      </c>
      <c r="O6">
        <f>N6*300</f>
        <v>13.500000000000002</v>
      </c>
    </row>
    <row r="7" spans="1:15" x14ac:dyDescent="0.3">
      <c r="A7" s="2" t="s">
        <v>22</v>
      </c>
      <c r="C7" s="1"/>
      <c r="D7" s="44">
        <v>596623.327849088</v>
      </c>
      <c r="E7" s="45">
        <f>69.1*10^3</f>
        <v>69100</v>
      </c>
      <c r="F7" s="1"/>
    </row>
    <row r="8" spans="1:15" x14ac:dyDescent="0.3">
      <c r="A8" t="s">
        <v>24</v>
      </c>
      <c r="B8">
        <v>2050</v>
      </c>
      <c r="C8">
        <f>(C2-C5)/(B5-B2)*(B8-B5)</f>
        <v>12842.511500000001</v>
      </c>
      <c r="D8">
        <f>100*10^3</f>
        <v>100000</v>
      </c>
      <c r="E8" s="5">
        <v>43397.143606016398</v>
      </c>
      <c r="F8">
        <f>F2*0.75</f>
        <v>291828.35249999998</v>
      </c>
    </row>
    <row r="9" spans="1:15" x14ac:dyDescent="0.3">
      <c r="A9" s="4" t="s">
        <v>23</v>
      </c>
      <c r="C9" s="3">
        <f>1-C8/C2</f>
        <v>0.82499999999999996</v>
      </c>
      <c r="D9" s="3">
        <f>1-D8/D2</f>
        <v>0.44541595245484411</v>
      </c>
      <c r="E9" s="3">
        <f>1-E8/E3</f>
        <v>0.34610550651778493</v>
      </c>
      <c r="F9" s="3">
        <f>1-F8/F2</f>
        <v>0.25</v>
      </c>
    </row>
    <row r="10" spans="1:15" ht="240" x14ac:dyDescent="0.3">
      <c r="A10" s="2" t="s">
        <v>22</v>
      </c>
      <c r="C10" s="1" t="s">
        <v>21</v>
      </c>
      <c r="D10" s="1" t="s">
        <v>20</v>
      </c>
      <c r="E10" s="1" t="s">
        <v>19</v>
      </c>
      <c r="F10" s="1" t="s">
        <v>18</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AF0A3-54A5-4A27-B762-DD51DEFE243B}">
  <sheetPr>
    <tabColor theme="6" tint="0.79998168889431442"/>
  </sheetPr>
  <dimension ref="A1:E8"/>
  <sheetViews>
    <sheetView workbookViewId="0">
      <pane xSplit="1" topLeftCell="B1" activePane="topRight" state="frozen"/>
      <selection activeCell="A18" sqref="A18"/>
      <selection pane="topRight" activeCell="A18" sqref="A18"/>
    </sheetView>
  </sheetViews>
  <sheetFormatPr defaultRowHeight="14.4" x14ac:dyDescent="0.3"/>
  <cols>
    <col min="1" max="1" width="42" bestFit="1" customWidth="1"/>
    <col min="2" max="2" width="11.44140625" customWidth="1"/>
    <col min="4" max="4" width="13.109375" customWidth="1"/>
    <col min="5" max="5" width="9.44140625" bestFit="1" customWidth="1"/>
  </cols>
  <sheetData>
    <row r="1" spans="1:5" x14ac:dyDescent="0.3">
      <c r="B1" s="25" t="s">
        <v>33</v>
      </c>
      <c r="C1" s="21" t="s">
        <v>32</v>
      </c>
      <c r="D1" s="24" t="s">
        <v>31</v>
      </c>
      <c r="E1" s="23" t="s">
        <v>30</v>
      </c>
    </row>
    <row r="2" spans="1:5" x14ac:dyDescent="0.3">
      <c r="B2" s="22">
        <v>1990</v>
      </c>
      <c r="C2" s="21">
        <v>1990</v>
      </c>
      <c r="D2" s="20">
        <v>2000</v>
      </c>
      <c r="E2" s="23">
        <v>1990</v>
      </c>
    </row>
    <row r="3" spans="1:5" x14ac:dyDescent="0.3">
      <c r="B3" s="22" t="s">
        <v>39</v>
      </c>
      <c r="C3" s="21" t="s">
        <v>39</v>
      </c>
      <c r="D3" s="20" t="s">
        <v>39</v>
      </c>
      <c r="E3" s="19" t="s">
        <v>39</v>
      </c>
    </row>
    <row r="4" spans="1:5" x14ac:dyDescent="0.3">
      <c r="A4" t="s">
        <v>38</v>
      </c>
      <c r="B4" s="18">
        <v>73385.78</v>
      </c>
      <c r="C4" s="17">
        <v>180315.32</v>
      </c>
      <c r="D4" s="16">
        <v>50315.642472419997</v>
      </c>
      <c r="E4" s="15">
        <v>389104.47</v>
      </c>
    </row>
    <row r="5" spans="1:5" ht="15.6" x14ac:dyDescent="0.3">
      <c r="A5" s="14" t="s">
        <v>37</v>
      </c>
      <c r="B5" s="37">
        <v>63869.2</v>
      </c>
      <c r="C5" s="38">
        <v>151198.6</v>
      </c>
      <c r="D5" s="39">
        <v>46210.120672420002</v>
      </c>
      <c r="E5" s="40">
        <v>318195.02</v>
      </c>
    </row>
    <row r="6" spans="1:5" s="9" customFormat="1" ht="15.6" x14ac:dyDescent="0.3">
      <c r="A6" s="14" t="s">
        <v>36</v>
      </c>
      <c r="B6" s="13">
        <v>1402.73</v>
      </c>
      <c r="C6" s="12">
        <v>7945.12</v>
      </c>
      <c r="D6" s="11">
        <v>807.91179999999997</v>
      </c>
      <c r="E6" s="10">
        <v>23885.040000000001</v>
      </c>
    </row>
    <row r="7" spans="1:5" s="9" customFormat="1" ht="15.6" x14ac:dyDescent="0.3">
      <c r="A7" s="14" t="s">
        <v>35</v>
      </c>
      <c r="B7" s="13">
        <v>6261.65</v>
      </c>
      <c r="C7" s="12">
        <v>17050.099999999999</v>
      </c>
      <c r="D7" s="11">
        <v>3213.61</v>
      </c>
      <c r="E7" s="10">
        <v>42249.08</v>
      </c>
    </row>
    <row r="8" spans="1:5" s="9" customFormat="1" ht="15.6" x14ac:dyDescent="0.3">
      <c r="A8" s="14" t="s">
        <v>34</v>
      </c>
      <c r="B8" s="13">
        <v>1852.2</v>
      </c>
      <c r="C8" s="12">
        <v>4121.5</v>
      </c>
      <c r="D8" s="11">
        <v>84</v>
      </c>
      <c r="E8" s="10">
        <v>4775.28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
  <sheetViews>
    <sheetView zoomScale="85" zoomScaleNormal="85" workbookViewId="0">
      <selection sqref="A1:XFD1048576"/>
    </sheetView>
  </sheetViews>
  <sheetFormatPr defaultRowHeight="14.4" x14ac:dyDescent="0.3"/>
  <cols>
    <col min="1" max="1" width="8.88671875" style="54"/>
    <col min="2" max="2" width="24.33203125" style="54" bestFit="1" customWidth="1"/>
    <col min="3" max="3" width="34.88671875" style="54" bestFit="1" customWidth="1"/>
    <col min="4" max="4" width="25.44140625" style="54" customWidth="1"/>
    <col min="5" max="5" width="20.109375" style="54" customWidth="1"/>
    <col min="6" max="6" width="24" style="54" customWidth="1"/>
    <col min="7" max="7" width="21.44140625" style="54" bestFit="1" customWidth="1"/>
    <col min="8" max="8" width="71.88671875" style="54" bestFit="1" customWidth="1"/>
    <col min="9" max="16384" width="8.88671875" style="54"/>
  </cols>
  <sheetData>
    <row r="1" spans="1:16" ht="17.399999999999999" x14ac:dyDescent="0.3">
      <c r="A1" s="53" t="s">
        <v>8</v>
      </c>
      <c r="B1" s="53"/>
      <c r="C1" s="53"/>
      <c r="D1" s="53"/>
      <c r="E1" s="53"/>
      <c r="F1" s="53"/>
      <c r="G1" s="53"/>
    </row>
    <row r="2" spans="1:16" ht="15" thickBot="1" x14ac:dyDescent="0.35">
      <c r="F2" s="55" t="s">
        <v>5</v>
      </c>
    </row>
    <row r="3" spans="1:16" x14ac:dyDescent="0.3">
      <c r="B3" s="56" t="s">
        <v>14</v>
      </c>
    </row>
    <row r="4" spans="1:16" x14ac:dyDescent="0.3">
      <c r="B4" s="57"/>
      <c r="C4" s="57"/>
      <c r="D4" s="56" t="s">
        <v>13</v>
      </c>
    </row>
    <row r="5" spans="1:16" x14ac:dyDescent="0.3">
      <c r="B5" s="58" t="s">
        <v>2</v>
      </c>
      <c r="C5" s="58" t="s">
        <v>0</v>
      </c>
      <c r="D5" s="59" t="s">
        <v>1</v>
      </c>
      <c r="E5" s="58" t="s">
        <v>3</v>
      </c>
      <c r="F5" s="58" t="s">
        <v>11</v>
      </c>
      <c r="G5" s="58" t="s">
        <v>12</v>
      </c>
      <c r="H5" s="60" t="s">
        <v>6</v>
      </c>
      <c r="O5" s="54">
        <v>250000</v>
      </c>
      <c r="P5" s="67">
        <v>1</v>
      </c>
    </row>
    <row r="6" spans="1:16" x14ac:dyDescent="0.3">
      <c r="B6" s="54" t="s">
        <v>7</v>
      </c>
      <c r="C6" s="62" t="s">
        <v>4</v>
      </c>
      <c r="D6" s="63">
        <v>2020</v>
      </c>
      <c r="E6" s="64">
        <v>1</v>
      </c>
      <c r="F6" s="65">
        <f>P6/P5*O5</f>
        <v>269513.59874999995</v>
      </c>
      <c r="G6" s="66">
        <v>15</v>
      </c>
      <c r="H6" s="66" t="s">
        <v>10</v>
      </c>
      <c r="P6" s="67">
        <v>1.0780543949999999</v>
      </c>
    </row>
    <row r="7" spans="1:16" x14ac:dyDescent="0.3">
      <c r="D7" s="63">
        <v>2025</v>
      </c>
      <c r="F7" s="65">
        <f>P7/P6*F6</f>
        <v>324412.85860486573</v>
      </c>
      <c r="P7" s="67">
        <v>1.297651434419463</v>
      </c>
    </row>
    <row r="8" spans="1:16" x14ac:dyDescent="0.3">
      <c r="D8" s="63">
        <v>2030</v>
      </c>
      <c r="F8" s="65">
        <f>F20*K8</f>
        <v>270465.76699999999</v>
      </c>
      <c r="K8" s="52">
        <v>0.85</v>
      </c>
      <c r="L8" s="54" t="s">
        <v>40</v>
      </c>
      <c r="P8" s="67">
        <v>1.5787913839899634</v>
      </c>
    </row>
    <row r="9" spans="1:16" x14ac:dyDescent="0.3">
      <c r="D9" s="63">
        <v>2035</v>
      </c>
      <c r="F9" s="65">
        <f>(F8+F10)/2</f>
        <v>244612.42162499999</v>
      </c>
      <c r="K9" s="52"/>
      <c r="P9" s="67">
        <v>1.8302519201877805</v>
      </c>
    </row>
    <row r="10" spans="1:16" x14ac:dyDescent="0.3">
      <c r="D10" s="63">
        <v>2040</v>
      </c>
      <c r="F10" s="65">
        <f>(F8+F12)/2</f>
        <v>218759.07624999998</v>
      </c>
      <c r="K10" s="52"/>
      <c r="P10" s="67">
        <v>2.1217636005114864</v>
      </c>
    </row>
    <row r="11" spans="1:16" x14ac:dyDescent="0.3">
      <c r="D11" s="63">
        <v>2045</v>
      </c>
      <c r="F11" s="65">
        <f>(F10+F12)/2</f>
        <v>192905.73087500001</v>
      </c>
      <c r="K11" s="52"/>
      <c r="P11" s="67">
        <v>2.3425984602532459</v>
      </c>
    </row>
    <row r="12" spans="1:16" x14ac:dyDescent="0.3">
      <c r="D12" s="63">
        <v>2050</v>
      </c>
      <c r="F12" s="65">
        <f>F20*K12</f>
        <v>167052.3855</v>
      </c>
      <c r="K12" s="52">
        <f>(85%+20%)/2</f>
        <v>0.52500000000000002</v>
      </c>
      <c r="L12" s="54" t="s">
        <v>107</v>
      </c>
      <c r="P12" s="67">
        <v>2.4620945250749466</v>
      </c>
    </row>
    <row r="13" spans="1:16" x14ac:dyDescent="0.3">
      <c r="K13" s="54" t="s">
        <v>108</v>
      </c>
    </row>
    <row r="20" spans="6:6" x14ac:dyDescent="0.3">
      <c r="F20" s="67">
        <f>'GHG CAC'!E5</f>
        <v>318195.02</v>
      </c>
    </row>
  </sheetData>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7A96F-A156-49A1-BF8A-4CAA4F18A965}">
  <dimension ref="A1:O20"/>
  <sheetViews>
    <sheetView zoomScale="85" zoomScaleNormal="85" workbookViewId="0">
      <selection sqref="A1:XFD1048576"/>
    </sheetView>
  </sheetViews>
  <sheetFormatPr defaultRowHeight="14.4" x14ac:dyDescent="0.3"/>
  <cols>
    <col min="1" max="1" width="8.88671875" style="54"/>
    <col min="2" max="2" width="24.33203125" style="54" bestFit="1" customWidth="1"/>
    <col min="3" max="3" width="34.88671875" style="54" bestFit="1" customWidth="1"/>
    <col min="4" max="4" width="25.44140625" style="54" customWidth="1"/>
    <col min="5" max="5" width="20.109375" style="54" customWidth="1"/>
    <col min="6" max="6" width="24" style="54" customWidth="1"/>
    <col min="7" max="7" width="21.44140625" style="54" bestFit="1" customWidth="1"/>
    <col min="8" max="8" width="71.88671875" style="54" bestFit="1" customWidth="1"/>
    <col min="9" max="16384" width="8.88671875" style="54"/>
  </cols>
  <sheetData>
    <row r="1" spans="1:15" ht="17.399999999999999" x14ac:dyDescent="0.3">
      <c r="A1" s="53" t="s">
        <v>8</v>
      </c>
      <c r="B1" s="53"/>
      <c r="C1" s="53"/>
      <c r="D1" s="53"/>
      <c r="E1" s="53"/>
      <c r="F1" s="53"/>
      <c r="G1" s="53"/>
    </row>
    <row r="2" spans="1:15" ht="15" thickBot="1" x14ac:dyDescent="0.35">
      <c r="F2" s="55" t="s">
        <v>5</v>
      </c>
    </row>
    <row r="3" spans="1:15" x14ac:dyDescent="0.3">
      <c r="B3" s="56" t="s">
        <v>15</v>
      </c>
    </row>
    <row r="4" spans="1:15" x14ac:dyDescent="0.3">
      <c r="B4" s="57"/>
      <c r="C4" s="57"/>
      <c r="D4" s="56" t="s">
        <v>13</v>
      </c>
    </row>
    <row r="5" spans="1:15" x14ac:dyDescent="0.3">
      <c r="B5" s="58" t="s">
        <v>2</v>
      </c>
      <c r="C5" s="58" t="s">
        <v>0</v>
      </c>
      <c r="D5" s="59" t="s">
        <v>1</v>
      </c>
      <c r="E5" s="58" t="s">
        <v>3</v>
      </c>
      <c r="F5" s="58" t="s">
        <v>11</v>
      </c>
      <c r="G5" s="58" t="s">
        <v>12</v>
      </c>
      <c r="H5" s="60" t="s">
        <v>6</v>
      </c>
      <c r="N5" s="54">
        <v>62000</v>
      </c>
      <c r="O5" s="61">
        <v>149198.2003331818</v>
      </c>
    </row>
    <row r="6" spans="1:15" x14ac:dyDescent="0.3">
      <c r="B6" s="54" t="s">
        <v>7</v>
      </c>
      <c r="C6" s="62" t="s">
        <v>4</v>
      </c>
      <c r="D6" s="63">
        <v>2020</v>
      </c>
      <c r="E6" s="64">
        <v>1</v>
      </c>
      <c r="F6" s="65">
        <f>O6/O5*N5</f>
        <v>65648.841532793987</v>
      </c>
      <c r="G6" s="66">
        <v>15</v>
      </c>
      <c r="H6" s="66" t="s">
        <v>10</v>
      </c>
      <c r="O6" s="61">
        <v>157978.85501050166</v>
      </c>
    </row>
    <row r="7" spans="1:15" x14ac:dyDescent="0.3">
      <c r="D7" s="63">
        <v>2025</v>
      </c>
      <c r="F7" s="65">
        <f>O7/O6*F6</f>
        <v>73375.860527952609</v>
      </c>
      <c r="O7" s="61">
        <v>176573.3280430497</v>
      </c>
    </row>
    <row r="8" spans="1:15" x14ac:dyDescent="0.3">
      <c r="D8" s="63">
        <v>2030</v>
      </c>
      <c r="F8" s="65">
        <f>F20*K8</f>
        <v>41514.979999999996</v>
      </c>
      <c r="K8" s="52">
        <v>0.65</v>
      </c>
      <c r="L8" s="54" t="s">
        <v>104</v>
      </c>
      <c r="O8" s="61">
        <v>192816.35491575653</v>
      </c>
    </row>
    <row r="9" spans="1:15" x14ac:dyDescent="0.3">
      <c r="D9" s="63">
        <v>2035</v>
      </c>
      <c r="F9" s="65">
        <f>(F8+F10)/2</f>
        <v>37523.154999999999</v>
      </c>
      <c r="K9" s="52"/>
      <c r="O9" s="61">
        <v>203912.06916857939</v>
      </c>
    </row>
    <row r="10" spans="1:15" x14ac:dyDescent="0.3">
      <c r="D10" s="63">
        <v>2040</v>
      </c>
      <c r="F10" s="65">
        <f>(F8+F12)/2</f>
        <v>33531.33</v>
      </c>
      <c r="K10" s="52"/>
      <c r="O10" s="61">
        <v>212532.65644040477</v>
      </c>
    </row>
    <row r="11" spans="1:15" x14ac:dyDescent="0.3">
      <c r="D11" s="63">
        <v>2045</v>
      </c>
      <c r="F11" s="65">
        <f>(F10+F12)/2</f>
        <v>29539.505000000001</v>
      </c>
      <c r="K11" s="52"/>
      <c r="O11" s="61">
        <v>224345.79831648688</v>
      </c>
    </row>
    <row r="12" spans="1:15" x14ac:dyDescent="0.3">
      <c r="D12" s="63">
        <v>2050</v>
      </c>
      <c r="F12" s="65">
        <f>F20*K12</f>
        <v>25547.68</v>
      </c>
      <c r="K12" s="52">
        <f>(65%+15%)/2</f>
        <v>0.4</v>
      </c>
      <c r="L12" s="54" t="s">
        <v>109</v>
      </c>
      <c r="O12" s="61">
        <v>239207.05112075043</v>
      </c>
    </row>
    <row r="13" spans="1:15" x14ac:dyDescent="0.3">
      <c r="K13" s="54" t="s">
        <v>108</v>
      </c>
    </row>
    <row r="20" spans="6:6" x14ac:dyDescent="0.3">
      <c r="F20" s="54">
        <f>'GHG CAC'!B5</f>
        <v>63869.2</v>
      </c>
    </row>
  </sheetData>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0244F-771C-4E59-AC63-2B3BDA196158}">
  <dimension ref="A1:O20"/>
  <sheetViews>
    <sheetView zoomScale="85" zoomScaleNormal="85" workbookViewId="0">
      <selection sqref="A1:XFD1048576"/>
    </sheetView>
  </sheetViews>
  <sheetFormatPr defaultRowHeight="14.4" x14ac:dyDescent="0.3"/>
  <cols>
    <col min="1" max="1" width="8.88671875" style="54"/>
    <col min="2" max="2" width="24.33203125" style="54" bestFit="1" customWidth="1"/>
    <col min="3" max="3" width="34.88671875" style="54" bestFit="1" customWidth="1"/>
    <col min="4" max="4" width="25.44140625" style="54" customWidth="1"/>
    <col min="5" max="5" width="20.109375" style="54" customWidth="1"/>
    <col min="6" max="6" width="24" style="54" customWidth="1"/>
    <col min="7" max="7" width="21.44140625" style="54" bestFit="1" customWidth="1"/>
    <col min="8" max="8" width="71.88671875" style="54" bestFit="1" customWidth="1"/>
    <col min="9" max="16384" width="8.88671875" style="54"/>
  </cols>
  <sheetData>
    <row r="1" spans="1:15" ht="17.399999999999999" x14ac:dyDescent="0.3">
      <c r="A1" s="53" t="s">
        <v>8</v>
      </c>
      <c r="B1" s="53"/>
      <c r="C1" s="53"/>
      <c r="D1" s="53"/>
      <c r="E1" s="53"/>
      <c r="F1" s="53"/>
      <c r="G1" s="53"/>
    </row>
    <row r="2" spans="1:15" ht="15" thickBot="1" x14ac:dyDescent="0.35">
      <c r="F2" s="55" t="s">
        <v>5</v>
      </c>
    </row>
    <row r="3" spans="1:15" x14ac:dyDescent="0.3">
      <c r="B3" s="56" t="s">
        <v>16</v>
      </c>
    </row>
    <row r="4" spans="1:15" x14ac:dyDescent="0.3">
      <c r="B4" s="57"/>
      <c r="C4" s="57"/>
      <c r="D4" s="56" t="s">
        <v>13</v>
      </c>
      <c r="N4" s="54" t="s">
        <v>127</v>
      </c>
    </row>
    <row r="5" spans="1:15" x14ac:dyDescent="0.3">
      <c r="B5" s="58" t="s">
        <v>2</v>
      </c>
      <c r="C5" s="58" t="s">
        <v>0</v>
      </c>
      <c r="D5" s="59" t="s">
        <v>1</v>
      </c>
      <c r="E5" s="58" t="s">
        <v>3</v>
      </c>
      <c r="F5" s="58" t="s">
        <v>11</v>
      </c>
      <c r="G5" s="58" t="s">
        <v>12</v>
      </c>
      <c r="H5" s="60" t="s">
        <v>6</v>
      </c>
      <c r="N5" s="54">
        <v>60000</v>
      </c>
      <c r="O5" s="61">
        <v>92342.601547122147</v>
      </c>
    </row>
    <row r="6" spans="1:15" x14ac:dyDescent="0.3">
      <c r="B6" s="54" t="s">
        <v>7</v>
      </c>
      <c r="C6" s="62" t="s">
        <v>4</v>
      </c>
      <c r="D6" s="63">
        <v>2020</v>
      </c>
      <c r="E6" s="64">
        <v>1</v>
      </c>
      <c r="F6" s="65">
        <f>O6/O5*N5</f>
        <v>71818.038323827932</v>
      </c>
      <c r="G6" s="66">
        <v>15</v>
      </c>
      <c r="H6" s="66" t="s">
        <v>10</v>
      </c>
      <c r="O6" s="61">
        <v>110531.07494721985</v>
      </c>
    </row>
    <row r="7" spans="1:15" x14ac:dyDescent="0.3">
      <c r="D7" s="63">
        <v>2025</v>
      </c>
      <c r="F7" s="65">
        <f>O7/O6*F6</f>
        <v>104739.94179470517</v>
      </c>
      <c r="O7" s="61">
        <v>161199.31185362043</v>
      </c>
    </row>
    <row r="8" spans="1:15" x14ac:dyDescent="0.3">
      <c r="D8" s="63">
        <v>2030</v>
      </c>
      <c r="F8" s="65">
        <f>F20*K8</f>
        <v>57762.650840525006</v>
      </c>
      <c r="K8" s="52">
        <f>100%+25%</f>
        <v>1.25</v>
      </c>
      <c r="L8" s="54" t="s">
        <v>106</v>
      </c>
      <c r="O8" s="68">
        <v>219363.80301077027</v>
      </c>
    </row>
    <row r="9" spans="1:15" x14ac:dyDescent="0.3">
      <c r="D9" s="63">
        <v>2035</v>
      </c>
      <c r="F9" s="65">
        <f>(F8+F10)/2</f>
        <v>52275.199010675133</v>
      </c>
      <c r="K9" s="52"/>
      <c r="O9" s="68">
        <v>281479.94822330796</v>
      </c>
    </row>
    <row r="10" spans="1:15" x14ac:dyDescent="0.3">
      <c r="D10" s="63">
        <v>2040</v>
      </c>
      <c r="F10" s="65">
        <f>(F8+F12)/2</f>
        <v>46787.747180825259</v>
      </c>
      <c r="K10" s="52"/>
      <c r="O10" s="68">
        <v>339742.40362175036</v>
      </c>
    </row>
    <row r="11" spans="1:15" x14ac:dyDescent="0.3">
      <c r="D11" s="63">
        <v>2045</v>
      </c>
      <c r="F11" s="65">
        <f>(F10+F12)/2</f>
        <v>41300.295350975386</v>
      </c>
      <c r="K11" s="52"/>
      <c r="O11" s="68">
        <v>390613.27960048401</v>
      </c>
    </row>
    <row r="12" spans="1:15" x14ac:dyDescent="0.3">
      <c r="D12" s="63">
        <v>2050</v>
      </c>
      <c r="F12" s="65">
        <f>F20*K12</f>
        <v>35812.843521125506</v>
      </c>
      <c r="K12" s="52">
        <f>(125%+30%)/2</f>
        <v>0.77500000000000002</v>
      </c>
      <c r="L12" s="54" t="s">
        <v>9</v>
      </c>
      <c r="O12" s="68">
        <v>433971.43606016401</v>
      </c>
    </row>
    <row r="13" spans="1:15" x14ac:dyDescent="0.3">
      <c r="K13" s="54" t="s">
        <v>108</v>
      </c>
    </row>
    <row r="20" spans="6:6" x14ac:dyDescent="0.3">
      <c r="F20" s="69">
        <f>'GHG CAC'!D5</f>
        <v>46210.120672420002</v>
      </c>
    </row>
  </sheetData>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1F804-C610-4CF3-A2B3-6CB99B57AAF7}">
  <dimension ref="A1:N20"/>
  <sheetViews>
    <sheetView zoomScale="85" zoomScaleNormal="85" workbookViewId="0">
      <selection sqref="A1:XFD1048576"/>
    </sheetView>
  </sheetViews>
  <sheetFormatPr defaultRowHeight="14.4" x14ac:dyDescent="0.3"/>
  <cols>
    <col min="1" max="1" width="8.88671875" style="54"/>
    <col min="2" max="2" width="24.33203125" style="54" bestFit="1" customWidth="1"/>
    <col min="3" max="3" width="34.88671875" style="54" bestFit="1" customWidth="1"/>
    <col min="4" max="4" width="25.44140625" style="54" customWidth="1"/>
    <col min="5" max="5" width="20.109375" style="54" customWidth="1"/>
    <col min="6" max="6" width="24" style="54" customWidth="1"/>
    <col min="7" max="7" width="21.44140625" style="54" bestFit="1" customWidth="1"/>
    <col min="8" max="8" width="71.88671875" style="54" bestFit="1" customWidth="1"/>
    <col min="9" max="16384" width="8.88671875" style="54"/>
  </cols>
  <sheetData>
    <row r="1" spans="1:14" ht="17.399999999999999" x14ac:dyDescent="0.3">
      <c r="A1" s="53" t="s">
        <v>8</v>
      </c>
      <c r="B1" s="53"/>
      <c r="C1" s="53"/>
      <c r="D1" s="53"/>
      <c r="E1" s="53"/>
      <c r="F1" s="53"/>
      <c r="G1" s="53"/>
    </row>
    <row r="2" spans="1:14" ht="15" thickBot="1" x14ac:dyDescent="0.35">
      <c r="F2" s="55" t="s">
        <v>5</v>
      </c>
    </row>
    <row r="3" spans="1:14" x14ac:dyDescent="0.3">
      <c r="B3" s="56" t="s">
        <v>17</v>
      </c>
    </row>
    <row r="4" spans="1:14" x14ac:dyDescent="0.3">
      <c r="B4" s="57"/>
      <c r="C4" s="57"/>
      <c r="D4" s="56" t="s">
        <v>13</v>
      </c>
    </row>
    <row r="5" spans="1:14" x14ac:dyDescent="0.3">
      <c r="B5" s="58" t="s">
        <v>2</v>
      </c>
      <c r="C5" s="58" t="s">
        <v>0</v>
      </c>
      <c r="D5" s="59" t="s">
        <v>1</v>
      </c>
      <c r="E5" s="58" t="s">
        <v>3</v>
      </c>
      <c r="F5" s="58" t="s">
        <v>11</v>
      </c>
      <c r="G5" s="58" t="s">
        <v>12</v>
      </c>
      <c r="H5" s="60" t="s">
        <v>6</v>
      </c>
      <c r="M5" s="54">
        <v>230000</v>
      </c>
      <c r="N5" s="69">
        <v>189435.13168855538</v>
      </c>
    </row>
    <row r="6" spans="1:14" x14ac:dyDescent="0.3">
      <c r="B6" s="54" t="s">
        <v>7</v>
      </c>
      <c r="C6" s="62" t="s">
        <v>4</v>
      </c>
      <c r="D6" s="63">
        <v>2020</v>
      </c>
      <c r="E6" s="64">
        <v>1</v>
      </c>
      <c r="F6" s="65">
        <f>N6/N5*M5</f>
        <v>270411.53797</v>
      </c>
      <c r="G6" s="66">
        <v>15</v>
      </c>
      <c r="H6" s="66" t="s">
        <v>10</v>
      </c>
      <c r="N6" s="69">
        <v>222719.3274150076</v>
      </c>
    </row>
    <row r="7" spans="1:14" x14ac:dyDescent="0.3">
      <c r="D7" s="63">
        <v>2025</v>
      </c>
      <c r="F7" s="65">
        <f>N7/N6*F6</f>
        <v>362823.38435283559</v>
      </c>
      <c r="N7" s="69">
        <v>298832.58954159461</v>
      </c>
    </row>
    <row r="8" spans="1:14" x14ac:dyDescent="0.3">
      <c r="D8" s="63">
        <v>2030</v>
      </c>
      <c r="F8" s="65">
        <f>F20*K8</f>
        <v>171610.41100000002</v>
      </c>
      <c r="K8" s="52">
        <f>100%+13.5%</f>
        <v>1.135</v>
      </c>
      <c r="L8" s="54" t="s">
        <v>106</v>
      </c>
      <c r="N8" s="69">
        <v>390263.54313572275</v>
      </c>
    </row>
    <row r="9" spans="1:14" x14ac:dyDescent="0.3">
      <c r="D9" s="63">
        <v>2035</v>
      </c>
      <c r="F9" s="65">
        <f>(F8+F10)/2</f>
        <v>155923.55625000002</v>
      </c>
      <c r="K9" s="52"/>
      <c r="N9" s="69">
        <v>492435.07241540577</v>
      </c>
    </row>
    <row r="10" spans="1:14" x14ac:dyDescent="0.3">
      <c r="D10" s="63">
        <v>2040</v>
      </c>
      <c r="F10" s="65">
        <f>(F8+F12)/2</f>
        <v>140236.70150000002</v>
      </c>
      <c r="K10" s="52"/>
      <c r="N10" s="69">
        <v>604805.23287011322</v>
      </c>
    </row>
    <row r="11" spans="1:14" x14ac:dyDescent="0.3">
      <c r="D11" s="63">
        <v>2045</v>
      </c>
      <c r="F11" s="65">
        <f>(F10+F12)/2</f>
        <v>124549.84675000001</v>
      </c>
      <c r="K11" s="52"/>
      <c r="N11" s="69">
        <v>724417.50897549302</v>
      </c>
    </row>
    <row r="12" spans="1:14" x14ac:dyDescent="0.3">
      <c r="D12" s="63">
        <v>2050</v>
      </c>
      <c r="F12" s="65">
        <f>F20*K12</f>
        <v>108862.992</v>
      </c>
      <c r="K12" s="52">
        <f>(114%+30%)/2</f>
        <v>0.72</v>
      </c>
      <c r="L12" s="54" t="s">
        <v>9</v>
      </c>
      <c r="N12" s="69">
        <v>846196.25586443325</v>
      </c>
    </row>
    <row r="13" spans="1:14" x14ac:dyDescent="0.3">
      <c r="K13" s="54" t="s">
        <v>108</v>
      </c>
    </row>
    <row r="20" spans="6:6" x14ac:dyDescent="0.3">
      <c r="F20" s="54">
        <f>'GHG CAC'!C5</f>
        <v>151198.6</v>
      </c>
    </row>
  </sheetData>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A558-0E70-4427-9FD7-708F3C9BCAA2}">
  <dimension ref="A1:O19"/>
  <sheetViews>
    <sheetView tabSelected="1" workbookViewId="0">
      <selection sqref="A1:XFD1048576"/>
    </sheetView>
  </sheetViews>
  <sheetFormatPr defaultRowHeight="14.4" x14ac:dyDescent="0.3"/>
  <cols>
    <col min="1" max="1" width="15.109375" style="54" customWidth="1"/>
    <col min="2" max="2" width="8.88671875" style="54" bestFit="1" customWidth="1"/>
    <col min="3" max="3" width="18.5546875" style="54" customWidth="1"/>
    <col min="4" max="4" width="5.109375" style="54" bestFit="1" customWidth="1"/>
    <col min="5" max="5" width="16.109375" style="54" bestFit="1" customWidth="1"/>
    <col min="6" max="6" width="16.88671875" style="54" bestFit="1" customWidth="1"/>
    <col min="7" max="7" width="11.88671875" style="54" bestFit="1" customWidth="1"/>
    <col min="8" max="10" width="11.88671875" style="54" customWidth="1"/>
    <col min="11" max="11" width="16.5546875" style="54" customWidth="1"/>
    <col min="12" max="12" width="20.44140625" style="54" customWidth="1"/>
    <col min="13" max="13" width="8.88671875" style="54"/>
    <col min="14" max="14" width="52.5546875" style="54" bestFit="1" customWidth="1"/>
    <col min="15" max="16384" width="8.88671875" style="54"/>
  </cols>
  <sheetData>
    <row r="1" spans="1:15" ht="15.6" x14ac:dyDescent="0.3">
      <c r="A1" s="70" t="s">
        <v>126</v>
      </c>
      <c r="B1" s="70"/>
      <c r="C1" s="70"/>
      <c r="D1" s="70"/>
      <c r="E1" s="70"/>
      <c r="F1" s="70"/>
      <c r="K1" s="64"/>
    </row>
    <row r="2" spans="1:15" ht="15.6" x14ac:dyDescent="0.3">
      <c r="A2" s="70"/>
      <c r="K2" s="64"/>
    </row>
    <row r="3" spans="1:15" ht="15.6" x14ac:dyDescent="0.3">
      <c r="A3" s="70"/>
      <c r="K3" s="64"/>
    </row>
    <row r="4" spans="1:15" x14ac:dyDescent="0.3">
      <c r="A4" s="71" t="s">
        <v>110</v>
      </c>
      <c r="B4" s="72"/>
      <c r="C4" s="72"/>
      <c r="D4" s="72"/>
      <c r="E4" s="72"/>
      <c r="F4" s="72"/>
      <c r="G4" s="72"/>
      <c r="H4" s="72"/>
      <c r="I4" s="72"/>
      <c r="J4" s="72"/>
      <c r="K4" s="72"/>
      <c r="L4" s="72"/>
    </row>
    <row r="5" spans="1:15" x14ac:dyDescent="0.3">
      <c r="A5" s="73" t="s">
        <v>111</v>
      </c>
      <c r="B5" s="74" t="s">
        <v>112</v>
      </c>
      <c r="C5" s="74" t="s">
        <v>113</v>
      </c>
      <c r="D5" s="74" t="s">
        <v>1</v>
      </c>
      <c r="E5" s="74" t="s">
        <v>114</v>
      </c>
      <c r="F5" s="74" t="s">
        <v>115</v>
      </c>
      <c r="G5" s="74" t="s">
        <v>30</v>
      </c>
      <c r="H5" s="74" t="s">
        <v>33</v>
      </c>
      <c r="I5" s="74" t="s">
        <v>31</v>
      </c>
      <c r="J5" s="74" t="s">
        <v>32</v>
      </c>
      <c r="K5" s="74" t="s">
        <v>116</v>
      </c>
      <c r="L5" s="74" t="s">
        <v>0</v>
      </c>
      <c r="N5" s="74" t="s">
        <v>117</v>
      </c>
    </row>
    <row r="6" spans="1:15" x14ac:dyDescent="0.3">
      <c r="A6" s="75" t="s">
        <v>118</v>
      </c>
      <c r="B6" s="75"/>
      <c r="C6" s="75"/>
      <c r="D6" s="75"/>
      <c r="E6" s="75"/>
      <c r="F6" s="75"/>
      <c r="G6" s="75" t="s">
        <v>119</v>
      </c>
      <c r="H6" s="75" t="s">
        <v>119</v>
      </c>
      <c r="I6" s="75" t="s">
        <v>119</v>
      </c>
      <c r="J6" s="75" t="s">
        <v>119</v>
      </c>
      <c r="K6" s="75"/>
      <c r="L6" s="75"/>
      <c r="N6" s="75"/>
    </row>
    <row r="7" spans="1:15" x14ac:dyDescent="0.3">
      <c r="C7" s="54" t="s">
        <v>120</v>
      </c>
      <c r="D7" s="76">
        <v>2017</v>
      </c>
      <c r="G7" s="77">
        <v>0</v>
      </c>
      <c r="H7" s="77">
        <f t="shared" ref="H7:J14" si="0">G7</f>
        <v>0</v>
      </c>
      <c r="I7" s="77">
        <f t="shared" si="0"/>
        <v>0</v>
      </c>
      <c r="J7" s="77">
        <f t="shared" si="0"/>
        <v>0</v>
      </c>
      <c r="K7" s="64" t="s">
        <v>121</v>
      </c>
      <c r="L7" s="54" t="s">
        <v>125</v>
      </c>
      <c r="N7" s="54" t="s">
        <v>122</v>
      </c>
      <c r="O7" s="77">
        <v>0</v>
      </c>
    </row>
    <row r="8" spans="1:15" x14ac:dyDescent="0.3">
      <c r="A8" s="78"/>
      <c r="B8" s="78"/>
      <c r="C8" s="78" t="s">
        <v>120</v>
      </c>
      <c r="D8" s="79">
        <v>2020</v>
      </c>
      <c r="E8" s="78"/>
      <c r="F8" s="78"/>
      <c r="G8" s="80">
        <v>0</v>
      </c>
      <c r="H8" s="80">
        <f t="shared" si="0"/>
        <v>0</v>
      </c>
      <c r="I8" s="80">
        <f t="shared" si="0"/>
        <v>0</v>
      </c>
      <c r="J8" s="80">
        <f t="shared" si="0"/>
        <v>0</v>
      </c>
      <c r="K8" s="81" t="s">
        <v>121</v>
      </c>
      <c r="L8" s="78" t="s">
        <v>125</v>
      </c>
      <c r="O8" s="77">
        <v>0</v>
      </c>
    </row>
    <row r="9" spans="1:15" x14ac:dyDescent="0.3">
      <c r="C9" s="54" t="s">
        <v>120</v>
      </c>
      <c r="D9" s="76">
        <v>2025</v>
      </c>
      <c r="G9" s="77">
        <v>3.0000000000000001E-3</v>
      </c>
      <c r="H9" s="77">
        <f t="shared" si="0"/>
        <v>3.0000000000000001E-3</v>
      </c>
      <c r="I9" s="77">
        <f t="shared" si="0"/>
        <v>3.0000000000000001E-3</v>
      </c>
      <c r="J9" s="77">
        <f t="shared" si="0"/>
        <v>3.0000000000000001E-3</v>
      </c>
      <c r="K9" s="64" t="s">
        <v>121</v>
      </c>
      <c r="L9" s="54" t="s">
        <v>125</v>
      </c>
      <c r="O9" s="77">
        <v>2.3277836280362209E-2</v>
      </c>
    </row>
    <row r="10" spans="1:15" x14ac:dyDescent="0.3">
      <c r="A10" s="78"/>
      <c r="B10" s="78"/>
      <c r="C10" s="78" t="s">
        <v>120</v>
      </c>
      <c r="D10" s="78">
        <v>2030</v>
      </c>
      <c r="E10" s="78"/>
      <c r="F10" s="78"/>
      <c r="G10" s="80">
        <v>5.0000000000000001E-3</v>
      </c>
      <c r="H10" s="80">
        <f t="shared" si="0"/>
        <v>5.0000000000000001E-3</v>
      </c>
      <c r="I10" s="80">
        <f t="shared" si="0"/>
        <v>5.0000000000000001E-3</v>
      </c>
      <c r="J10" s="80">
        <f t="shared" si="0"/>
        <v>5.0000000000000001E-3</v>
      </c>
      <c r="K10" s="81" t="s">
        <v>121</v>
      </c>
      <c r="L10" s="78" t="s">
        <v>125</v>
      </c>
      <c r="O10" s="77">
        <v>3.4658111795205955E-2</v>
      </c>
    </row>
    <row r="11" spans="1:15" x14ac:dyDescent="0.3">
      <c r="C11" s="54" t="s">
        <v>120</v>
      </c>
      <c r="D11" s="54">
        <v>2035</v>
      </c>
      <c r="G11" s="77">
        <f>(G10+G12)/2</f>
        <v>1.6682131266867892E-2</v>
      </c>
      <c r="H11" s="77">
        <f t="shared" si="0"/>
        <v>1.6682131266867892E-2</v>
      </c>
      <c r="I11" s="77">
        <f t="shared" si="0"/>
        <v>1.6682131266867892E-2</v>
      </c>
      <c r="J11" s="77">
        <f t="shared" si="0"/>
        <v>1.6682131266867892E-2</v>
      </c>
      <c r="K11" s="64" t="s">
        <v>121</v>
      </c>
      <c r="L11" s="54" t="s">
        <v>125</v>
      </c>
      <c r="O11" s="77">
        <v>4.3451961056676119E-2</v>
      </c>
    </row>
    <row r="12" spans="1:15" x14ac:dyDescent="0.3">
      <c r="C12" s="54" t="s">
        <v>120</v>
      </c>
      <c r="D12" s="54">
        <v>2040</v>
      </c>
      <c r="G12" s="77">
        <f>(G10+G14)/2</f>
        <v>2.8364262533735786E-2</v>
      </c>
      <c r="H12" s="77">
        <f t="shared" si="0"/>
        <v>2.8364262533735786E-2</v>
      </c>
      <c r="I12" s="77">
        <f t="shared" si="0"/>
        <v>2.8364262533735786E-2</v>
      </c>
      <c r="J12" s="77">
        <f t="shared" si="0"/>
        <v>2.8364262533735786E-2</v>
      </c>
      <c r="K12" s="64" t="s">
        <v>121</v>
      </c>
      <c r="L12" s="54" t="s">
        <v>125</v>
      </c>
      <c r="O12" s="77">
        <v>5.1728525067471574E-2</v>
      </c>
    </row>
    <row r="13" spans="1:15" x14ac:dyDescent="0.3">
      <c r="C13" s="54" t="s">
        <v>120</v>
      </c>
      <c r="D13" s="54">
        <v>2045</v>
      </c>
      <c r="G13" s="77">
        <f>(G12+G14)/2</f>
        <v>4.004639380060368E-2</v>
      </c>
      <c r="H13" s="77">
        <f t="shared" si="0"/>
        <v>4.004639380060368E-2</v>
      </c>
      <c r="I13" s="77">
        <f t="shared" si="0"/>
        <v>4.004639380060368E-2</v>
      </c>
      <c r="J13" s="77">
        <f t="shared" si="0"/>
        <v>4.004639380060368E-2</v>
      </c>
      <c r="K13" s="64" t="s">
        <v>121</v>
      </c>
      <c r="L13" s="54" t="s">
        <v>125</v>
      </c>
      <c r="O13" s="77">
        <v>6.9000000000000006E-2</v>
      </c>
    </row>
    <row r="14" spans="1:15" x14ac:dyDescent="0.3">
      <c r="C14" s="54" t="s">
        <v>120</v>
      </c>
      <c r="D14" s="54">
        <v>2050</v>
      </c>
      <c r="G14" s="77">
        <f>O12</f>
        <v>5.1728525067471574E-2</v>
      </c>
      <c r="H14" s="77">
        <f t="shared" si="0"/>
        <v>5.1728525067471574E-2</v>
      </c>
      <c r="I14" s="77">
        <f t="shared" si="0"/>
        <v>5.1728525067471574E-2</v>
      </c>
      <c r="J14" s="77">
        <f t="shared" si="0"/>
        <v>5.1728525067471574E-2</v>
      </c>
      <c r="K14" s="64" t="s">
        <v>121</v>
      </c>
      <c r="L14" s="54" t="s">
        <v>125</v>
      </c>
      <c r="N14" s="54" t="s">
        <v>123</v>
      </c>
      <c r="O14" s="77">
        <v>8.7999999999999995E-2</v>
      </c>
    </row>
    <row r="15" spans="1:15" x14ac:dyDescent="0.3">
      <c r="C15" s="54" t="s">
        <v>120</v>
      </c>
      <c r="D15" s="54">
        <v>0</v>
      </c>
      <c r="G15" s="66">
        <v>5</v>
      </c>
      <c r="H15" s="66">
        <v>5</v>
      </c>
      <c r="I15" s="66">
        <v>5</v>
      </c>
      <c r="J15" s="66">
        <v>5</v>
      </c>
      <c r="K15" s="64" t="s">
        <v>121</v>
      </c>
      <c r="L15" s="54" t="s">
        <v>125</v>
      </c>
      <c r="O15" s="66">
        <v>5</v>
      </c>
    </row>
    <row r="17" spans="1:1" x14ac:dyDescent="0.3">
      <c r="A17" s="54" t="s">
        <v>124</v>
      </c>
    </row>
    <row r="19" spans="1:1" x14ac:dyDescent="0.3"/>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PaMs</vt:lpstr>
      <vt:lpstr>NDC CAC</vt:lpstr>
      <vt:lpstr>GHG CAC</vt:lpstr>
      <vt:lpstr>CO2 UC_KZK</vt:lpstr>
      <vt:lpstr>CO2 UC_AZJ</vt:lpstr>
      <vt:lpstr>CO2 UC_TKM</vt:lpstr>
      <vt:lpstr>CO2 UC_UZB</vt:lpstr>
      <vt:lpstr>ETS_Price_ALL</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Rocco De Miglio</cp:lastModifiedBy>
  <dcterms:created xsi:type="dcterms:W3CDTF">2009-05-27T15:40:55Z</dcterms:created>
  <dcterms:modified xsi:type="dcterms:W3CDTF">2022-09-23T16:58:15Z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201229274272918</vt:r8>
  </property>
</Properties>
</file>