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"/>
    </mc:Choice>
  </mc:AlternateContent>
  <xr:revisionPtr revIDLastSave="0" documentId="13_ncr:1_{A9534234-01D4-3C4B-9A8A-317AFA74387D}" xr6:coauthVersionLast="43" xr6:coauthVersionMax="43" xr10:uidLastSave="{00000000-0000-0000-0000-000000000000}"/>
  <bookViews>
    <workbookView xWindow="6280" yWindow="460" windowWidth="21100" windowHeight="14820" tabRatio="500" xr2:uid="{00000000-000D-0000-FFFF-FFFF00000000}"/>
  </bookViews>
  <sheets>
    <sheet name="Sheet1" sheetId="1" r:id="rId1"/>
  </sheets>
  <definedNames>
    <definedName name="solver_adj" localSheetId="0" hidden="1">Sheet1!$G$31:$G$46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Sheet1!#REF!</definedName>
    <definedName name="solver_lhs2" localSheetId="0" hidden="1">Sheet1!$B$71</definedName>
    <definedName name="solver_lhs3" localSheetId="0" hidden="1">Sheet1!$G$31:$G$46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Sheet1!$B$66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hs1" localSheetId="0" hidden="1">Sheet1!#REF!</definedName>
    <definedName name="solver_rhs2" localSheetId="0" hidden="1">Sheet1!$D$71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1" l="1"/>
  <c r="B71" i="1"/>
  <c r="B66" i="1"/>
  <c r="D59" i="1"/>
  <c r="E59" i="1"/>
  <c r="B51" i="1"/>
  <c r="C51" i="1" l="1"/>
  <c r="D51" i="1"/>
  <c r="B53" i="1"/>
  <c r="C53" i="1" l="1"/>
  <c r="D53" i="1"/>
</calcChain>
</file>

<file path=xl/sharedStrings.xml><?xml version="1.0" encoding="utf-8"?>
<sst xmlns="http://schemas.openxmlformats.org/spreadsheetml/2006/main" count="92" uniqueCount="42">
  <si>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</si>
  <si>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</si>
  <si>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</si>
  <si>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</si>
  <si>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</si>
  <si>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</si>
  <si>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</si>
  <si>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</si>
  <si>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</si>
  <si>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</si>
  <si>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</si>
  <si>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</si>
  <si>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 = 39.05 - 5.41*(State Population per Inn) + 5.86*(Price of the Inn) - 3.09*(Square Root of the Median Income of the Area) + 1.75*(College Students in the Area)</t>
  </si>
  <si>
    <t>Profitability Regression Model Provided by Company (R^2 =.51):</t>
  </si>
  <si>
    <t>Predicted Profitability for All Hotels</t>
  </si>
  <si>
    <t>Model Coefficients</t>
  </si>
  <si>
    <t>Profitability</t>
  </si>
  <si>
    <t>Max Profit Property</t>
  </si>
  <si>
    <t>Identify Key Properties by Profitability(index/match &amp; vlookup)</t>
  </si>
  <si>
    <t>Index</t>
  </si>
  <si>
    <t>Min Profit Property</t>
  </si>
  <si>
    <t>Profit</t>
  </si>
  <si>
    <t>Budget</t>
  </si>
  <si>
    <t>Hotels Purchased</t>
  </si>
  <si>
    <t>Predicted Profit</t>
  </si>
  <si>
    <t xml:space="preserve">Purchases Guided by "Greedy" Algorithm </t>
  </si>
  <si>
    <t>Constraints</t>
  </si>
  <si>
    <t>Decision Variable Type</t>
  </si>
  <si>
    <t>=</t>
  </si>
  <si>
    <t>Binary</t>
  </si>
  <si>
    <t>&lt;=</t>
  </si>
  <si>
    <t>Maximize Total Predicted Profitability</t>
  </si>
  <si>
    <t>Decision Variables for Optimization Model</t>
  </si>
  <si>
    <t>Decision Variables</t>
  </si>
  <si>
    <t>Purchase Decision Scenarios</t>
  </si>
  <si>
    <t>LaQuinta Motor Inn Site Selection: Profitability Maximization Model</t>
  </si>
  <si>
    <t>Objective:</t>
  </si>
  <si>
    <t>Optimization Function</t>
  </si>
  <si>
    <t>Value</t>
  </si>
  <si>
    <t>Sign</t>
  </si>
  <si>
    <t>Bound</t>
  </si>
  <si>
    <t xml:space="preserve">Task: Using company data and regression model, select hotel sites such that profitability is maximized subject to constraints.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</si>
</sst>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73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i/>
      <u/>
      <sz val="14"/>
      <color theme="1"/>
      <name val="Helvetica"/>
      <family val="2"/>
    </font>
    <font>
      <i/>
      <sz val="12"/>
      <color theme="1"/>
      <name val="Helvetica"/>
      <family val="2"/>
    </font>
    <font>
      <sz val="12"/>
      <color theme="0"/>
      <name val="Helvetica"/>
      <family val="2"/>
    </font>
    <font>
      <b/>
      <i/>
      <sz val="13"/>
      <color theme="1"/>
      <name val="Helvetica"/>
      <family val="2"/>
    </font>
    <font>
      <b/>
      <i/>
      <sz val="13"/>
      <color rgb="FF313131"/>
      <name val="Helvetica"/>
      <family val="2"/>
    </font>
    <font>
      <b/>
      <i/>
      <sz val="15"/>
      <color theme="1"/>
      <name val="Helvetica"/>
      <family val="2"/>
    </font>
    <font>
      <b/>
      <sz val="12"/>
      <color theme="0"/>
      <name val="Helvetica"/>
      <family val="2"/>
    </font>
    <font>
      <b/>
      <i/>
      <sz val="16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left" vertical="center" wrapText="1"/>
    </xf>
    <xf numFmtId="8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/>
    <xf numFmtId="2" fontId="2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right" vertical="center" wrapText="1"/>
    </xf>
    <xf numFmtId="173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/>
    <xf numFmtId="0" fontId="9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6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6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2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73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a"/>
        <family val="2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rgb="FF000000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2" formatCode="&quot;$&quot;#,##0.00_);[Red]\(&quot;$&quot;#,##0.00\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right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9" defaultPivotStyle="PivotStyleMedium4"/>
  <colors>
    <mruColors>
      <color rgb="FFC7F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wyndhamhotels.com/laquinta?iata=00093763&amp;cid=PS:LQ:20190403:GGL:TM:LQUS:NA:NA:EN-US&amp;userguid=6f33ae5a-452d-4f17-9dfb-3f47ba9e2e9a&amp;gclid=Cj0KCQjw9pDpBRCkARIsAOzRzivJ1beW4wItcri3IxoDhMw4I11Q1kIGxx90N-nnnJ0Xcra-vgztyo0aAp05EALw_wc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571500</xdr:colOff>
      <xdr:row>0</xdr:row>
      <xdr:rowOff>609600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2D6B3A-4234-9646-8272-2D511041C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100" y="0"/>
          <a:ext cx="1701800" cy="60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68E6A-765A-AF4A-9B23-4FA099A120B0}" name="Table1" displayName="Table1" ref="A9:G26" totalsRowShown="0" headerRowDxfId="11" dataDxfId="16" headerRowBorderDxfId="24" tableBorderDxfId="25">
  <autoFilter ref="A9:G26" xr:uid="{9F8D2D11-D13C-6848-8A3B-65449DB07735}"/>
  <tableColumns count="7">
    <tableColumn id="1" xr3:uid="{ACF4E884-91A7-1241-A4F9-2B95A4BEB2B9}" name="Hotel" dataDxfId="23"/>
    <tableColumn id="2" xr3:uid="{B99D6B51-7D37-E64E-BE06-7ED31849109C}" name="Location" dataDxfId="22"/>
    <tableColumn id="3" xr3:uid="{4F58B3A3-14C3-8B4E-BC47-145C09AEA788}" name="Price" dataDxfId="21"/>
    <tableColumn id="4" xr3:uid="{1B9F6900-C484-3946-84D9-011A47B8F148}" name="Price (normalized)" dataDxfId="20"/>
    <tableColumn id="5" xr3:uid="{1F542B8E-A942-A749-A72E-F53AC11FFD75}" name="Square Root of Median Income (normalized)" dataDxfId="19"/>
    <tableColumn id="6" xr3:uid="{AD19D546-5C53-D248-9402-6D93D8347F39}" name="College Students in Area (normalized)" dataDxfId="18"/>
    <tableColumn id="7" xr3:uid="{BA549016-FEF5-CF42-8D59-94AB6E659474}" name="State Population Per Inn (normalized)" dataDxfId="1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67E302-9FD8-FE4B-8E42-70001867F28A}" name="Table2" displayName="Table2" ref="A30:C46" totalsRowShown="0" headerRowDxfId="10" dataDxfId="1" headerRowBorderDxfId="14" tableBorderDxfId="15">
  <autoFilter ref="A30:C46" xr:uid="{43ED70D6-AD45-D248-9091-E91D927358C1}"/>
  <tableColumns count="3">
    <tableColumn id="1" xr3:uid="{32D00825-CD4C-5749-81AE-F3D742C2012B}" name="Hotel" dataDxfId="4"/>
    <tableColumn id="2" xr3:uid="{C02880F9-46E3-E042-806F-35DA77F9ECC4}" name="Location" dataDxfId="3"/>
    <tableColumn id="3" xr3:uid="{E8620063-0113-0844-9FD7-763853948619}" name="Profitability" dataDxfId="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B4AA1-7344-0B49-97DE-2E3A9BB4C13F}" name="Table3" displayName="Table3" ref="E30:G46" totalsRowShown="0" headerRowDxfId="9" dataDxfId="5" headerRowBorderDxfId="12" tableBorderDxfId="13">
  <autoFilter ref="E30:G46" xr:uid="{DE4C102C-9723-0348-9236-56835BB7405A}"/>
  <tableColumns count="3">
    <tableColumn id="1" xr3:uid="{49229E35-2470-F349-ABE4-6D8B238C909F}" name="Hotel" dataDxfId="8"/>
    <tableColumn id="2" xr3:uid="{56B312FD-4536-F145-B751-44EFFD2AE900}" name="Location" dataDxfId="7"/>
    <tableColumn id="3" xr3:uid="{784BC1BB-6359-694C-8029-37B911D2484C}" name="Decision Variables" dataDxfId="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7FCF5B-D11D-9544-8A6C-2F97903733DE}" name="Table4" displayName="Table4" ref="A69:D71" totalsRowShown="0" tableBorderDxfId="0">
  <autoFilter ref="A69:D71" xr:uid="{9410AA30-BA84-1646-9686-7A1BEFF842E7}"/>
  <tableColumns count="4">
    <tableColumn id="1" xr3:uid="{723DC057-091A-B34B-91B5-A8584CB3C8DE}" name="Constraints"/>
    <tableColumn id="2" xr3:uid="{0B30C917-0192-E848-81EF-DDDDC1C5C82C}" name="Value">
      <calculatedColumnFormula>SUMPRODUCT(G30:G45,C10:C25)</calculatedColumnFormula>
    </tableColumn>
    <tableColumn id="3" xr3:uid="{76DF407C-1053-4448-943A-D5F9E392EFA1}" name="Sign"/>
    <tableColumn id="4" xr3:uid="{42BDE846-893D-1D48-BF33-91EB04577E22}" name="Bound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47" workbookViewId="0">
      <selection activeCell="E53" sqref="E53"/>
    </sheetView>
  </sheetViews>
  <sheetFormatPr baseColWidth="10" defaultRowHeight="16"/>
  <cols>
    <col min="1" max="1" width="15.33203125" style="3" customWidth="1"/>
    <col min="2" max="2" width="30.5" style="3" customWidth="1"/>
    <col min="3" max="3" width="23.33203125" style="3" customWidth="1"/>
    <col min="4" max="4" width="24.6640625" style="3" customWidth="1"/>
    <col min="5" max="5" width="44.83203125" style="3" customWidth="1"/>
    <col min="6" max="6" width="39.33203125" style="3" customWidth="1"/>
    <col min="7" max="7" width="40.83203125" style="3" customWidth="1"/>
    <col min="8" max="8" width="18" style="3" customWidth="1"/>
    <col min="9" max="9" width="17.5" style="3" customWidth="1"/>
    <col min="10" max="16384" width="10.83203125" style="3"/>
  </cols>
  <sheetData>
    <row r="1" spans="1:7" ht="50" customHeight="1">
      <c r="B1" s="2"/>
      <c r="C1" s="54" t="s">
        <v>35</v>
      </c>
      <c r="D1" s="54"/>
      <c r="E1" s="54"/>
      <c r="F1" s="54"/>
      <c r="G1" s="2"/>
    </row>
    <row r="2" spans="1:7" ht="19">
      <c r="A2" s="1"/>
      <c r="B2" s="2"/>
      <c r="C2" s="17"/>
      <c r="D2" s="2"/>
      <c r="E2" s="2"/>
      <c r="F2" s="2"/>
      <c r="G2" s="2"/>
    </row>
    <row r="3" spans="1:7" ht="32" customHeight="1">
      <c r="A3" s="55" t="s">
        <v>41</v>
      </c>
      <c r="B3" s="2"/>
      <c r="C3" s="17"/>
      <c r="D3" s="2"/>
      <c r="E3" s="2"/>
      <c r="F3" s="2"/>
      <c r="G3" s="2"/>
    </row>
    <row r="4" spans="1:7">
      <c r="A4" s="1"/>
      <c r="B4" s="2"/>
      <c r="C4" s="2"/>
      <c r="D4" s="2"/>
      <c r="E4" s="2"/>
      <c r="F4" s="2"/>
      <c r="G4" s="2"/>
    </row>
    <row r="5" spans="1:7" ht="17">
      <c r="A5" s="15" t="s">
        <v>13</v>
      </c>
      <c r="B5" s="2"/>
      <c r="C5" s="2"/>
      <c r="D5" s="2"/>
      <c r="E5" s="2"/>
      <c r="F5" s="2"/>
      <c r="G5" s="2"/>
    </row>
    <row r="6" spans="1:7" ht="17">
      <c r="A6" s="15"/>
      <c r="B6" s="2"/>
      <c r="C6" s="2"/>
      <c r="D6" s="2"/>
      <c r="E6" s="2"/>
      <c r="F6" s="2"/>
      <c r="G6" s="2"/>
    </row>
    <row r="7" spans="1:7" ht="17">
      <c r="A7" s="16" t="s">
        <v>12</v>
      </c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 s="28" customFormat="1" ht="18" thickBot="1">
      <c r="A9" s="29" t="s">
        <v>0</v>
      </c>
      <c r="B9" s="29" t="s">
        <v>1</v>
      </c>
      <c r="C9" s="29" t="s">
        <v>2</v>
      </c>
      <c r="D9" s="29" t="s">
        <v>3</v>
      </c>
      <c r="E9" s="29" t="s">
        <v>4</v>
      </c>
      <c r="F9" s="29" t="s">
        <v>5</v>
      </c>
      <c r="G9" s="29" t="s">
        <v>6</v>
      </c>
    </row>
    <row r="10" spans="1:7" ht="34">
      <c r="A10" s="22" t="s">
        <v>15</v>
      </c>
      <c r="B10" s="22">
        <v>39.049999999999997</v>
      </c>
      <c r="C10" s="23"/>
      <c r="D10" s="22">
        <v>5.86</v>
      </c>
      <c r="E10" s="22">
        <v>-3.09</v>
      </c>
      <c r="F10" s="22">
        <v>1.75</v>
      </c>
      <c r="G10" s="22">
        <v>-5.41</v>
      </c>
    </row>
    <row r="11" spans="1:7" ht="17">
      <c r="A11" s="26">
        <v>1</v>
      </c>
      <c r="B11" s="4" t="s">
        <v>7</v>
      </c>
      <c r="C11" s="5">
        <v>2925000</v>
      </c>
      <c r="D11" s="6">
        <v>-0.30182331820000002</v>
      </c>
      <c r="E11" s="6">
        <v>-0.81277973820000005</v>
      </c>
      <c r="F11" s="6">
        <v>-0.53641347309999998</v>
      </c>
      <c r="G11" s="6">
        <v>-0.99598662130000004</v>
      </c>
    </row>
    <row r="12" spans="1:7" ht="17">
      <c r="A12" s="26">
        <v>2</v>
      </c>
      <c r="B12" s="4" t="s">
        <v>8</v>
      </c>
      <c r="C12" s="5">
        <v>10000000</v>
      </c>
      <c r="D12" s="6">
        <v>1.699076193</v>
      </c>
      <c r="E12" s="6">
        <v>-0.40819856339999999</v>
      </c>
      <c r="F12" s="6">
        <v>0.31166914750000002</v>
      </c>
      <c r="G12" s="6">
        <v>-0.47427934350000001</v>
      </c>
    </row>
    <row r="13" spans="1:7" ht="17">
      <c r="A13" s="26">
        <v>3</v>
      </c>
      <c r="B13" s="4" t="s">
        <v>8</v>
      </c>
      <c r="C13" s="5">
        <v>3750000</v>
      </c>
      <c r="D13" s="6">
        <v>-6.8502880500000002E-2</v>
      </c>
      <c r="E13" s="6">
        <v>-0.40819856339999999</v>
      </c>
      <c r="F13" s="6">
        <v>0.31166914750000002</v>
      </c>
      <c r="G13" s="6">
        <v>-0.47427934350000001</v>
      </c>
    </row>
    <row r="14" spans="1:7" ht="17">
      <c r="A14" s="26">
        <v>4</v>
      </c>
      <c r="B14" s="4" t="s">
        <v>8</v>
      </c>
      <c r="C14" s="5">
        <v>3500000</v>
      </c>
      <c r="D14" s="6">
        <v>-0.13920604349999999</v>
      </c>
      <c r="E14" s="6">
        <v>-0.40819856339999999</v>
      </c>
      <c r="F14" s="6">
        <v>0.31166914750000002</v>
      </c>
      <c r="G14" s="6">
        <v>-0.47427934350000001</v>
      </c>
    </row>
    <row r="15" spans="1:7" ht="17">
      <c r="A15" s="26">
        <v>5</v>
      </c>
      <c r="B15" s="4" t="s">
        <v>8</v>
      </c>
      <c r="C15" s="5">
        <v>325000</v>
      </c>
      <c r="D15" s="6">
        <v>-1.0371362127999999</v>
      </c>
      <c r="E15" s="6">
        <v>-0.40819856339999999</v>
      </c>
      <c r="F15" s="6">
        <v>0.31166914750000002</v>
      </c>
      <c r="G15" s="6">
        <v>-0.47427934350000001</v>
      </c>
    </row>
    <row r="16" spans="1:7" ht="17">
      <c r="A16" s="26">
        <v>6</v>
      </c>
      <c r="B16" s="4" t="s">
        <v>9</v>
      </c>
      <c r="C16" s="5">
        <v>8950000</v>
      </c>
      <c r="D16" s="6">
        <v>1.4021229087</v>
      </c>
      <c r="E16" s="6">
        <v>0.65784481559999997</v>
      </c>
      <c r="F16" s="6">
        <v>0.48371113469999999</v>
      </c>
      <c r="G16" s="6">
        <v>-0.55727822859999998</v>
      </c>
    </row>
    <row r="17" spans="1:7" ht="17">
      <c r="A17" s="26">
        <v>7</v>
      </c>
      <c r="B17" s="4" t="s">
        <v>10</v>
      </c>
      <c r="C17" s="5">
        <v>1950000</v>
      </c>
      <c r="D17" s="6">
        <v>-0.57756565370000001</v>
      </c>
      <c r="E17" s="6">
        <v>0.16768586129999999</v>
      </c>
      <c r="F17" s="6">
        <v>3.106214504</v>
      </c>
      <c r="G17" s="6">
        <v>3.1065296996999998</v>
      </c>
    </row>
    <row r="18" spans="1:7" ht="17">
      <c r="A18" s="26">
        <v>8</v>
      </c>
      <c r="B18" s="4" t="s">
        <v>10</v>
      </c>
      <c r="C18" s="5">
        <v>1750000</v>
      </c>
      <c r="D18" s="6">
        <v>-0.63412818400000004</v>
      </c>
      <c r="E18" s="6">
        <v>0.16768586129999999</v>
      </c>
      <c r="F18" s="6">
        <v>3.106214504</v>
      </c>
      <c r="G18" s="6">
        <v>3.1065296996999998</v>
      </c>
    </row>
    <row r="19" spans="1:7" ht="17">
      <c r="A19" s="26">
        <v>9</v>
      </c>
      <c r="B19" s="4" t="s">
        <v>10</v>
      </c>
      <c r="C19" s="5">
        <v>4900000</v>
      </c>
      <c r="D19" s="6">
        <v>0.256731669</v>
      </c>
      <c r="E19" s="6">
        <v>0.16768586129999999</v>
      </c>
      <c r="F19" s="6">
        <v>3.106214504</v>
      </c>
      <c r="G19" s="6">
        <v>3.1065296996999998</v>
      </c>
    </row>
    <row r="20" spans="1:7" ht="17">
      <c r="A20" s="26">
        <v>10</v>
      </c>
      <c r="B20" s="4" t="s">
        <v>11</v>
      </c>
      <c r="C20" s="5">
        <v>1650000</v>
      </c>
      <c r="D20" s="6">
        <v>-0.6624094492</v>
      </c>
      <c r="E20" s="6">
        <v>-0.7910064456</v>
      </c>
      <c r="F20" s="6">
        <v>-0.59490488860000001</v>
      </c>
      <c r="G20" s="6">
        <v>-0.42685140910000002</v>
      </c>
    </row>
    <row r="21" spans="1:7" ht="17">
      <c r="A21" s="26">
        <v>11</v>
      </c>
      <c r="B21" s="4" t="s">
        <v>11</v>
      </c>
      <c r="C21" s="5">
        <v>1125000</v>
      </c>
      <c r="D21" s="6">
        <v>-0.81088609140000001</v>
      </c>
      <c r="E21" s="6">
        <v>-0.7910064456</v>
      </c>
      <c r="F21" s="6">
        <v>-0.59490488860000001</v>
      </c>
      <c r="G21" s="6">
        <v>-0.42685140910000002</v>
      </c>
    </row>
    <row r="22" spans="1:7" ht="17">
      <c r="A22" s="26">
        <v>12</v>
      </c>
      <c r="B22" s="4" t="s">
        <v>11</v>
      </c>
      <c r="C22" s="5">
        <v>2500000</v>
      </c>
      <c r="D22" s="6">
        <v>-0.42201869520000002</v>
      </c>
      <c r="E22" s="6">
        <v>-0.7910064456</v>
      </c>
      <c r="F22" s="6">
        <v>-0.59490488860000001</v>
      </c>
      <c r="G22" s="6">
        <v>-0.42685140910000002</v>
      </c>
    </row>
    <row r="23" spans="1:7" ht="17">
      <c r="A23" s="26">
        <v>13</v>
      </c>
      <c r="B23" s="4" t="s">
        <v>11</v>
      </c>
      <c r="C23" s="5">
        <v>1975000</v>
      </c>
      <c r="D23" s="6">
        <v>-0.57049533740000002</v>
      </c>
      <c r="E23" s="6">
        <v>-0.7910064456</v>
      </c>
      <c r="F23" s="6">
        <v>-0.59490488860000001</v>
      </c>
      <c r="G23" s="6">
        <v>-0.42685140910000002</v>
      </c>
    </row>
    <row r="24" spans="1:7" ht="17">
      <c r="A24" s="26">
        <v>14</v>
      </c>
      <c r="B24" s="4" t="s">
        <v>11</v>
      </c>
      <c r="C24" s="5">
        <v>3750000</v>
      </c>
      <c r="D24" s="6">
        <v>-6.8502880500000002E-2</v>
      </c>
      <c r="E24" s="6">
        <v>-0.7910064456</v>
      </c>
      <c r="F24" s="6">
        <v>-0.59490488860000001</v>
      </c>
      <c r="G24" s="6">
        <v>-0.42685140910000002</v>
      </c>
    </row>
    <row r="25" spans="1:7" ht="17">
      <c r="A25" s="26">
        <v>15</v>
      </c>
      <c r="B25" s="4" t="s">
        <v>11</v>
      </c>
      <c r="C25" s="5">
        <v>1475000</v>
      </c>
      <c r="D25" s="6">
        <v>-0.71190166330000004</v>
      </c>
      <c r="E25" s="6">
        <v>-0.7910064456</v>
      </c>
      <c r="F25" s="6">
        <v>-0.59490488860000001</v>
      </c>
      <c r="G25" s="6">
        <v>-0.42685140910000002</v>
      </c>
    </row>
    <row r="26" spans="1:7" ht="17">
      <c r="A26" s="26">
        <v>16</v>
      </c>
      <c r="B26" s="4" t="s">
        <v>11</v>
      </c>
      <c r="C26" s="5">
        <v>750000</v>
      </c>
      <c r="D26" s="6">
        <v>-0.91694083579999996</v>
      </c>
      <c r="E26" s="6">
        <v>-0.7910064456</v>
      </c>
      <c r="F26" s="6">
        <v>-0.59490488860000001</v>
      </c>
      <c r="G26" s="6">
        <v>-0.42685140910000002</v>
      </c>
    </row>
    <row r="28" spans="1:7" ht="18">
      <c r="A28" s="8" t="s">
        <v>14</v>
      </c>
      <c r="E28" s="8" t="s">
        <v>32</v>
      </c>
    </row>
    <row r="30" spans="1:7" ht="18" thickBot="1">
      <c r="A30" s="30" t="s">
        <v>0</v>
      </c>
      <c r="B30" s="30" t="s">
        <v>1</v>
      </c>
      <c r="C30" s="30" t="s">
        <v>16</v>
      </c>
      <c r="D30" s="7"/>
      <c r="E30" s="30" t="s">
        <v>0</v>
      </c>
      <c r="F30" s="30" t="s">
        <v>1</v>
      </c>
      <c r="G30" s="30" t="s">
        <v>33</v>
      </c>
    </row>
    <row r="31" spans="1:7" ht="17">
      <c r="A31" s="32">
        <v>1</v>
      </c>
      <c r="B31" s="32" t="s">
        <v>7</v>
      </c>
      <c r="C31" s="27">
        <v>44.242368789693991</v>
      </c>
      <c r="D31" s="6"/>
      <c r="E31" s="31">
        <v>1</v>
      </c>
      <c r="F31" s="31" t="s">
        <v>7</v>
      </c>
      <c r="G31" s="14">
        <v>0</v>
      </c>
    </row>
    <row r="32" spans="1:7" ht="17">
      <c r="A32" s="32">
        <v>2</v>
      </c>
      <c r="B32" s="32" t="s">
        <v>8</v>
      </c>
      <c r="C32" s="27">
        <v>53.379192308345999</v>
      </c>
      <c r="D32" s="6"/>
      <c r="E32" s="31">
        <v>2</v>
      </c>
      <c r="F32" s="31" t="s">
        <v>8</v>
      </c>
      <c r="G32" s="14">
        <v>0</v>
      </c>
    </row>
    <row r="33" spans="1:7" ht="17">
      <c r="A33" s="32">
        <v>3</v>
      </c>
      <c r="B33" s="32" t="s">
        <v>8</v>
      </c>
      <c r="C33" s="27">
        <v>43.021178937635995</v>
      </c>
      <c r="D33" s="6"/>
      <c r="E33" s="31">
        <v>3</v>
      </c>
      <c r="F33" s="31" t="s">
        <v>8</v>
      </c>
      <c r="G33" s="14">
        <v>0</v>
      </c>
    </row>
    <row r="34" spans="1:7" ht="17">
      <c r="A34" s="32">
        <v>4</v>
      </c>
      <c r="B34" s="32" t="s">
        <v>8</v>
      </c>
      <c r="C34" s="27">
        <v>42.606858402455998</v>
      </c>
      <c r="D34" s="6"/>
      <c r="E34" s="31">
        <v>4</v>
      </c>
      <c r="F34" s="31" t="s">
        <v>8</v>
      </c>
      <c r="G34" s="14">
        <v>0</v>
      </c>
    </row>
    <row r="35" spans="1:7" ht="17">
      <c r="A35" s="32">
        <v>5</v>
      </c>
      <c r="B35" s="32" t="s">
        <v>8</v>
      </c>
      <c r="C35" s="27">
        <v>37.344987610357997</v>
      </c>
      <c r="D35" s="6"/>
      <c r="E35" s="31">
        <v>5</v>
      </c>
      <c r="F35" s="31" t="s">
        <v>8</v>
      </c>
      <c r="G35" s="14">
        <v>1</v>
      </c>
    </row>
    <row r="36" spans="1:7" ht="17">
      <c r="A36" s="32">
        <v>6</v>
      </c>
      <c r="B36" s="32" t="s">
        <v>9</v>
      </c>
      <c r="C36" s="27">
        <v>49.095069467229003</v>
      </c>
      <c r="D36" s="6"/>
      <c r="E36" s="31">
        <v>6</v>
      </c>
      <c r="F36" s="31" t="s">
        <v>9</v>
      </c>
      <c r="G36" s="14">
        <v>0</v>
      </c>
    </row>
    <row r="37" spans="1:7" ht="17">
      <c r="A37" s="32">
        <v>7</v>
      </c>
      <c r="B37" s="32" t="s">
        <v>10</v>
      </c>
      <c r="C37" s="27">
        <v>23.776865664523996</v>
      </c>
      <c r="D37" s="6"/>
      <c r="E37" s="31">
        <v>7</v>
      </c>
      <c r="F37" s="31" t="s">
        <v>10</v>
      </c>
      <c r="G37" s="14">
        <v>0</v>
      </c>
    </row>
    <row r="38" spans="1:7" ht="17">
      <c r="A38" s="32">
        <v>8</v>
      </c>
      <c r="B38" s="32" t="s">
        <v>10</v>
      </c>
      <c r="C38" s="27">
        <v>23.445409236965993</v>
      </c>
      <c r="D38" s="6"/>
      <c r="E38" s="31">
        <v>8</v>
      </c>
      <c r="F38" s="31" t="s">
        <v>10</v>
      </c>
      <c r="G38" s="14">
        <v>0</v>
      </c>
    </row>
    <row r="39" spans="1:7" ht="17">
      <c r="A39" s="32">
        <v>9</v>
      </c>
      <c r="B39" s="32" t="s">
        <v>10</v>
      </c>
      <c r="C39" s="27">
        <v>28.665847975545994</v>
      </c>
      <c r="D39" s="6"/>
      <c r="E39" s="31">
        <v>9</v>
      </c>
      <c r="F39" s="31" t="s">
        <v>10</v>
      </c>
      <c r="G39" s="14">
        <v>0</v>
      </c>
    </row>
    <row r="40" spans="1:7" ht="17">
      <c r="A40" s="32">
        <v>10</v>
      </c>
      <c r="B40" s="32" t="s">
        <v>11</v>
      </c>
      <c r="C40" s="27">
        <v>38.880673112772996</v>
      </c>
      <c r="D40" s="6"/>
      <c r="E40" s="31">
        <v>10</v>
      </c>
      <c r="F40" s="31" t="s">
        <v>11</v>
      </c>
      <c r="G40" s="14">
        <v>1</v>
      </c>
    </row>
    <row r="41" spans="1:7" ht="17">
      <c r="A41" s="32">
        <v>11</v>
      </c>
      <c r="B41" s="32" t="s">
        <v>11</v>
      </c>
      <c r="C41" s="27">
        <v>38.010599989480994</v>
      </c>
      <c r="D41" s="6"/>
      <c r="E41" s="31">
        <v>11</v>
      </c>
      <c r="F41" s="31" t="s">
        <v>11</v>
      </c>
      <c r="G41" s="14">
        <v>1</v>
      </c>
    </row>
    <row r="42" spans="1:7" ht="17">
      <c r="A42" s="32">
        <v>12</v>
      </c>
      <c r="B42" s="32" t="s">
        <v>11</v>
      </c>
      <c r="C42" s="27">
        <v>40.289362931212992</v>
      </c>
      <c r="D42" s="6"/>
      <c r="E42" s="31">
        <v>12</v>
      </c>
      <c r="F42" s="31" t="s">
        <v>11</v>
      </c>
      <c r="G42" s="14">
        <v>1</v>
      </c>
    </row>
    <row r="43" spans="1:7" ht="17">
      <c r="A43" s="32">
        <v>13</v>
      </c>
      <c r="B43" s="32" t="s">
        <v>11</v>
      </c>
      <c r="C43" s="27">
        <v>39.419289807920997</v>
      </c>
      <c r="D43" s="6"/>
      <c r="E43" s="31">
        <v>13</v>
      </c>
      <c r="F43" s="31" t="s">
        <v>11</v>
      </c>
      <c r="G43" s="14">
        <v>1</v>
      </c>
    </row>
    <row r="44" spans="1:7" ht="17">
      <c r="A44" s="32">
        <v>14</v>
      </c>
      <c r="B44" s="32" t="s">
        <v>11</v>
      </c>
      <c r="C44" s="27">
        <v>42.360965605354991</v>
      </c>
      <c r="D44" s="6"/>
      <c r="E44" s="31">
        <v>14</v>
      </c>
      <c r="F44" s="31" t="s">
        <v>11</v>
      </c>
      <c r="G44" s="14">
        <v>0</v>
      </c>
    </row>
    <row r="45" spans="1:7" ht="17">
      <c r="A45" s="32">
        <v>15</v>
      </c>
      <c r="B45" s="32" t="s">
        <v>11</v>
      </c>
      <c r="C45" s="27">
        <v>38.590648738146996</v>
      </c>
      <c r="D45" s="6"/>
      <c r="E45" s="31">
        <v>15</v>
      </c>
      <c r="F45" s="31" t="s">
        <v>11</v>
      </c>
      <c r="G45" s="14">
        <v>1</v>
      </c>
    </row>
    <row r="46" spans="1:7" ht="17">
      <c r="A46" s="32">
        <v>16</v>
      </c>
      <c r="B46" s="32" t="s">
        <v>11</v>
      </c>
      <c r="C46" s="27">
        <v>37.389119187296991</v>
      </c>
      <c r="D46" s="6"/>
      <c r="E46" s="31">
        <v>16</v>
      </c>
      <c r="F46" s="31" t="s">
        <v>11</v>
      </c>
      <c r="G46" s="14">
        <v>1</v>
      </c>
    </row>
    <row r="47" spans="1:7">
      <c r="C47" s="9"/>
    </row>
    <row r="49" spans="1:7" ht="18">
      <c r="A49" s="8" t="s">
        <v>18</v>
      </c>
    </row>
    <row r="50" spans="1:7" ht="17" thickBot="1">
      <c r="B50" s="10" t="s">
        <v>19</v>
      </c>
      <c r="C50" s="10" t="s">
        <v>1</v>
      </c>
      <c r="D50" s="10" t="s">
        <v>21</v>
      </c>
    </row>
    <row r="51" spans="1:7" ht="35" thickBot="1">
      <c r="A51" s="33" t="s">
        <v>17</v>
      </c>
      <c r="B51" s="34">
        <f>INDEX(A31:A46, MATCH(MAX(C31:C46),C31:C46,0))</f>
        <v>2</v>
      </c>
      <c r="C51" s="35" t="str">
        <f>VLOOKUP(B51,A31:C46,2)</f>
        <v>Fresno, California</v>
      </c>
      <c r="D51" s="36">
        <f>VLOOKUP(B51,A31:C46,3)</f>
        <v>53.379192308345999</v>
      </c>
    </row>
    <row r="52" spans="1:7" ht="17" thickBot="1">
      <c r="A52" s="11"/>
      <c r="B52" s="11"/>
      <c r="C52" s="11"/>
    </row>
    <row r="53" spans="1:7" ht="35" thickBot="1">
      <c r="A53" s="12" t="s">
        <v>20</v>
      </c>
      <c r="B53" s="13">
        <f>INDEX(A31:A46, MATCH(MIN(C31:C46),C31:C46,0))</f>
        <v>8</v>
      </c>
      <c r="C53" s="18" t="str">
        <f>VLOOKUP(B53,A31:C46,2)</f>
        <v>Los Angeles, California</v>
      </c>
      <c r="D53" s="19">
        <f>VLOOKUP(B53,A31:C46,3)</f>
        <v>23.445409236965993</v>
      </c>
    </row>
    <row r="54" spans="1:7">
      <c r="A54" s="6"/>
      <c r="B54" s="6"/>
    </row>
    <row r="55" spans="1:7">
      <c r="A55" s="6"/>
      <c r="B55" s="6"/>
    </row>
    <row r="57" spans="1:7" ht="18">
      <c r="A57" s="8" t="s">
        <v>34</v>
      </c>
    </row>
    <row r="58" spans="1:7">
      <c r="C58" s="10" t="s">
        <v>22</v>
      </c>
      <c r="D58" s="10" t="s">
        <v>23</v>
      </c>
      <c r="E58" s="24" t="s">
        <v>24</v>
      </c>
    </row>
    <row r="59" spans="1:7">
      <c r="A59" s="37" t="s">
        <v>25</v>
      </c>
      <c r="B59" s="38"/>
      <c r="C59" s="39">
        <v>10000000</v>
      </c>
      <c r="D59" s="40">
        <f>IF((C59-MAX(C11:C26))&gt;=0,1,F58=MOD(C59,MAX(C11:C26)))</f>
        <v>1</v>
      </c>
      <c r="E59" s="41">
        <f>VLOOKUP(INDEX(A11:A26,MATCH(C59,C11:C26,0)),A31:C46,3)</f>
        <v>53.379192308345999</v>
      </c>
    </row>
    <row r="62" spans="1:7" ht="1" customHeight="1">
      <c r="E62" s="11"/>
      <c r="F62" s="11"/>
      <c r="G62" s="11"/>
    </row>
    <row r="63" spans="1:7" ht="18">
      <c r="A63" s="8" t="s">
        <v>37</v>
      </c>
      <c r="E63" s="11"/>
      <c r="F63" s="11"/>
      <c r="G63" s="11"/>
    </row>
    <row r="64" spans="1:7">
      <c r="E64" s="11"/>
      <c r="F64" s="11"/>
      <c r="G64" s="11"/>
    </row>
    <row r="65" spans="1:7">
      <c r="A65" s="50"/>
      <c r="B65" s="20"/>
      <c r="C65" s="21"/>
      <c r="D65" s="56" t="s">
        <v>23</v>
      </c>
      <c r="E65" s="11"/>
      <c r="F65" s="11"/>
      <c r="G65" s="11"/>
    </row>
    <row r="66" spans="1:7" ht="34">
      <c r="A66" s="51" t="s">
        <v>36</v>
      </c>
      <c r="B66" s="52">
        <f>SUMPRODUCT(G31:G46,C31:C46)</f>
        <v>269.92468137718998</v>
      </c>
      <c r="C66" s="53" t="s">
        <v>31</v>
      </c>
      <c r="D66" s="57">
        <f>SUM(Table3[Decision Variables])</f>
        <v>7</v>
      </c>
      <c r="E66" s="11"/>
      <c r="F66" s="11"/>
      <c r="G66" s="11"/>
    </row>
    <row r="67" spans="1:7">
      <c r="A67" s="11"/>
      <c r="B67" s="6"/>
      <c r="C67" s="25"/>
      <c r="D67" s="11"/>
      <c r="E67" s="11"/>
      <c r="F67" s="11"/>
      <c r="G67" s="11"/>
    </row>
    <row r="68" spans="1:7">
      <c r="A68" s="11"/>
      <c r="B68" s="11"/>
      <c r="C68" s="11"/>
      <c r="D68" s="11"/>
      <c r="E68" s="11"/>
      <c r="F68" s="11"/>
      <c r="G68" s="11"/>
    </row>
    <row r="69" spans="1:7" ht="17">
      <c r="A69" s="42" t="s">
        <v>26</v>
      </c>
      <c r="B69" s="43" t="s">
        <v>38</v>
      </c>
      <c r="C69" s="44" t="s">
        <v>39</v>
      </c>
      <c r="D69" s="44" t="s">
        <v>40</v>
      </c>
    </row>
    <row r="70" spans="1:7" ht="34">
      <c r="A70" s="47" t="s">
        <v>27</v>
      </c>
      <c r="B70" s="48"/>
      <c r="C70" s="48" t="s">
        <v>28</v>
      </c>
      <c r="D70" s="49" t="s">
        <v>29</v>
      </c>
    </row>
    <row r="71" spans="1:7" ht="17">
      <c r="A71" s="45" t="s">
        <v>22</v>
      </c>
      <c r="B71" s="46">
        <f>SUMPRODUCT(G31:G46,C11:C26)</f>
        <v>9800000</v>
      </c>
      <c r="C71" s="43" t="s">
        <v>30</v>
      </c>
      <c r="D71" s="46">
        <v>10000000</v>
      </c>
    </row>
  </sheetData>
  <mergeCells count="1">
    <mergeCell ref="C1:F1"/>
  </mergeCells>
  <pageMargins left="0.75" right="0.75" top="1" bottom="1" header="0.5" footer="0.5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2014-01-19T14:37:26Z</dcterms:created>
  <dcterms:modified xsi:type="dcterms:W3CDTF">2019-07-09T17:11:58Z</dcterms:modified>
</cp:coreProperties>
</file>