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RCD/Desktop/"/>
    </mc:Choice>
  </mc:AlternateContent>
  <xr:revisionPtr revIDLastSave="0" documentId="13_ncr:1_{995E26A8-C86D-0546-BCC1-0DCB658CBE62}" xr6:coauthVersionLast="43" xr6:coauthVersionMax="43" xr10:uidLastSave="{00000000-0000-0000-0000-000000000000}"/>
  <workbookProtection workbookAlgorithmName="SHA-512" workbookHashValue="SXLawbCg+KrdTXuOLyOpm3b44ODZpML+exohOLez31Tc0e42+0Wiy+PIEtySvwDOdzZbZLdXhU+J2BFzJxdcLw==" workbookSaltValue="XveS2N/SBMOwc6Lsfutshg==" workbookSpinCount="100000" lockStructure="1"/>
  <bookViews>
    <workbookView xWindow="0" yWindow="460" windowWidth="28040" windowHeight="16080" xr2:uid="{A2F92F5A-439F-1E47-A044-D095B5C8B51E}"/>
  </bookViews>
  <sheets>
    <sheet name="Sheet1" sheetId="1" r:id="rId1"/>
  </sheets>
  <definedNames>
    <definedName name="_xlnm.Print_Area" localSheetId="0">Sheet1!$A$1:$G$57</definedName>
    <definedName name="solver_adj" localSheetId="0" hidden="1">Sheet1!$B$39:$F$44</definedName>
    <definedName name="solver_cvg" localSheetId="0" hidden="1">0.0001</definedName>
    <definedName name="solver_drv" localSheetId="0" hidden="1">1</definedName>
    <definedName name="solver_eng" localSheetId="0" hidden="1">2</definedName>
    <definedName name="solver_itr" localSheetId="0" hidden="1">2147483647</definedName>
    <definedName name="solver_lhs1" localSheetId="0" hidden="1">Sheet1!$B$45:$F$45</definedName>
    <definedName name="solver_lhs2" localSheetId="0" hidden="1">Sheet1!$B$45:$F$45</definedName>
    <definedName name="solver_lhs3" localSheetId="0" hidden="1">Sheet1!$G$39:$G$44</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opt" localSheetId="0" hidden="1">Sheet1!$B$48</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el3" localSheetId="0" hidden="1">3</definedName>
    <definedName name="solver_rhs1" localSheetId="0" hidden="1">2</definedName>
    <definedName name="solver_rhs2" localSheetId="0" hidden="1">1</definedName>
    <definedName name="solver_rhs3"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1" l="1"/>
  <c r="C8" i="1"/>
  <c r="C9" i="1"/>
  <c r="C10" i="1"/>
  <c r="C7" i="1"/>
  <c r="C6" i="1"/>
  <c r="C19" i="1"/>
  <c r="C20" i="1"/>
  <c r="C21" i="1"/>
  <c r="C18" i="1"/>
  <c r="C17" i="1"/>
  <c r="G44" i="1" l="1"/>
  <c r="G41" i="1"/>
  <c r="G42" i="1"/>
  <c r="G43" i="1"/>
  <c r="G40" i="1"/>
  <c r="G39" i="1"/>
  <c r="C45" i="1"/>
  <c r="D45" i="1"/>
  <c r="E45" i="1"/>
  <c r="F45" i="1"/>
  <c r="B45" i="1"/>
  <c r="A40" i="1"/>
  <c r="A41" i="1" s="1"/>
  <c r="A42" i="1" s="1"/>
  <c r="A43" i="1" s="1"/>
  <c r="A44" i="1" s="1"/>
  <c r="C30" i="1"/>
  <c r="D30" i="1"/>
  <c r="E30" i="1"/>
  <c r="F30" i="1"/>
  <c r="C31" i="1"/>
  <c r="D31" i="1"/>
  <c r="E31" i="1"/>
  <c r="F31" i="1"/>
  <c r="C32" i="1"/>
  <c r="D32" i="1"/>
  <c r="E32" i="1"/>
  <c r="F32" i="1"/>
  <c r="C33" i="1"/>
  <c r="D33" i="1"/>
  <c r="E33" i="1"/>
  <c r="F33" i="1"/>
  <c r="C34" i="1"/>
  <c r="D34" i="1"/>
  <c r="E34" i="1"/>
  <c r="F34" i="1"/>
  <c r="F29" i="1"/>
  <c r="E29" i="1"/>
  <c r="D29" i="1"/>
  <c r="C29" i="1"/>
  <c r="A30" i="1"/>
  <c r="A31" i="1" s="1"/>
  <c r="A32" i="1" s="1"/>
  <c r="A33" i="1" s="1"/>
  <c r="A34" i="1" s="1"/>
  <c r="B34" i="1"/>
  <c r="B30" i="1"/>
  <c r="B31" i="1"/>
  <c r="B32" i="1"/>
  <c r="B33" i="1"/>
  <c r="B29" i="1"/>
  <c r="B12" i="1"/>
  <c r="B23" i="1"/>
  <c r="B48" i="1" l="1"/>
  <c r="G45" i="1"/>
  <c r="C23" i="1"/>
  <c r="C12" i="1"/>
  <c r="F46" i="1" s="1"/>
  <c r="A11" i="1"/>
  <c r="E46" i="1" l="1"/>
  <c r="C46" i="1"/>
  <c r="B46" i="1"/>
  <c r="D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Dallavia</author>
  </authors>
  <commentList>
    <comment ref="B5" authorId="0" shapeId="0" xr:uid="{E54FB861-45F8-2D45-B4F8-0976ACB869B7}">
      <text>
        <r>
          <rPr>
            <b/>
            <sz val="10"/>
            <color rgb="FF000000"/>
            <rFont val="Tahoma"/>
            <family val="2"/>
          </rPr>
          <t>Ryan Dallavia:</t>
        </r>
        <r>
          <rPr>
            <sz val="10"/>
            <color rgb="FF000000"/>
            <rFont val="Tahoma"/>
            <family val="2"/>
          </rPr>
          <t xml:space="preserve">
</t>
        </r>
        <r>
          <rPr>
            <sz val="10"/>
            <color rgb="FF000000"/>
            <rFont val="Tahoma"/>
            <family val="2"/>
          </rPr>
          <t>Follow poisson distribution, as it is often used to model flow rates.</t>
        </r>
      </text>
    </comment>
    <comment ref="B16" authorId="0" shapeId="0" xr:uid="{6E55753D-283D-FF43-9404-6A1FFC11335C}">
      <text>
        <r>
          <rPr>
            <b/>
            <sz val="10"/>
            <color rgb="FF000000"/>
            <rFont val="Tahoma"/>
            <family val="2"/>
          </rPr>
          <t>Ryan Dallavia:</t>
        </r>
        <r>
          <rPr>
            <sz val="10"/>
            <color rgb="FF000000"/>
            <rFont val="Tahoma"/>
            <family val="2"/>
          </rPr>
          <t xml:space="preserve">
</t>
        </r>
        <r>
          <rPr>
            <sz val="10"/>
            <color rgb="FF000000"/>
            <rFont val="Tahoma"/>
            <family val="2"/>
          </rPr>
          <t>Tough call on which distribution to use. Settled on normal with mean 250 and sd 100. To capture breadth of spread observed on the ground, which would not have been captured by Poisson -- a much tighter distribution.</t>
        </r>
      </text>
    </comment>
  </commentList>
</comments>
</file>

<file path=xl/sharedStrings.xml><?xml version="1.0" encoding="utf-8"?>
<sst xmlns="http://schemas.openxmlformats.org/spreadsheetml/2006/main" count="51" uniqueCount="41">
  <si>
    <t>Doors</t>
  </si>
  <si>
    <t>A</t>
  </si>
  <si>
    <t>B</t>
  </si>
  <si>
    <t>C</t>
  </si>
  <si>
    <t>D</t>
  </si>
  <si>
    <t>E</t>
  </si>
  <si>
    <t>Flow Rate Per Door (Box/Hour)</t>
  </si>
  <si>
    <t>Flow Rate Per Door (Box/Shift)</t>
  </si>
  <si>
    <t>Totals</t>
  </si>
  <si>
    <t>Objective Function</t>
  </si>
  <si>
    <t>Minimize Loss</t>
  </si>
  <si>
    <t>Constraints</t>
  </si>
  <si>
    <t>1 &lt;= total assignments &lt;= 2</t>
  </si>
  <si>
    <t>Door assignments &gt;= 1</t>
  </si>
  <si>
    <t>Absolute Value of Losses from Package Handler Door Assignments</t>
  </si>
  <si>
    <t>Doors\PKHs</t>
  </si>
  <si>
    <t>Loss := 1/n⅀| Door Flow - PKH Load Rate |</t>
  </si>
  <si>
    <t>Assign PKH no more than 2 doors</t>
  </si>
  <si>
    <t>Leave no door unassigned</t>
  </si>
  <si>
    <t>Package Handlers (PKH)</t>
  </si>
  <si>
    <t>Load Rate Per Shift</t>
  </si>
  <si>
    <t>Key Assumptions</t>
  </si>
  <si>
    <t>-Fewer PKHs than doors</t>
  </si>
  <si>
    <t>-Door flow rates Poisson Distrib</t>
  </si>
  <si>
    <t>-Load Rates Norm. Distrib.</t>
  </si>
  <si>
    <t>-No injuries</t>
  </si>
  <si>
    <t>-No one pulled from loadside</t>
  </si>
  <si>
    <t>-Flow Rates &gt;= Load Rates</t>
  </si>
  <si>
    <t>Note: Model can be extended.</t>
  </si>
  <si>
    <t>Door Assignments Made By Simplex Algorithm that Minimize Loss Function</t>
  </si>
  <si>
    <t xml:space="preserve"> % of Total Flow</t>
  </si>
  <si>
    <t>PKH Per Door</t>
  </si>
  <si>
    <t>Door Assinments Per PKH</t>
  </si>
  <si>
    <t>Doors\PKH</t>
  </si>
  <si>
    <t>-Model does not yet contemplate time &amp; expense</t>
  </si>
  <si>
    <t>-Shift is 4 hours</t>
  </si>
  <si>
    <t>Shift is 4 hours</t>
  </si>
  <si>
    <t>Load Rate Per PKH (Box/Hour)</t>
  </si>
  <si>
    <t>Warehouse Productivity Optimization Via Work Assignment Optimization</t>
  </si>
  <si>
    <t>Package Handler (PKH) Data</t>
  </si>
  <si>
    <t>Bay Door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</si>
</sst>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3">
    <font>
      <sz val="12"/>
      <color theme="1"/>
      <name val="Calibri"/>
      <family val="2"/>
      <scheme val="minor"/>
    </font>
    <font>
      <sz val="12"/>
      <color theme="1"/>
      <name val="Calibri"/>
      <family val="2"/>
      <scheme val="minor"/>
    </font>
    <font>
      <sz val="10"/>
      <color rgb="FF000000"/>
      <name val="Tahoma"/>
      <family val="2"/>
    </font>
    <font>
      <b/>
      <sz val="10"/>
      <color rgb="FF000000"/>
      <name val="Tahoma"/>
      <family val="2"/>
    </font>
    <font>
      <b/>
      <sz val="12"/>
      <color theme="1"/>
      <name val="Helvetica"/>
      <family val="2"/>
    </font>
    <font>
      <sz val="12"/>
      <color theme="1"/>
      <name val="Helvetica"/>
      <family val="2"/>
    </font>
    <font>
      <b/>
      <sz val="16"/>
      <color theme="1"/>
      <name val="Helvetica"/>
      <family val="2"/>
    </font>
    <font>
      <sz val="13"/>
      <color theme="1"/>
      <name val="Helvetica"/>
      <family val="2"/>
    </font>
    <font>
      <b/>
      <sz val="14"/>
      <color theme="1"/>
      <name val="Helvetica"/>
      <family val="2"/>
    </font>
    <font>
      <b/>
      <i/>
      <u/>
      <sz val="13"/>
      <color theme="1"/>
      <name val="Helvetica"/>
      <family val="2"/>
    </font>
    <font>
      <b/>
      <sz val="12"/>
      <color rgb="FFFF0000"/>
      <name val="Helvetica"/>
      <family val="2"/>
    </font>
    <font>
      <sz val="12"/>
      <name val="Helvetica"/>
      <family val="2"/>
    </font>
    <font>
      <b/>
      <i/>
      <sz val="12"/>
      <color theme="1"/>
      <name val="Helvetica"/>
      <family val="2"/>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79998168889431442"/>
        <bgColor indexed="64"/>
      </patternFill>
    </fill>
  </fills>
  <borders count="14">
    <border>
      <left/>
      <right/>
      <top/>
      <bottom/>
      <diagonal/>
    </border>
    <border>
      <left/>
      <right/>
      <top/>
      <bottom style="thin">
        <color indexed="64"/>
      </bottom>
      <diagonal/>
    </border>
    <border>
      <left/>
      <right/>
      <top style="thin">
        <color indexed="64"/>
      </top>
      <bottom style="double">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4" fillId="0" borderId="1" xfId="0" applyFont="1" applyBorder="1" applyAlignment="1">
      <alignment horizontal="center"/>
    </xf>
    <xf numFmtId="0" fontId="5" fillId="0" borderId="0" xfId="0" applyFont="1"/>
    <xf numFmtId="0" fontId="5" fillId="0" borderId="4" xfId="0" applyFont="1" applyBorder="1" applyAlignment="1">
      <alignment horizontal="center"/>
    </xf>
    <xf numFmtId="0" fontId="5" fillId="0" borderId="0" xfId="0" applyFont="1" applyAlignment="1">
      <alignment horizontal="center"/>
    </xf>
    <xf numFmtId="0" fontId="4" fillId="0" borderId="0" xfId="0" applyFont="1" applyAlignment="1">
      <alignment horizontal="center"/>
    </xf>
    <xf numFmtId="1" fontId="5" fillId="0" borderId="0" xfId="0" applyNumberFormat="1" applyFont="1" applyAlignment="1">
      <alignment horizontal="center"/>
    </xf>
    <xf numFmtId="0" fontId="5" fillId="0" borderId="3" xfId="0" applyFont="1" applyBorder="1" applyAlignment="1">
      <alignment horizontal="center"/>
    </xf>
    <xf numFmtId="0" fontId="4" fillId="0" borderId="5" xfId="0" applyFont="1" applyBorder="1" applyAlignment="1">
      <alignment horizontal="center"/>
    </xf>
    <xf numFmtId="0" fontId="5" fillId="0" borderId="2" xfId="0" applyFont="1" applyBorder="1" applyAlignment="1">
      <alignment horizontal="center"/>
    </xf>
    <xf numFmtId="1" fontId="5" fillId="0" borderId="2" xfId="0" applyNumberFormat="1" applyFont="1" applyBorder="1" applyAlignment="1">
      <alignment horizontal="center"/>
    </xf>
    <xf numFmtId="0" fontId="4" fillId="0" borderId="0" xfId="0" applyFont="1" applyBorder="1" applyAlignment="1">
      <alignment horizontal="center"/>
    </xf>
    <xf numFmtId="0" fontId="5" fillId="0" borderId="0" xfId="0" applyFont="1" applyBorder="1" applyAlignment="1">
      <alignment horizontal="center"/>
    </xf>
    <xf numFmtId="1" fontId="5" fillId="0" borderId="0" xfId="0" applyNumberFormat="1" applyFont="1" applyBorder="1" applyAlignment="1">
      <alignment horizontal="center"/>
    </xf>
    <xf numFmtId="0" fontId="6" fillId="0" borderId="0" xfId="0" applyFont="1"/>
    <xf numFmtId="0" fontId="5" fillId="0" borderId="7" xfId="0" applyFont="1" applyBorder="1" applyAlignment="1">
      <alignment horizontal="center"/>
    </xf>
    <xf numFmtId="1" fontId="5" fillId="0" borderId="4" xfId="0" applyNumberFormat="1" applyFont="1" applyBorder="1" applyAlignment="1">
      <alignment horizontal="center"/>
    </xf>
    <xf numFmtId="0" fontId="5" fillId="0" borderId="8" xfId="0" applyFont="1" applyBorder="1" applyAlignment="1">
      <alignment horizontal="center"/>
    </xf>
    <xf numFmtId="1" fontId="5" fillId="0" borderId="1" xfId="0" applyNumberFormat="1" applyFont="1" applyBorder="1" applyAlignment="1">
      <alignment horizontal="center"/>
    </xf>
    <xf numFmtId="1" fontId="5" fillId="0" borderId="3" xfId="0" applyNumberFormat="1" applyFont="1" applyBorder="1" applyAlignment="1">
      <alignment horizontal="center"/>
    </xf>
    <xf numFmtId="0" fontId="4" fillId="0" borderId="0" xfId="0" applyFont="1"/>
    <xf numFmtId="0" fontId="5" fillId="0" borderId="0" xfId="0" applyFont="1" applyBorder="1"/>
    <xf numFmtId="0" fontId="5" fillId="0" borderId="1" xfId="0" applyFont="1" applyBorder="1" applyAlignment="1">
      <alignment horizontal="center"/>
    </xf>
    <xf numFmtId="0" fontId="5" fillId="0" borderId="10" xfId="0" applyFont="1" applyBorder="1" applyAlignment="1">
      <alignment horizontal="center"/>
    </xf>
    <xf numFmtId="0" fontId="7" fillId="0" borderId="0" xfId="0" applyFont="1"/>
    <xf numFmtId="0" fontId="7" fillId="0" borderId="0" xfId="0" applyFont="1" applyAlignment="1">
      <alignment horizontal="center"/>
    </xf>
    <xf numFmtId="0" fontId="8" fillId="0" borderId="0" xfId="0" applyFont="1"/>
    <xf numFmtId="1" fontId="7" fillId="2" borderId="12" xfId="0" applyNumberFormat="1" applyFont="1" applyFill="1" applyBorder="1" applyAlignment="1">
      <alignment horizontal="center"/>
    </xf>
    <xf numFmtId="0" fontId="5" fillId="0" borderId="9" xfId="0" applyFont="1" applyBorder="1" applyAlignment="1">
      <alignment horizontal="center"/>
    </xf>
    <xf numFmtId="0" fontId="9" fillId="0" borderId="0" xfId="0" applyFont="1"/>
    <xf numFmtId="0" fontId="5" fillId="0" borderId="0" xfId="0" quotePrefix="1" applyFont="1"/>
    <xf numFmtId="1" fontId="10" fillId="0" borderId="0" xfId="0" applyNumberFormat="1" applyFont="1" applyBorder="1" applyAlignment="1">
      <alignment horizontal="left"/>
    </xf>
    <xf numFmtId="9" fontId="5" fillId="0" borderId="0" xfId="2" applyFont="1" applyAlignment="1">
      <alignment horizontal="center"/>
    </xf>
    <xf numFmtId="0" fontId="5" fillId="0" borderId="0" xfId="0" quotePrefix="1" applyFont="1" applyAlignment="1">
      <alignment horizontal="center"/>
    </xf>
    <xf numFmtId="0" fontId="5" fillId="3" borderId="7" xfId="0" applyFont="1" applyFill="1" applyBorder="1" applyAlignment="1">
      <alignment horizontal="center"/>
    </xf>
    <xf numFmtId="0" fontId="5" fillId="3" borderId="6" xfId="0" applyFont="1" applyFill="1" applyBorder="1" applyAlignment="1">
      <alignment horizontal="center"/>
    </xf>
    <xf numFmtId="0" fontId="4" fillId="4" borderId="6" xfId="0" applyFont="1" applyFill="1" applyBorder="1" applyAlignment="1">
      <alignment horizontal="center"/>
    </xf>
    <xf numFmtId="0" fontId="5" fillId="4" borderId="10" xfId="0" applyFont="1" applyFill="1" applyBorder="1" applyAlignment="1">
      <alignment horizontal="center"/>
    </xf>
    <xf numFmtId="0" fontId="5" fillId="4" borderId="11" xfId="0" applyFont="1" applyFill="1" applyBorder="1" applyAlignment="1">
      <alignment horizontal="center"/>
    </xf>
    <xf numFmtId="0" fontId="4" fillId="0" borderId="13" xfId="0" applyFont="1" applyBorder="1" applyAlignment="1">
      <alignment horizontal="center"/>
    </xf>
    <xf numFmtId="0" fontId="11" fillId="0" borderId="0" xfId="0" applyFont="1"/>
    <xf numFmtId="0" fontId="12" fillId="0" borderId="0" xfId="0" applyFont="1" applyAlignment="1">
      <alignment horizontal="center"/>
    </xf>
    <xf numFmtId="44" fontId="5" fillId="0" borderId="0" xfId="1" applyFont="1" applyBorder="1" applyAlignment="1">
      <alignment horizontal="center"/>
    </xf>
    <xf numFmtId="0" fontId="4" fillId="0" borderId="0" xfId="0" applyFont="1" applyBorder="1"/>
    <xf numFmtId="1" fontId="4" fillId="0" borderId="0" xfId="0" applyNumberFormat="1" applyFont="1" applyBorder="1" applyAlignment="1">
      <alignment horizontal="center"/>
    </xf>
    <xf numFmtId="0" fontId="4" fillId="0" borderId="0" xfId="0" applyFont="1" applyBorder="1" applyAlignment="1">
      <alignment horizontal="left"/>
    </xf>
  </cellXfs>
  <cellStyles count="3">
    <cellStyle name="Currency" xfId="1" builtinId="4"/>
    <cellStyle name="Normal" xfId="0" builtinId="0"/>
    <cellStyle name="Percent" xfId="2" builtinId="5"/>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6D4AE-4A44-9540-9A5F-CFC9F8A3A1E8}">
  <sheetPr>
    <pageSetUpPr fitToPage="1"/>
  </sheetPr>
  <dimension ref="A1:K56"/>
  <sheetViews>
    <sheetView tabSelected="1" topLeftCell="A30" workbookViewId="0">
      <selection activeCell="D51" sqref="D51"/>
    </sheetView>
  </sheetViews>
  <sheetFormatPr baseColWidth="10" defaultRowHeight="16"/>
  <cols>
    <col min="1" max="1" width="32.5" style="2" customWidth="1"/>
    <col min="2" max="2" width="36.1640625" style="2" customWidth="1"/>
    <col min="3" max="3" width="33" style="2" customWidth="1"/>
    <col min="4" max="4" width="33.1640625" style="2" customWidth="1"/>
    <col min="5" max="5" width="27.5" style="2" customWidth="1"/>
    <col min="6" max="6" width="33.5" style="2" customWidth="1"/>
    <col min="7" max="7" width="27.5" style="2" bestFit="1" customWidth="1"/>
    <col min="8" max="8" width="27.33203125" style="2" bestFit="1" customWidth="1"/>
    <col min="9" max="9" width="18.83203125" style="2" bestFit="1" customWidth="1"/>
    <col min="10" max="10" width="28.6640625" style="2" bestFit="1" customWidth="1"/>
    <col min="11" max="11" width="13.6640625" style="2" customWidth="1"/>
    <col min="12" max="16384" width="10.83203125" style="2"/>
  </cols>
  <sheetData>
    <row r="1" spans="1:11" ht="21">
      <c r="A1" s="14" t="s">
        <v>38</v>
      </c>
    </row>
    <row r="3" spans="1:11" ht="17">
      <c r="A3" s="29" t="s">
        <v>40</v>
      </c>
      <c r="C3" s="41" t="s">
        <v>36</v>
      </c>
    </row>
    <row r="4" spans="1:11" ht="9" customHeight="1"/>
    <row r="5" spans="1:11">
      <c r="A5" s="1" t="s">
        <v>0</v>
      </c>
      <c r="B5" s="1" t="s">
        <v>6</v>
      </c>
      <c r="C5" s="1" t="s">
        <v>7</v>
      </c>
      <c r="F5" s="20" t="s">
        <v>21</v>
      </c>
    </row>
    <row r="6" spans="1:11">
      <c r="A6" s="3">
        <v>1</v>
      </c>
      <c r="B6" s="4">
        <v>308</v>
      </c>
      <c r="C6" s="4">
        <f t="shared" ref="C6:C11" si="0">B6*4</f>
        <v>1232</v>
      </c>
      <c r="F6" s="30" t="s">
        <v>22</v>
      </c>
    </row>
    <row r="7" spans="1:11">
      <c r="A7" s="3">
        <v>2</v>
      </c>
      <c r="B7" s="4">
        <v>324</v>
      </c>
      <c r="C7" s="4">
        <f t="shared" si="0"/>
        <v>1296</v>
      </c>
      <c r="F7" s="30" t="s">
        <v>23</v>
      </c>
    </row>
    <row r="8" spans="1:11">
      <c r="A8" s="3">
        <v>3</v>
      </c>
      <c r="B8" s="4">
        <v>329</v>
      </c>
      <c r="C8" s="4">
        <f t="shared" si="0"/>
        <v>1316</v>
      </c>
      <c r="F8" s="30" t="s">
        <v>24</v>
      </c>
    </row>
    <row r="9" spans="1:11">
      <c r="A9" s="3">
        <v>4</v>
      </c>
      <c r="B9" s="4">
        <v>268</v>
      </c>
      <c r="C9" s="4">
        <f t="shared" si="0"/>
        <v>1072</v>
      </c>
      <c r="F9" s="30" t="s">
        <v>27</v>
      </c>
    </row>
    <row r="10" spans="1:11">
      <c r="A10" s="3">
        <v>5</v>
      </c>
      <c r="B10" s="4">
        <v>293</v>
      </c>
      <c r="C10" s="4">
        <f t="shared" si="0"/>
        <v>1172</v>
      </c>
      <c r="F10" s="30" t="s">
        <v>35</v>
      </c>
    </row>
    <row r="11" spans="1:11">
      <c r="A11" s="7">
        <f t="shared" ref="A8:A11" si="1">A10+1</f>
        <v>6</v>
      </c>
      <c r="B11" s="4">
        <v>297</v>
      </c>
      <c r="C11" s="4">
        <f t="shared" si="0"/>
        <v>1188</v>
      </c>
      <c r="F11" s="30" t="s">
        <v>25</v>
      </c>
    </row>
    <row r="12" spans="1:11" ht="17" thickBot="1">
      <c r="A12" s="8" t="s">
        <v>8</v>
      </c>
      <c r="B12" s="9">
        <f>SUM(B6:B11)</f>
        <v>1819</v>
      </c>
      <c r="C12" s="9">
        <f>SUM(C6:C11)</f>
        <v>7276</v>
      </c>
      <c r="F12" s="30" t="s">
        <v>26</v>
      </c>
    </row>
    <row r="13" spans="1:11" ht="17" thickTop="1">
      <c r="A13" s="11"/>
      <c r="E13" s="12"/>
      <c r="F13" s="30" t="s">
        <v>34</v>
      </c>
      <c r="H13" s="13"/>
      <c r="I13" s="13"/>
      <c r="J13" s="13"/>
      <c r="K13" s="13"/>
    </row>
    <row r="14" spans="1:11" ht="17">
      <c r="A14" s="29" t="s">
        <v>39</v>
      </c>
      <c r="E14" s="12"/>
      <c r="F14" s="31" t="s">
        <v>28</v>
      </c>
      <c r="H14" s="13"/>
      <c r="I14" s="13"/>
      <c r="J14" s="13"/>
      <c r="K14" s="13"/>
    </row>
    <row r="15" spans="1:11" ht="9" customHeight="1">
      <c r="A15" s="11"/>
      <c r="B15" s="12"/>
      <c r="C15" s="12"/>
      <c r="D15" s="12"/>
      <c r="E15" s="12"/>
      <c r="H15" s="13"/>
      <c r="I15" s="13"/>
      <c r="J15" s="13"/>
      <c r="K15" s="13"/>
    </row>
    <row r="16" spans="1:11" ht="17" thickBot="1">
      <c r="A16" s="39" t="s">
        <v>19</v>
      </c>
      <c r="B16" s="39" t="s">
        <v>37</v>
      </c>
      <c r="C16" s="39" t="s">
        <v>20</v>
      </c>
      <c r="D16" s="11"/>
      <c r="F16" s="11"/>
      <c r="G16" s="11"/>
    </row>
    <row r="17" spans="1:7">
      <c r="A17" s="5" t="s">
        <v>1</v>
      </c>
      <c r="B17" s="6">
        <v>34.384272061288357</v>
      </c>
      <c r="C17" s="6">
        <f>B17*4</f>
        <v>137.53708824515343</v>
      </c>
      <c r="D17" s="42"/>
    </row>
    <row r="18" spans="1:7">
      <c r="A18" s="5" t="s">
        <v>2</v>
      </c>
      <c r="B18" s="6">
        <v>123.26191330794245</v>
      </c>
      <c r="C18" s="6">
        <f>B18*4</f>
        <v>493.0476532317698</v>
      </c>
      <c r="D18" s="42"/>
    </row>
    <row r="19" spans="1:7">
      <c r="A19" s="5" t="s">
        <v>3</v>
      </c>
      <c r="B19" s="6">
        <v>365.79822967178188</v>
      </c>
      <c r="C19" s="6">
        <f>B19*4</f>
        <v>1463.1929186871275</v>
      </c>
      <c r="D19" s="42"/>
    </row>
    <row r="20" spans="1:7">
      <c r="A20" s="5" t="s">
        <v>4</v>
      </c>
      <c r="B20" s="6">
        <v>229.94154909974895</v>
      </c>
      <c r="C20" s="6">
        <f>B20*4</f>
        <v>919.76619639899582</v>
      </c>
      <c r="D20" s="42"/>
      <c r="F20" s="13"/>
      <c r="G20" s="21"/>
    </row>
    <row r="21" spans="1:7">
      <c r="A21" s="5" t="s">
        <v>5</v>
      </c>
      <c r="B21" s="6">
        <v>260.79092726286035</v>
      </c>
      <c r="C21" s="6">
        <f>B21*4</f>
        <v>1043.1637090514414</v>
      </c>
      <c r="D21" s="42"/>
      <c r="F21" s="13"/>
      <c r="G21" s="21"/>
    </row>
    <row r="22" spans="1:7">
      <c r="A22" s="5"/>
      <c r="B22" s="4"/>
      <c r="C22" s="4"/>
      <c r="D22" s="12"/>
      <c r="F22" s="12"/>
      <c r="G22" s="21"/>
    </row>
    <row r="23" spans="1:7" ht="17" thickBot="1">
      <c r="A23" s="9"/>
      <c r="B23" s="10">
        <f>SUM(B17:B21)</f>
        <v>1014.176891403622</v>
      </c>
      <c r="C23" s="10">
        <f>SUM(C17:C21)</f>
        <v>4056.707565614488</v>
      </c>
      <c r="D23" s="42"/>
      <c r="F23" s="13"/>
      <c r="G23" s="13"/>
    </row>
    <row r="24" spans="1:7" ht="17" thickTop="1"/>
    <row r="26" spans="1:7" ht="21">
      <c r="A26" s="14" t="s">
        <v>14</v>
      </c>
    </row>
    <row r="27" spans="1:7" ht="9" customHeight="1">
      <c r="A27" s="14"/>
    </row>
    <row r="28" spans="1:7" ht="17" thickBot="1">
      <c r="A28" s="39" t="s">
        <v>15</v>
      </c>
      <c r="B28" s="39" t="s">
        <v>1</v>
      </c>
      <c r="C28" s="39" t="s">
        <v>2</v>
      </c>
      <c r="D28" s="39" t="s">
        <v>3</v>
      </c>
      <c r="E28" s="39" t="s">
        <v>4</v>
      </c>
      <c r="F28" s="39" t="s">
        <v>5</v>
      </c>
    </row>
    <row r="29" spans="1:7">
      <c r="A29" s="15">
        <v>1</v>
      </c>
      <c r="B29" s="13">
        <f t="shared" ref="B29:B34" si="2">ABS(B6-$B$17)</f>
        <v>273.61572793871164</v>
      </c>
      <c r="C29" s="13">
        <f t="shared" ref="C29:C34" si="3">ABS(B6-$B$18)</f>
        <v>184.73808669205755</v>
      </c>
      <c r="D29" s="13">
        <f t="shared" ref="D29:D34" si="4">ABS(B6-$B$19)</f>
        <v>57.798229671781883</v>
      </c>
      <c r="E29" s="13">
        <f t="shared" ref="E29:E34" si="5">ABS(B6-$B$20)</f>
        <v>78.058450900251046</v>
      </c>
      <c r="F29" s="16">
        <f t="shared" ref="F29:F34" si="6">ABS(B6-$B$21)</f>
        <v>47.20907273713965</v>
      </c>
    </row>
    <row r="30" spans="1:7">
      <c r="A30" s="15">
        <f>A29+1</f>
        <v>2</v>
      </c>
      <c r="B30" s="13">
        <f t="shared" si="2"/>
        <v>289.61572793871164</v>
      </c>
      <c r="C30" s="13">
        <f t="shared" si="3"/>
        <v>200.73808669205755</v>
      </c>
      <c r="D30" s="13">
        <f t="shared" si="4"/>
        <v>41.798229671781883</v>
      </c>
      <c r="E30" s="13">
        <f t="shared" si="5"/>
        <v>94.058450900251046</v>
      </c>
      <c r="F30" s="16">
        <f t="shared" si="6"/>
        <v>63.20907273713965</v>
      </c>
    </row>
    <row r="31" spans="1:7">
      <c r="A31" s="15">
        <f t="shared" ref="A31:A34" si="7">A30+1</f>
        <v>3</v>
      </c>
      <c r="B31" s="13">
        <f t="shared" si="2"/>
        <v>294.61572793871164</v>
      </c>
      <c r="C31" s="13">
        <f t="shared" si="3"/>
        <v>205.73808669205755</v>
      </c>
      <c r="D31" s="13">
        <f t="shared" si="4"/>
        <v>36.798229671781883</v>
      </c>
      <c r="E31" s="13">
        <f t="shared" si="5"/>
        <v>99.058450900251046</v>
      </c>
      <c r="F31" s="16">
        <f t="shared" si="6"/>
        <v>68.20907273713965</v>
      </c>
    </row>
    <row r="32" spans="1:7">
      <c r="A32" s="15">
        <f t="shared" si="7"/>
        <v>4</v>
      </c>
      <c r="B32" s="13">
        <f t="shared" si="2"/>
        <v>233.61572793871164</v>
      </c>
      <c r="C32" s="13">
        <f t="shared" si="3"/>
        <v>144.73808669205755</v>
      </c>
      <c r="D32" s="13">
        <f t="shared" si="4"/>
        <v>97.798229671781883</v>
      </c>
      <c r="E32" s="13">
        <f t="shared" si="5"/>
        <v>38.058450900251046</v>
      </c>
      <c r="F32" s="16">
        <f t="shared" si="6"/>
        <v>7.2090727371396497</v>
      </c>
    </row>
    <row r="33" spans="1:7">
      <c r="A33" s="15">
        <f t="shared" si="7"/>
        <v>5</v>
      </c>
      <c r="B33" s="13">
        <f t="shared" si="2"/>
        <v>258.61572793871164</v>
      </c>
      <c r="C33" s="13">
        <f t="shared" si="3"/>
        <v>169.73808669205755</v>
      </c>
      <c r="D33" s="13">
        <f t="shared" si="4"/>
        <v>72.798229671781883</v>
      </c>
      <c r="E33" s="13">
        <f t="shared" si="5"/>
        <v>63.058450900251046</v>
      </c>
      <c r="F33" s="16">
        <f t="shared" si="6"/>
        <v>32.20907273713965</v>
      </c>
    </row>
    <row r="34" spans="1:7">
      <c r="A34" s="17">
        <f t="shared" si="7"/>
        <v>6</v>
      </c>
      <c r="B34" s="18">
        <f t="shared" si="2"/>
        <v>262.61572793871164</v>
      </c>
      <c r="C34" s="18">
        <f t="shared" si="3"/>
        <v>173.73808669205755</v>
      </c>
      <c r="D34" s="18">
        <f t="shared" si="4"/>
        <v>68.798229671781883</v>
      </c>
      <c r="E34" s="18">
        <f t="shared" si="5"/>
        <v>67.058450900251046</v>
      </c>
      <c r="F34" s="19">
        <f t="shared" si="6"/>
        <v>36.20907273713965</v>
      </c>
    </row>
    <row r="36" spans="1:7" ht="21">
      <c r="A36" s="14" t="s">
        <v>29</v>
      </c>
    </row>
    <row r="37" spans="1:7" ht="9" customHeight="1">
      <c r="A37" s="14"/>
    </row>
    <row r="38" spans="1:7" ht="17" thickBot="1">
      <c r="A38" s="39" t="s">
        <v>33</v>
      </c>
      <c r="B38" s="39" t="s">
        <v>1</v>
      </c>
      <c r="C38" s="39" t="s">
        <v>2</v>
      </c>
      <c r="D38" s="39" t="s">
        <v>3</v>
      </c>
      <c r="E38" s="39" t="s">
        <v>4</v>
      </c>
      <c r="F38" s="39" t="s">
        <v>5</v>
      </c>
      <c r="G38" s="39" t="s">
        <v>31</v>
      </c>
    </row>
    <row r="39" spans="1:7" s="21" customFormat="1">
      <c r="A39" s="15">
        <v>1</v>
      </c>
      <c r="B39" s="28">
        <v>0</v>
      </c>
      <c r="C39" s="12">
        <v>1</v>
      </c>
      <c r="D39" s="12">
        <v>0</v>
      </c>
      <c r="E39" s="12">
        <v>0</v>
      </c>
      <c r="F39" s="28">
        <v>0</v>
      </c>
      <c r="G39" s="34">
        <f>SUM(B39:F39)</f>
        <v>1</v>
      </c>
    </row>
    <row r="40" spans="1:7" s="21" customFormat="1">
      <c r="A40" s="15">
        <f>A39+1</f>
        <v>2</v>
      </c>
      <c r="B40" s="28">
        <v>0</v>
      </c>
      <c r="C40" s="12">
        <v>0</v>
      </c>
      <c r="D40" s="12">
        <v>1</v>
      </c>
      <c r="E40" s="12">
        <v>0</v>
      </c>
      <c r="F40" s="28">
        <v>0</v>
      </c>
      <c r="G40" s="34">
        <f>SUM(B40:F40)</f>
        <v>1</v>
      </c>
    </row>
    <row r="41" spans="1:7" s="21" customFormat="1">
      <c r="A41" s="15">
        <f t="shared" ref="A41:A44" si="8">A40+1</f>
        <v>3</v>
      </c>
      <c r="B41" s="28">
        <v>0</v>
      </c>
      <c r="C41" s="12">
        <v>0</v>
      </c>
      <c r="D41" s="12">
        <v>1</v>
      </c>
      <c r="E41" s="12">
        <v>0</v>
      </c>
      <c r="F41" s="28">
        <v>0</v>
      </c>
      <c r="G41" s="34">
        <f t="shared" ref="G41:G43" si="9">SUM(B41:F41)</f>
        <v>1</v>
      </c>
    </row>
    <row r="42" spans="1:7" s="21" customFormat="1">
      <c r="A42" s="15">
        <f t="shared" si="8"/>
        <v>4</v>
      </c>
      <c r="B42" s="28">
        <v>0</v>
      </c>
      <c r="C42" s="12">
        <v>0</v>
      </c>
      <c r="D42" s="12">
        <v>0</v>
      </c>
      <c r="E42" s="12">
        <v>1</v>
      </c>
      <c r="F42" s="28">
        <v>0</v>
      </c>
      <c r="G42" s="34">
        <f t="shared" si="9"/>
        <v>1</v>
      </c>
    </row>
    <row r="43" spans="1:7" s="21" customFormat="1">
      <c r="A43" s="15">
        <f t="shared" si="8"/>
        <v>5</v>
      </c>
      <c r="B43" s="28">
        <v>0</v>
      </c>
      <c r="C43" s="12">
        <v>0</v>
      </c>
      <c r="D43" s="12">
        <v>0</v>
      </c>
      <c r="E43" s="12">
        <v>0</v>
      </c>
      <c r="F43" s="28">
        <v>1</v>
      </c>
      <c r="G43" s="34">
        <f t="shared" si="9"/>
        <v>1</v>
      </c>
    </row>
    <row r="44" spans="1:7" s="21" customFormat="1">
      <c r="A44" s="17">
        <f t="shared" si="8"/>
        <v>6</v>
      </c>
      <c r="B44" s="23">
        <v>1</v>
      </c>
      <c r="C44" s="22">
        <v>0</v>
      </c>
      <c r="D44" s="22">
        <v>0</v>
      </c>
      <c r="E44" s="22">
        <v>0</v>
      </c>
      <c r="F44" s="28">
        <v>0</v>
      </c>
      <c r="G44" s="34">
        <f>SUM(B44:F44)</f>
        <v>1</v>
      </c>
    </row>
    <row r="45" spans="1:7" s="21" customFormat="1">
      <c r="A45" s="36" t="s">
        <v>32</v>
      </c>
      <c r="B45" s="37">
        <f>SUM(B39:B44)</f>
        <v>1</v>
      </c>
      <c r="C45" s="37">
        <f t="shared" ref="C45:F45" si="10">SUM(C39:C44)</f>
        <v>1</v>
      </c>
      <c r="D45" s="37">
        <f t="shared" si="10"/>
        <v>2</v>
      </c>
      <c r="E45" s="37">
        <f t="shared" si="10"/>
        <v>1</v>
      </c>
      <c r="F45" s="38">
        <f t="shared" si="10"/>
        <v>1</v>
      </c>
      <c r="G45" s="35">
        <f>SUM(G39:G44)</f>
        <v>6</v>
      </c>
    </row>
    <row r="46" spans="1:7">
      <c r="A46" s="33" t="s">
        <v>30</v>
      </c>
      <c r="B46" s="32">
        <f>SUMPRODUCT(B39:B44,C6:C11)/$C$12</f>
        <v>0.16327652556349642</v>
      </c>
      <c r="C46" s="32">
        <f>SUMPRODUCT(C39:C44,C6:C11)/$C$12</f>
        <v>0.16932380428807037</v>
      </c>
      <c r="D46" s="32">
        <f>SUMPRODUCT(D39:D44,C6:C11)/$C$12</f>
        <v>0.3589884551951622</v>
      </c>
      <c r="E46" s="32">
        <f>SUMPRODUCT(E39:E44,C6:C11)/$C$12</f>
        <v>0.14733369983507422</v>
      </c>
      <c r="F46" s="32">
        <f>SUMPRODUCT(F39:F44,C6:C11)/$C$12</f>
        <v>0.16107751511819682</v>
      </c>
    </row>
    <row r="47" spans="1:7" ht="17" thickBot="1">
      <c r="B47" s="4"/>
    </row>
    <row r="48" spans="1:7" ht="19" thickBot="1">
      <c r="A48" s="26" t="s">
        <v>9</v>
      </c>
      <c r="B48" s="27">
        <f>(1/COUNT(B17:B21))*(SUMPRODUCT(B39:B44,B29:B34)+SUMPRODUCT(C29:C34,C39:C44)+SUMPRODUCT(D29:D34,D39:D44)+SUMPRODUCT(E29:E34,E39:E44)+SUMPRODUCT(F29:F34,F39:F44))</f>
        <v>119.24355952234474</v>
      </c>
      <c r="D48" s="43"/>
      <c r="E48" s="21"/>
      <c r="F48" s="21"/>
      <c r="G48" s="21"/>
    </row>
    <row r="49" spans="1:7" ht="17">
      <c r="A49" s="24" t="s">
        <v>10</v>
      </c>
      <c r="B49" s="25"/>
      <c r="D49" s="13"/>
      <c r="E49" s="11"/>
      <c r="F49" s="11"/>
      <c r="G49" s="11"/>
    </row>
    <row r="50" spans="1:7" ht="17">
      <c r="A50" s="24" t="s">
        <v>16</v>
      </c>
      <c r="B50" s="25"/>
      <c r="C50" s="24"/>
      <c r="D50" s="44"/>
      <c r="E50" s="13"/>
      <c r="F50" s="13"/>
      <c r="G50" s="13"/>
    </row>
    <row r="51" spans="1:7" ht="17">
      <c r="A51" s="24"/>
      <c r="B51" s="25"/>
      <c r="C51" s="24"/>
      <c r="D51" s="44"/>
      <c r="E51" s="13"/>
      <c r="F51" s="13"/>
      <c r="G51" s="13"/>
    </row>
    <row r="52" spans="1:7" ht="18">
      <c r="A52" s="26" t="s">
        <v>11</v>
      </c>
      <c r="B52" s="25"/>
      <c r="C52" s="24"/>
      <c r="D52" s="45"/>
      <c r="E52" s="44"/>
      <c r="F52" s="44"/>
      <c r="G52" s="44"/>
    </row>
    <row r="53" spans="1:7" ht="17">
      <c r="A53" s="40" t="s">
        <v>17</v>
      </c>
      <c r="B53" s="25" t="s">
        <v>12</v>
      </c>
      <c r="C53" s="24"/>
      <c r="D53" s="21"/>
      <c r="E53" s="21"/>
      <c r="F53" s="21"/>
      <c r="G53" s="21"/>
    </row>
    <row r="54" spans="1:7" ht="17">
      <c r="A54" s="40" t="s">
        <v>18</v>
      </c>
      <c r="B54" s="25" t="s">
        <v>13</v>
      </c>
      <c r="C54" s="24"/>
      <c r="D54" s="43"/>
      <c r="E54" s="21"/>
      <c r="F54" s="21"/>
      <c r="G54" s="21"/>
    </row>
    <row r="55" spans="1:7">
      <c r="A55" s="40"/>
      <c r="B55" s="4"/>
    </row>
    <row r="56" spans="1:7">
      <c r="A56" s="40"/>
    </row>
  </sheetData>
  <sheetProtection selectLockedCells="1" selectUnlockedCells="1"/>
  <conditionalFormatting sqref="B39:F44">
    <cfRule type="expression" dxfId="0" priority="1">
      <formula>$B$39:$F$44 = 1</formula>
    </cfRule>
  </conditionalFormatting>
  <pageMargins left="0.7" right="0.7" top="0.75" bottom="0.75" header="0.3" footer="0.3"/>
  <pageSetup scale="51" orientation="landscape"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Dallavia</dc:creator>
  <cp:lastModifiedBy>Ryan Dallavia</cp:lastModifiedBy>
  <cp:lastPrinted>2019-07-01T20:44:27Z</cp:lastPrinted>
  <dcterms:created xsi:type="dcterms:W3CDTF">2019-06-28T13:34:00Z</dcterms:created>
  <dcterms:modified xsi:type="dcterms:W3CDTF">2019-07-17T18:06:23Z</dcterms:modified>
</cp:coreProperties>
</file>