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5"/>
  <workbookPr showInkAnnotation="0" autoCompressPictures="0"/>
  <mc:AlternateContent xmlns:mc="http://schemas.openxmlformats.org/markup-compatibility/2006">
    <mc:Choice Requires="x15">
      <x15ac:absPath xmlns:x15ac="http://schemas.microsoft.com/office/spreadsheetml/2010/11/ac" url="/Users/RCD/Desktop/MITxDataAnalyticsEdge/LinearProgramming/"/>
    </mc:Choice>
  </mc:AlternateContent>
  <xr:revisionPtr revIDLastSave="0" documentId="13_ncr:1_{F567D34D-E226-394E-BCB6-79B1E337CE15}" xr6:coauthVersionLast="43" xr6:coauthVersionMax="43" xr10:uidLastSave="{00000000-0000-0000-0000-000000000000}"/>
  <bookViews>
    <workbookView xWindow="3020" yWindow="460" windowWidth="24780" windowHeight="15480" tabRatio="500" xr2:uid="{00000000-000D-0000-FFFF-FFFF00000000}"/>
  </bookViews>
  <sheets>
    <sheet name="Sheet1" sheetId="1" r:id="rId1"/>
  </sheets>
  <definedNames>
    <definedName name="solver_adj" localSheetId="0" hidden="1">Sheet1!$B$53:$E$59</definedName>
    <definedName name="solver_cvg" localSheetId="0" hidden="1">0.0001</definedName>
    <definedName name="solver_drv" localSheetId="0" hidden="1">1</definedName>
    <definedName name="solver_eng" localSheetId="0" hidden="1">2</definedName>
    <definedName name="solver_itr" localSheetId="0" hidden="1">2147483647</definedName>
    <definedName name="solver_lhs1" localSheetId="0" hidden="1">Sheet1!$B$53</definedName>
    <definedName name="solver_lhs2" localSheetId="0" hidden="1">Sheet1!$B$53:$E$59</definedName>
    <definedName name="solver_lhs3" localSheetId="0" hidden="1">Sheet1!$B$56</definedName>
    <definedName name="solver_lhs4" localSheetId="0" hidden="1">Sheet1!$B$65:$B$68</definedName>
    <definedName name="solver_lhs5" localSheetId="0" hidden="1">Sheet1!$B$72:$B$78</definedName>
    <definedName name="solver_lin" localSheetId="0" hidden="1">1</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5</definedName>
    <definedName name="solver_opt" localSheetId="0" hidden="1">Sheet1!$C$62</definedName>
    <definedName name="solver_pre" localSheetId="0" hidden="1">0.000001</definedName>
    <definedName name="solver_rbv" localSheetId="0" hidden="1">1</definedName>
    <definedName name="solver_rel1" localSheetId="0" hidden="1">2</definedName>
    <definedName name="solver_rel2" localSheetId="0" hidden="1">3</definedName>
    <definedName name="solver_rel3" localSheetId="0" hidden="1">2</definedName>
    <definedName name="solver_rel4" localSheetId="0" hidden="1">3</definedName>
    <definedName name="solver_rel5" localSheetId="0" hidden="1">1</definedName>
    <definedName name="solver_rhs1" localSheetId="0" hidden="1">0</definedName>
    <definedName name="solver_rhs2" localSheetId="0" hidden="1">0</definedName>
    <definedName name="solver_rhs3" localSheetId="0" hidden="1">0</definedName>
    <definedName name="solver_rhs4" localSheetId="0" hidden="1">Sheet1!$D$65:$D$68</definedName>
    <definedName name="solver_rhs5" localSheetId="0" hidden="1">Sheet1!$D$72:$D$78</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 r="C30" i="1"/>
  <c r="D30" i="1"/>
  <c r="E30" i="1"/>
  <c r="B47" i="1"/>
  <c r="B20" i="1"/>
  <c r="D10" i="1"/>
  <c r="B77" i="1"/>
  <c r="D77" i="1"/>
  <c r="B72" i="1"/>
  <c r="C62" i="1"/>
  <c r="B73" i="1"/>
  <c r="B74" i="1"/>
  <c r="B75" i="1"/>
  <c r="B76" i="1"/>
  <c r="B78" i="1"/>
  <c r="A73" i="1"/>
  <c r="D73" i="1"/>
  <c r="A74" i="1"/>
  <c r="D74" i="1"/>
  <c r="A75" i="1"/>
  <c r="D75" i="1"/>
  <c r="A76" i="1"/>
  <c r="D76" i="1"/>
  <c r="A77" i="1"/>
  <c r="A78" i="1"/>
  <c r="D78" i="1"/>
  <c r="A72" i="1"/>
  <c r="D72" i="1"/>
  <c r="D66" i="1"/>
  <c r="D68" i="1"/>
  <c r="D65" i="1"/>
  <c r="B68" i="1"/>
  <c r="B67" i="1"/>
  <c r="B66" i="1"/>
  <c r="B65" i="1"/>
  <c r="D67" i="1" l="1"/>
</calcChain>
</file>

<file path=xl/sharedStrings.xml><?xml version="1.0" encoding="utf-8"?>
<sst xmlns="http://schemas.openxmlformats.org/spreadsheetml/2006/main" count="103" uniqueCount="42">
  <si>
    <t>FILATOI RIUNITI - OPTIMIZING THE PRODUCTION SCHEDULE</t>
  </si>
  <si>
    <t>Machine Hours Required for Production (hours/kg)</t>
  </si>
  <si>
    <t>Spinning Mill</t>
  </si>
  <si>
    <t>Extra Fine</t>
  </si>
  <si>
    <t>Fine</t>
  </si>
  <si>
    <t>Medium</t>
  </si>
  <si>
    <t>Coarse</t>
  </si>
  <si>
    <t>Ambrosi</t>
  </si>
  <si>
    <t>Bresciani</t>
  </si>
  <si>
    <t>Castri</t>
  </si>
  <si>
    <t>De Blasi</t>
  </si>
  <si>
    <t>Estensi</t>
  </si>
  <si>
    <t>Filatoi Riuniti</t>
  </si>
  <si>
    <t>Giuliani</t>
  </si>
  <si>
    <t>Production Capacity (hours/month)</t>
  </si>
  <si>
    <t>Hours</t>
  </si>
  <si>
    <t>Cost of Production ($/kg)</t>
  </si>
  <si>
    <t>Cost of Transportation ($/kg)</t>
  </si>
  <si>
    <t>Demand to Meet (kg/month)</t>
  </si>
  <si>
    <t>Size</t>
  </si>
  <si>
    <t>Demand</t>
  </si>
  <si>
    <t>Decision Variables</t>
  </si>
  <si>
    <t>&lt;=</t>
  </si>
  <si>
    <t>CAPACITY CONSTRAINT</t>
  </si>
  <si>
    <t>DEMAND CONSTRAINT</t>
  </si>
  <si>
    <t>OBJECTIVE FUNCTION</t>
  </si>
  <si>
    <t>&gt;=</t>
  </si>
  <si>
    <t>OTHER CONSTRAINT</t>
  </si>
  <si>
    <t>De Blasi No extra fine</t>
  </si>
  <si>
    <t>Ambrosi No extra fine</t>
  </si>
  <si>
    <t>If you add 300 production hours for Filatoi, the objective decreases by $635.29. However, since we’re producing more than 705.88 kg of medium yarn in-house, we know that we’re getting the 705.88 from that machine at $5.70/kg cheaper than the objective thinks we are, meaning the real cost is actually $5.70*705.88=$4023.53 lower, and we have a total savings of $4023.53+$635.29=$4658.82, more than the cost of $3000.</t>
  </si>
  <si>
    <t xml:space="preserve">The price charged should be the new objective function (incorporating the increase in quantity demanded) minus the value of the ooriginal objective function divided by  5000. This indicates the firm may charge the shadow price of $12.30. If the client were interested in purchasing 6,000 kg/month, the price should be increased to approximately $12.45. </t>
  </si>
  <si>
    <t>Scenario Analyses:</t>
  </si>
  <si>
    <t>The objective value of the function increases, however, the strategy outlined by the decision variables does not.  Note that if costs are DECREASED by 5% the value of the objective function declines as expected, but once again the strategy expressed by the decision variables remains unchanged.</t>
  </si>
  <si>
    <t>No, whether actualy capacity is 20% greater or 20% less, it falls within the range of hours we consume (e.g., approximately 714).</t>
  </si>
  <si>
    <t>1) Filatoi Riuniti should obviously consider increasing its spinning machine capacity. They could slightly expand the production capacity of the existing machines by renting an upgrade. This would increase their spinning production capacity by 600 hours/month. The monthly rental cost is $1,500/month. Would you recommend that they rent the upgrade?</t>
  </si>
  <si>
    <r>
      <t>2) Alternatively, Filatoi Riuniti could increase its spinning machine capacity by renting another spinning machine for the production of </t>
    </r>
    <r>
      <rPr>
        <b/>
        <sz val="12"/>
        <color rgb="FF222222"/>
        <rFont val="Helvetica"/>
        <family val="2"/>
      </rPr>
      <t>only medium size yarn</t>
    </r>
    <r>
      <rPr>
        <sz val="12"/>
        <color rgb="FF222222"/>
        <rFont val="Helvetica"/>
        <family val="2"/>
      </rPr>
      <t>, for a monthly rental cost of $3,000. The machine has a production capacity of 300 hours per month (the machine would run at the same rate of 0.425 hours/Kg). Suppose that the estimated production cost of running this machine is less than that for Filatoi Riuniti's existing machines and is estimated to be $5.70/Kg (as opposed to $11.40/Kg for their existing machines). Would you recommend that Filatoi Riuniti rent the machine?</t>
    </r>
  </si>
  <si>
    <t>3) Suppose that the shadow price of the medium yarn demand constraint is $12.30, with an allowable increase of 5388. Recall that the shadow price is the amount that the objective increases per unit increase in the right hand side of the constraint. A new client is interested in purchasing up to 5,000 kg/month of medium size yarn. What is the minimum price per kg of yarn that Filatoi Riuniti should quote to this new client? (In answering this question, assume that Filatoi has not decided to increase its spinning machine capacity, and that Filatoi does not want to change the prices that they currently charge their existing clients.</t>
  </si>
  <si>
    <t>4) What happens if Filatoi Riuniti's production costs increase by 5%?</t>
  </si>
  <si>
    <t>5) Now you think that the production capacity of one of your local mills, De Blasi, could vary within a 20% range of the estimated value. In the current solution, De Blasi produces 2040.125 kg of medium yarn, and none of the other types of yarn. If De Blasi's capacity is actually 20% higher or lower than the estimated value, will the solution change?</t>
  </si>
  <si>
    <t>Increasing Filatoi Riuniti's spinning capacity by 600 hrs/mon decreases the objective value to $1.38mm, a cost savings of $1270.59, but the upgrade costs $1,500. So, it is not worth the investment.</t>
  </si>
  <si>
    <t>Minimize total production costs including outsourcing and transportation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</si>
</sst>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1">
    <font>
      <sz val="12"/>
      <color theme="1"/>
      <name val="Calibri"/>
      <family val="2"/>
      <scheme val="minor"/>
    </font>
    <font>
      <sz val="12"/>
      <color theme="1"/>
      <name val="Helvetica"/>
      <family val="2"/>
    </font>
    <font>
      <b/>
      <sz val="12"/>
      <color theme="1"/>
      <name val="Helvetica"/>
      <family val="2"/>
    </font>
    <font>
      <b/>
      <sz val="12"/>
      <color rgb="FF222222"/>
      <name val="Helvetica"/>
      <family val="2"/>
    </font>
    <font>
      <sz val="12"/>
      <color rgb="FF222222"/>
      <name val="Helvetica"/>
      <family val="2"/>
    </font>
    <font>
      <b/>
      <sz val="18"/>
      <color theme="1"/>
      <name val="Helvetica"/>
      <family val="2"/>
    </font>
    <font>
      <b/>
      <i/>
      <u/>
      <sz val="18"/>
      <color theme="1"/>
      <name val="Helvetica"/>
      <family val="2"/>
    </font>
    <font>
      <b/>
      <i/>
      <sz val="16"/>
      <color theme="1"/>
      <name val="Helvetica"/>
      <family val="2"/>
    </font>
    <font>
      <b/>
      <sz val="14"/>
      <color theme="1"/>
      <name val="Helvetica"/>
      <family val="2"/>
    </font>
    <font>
      <b/>
      <sz val="13"/>
      <color theme="1"/>
      <name val="Helvetica"/>
      <family val="2"/>
    </font>
    <font>
      <b/>
      <i/>
      <sz val="13"/>
      <color theme="1"/>
      <name val="Helvetica"/>
      <family val="2"/>
    </font>
  </fonts>
  <fills count="5">
    <fill>
      <patternFill patternType="none"/>
    </fill>
    <fill>
      <patternFill patternType="gray125"/>
    </fill>
    <fill>
      <patternFill patternType="solid">
        <fgColor rgb="FF666666"/>
        <bgColor indexed="64"/>
      </patternFill>
    </fill>
    <fill>
      <patternFill patternType="solid">
        <fgColor rgb="FFFFFF99"/>
        <bgColor indexed="64"/>
      </patternFill>
    </fill>
    <fill>
      <patternFill patternType="solid">
        <fgColor rgb="FFFFFF00"/>
        <bgColor indexed="64"/>
      </patternFill>
    </fill>
  </fills>
  <borders count="9">
    <border>
      <left/>
      <right/>
      <top/>
      <bottom/>
      <diagonal/>
    </border>
    <border>
      <left/>
      <right/>
      <top/>
      <bottom style="medium">
        <color rgb="FF000000"/>
      </bottom>
      <diagonal/>
    </border>
    <border>
      <left style="thin">
        <color auto="1"/>
      </left>
      <right style="thin">
        <color auto="1"/>
      </right>
      <top style="thin">
        <color auto="1"/>
      </top>
      <bottom style="thin">
        <color auto="1"/>
      </bottom>
      <diagonal/>
    </border>
    <border>
      <left style="thin">
        <color auto="1"/>
      </left>
      <right style="thin">
        <color auto="1"/>
      </right>
      <top style="medium">
        <color rgb="FF000000"/>
      </top>
      <bottom style="thin">
        <color auto="1"/>
      </bottom>
      <diagonal/>
    </border>
    <border>
      <left style="medium">
        <color indexed="64"/>
      </left>
      <right style="medium">
        <color indexed="64"/>
      </right>
      <top style="medium">
        <color indexed="64"/>
      </top>
      <bottom style="medium">
        <color indexed="64"/>
      </bottom>
      <diagonal/>
    </border>
    <border>
      <left style="thin">
        <color auto="1"/>
      </left>
      <right/>
      <top style="medium">
        <color rgb="FF000000"/>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s>
  <cellStyleXfs count="1">
    <xf numFmtId="0" fontId="0" fillId="0" borderId="0"/>
  </cellStyleXfs>
  <cellXfs count="41">
    <xf numFmtId="0" fontId="0" fillId="0" borderId="0" xfId="0"/>
    <xf numFmtId="0" fontId="0" fillId="0" borderId="0" xfId="0" applyAlignment="1">
      <alignment wrapText="1"/>
    </xf>
    <xf numFmtId="0" fontId="1" fillId="0" borderId="0" xfId="0" applyFont="1"/>
    <xf numFmtId="0" fontId="1" fillId="0" borderId="0" xfId="0" quotePrefix="1" applyFont="1" applyAlignment="1">
      <alignment horizontal="left" wrapText="1"/>
    </xf>
    <xf numFmtId="0" fontId="1" fillId="0" borderId="0" xfId="0" applyFont="1" applyAlignment="1">
      <alignment horizontal="center"/>
    </xf>
    <xf numFmtId="0" fontId="1" fillId="0" borderId="0" xfId="0" applyFont="1" applyAlignment="1">
      <alignment horizontal="left" vertical="center" wrapText="1"/>
    </xf>
    <xf numFmtId="0" fontId="1" fillId="2" borderId="0" xfId="0" applyFont="1" applyFill="1" applyAlignment="1">
      <alignment horizontal="center" vertical="center" wrapText="1"/>
    </xf>
    <xf numFmtId="2" fontId="1" fillId="0" borderId="0" xfId="0" applyNumberFormat="1" applyFont="1" applyAlignment="1">
      <alignment horizontal="center" vertical="center" wrapText="1"/>
    </xf>
    <xf numFmtId="0" fontId="1" fillId="0" borderId="0" xfId="0" applyFont="1" applyAlignment="1">
      <alignment horizontal="center" vertical="center" wrapText="1"/>
    </xf>
    <xf numFmtId="0" fontId="1"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1" fillId="0" borderId="0" xfId="0" quotePrefix="1" applyFont="1" applyAlignment="1">
      <alignment horizontal="left" vertical="top" wrapText="1"/>
    </xf>
    <xf numFmtId="0" fontId="2" fillId="0" borderId="0" xfId="0" quotePrefix="1" applyFont="1" applyAlignment="1">
      <alignment horizontal="left" vertical="top" wrapText="1"/>
    </xf>
    <xf numFmtId="0" fontId="4"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vertical="top" wrapText="1"/>
    </xf>
    <xf numFmtId="0" fontId="1" fillId="0" borderId="0" xfId="0" quotePrefix="1" applyFont="1" applyAlignment="1">
      <alignment vertical="top" wrapText="1"/>
    </xf>
    <xf numFmtId="0" fontId="6" fillId="0" borderId="0" xfId="0" applyFont="1" applyAlignment="1">
      <alignment vertical="center"/>
    </xf>
    <xf numFmtId="0" fontId="5" fillId="0" borderId="0" xfId="0" applyFont="1" applyAlignment="1">
      <alignment horizontal="left" vertical="center"/>
    </xf>
    <xf numFmtId="0" fontId="7" fillId="0" borderId="0" xfId="0" applyFont="1" applyAlignment="1">
      <alignment horizontal="left" vertical="center"/>
    </xf>
    <xf numFmtId="0" fontId="8" fillId="0" borderId="0" xfId="0" applyFont="1" applyFill="1" applyBorder="1" applyAlignment="1">
      <alignment horizontal="left" vertical="center"/>
    </xf>
    <xf numFmtId="0" fontId="9" fillId="0" borderId="0" xfId="0" applyFont="1" applyFill="1" applyBorder="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horizontal="left" vertical="center" wrapText="1" indent="1"/>
    </xf>
    <xf numFmtId="0" fontId="2" fillId="0" borderId="0" xfId="0" quotePrefix="1" applyFont="1" applyAlignment="1">
      <alignment vertical="top"/>
    </xf>
    <xf numFmtId="0" fontId="1" fillId="0" borderId="1" xfId="0" applyFont="1" applyBorder="1" applyAlignment="1">
      <alignment horizontal="center" vertical="center" wrapText="1"/>
    </xf>
    <xf numFmtId="2" fontId="1" fillId="0" borderId="0" xfId="0" applyNumberFormat="1" applyFont="1" applyBorder="1" applyAlignment="1">
      <alignment horizontal="center" vertical="center" wrapText="1"/>
    </xf>
    <xf numFmtId="0" fontId="2" fillId="0" borderId="0" xfId="0" applyFont="1" applyAlignment="1">
      <alignment horizontal="left" vertical="top" wrapText="1"/>
    </xf>
    <xf numFmtId="0" fontId="2" fillId="0" borderId="0" xfId="0" applyFont="1" applyAlignment="1">
      <alignment vertical="top" wrapText="1"/>
    </xf>
    <xf numFmtId="0" fontId="1" fillId="0" borderId="0" xfId="0" quotePrefix="1" applyFont="1" applyAlignment="1">
      <alignment vertical="top" wrapText="1"/>
    </xf>
    <xf numFmtId="164" fontId="1" fillId="0" borderId="0" xfId="0" applyNumberFormat="1" applyFont="1" applyAlignment="1">
      <alignment horizontal="center" vertical="center" wrapText="1"/>
    </xf>
    <xf numFmtId="164" fontId="1" fillId="0" borderId="0" xfId="0" applyNumberFormat="1" applyFont="1" applyBorder="1" applyAlignment="1">
      <alignment horizontal="center" vertical="center" wrapText="1"/>
    </xf>
    <xf numFmtId="0" fontId="1" fillId="3" borderId="3"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4" borderId="4" xfId="0" applyFont="1" applyFill="1" applyBorder="1" applyAlignment="1">
      <alignment horizontal="center"/>
    </xf>
    <xf numFmtId="0" fontId="1" fillId="0" borderId="0" xfId="0" applyFont="1" applyAlignment="1">
      <alignment horizontal="left" indent="1"/>
    </xf>
    <xf numFmtId="0" fontId="10" fillId="0" borderId="0" xfId="0" applyFont="1" applyAlignment="1">
      <alignment horizontal="left" indent="1"/>
    </xf>
  </cellXfs>
  <cellStyles count="1">
    <cellStyle name="Normal" xfId="0" builtinId="0"/>
  </cellStyles>
  <dxfs count="46">
    <dxf>
      <font>
        <b val="0"/>
        <i val="0"/>
        <strike val="0"/>
        <condense val="0"/>
        <extend val="0"/>
        <outline val="0"/>
        <shadow val="0"/>
        <u val="none"/>
        <vertAlign val="baseline"/>
        <sz val="12"/>
        <color theme="1"/>
        <name val="Helvetica"/>
        <family val="2"/>
        <scheme val="none"/>
      </font>
      <fill>
        <patternFill patternType="solid">
          <fgColor indexed="64"/>
          <bgColor rgb="FFFFFF99"/>
        </patternFill>
      </fill>
      <alignment horizontal="center" vertical="center" textRotation="0" wrapText="1" indent="0" justifyLastLine="0" shrinkToFit="0" readingOrder="0"/>
      <border diagonalUp="0" diagonalDown="0" outline="0">
        <left style="thin">
          <color auto="1"/>
        </left>
        <right/>
        <top style="thin">
          <color auto="1"/>
        </top>
        <bottom style="thin">
          <color auto="1"/>
        </bottom>
      </border>
    </dxf>
    <dxf>
      <font>
        <b val="0"/>
        <i val="0"/>
        <strike val="0"/>
        <condense val="0"/>
        <extend val="0"/>
        <outline val="0"/>
        <shadow val="0"/>
        <u val="none"/>
        <vertAlign val="baseline"/>
        <sz val="12"/>
        <color theme="1"/>
        <name val="Helvetica"/>
        <family val="2"/>
        <scheme val="none"/>
      </font>
      <fill>
        <patternFill patternType="solid">
          <fgColor indexed="64"/>
          <bgColor rgb="FFFFFF99"/>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Helvetica"/>
        <family val="2"/>
        <scheme val="none"/>
      </font>
      <fill>
        <patternFill patternType="solid">
          <fgColor indexed="64"/>
          <bgColor rgb="FFFFFF99"/>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Helvetica"/>
        <family val="2"/>
        <scheme val="none"/>
      </font>
      <fill>
        <patternFill patternType="solid">
          <fgColor indexed="64"/>
          <bgColor rgb="FFFFFF99"/>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Helvetica"/>
        <family val="2"/>
        <scheme val="none"/>
      </font>
      <numFmt numFmtId="164" formatCode="0.000"/>
      <alignment horizontal="center" vertical="center" textRotation="0" wrapText="1" indent="0" justifyLastLine="0" shrinkToFit="0" readingOrder="0"/>
    </dxf>
    <dxf>
      <font>
        <b val="0"/>
        <i val="0"/>
        <strike val="0"/>
        <condense val="0"/>
        <extend val="0"/>
        <outline val="0"/>
        <shadow val="0"/>
        <u val="none"/>
        <vertAlign val="baseline"/>
        <sz val="12"/>
        <color theme="1"/>
        <name val="Helvetica"/>
        <family val="2"/>
        <scheme val="none"/>
      </font>
      <numFmt numFmtId="164" formatCode="0.000"/>
      <alignment horizontal="center" vertical="center" textRotation="0" wrapText="1" indent="0" justifyLastLine="0" shrinkToFit="0" readingOrder="0"/>
    </dxf>
    <dxf>
      <font>
        <b val="0"/>
        <i val="0"/>
        <strike val="0"/>
        <condense val="0"/>
        <extend val="0"/>
        <outline val="0"/>
        <shadow val="0"/>
        <u val="none"/>
        <vertAlign val="baseline"/>
        <sz val="12"/>
        <color theme="1"/>
        <name val="Helvetica"/>
        <family val="2"/>
        <scheme val="none"/>
      </font>
      <numFmt numFmtId="164" formatCode="0.000"/>
      <alignment horizontal="center" vertical="center" textRotation="0" wrapText="1" indent="0" justifyLastLine="0" shrinkToFit="0" readingOrder="0"/>
    </dxf>
    <dxf>
      <font>
        <b val="0"/>
        <i val="0"/>
        <strike val="0"/>
        <condense val="0"/>
        <extend val="0"/>
        <outline val="0"/>
        <shadow val="0"/>
        <u val="none"/>
        <vertAlign val="baseline"/>
        <sz val="12"/>
        <color theme="1"/>
        <name val="Helvetica"/>
        <family val="2"/>
        <scheme val="none"/>
      </font>
      <numFmt numFmtId="164" formatCode="0.000"/>
      <alignment horizontal="center" vertical="center" textRotation="0" wrapText="1" indent="0" justifyLastLine="0" shrinkToFit="0" readingOrder="0"/>
    </dxf>
    <dxf>
      <font>
        <b val="0"/>
        <i val="0"/>
        <strike val="0"/>
        <condense val="0"/>
        <extend val="0"/>
        <outline val="0"/>
        <shadow val="0"/>
        <u val="none"/>
        <vertAlign val="baseline"/>
        <sz val="12"/>
        <color theme="1"/>
        <name val="Helvetica"/>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Helvetica"/>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Helvetica"/>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Helvetica"/>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Helvetica"/>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Helvetica"/>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Helvetica"/>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Helvetica"/>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Helvetica"/>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Helvetica"/>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Helvetica"/>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Helvetica"/>
        <family val="2"/>
        <scheme val="none"/>
      </font>
      <fill>
        <patternFill patternType="solid">
          <fgColor indexed="64"/>
          <bgColor rgb="FFFFFF99"/>
        </patternFill>
      </fill>
      <alignment horizontal="left" vertical="center" textRotation="0" wrapText="1" indent="0" justifyLastLine="0" shrinkToFit="0" readingOrder="0"/>
    </dxf>
    <dxf>
      <font>
        <b val="0"/>
        <i val="0"/>
        <strike val="0"/>
        <condense val="0"/>
        <extend val="0"/>
        <outline val="0"/>
        <shadow val="0"/>
        <u val="none"/>
        <vertAlign val="baseline"/>
        <sz val="12"/>
        <color theme="1"/>
        <name val="Helvetica"/>
        <family val="2"/>
        <scheme val="none"/>
      </font>
      <alignment horizontal="left" vertical="center" textRotation="0" wrapText="1" indent="0" justifyLastLine="0" shrinkToFit="0" readingOrder="0"/>
    </dxf>
    <dxf>
      <border outline="0">
        <bottom style="medium">
          <color rgb="FF000000"/>
        </bottom>
      </border>
    </dxf>
    <dxf>
      <border outline="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theme="1"/>
        <name val="Helvetica"/>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Helvetica"/>
        <family val="2"/>
        <scheme val="none"/>
      </font>
      <alignment horizontal="right" vertical="center" textRotation="0" wrapText="1" indent="0" justifyLastLine="0" shrinkToFit="0" readingOrder="0"/>
    </dxf>
    <dxf>
      <font>
        <b val="0"/>
        <i val="0"/>
        <strike val="0"/>
        <condense val="0"/>
        <extend val="0"/>
        <outline val="0"/>
        <shadow val="0"/>
        <u val="none"/>
        <vertAlign val="baseline"/>
        <sz val="12"/>
        <color theme="1"/>
        <name val="Helvetica"/>
        <family val="2"/>
        <scheme val="none"/>
      </font>
      <alignment horizontal="left" vertical="center" textRotation="0" wrapText="1" indent="0" justifyLastLine="0" shrinkToFit="0" readingOrder="0"/>
    </dxf>
    <dxf>
      <border outline="0">
        <bottom style="medium">
          <color rgb="FF000000"/>
        </bottom>
      </border>
    </dxf>
    <dxf>
      <border outline="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theme="1"/>
        <name val="Helvetica"/>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Helvetica"/>
        <family val="2"/>
        <scheme val="none"/>
      </font>
      <alignment horizontal="left" vertical="center" textRotation="0" wrapText="1" indent="0" justifyLastLine="0" shrinkToFit="0" readingOrder="0"/>
    </dxf>
    <dxf>
      <border outline="0">
        <bottom style="medium">
          <color rgb="FF000000"/>
        </bottom>
      </border>
    </dxf>
    <dxf>
      <border outline="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theme="1"/>
        <name val="Helvetica"/>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Helvetica"/>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Helvetica"/>
        <family val="2"/>
        <scheme val="none"/>
      </font>
      <alignment horizontal="left" vertical="center" textRotation="0" wrapText="1" indent="0" justifyLastLine="0" shrinkToFit="0" readingOrder="0"/>
    </dxf>
    <dxf>
      <border outline="0">
        <bottom style="medium">
          <color rgb="FF000000"/>
        </bottom>
      </border>
    </dxf>
    <dxf>
      <border outline="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theme="1"/>
        <name val="Helvetica"/>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Helvetica"/>
        <family val="2"/>
        <scheme val="none"/>
      </font>
      <alignment horizontal="right" vertical="center" textRotation="0" wrapText="1" indent="0" justifyLastLine="0" shrinkToFit="0" readingOrder="0"/>
    </dxf>
    <dxf>
      <font>
        <b val="0"/>
        <i val="0"/>
        <strike val="0"/>
        <condense val="0"/>
        <extend val="0"/>
        <outline val="0"/>
        <shadow val="0"/>
        <u val="none"/>
        <vertAlign val="baseline"/>
        <sz val="12"/>
        <color theme="1"/>
        <name val="Helvetica"/>
        <family val="2"/>
        <scheme val="none"/>
      </font>
      <alignment horizontal="left" vertical="center" textRotation="0" wrapText="1" indent="0" justifyLastLine="0" shrinkToFit="0" readingOrder="0"/>
    </dxf>
    <dxf>
      <border outline="0">
        <bottom style="medium">
          <color rgb="FF000000"/>
        </bottom>
      </border>
    </dxf>
    <dxf>
      <border outline="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theme="1"/>
        <name val="Helvetica"/>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Helvetica"/>
        <family val="2"/>
        <scheme val="none"/>
      </font>
      <alignment horizontal="left" vertical="center" textRotation="0" wrapText="1" indent="0" justifyLastLine="0" shrinkToFit="0" readingOrder="0"/>
    </dxf>
    <dxf>
      <border outline="0">
        <bottom style="medium">
          <color rgb="FF000000"/>
        </bottom>
      </border>
    </dxf>
    <dxf>
      <border outline="0">
        <left style="medium">
          <color rgb="FF000000"/>
        </left>
        <right style="medium">
          <color rgb="FF000000"/>
        </right>
        <top style="medium">
          <color rgb="FF000000"/>
        </top>
        <bottom style="medium">
          <color rgb="FF000000"/>
        </bottom>
      </border>
    </dxf>
  </dxfs>
  <tableStyles count="0" defaultTableStyle="TableStyleMedium9" defaultPivotStyle="PivotStyleMedium4"/>
  <colors>
    <mruColors>
      <color rgb="FF2809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185A37-3D92-3A4E-A37C-A4E8611386FB}" name="Table1" displayName="Table1" ref="A44:B48" totalsRowShown="0" headerRowDxfId="42" headerRowBorderDxfId="44" tableBorderDxfId="45">
  <autoFilter ref="A44:B48" xr:uid="{9382AFE8-B418-CD46-B05F-59616AFC9C3D}"/>
  <tableColumns count="2">
    <tableColumn id="1" xr3:uid="{BAF28092-C5E9-964D-84DE-D6140003C5F2}" name="Size" dataDxfId="43"/>
    <tableColumn id="2" xr3:uid="{89D36DC6-8345-4C46-96DD-B19619432AED}" name="Demand" dataDxfId="17"/>
  </tableColumns>
  <tableStyleInfo name="TableStyleMedium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F2BC3AE-8414-7943-99EE-73C8763ED53B}" name="Table2" displayName="Table2" ref="A34:E41" totalsRowShown="0" headerRowDxfId="37" dataDxfId="38" headerRowBorderDxfId="40" tableBorderDxfId="41">
  <autoFilter ref="A34:E41" xr:uid="{A963FCB1-54D3-5E4D-81DE-AF7B85343EEE}"/>
  <tableColumns count="5">
    <tableColumn id="1" xr3:uid="{5F640769-BE9E-3844-A917-5BD9AD9CEA34}" name="Spinning Mill" dataDxfId="39"/>
    <tableColumn id="2" xr3:uid="{998AB6AC-7596-B144-9905-E9DA4635BDE0}" name="Extra Fine" dataDxfId="16"/>
    <tableColumn id="3" xr3:uid="{7C84BA6E-0DCD-404D-9BC7-266E9A21B9AC}" name="Fine" dataDxfId="15"/>
    <tableColumn id="4" xr3:uid="{B34134CE-0101-EA4A-9C24-558C8B1FA900}" name="Medium" dataDxfId="14"/>
    <tableColumn id="5" xr3:uid="{C5D4698E-5088-C54A-9DE3-C15CF369FD8B}" name="Coarse" dataDxfId="13"/>
  </tableColumns>
  <tableStyleInfo name="TableStyleMedium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1254F5C-4BD9-4E49-B4FC-C99202A032C7}" name="Table3" displayName="Table3" ref="A24:E31" totalsRowShown="0" headerRowDxfId="32" dataDxfId="33" headerRowBorderDxfId="35" tableBorderDxfId="36">
  <autoFilter ref="A24:E31" xr:uid="{ABB3ABC5-9CBF-6247-AEFA-5C210D28A4C5}"/>
  <tableColumns count="5">
    <tableColumn id="1" xr3:uid="{29C14341-400B-CA48-8FCD-E83A38F1D007}" name="Spinning Mill" dataDxfId="34"/>
    <tableColumn id="2" xr3:uid="{CDDAE38E-2465-9646-98C6-920BB38E20A6}" name="Extra Fine" dataDxfId="12"/>
    <tableColumn id="3" xr3:uid="{E631A25D-61E7-5443-8E3C-D3BC45241CD3}" name="Fine" dataDxfId="11"/>
    <tableColumn id="4" xr3:uid="{50F88C06-1A6D-324F-BD6A-237782759AF5}" name="Medium" dataDxfId="10"/>
    <tableColumn id="5" xr3:uid="{E1E66E74-D3A3-8144-B044-18116FCCFD97}" name="Coarse" dataDxfId="9"/>
  </tableColumns>
  <tableStyleInfo name="TableStyleMedium2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9C039B4-D0B9-4741-AFEA-98FBCEC113A9}" name="Table4" displayName="Table4" ref="A14:B21" totalsRowShown="0" headerRowDxfId="28" headerRowBorderDxfId="30" tableBorderDxfId="31">
  <autoFilter ref="A14:B21" xr:uid="{20C516BC-EAD3-B94B-9AC8-1B5B70A2DF8C}"/>
  <tableColumns count="2">
    <tableColumn id="1" xr3:uid="{924133C6-7D8B-5548-8944-C766EF47D607}" name="Spinning Mill" dataDxfId="29"/>
    <tableColumn id="2" xr3:uid="{D226A223-1B42-1F4A-959C-09451D70232D}" name="Hours" dataDxfId="8"/>
  </tableColumns>
  <tableStyleInfo name="TableStyleMedium2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013B52C-D533-614F-9750-89FFCBBF15EA}" name="Table5" displayName="Table5" ref="A4:E11" totalsRowShown="0" headerRowDxfId="23" dataDxfId="24" headerRowBorderDxfId="26" tableBorderDxfId="27">
  <autoFilter ref="A4:E11" xr:uid="{C8C00025-BA6E-304C-8F91-1F265662564D}"/>
  <tableColumns count="5">
    <tableColumn id="1" xr3:uid="{24328D6F-B730-9344-9F79-9C106A2A67C9}" name="Spinning Mill" dataDxfId="25"/>
    <tableColumn id="2" xr3:uid="{70FE22D0-509A-BA4C-A8BB-6AFC69627633}" name="Extra Fine" dataDxfId="7"/>
    <tableColumn id="3" xr3:uid="{E876888D-D25E-024E-9C6A-68F362B2F51F}" name="Fine" dataDxfId="6"/>
    <tableColumn id="4" xr3:uid="{6AEA7B48-313D-9F46-A335-C9A594680005}" name="Medium" dataDxfId="5"/>
    <tableColumn id="5" xr3:uid="{21E67FE6-2873-D843-8A06-617238D36C1A}" name="Coarse" dataDxfId="4"/>
  </tableColumns>
  <tableStyleInfo name="TableStyleMedium2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CA77E15-33F1-AF48-AB60-880A69DBBF18}" name="Table6" displayName="Table6" ref="A52:E59" totalsRowShown="0" headerRowDxfId="18" dataDxfId="19" headerRowBorderDxfId="21" tableBorderDxfId="22">
  <autoFilter ref="A52:E59" xr:uid="{27224372-C6E8-7F42-93CA-8003CC2D89B5}"/>
  <tableColumns count="5">
    <tableColumn id="1" xr3:uid="{D5DBF3EE-64C1-8E4D-9D73-BC18E351E95E}" name="Spinning Mill" dataDxfId="20"/>
    <tableColumn id="2" xr3:uid="{A4DA2FBE-03E4-0849-A9EB-D163FB9C1ADF}" name="Extra Fine" dataDxfId="3"/>
    <tableColumn id="3" xr3:uid="{0392CC3F-51C3-D44A-B1FC-7F4F51E93981}" name="Fine" dataDxfId="2"/>
    <tableColumn id="4" xr3:uid="{D4ACBCA0-C438-F148-B028-3330BAB9B251}" name="Medium" dataDxfId="1"/>
    <tableColumn id="5" xr3:uid="{A6878344-BC24-694C-A23C-805F7CD9D248}" name="Coarse" dataDxfId="0"/>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82"/>
  <sheetViews>
    <sheetView tabSelected="1" workbookViewId="0">
      <selection activeCell="E67" sqref="E67"/>
    </sheetView>
  </sheetViews>
  <sheetFormatPr baseColWidth="10" defaultRowHeight="16"/>
  <cols>
    <col min="1" max="1" width="18.33203125" style="2" customWidth="1"/>
    <col min="2" max="5" width="18.33203125" style="4" customWidth="1"/>
    <col min="6" max="6" width="10.83203125" style="2"/>
    <col min="7" max="7" width="14.1640625" style="2" bestFit="1" customWidth="1"/>
    <col min="8" max="16384" width="10.83203125" style="2"/>
  </cols>
  <sheetData>
    <row r="1" spans="1:15" ht="23">
      <c r="A1" s="18" t="s">
        <v>0</v>
      </c>
      <c r="B1" s="8"/>
      <c r="C1" s="8"/>
      <c r="D1" s="8"/>
      <c r="E1" s="8"/>
    </row>
    <row r="2" spans="1:15">
      <c r="A2" s="5"/>
      <c r="B2" s="8"/>
      <c r="C2" s="8"/>
      <c r="D2" s="8"/>
      <c r="E2" s="8"/>
    </row>
    <row r="3" spans="1:15" ht="23">
      <c r="A3" s="19" t="s">
        <v>1</v>
      </c>
      <c r="B3" s="8"/>
      <c r="C3" s="8"/>
      <c r="D3" s="8"/>
      <c r="E3" s="8"/>
      <c r="G3" s="17" t="s">
        <v>32</v>
      </c>
    </row>
    <row r="4" spans="1:15" ht="24" customHeight="1" thickBot="1">
      <c r="A4" s="25" t="s">
        <v>2</v>
      </c>
      <c r="B4" s="25" t="s">
        <v>3</v>
      </c>
      <c r="C4" s="25" t="s">
        <v>4</v>
      </c>
      <c r="D4" s="25" t="s">
        <v>5</v>
      </c>
      <c r="E4" s="25" t="s">
        <v>6</v>
      </c>
      <c r="G4" s="3" t="s">
        <v>35</v>
      </c>
      <c r="H4" s="3"/>
      <c r="I4" s="3"/>
      <c r="J4" s="3"/>
      <c r="K4" s="3"/>
      <c r="L4" s="3"/>
      <c r="M4" s="3"/>
    </row>
    <row r="5" spans="1:15" ht="16" customHeight="1">
      <c r="A5" s="22" t="s">
        <v>7</v>
      </c>
      <c r="B5" s="6"/>
      <c r="C5" s="30">
        <v>0.4</v>
      </c>
      <c r="D5" s="30">
        <v>0.375</v>
      </c>
      <c r="E5" s="31">
        <v>0.25</v>
      </c>
      <c r="G5" s="3"/>
      <c r="H5" s="3"/>
      <c r="I5" s="3"/>
      <c r="J5" s="3"/>
      <c r="K5" s="3"/>
      <c r="L5" s="3"/>
      <c r="M5" s="3"/>
    </row>
    <row r="6" spans="1:15" ht="17">
      <c r="A6" s="22" t="s">
        <v>8</v>
      </c>
      <c r="B6" s="30">
        <v>0.7</v>
      </c>
      <c r="C6" s="30">
        <v>0.5</v>
      </c>
      <c r="D6" s="30">
        <v>0.35</v>
      </c>
      <c r="E6" s="31">
        <v>0.25</v>
      </c>
      <c r="G6" s="3"/>
      <c r="H6" s="3"/>
      <c r="I6" s="3"/>
      <c r="J6" s="3"/>
      <c r="K6" s="3"/>
      <c r="L6" s="3"/>
      <c r="M6" s="3"/>
    </row>
    <row r="7" spans="1:15" ht="17">
      <c r="A7" s="22" t="s">
        <v>9</v>
      </c>
      <c r="B7" s="30">
        <v>0.67500000000000004</v>
      </c>
      <c r="C7" s="30">
        <v>0.45</v>
      </c>
      <c r="D7" s="30">
        <v>0.4</v>
      </c>
      <c r="E7" s="31">
        <v>0.25</v>
      </c>
      <c r="G7" s="3"/>
      <c r="H7" s="3"/>
      <c r="I7" s="3"/>
      <c r="J7" s="3"/>
      <c r="K7" s="3"/>
      <c r="L7" s="3"/>
      <c r="M7" s="3"/>
    </row>
    <row r="8" spans="1:15" ht="17">
      <c r="A8" s="22" t="s">
        <v>10</v>
      </c>
      <c r="B8" s="6"/>
      <c r="C8" s="30">
        <v>0.45</v>
      </c>
      <c r="D8" s="30">
        <v>0.35</v>
      </c>
      <c r="E8" s="31">
        <v>0.2</v>
      </c>
      <c r="G8" s="3"/>
      <c r="H8" s="3"/>
      <c r="I8" s="3"/>
      <c r="J8" s="3"/>
      <c r="K8" s="3"/>
      <c r="L8" s="3"/>
      <c r="M8" s="3"/>
    </row>
    <row r="9" spans="1:15" ht="17" customHeight="1">
      <c r="A9" s="22" t="s">
        <v>11</v>
      </c>
      <c r="B9" s="30">
        <v>0.65</v>
      </c>
      <c r="C9" s="30">
        <v>0.45</v>
      </c>
      <c r="D9" s="30">
        <v>0.4</v>
      </c>
      <c r="E9" s="31">
        <v>0.25</v>
      </c>
      <c r="G9" s="12" t="s">
        <v>40</v>
      </c>
      <c r="H9" s="12"/>
      <c r="I9" s="12"/>
      <c r="J9" s="12"/>
      <c r="K9" s="12"/>
      <c r="L9" s="12"/>
      <c r="M9" s="12"/>
      <c r="N9" s="12"/>
      <c r="O9" s="12"/>
    </row>
    <row r="10" spans="1:15" ht="17">
      <c r="A10" s="22" t="s">
        <v>12</v>
      </c>
      <c r="B10" s="30">
        <v>0.625</v>
      </c>
      <c r="C10" s="30">
        <v>0.5</v>
      </c>
      <c r="D10" s="30">
        <f>0.425</f>
        <v>0.42499999999999999</v>
      </c>
      <c r="E10" s="31">
        <v>0.42499999999999999</v>
      </c>
      <c r="G10" s="12"/>
      <c r="H10" s="12"/>
      <c r="I10" s="12"/>
      <c r="J10" s="12"/>
      <c r="K10" s="12"/>
      <c r="L10" s="12"/>
      <c r="M10" s="12"/>
      <c r="N10" s="12"/>
      <c r="O10" s="12"/>
    </row>
    <row r="11" spans="1:15" ht="17">
      <c r="A11" s="22" t="s">
        <v>13</v>
      </c>
      <c r="B11" s="31">
        <v>0.7</v>
      </c>
      <c r="C11" s="31">
        <v>0.45</v>
      </c>
      <c r="D11" s="31">
        <v>0.35</v>
      </c>
      <c r="E11" s="31">
        <v>0.4</v>
      </c>
    </row>
    <row r="12" spans="1:15" ht="16" customHeight="1">
      <c r="A12" s="5"/>
      <c r="B12" s="8"/>
      <c r="C12" s="8"/>
      <c r="D12" s="8"/>
      <c r="E12" s="8"/>
      <c r="G12" s="11" t="s">
        <v>36</v>
      </c>
      <c r="H12" s="11"/>
      <c r="I12" s="11"/>
      <c r="J12" s="11"/>
      <c r="K12" s="11"/>
      <c r="L12" s="11"/>
      <c r="M12" s="11"/>
    </row>
    <row r="13" spans="1:15" ht="21">
      <c r="A13" s="19" t="s">
        <v>14</v>
      </c>
      <c r="B13" s="8"/>
      <c r="C13" s="8"/>
      <c r="D13" s="8"/>
      <c r="E13" s="8"/>
      <c r="G13" s="11"/>
      <c r="H13" s="11"/>
      <c r="I13" s="11"/>
      <c r="J13" s="11"/>
      <c r="K13" s="11"/>
      <c r="L13" s="11"/>
      <c r="M13" s="11"/>
    </row>
    <row r="14" spans="1:15" ht="18" thickBot="1">
      <c r="A14" s="25" t="s">
        <v>2</v>
      </c>
      <c r="B14" s="25" t="s">
        <v>15</v>
      </c>
      <c r="C14" s="8"/>
      <c r="D14" s="8"/>
      <c r="E14" s="8"/>
      <c r="G14" s="11"/>
      <c r="H14" s="11"/>
      <c r="I14" s="11"/>
      <c r="J14" s="11"/>
      <c r="K14" s="11"/>
      <c r="L14" s="11"/>
      <c r="M14" s="11"/>
    </row>
    <row r="15" spans="1:15" ht="17">
      <c r="A15" s="22" t="s">
        <v>7</v>
      </c>
      <c r="B15" s="10">
        <v>2500</v>
      </c>
      <c r="C15" s="8"/>
      <c r="D15" s="8"/>
      <c r="E15" s="8"/>
      <c r="G15" s="11"/>
      <c r="H15" s="11"/>
      <c r="I15" s="11"/>
      <c r="J15" s="11"/>
      <c r="K15" s="11"/>
      <c r="L15" s="11"/>
      <c r="M15" s="11"/>
    </row>
    <row r="16" spans="1:15" ht="17">
      <c r="A16" s="22" t="s">
        <v>8</v>
      </c>
      <c r="B16" s="10">
        <v>3000</v>
      </c>
      <c r="C16" s="8"/>
      <c r="D16" s="8"/>
      <c r="E16" s="8"/>
      <c r="G16" s="11"/>
      <c r="H16" s="11"/>
      <c r="I16" s="11"/>
      <c r="J16" s="11"/>
      <c r="K16" s="11"/>
      <c r="L16" s="11"/>
      <c r="M16" s="11"/>
    </row>
    <row r="17" spans="1:14" ht="17">
      <c r="A17" s="22" t="s">
        <v>9</v>
      </c>
      <c r="B17" s="10">
        <v>2500</v>
      </c>
      <c r="C17" s="8"/>
      <c r="D17" s="8"/>
      <c r="E17" s="8"/>
      <c r="G17" s="11"/>
      <c r="H17" s="11"/>
      <c r="I17" s="11"/>
      <c r="J17" s="11"/>
      <c r="K17" s="11"/>
      <c r="L17" s="11"/>
      <c r="M17" s="11"/>
    </row>
    <row r="18" spans="1:14" ht="17">
      <c r="A18" s="22" t="s">
        <v>10</v>
      </c>
      <c r="B18" s="10">
        <v>2600</v>
      </c>
      <c r="C18" s="8"/>
      <c r="D18" s="8"/>
      <c r="E18" s="8"/>
      <c r="G18" s="11"/>
      <c r="H18" s="11"/>
      <c r="I18" s="11"/>
      <c r="J18" s="11"/>
      <c r="K18" s="11"/>
      <c r="L18" s="11"/>
      <c r="M18" s="11"/>
    </row>
    <row r="19" spans="1:14" ht="17" customHeight="1">
      <c r="A19" s="22" t="s">
        <v>11</v>
      </c>
      <c r="B19" s="10">
        <v>2500</v>
      </c>
      <c r="C19" s="8"/>
      <c r="D19" s="8"/>
      <c r="E19" s="8"/>
      <c r="G19" s="14" t="s">
        <v>30</v>
      </c>
      <c r="H19" s="14"/>
      <c r="I19" s="14"/>
      <c r="J19" s="14"/>
      <c r="K19" s="14"/>
      <c r="L19" s="14"/>
      <c r="M19" s="14"/>
    </row>
    <row r="20" spans="1:14" ht="34" customHeight="1">
      <c r="A20" s="22" t="s">
        <v>12</v>
      </c>
      <c r="B20" s="10">
        <f>38000</f>
        <v>38000</v>
      </c>
      <c r="C20" s="8"/>
      <c r="D20" s="8"/>
      <c r="E20" s="8"/>
      <c r="G20" s="14"/>
      <c r="H20" s="14"/>
      <c r="I20" s="14"/>
      <c r="J20" s="14"/>
      <c r="K20" s="14"/>
      <c r="L20" s="14"/>
      <c r="M20" s="14"/>
      <c r="N20" s="15"/>
    </row>
    <row r="21" spans="1:14" ht="17">
      <c r="A21" s="22" t="s">
        <v>13</v>
      </c>
      <c r="B21" s="10">
        <v>2500</v>
      </c>
      <c r="C21" s="8"/>
      <c r="D21" s="8"/>
      <c r="E21" s="8"/>
      <c r="G21" s="14"/>
      <c r="H21" s="14"/>
      <c r="I21" s="14"/>
      <c r="J21" s="14"/>
      <c r="K21" s="14"/>
      <c r="L21" s="14"/>
      <c r="M21" s="14"/>
      <c r="N21" s="15"/>
    </row>
    <row r="22" spans="1:14">
      <c r="A22" s="5"/>
      <c r="B22" s="8"/>
      <c r="C22" s="8"/>
      <c r="D22" s="8"/>
      <c r="E22" s="8"/>
      <c r="G22" s="14"/>
      <c r="H22" s="14"/>
      <c r="I22" s="14"/>
      <c r="J22" s="14"/>
      <c r="K22" s="14"/>
      <c r="L22" s="14"/>
      <c r="M22" s="14"/>
      <c r="N22" s="15"/>
    </row>
    <row r="23" spans="1:14" ht="21">
      <c r="A23" s="19" t="s">
        <v>16</v>
      </c>
      <c r="B23" s="8"/>
      <c r="C23" s="8"/>
      <c r="D23" s="8"/>
      <c r="E23" s="8"/>
      <c r="G23" s="14"/>
      <c r="H23" s="14"/>
      <c r="I23" s="14"/>
      <c r="J23" s="14"/>
      <c r="K23" s="14"/>
      <c r="L23" s="14"/>
      <c r="M23" s="14"/>
      <c r="N23" s="15"/>
    </row>
    <row r="24" spans="1:14" ht="18" thickBot="1">
      <c r="A24" s="25" t="s">
        <v>2</v>
      </c>
      <c r="B24" s="25" t="s">
        <v>3</v>
      </c>
      <c r="C24" s="25" t="s">
        <v>4</v>
      </c>
      <c r="D24" s="25" t="s">
        <v>5</v>
      </c>
      <c r="E24" s="25" t="s">
        <v>6</v>
      </c>
      <c r="G24" s="15"/>
      <c r="H24" s="15"/>
      <c r="I24" s="15"/>
      <c r="J24" s="15"/>
      <c r="K24" s="15"/>
      <c r="L24" s="15"/>
      <c r="M24" s="15"/>
      <c r="N24" s="15"/>
    </row>
    <row r="25" spans="1:14" ht="17" customHeight="1">
      <c r="A25" s="22" t="s">
        <v>7</v>
      </c>
      <c r="B25" s="6"/>
      <c r="C25" s="7">
        <v>13</v>
      </c>
      <c r="D25" s="7">
        <v>10.65</v>
      </c>
      <c r="E25" s="26">
        <v>9.6</v>
      </c>
      <c r="G25" s="13" t="s">
        <v>37</v>
      </c>
      <c r="H25" s="13"/>
      <c r="I25" s="13"/>
      <c r="J25" s="13"/>
      <c r="K25" s="13"/>
      <c r="L25" s="13"/>
      <c r="M25" s="13"/>
    </row>
    <row r="26" spans="1:14" ht="17" customHeight="1">
      <c r="A26" s="22" t="s">
        <v>8</v>
      </c>
      <c r="B26" s="7">
        <v>17.399999999999999</v>
      </c>
      <c r="C26" s="7">
        <v>14.1</v>
      </c>
      <c r="D26" s="7">
        <v>11.2</v>
      </c>
      <c r="E26" s="26">
        <v>9.4499999999999993</v>
      </c>
      <c r="G26" s="13"/>
      <c r="H26" s="13"/>
      <c r="I26" s="13"/>
      <c r="J26" s="13"/>
      <c r="K26" s="13"/>
      <c r="L26" s="13"/>
      <c r="M26" s="13"/>
    </row>
    <row r="27" spans="1:14" ht="17">
      <c r="A27" s="22" t="s">
        <v>9</v>
      </c>
      <c r="B27" s="7">
        <v>17.399999999999999</v>
      </c>
      <c r="C27" s="7">
        <v>14.22</v>
      </c>
      <c r="D27" s="7">
        <v>11</v>
      </c>
      <c r="E27" s="26">
        <v>9.5</v>
      </c>
      <c r="G27" s="13"/>
      <c r="H27" s="13"/>
      <c r="I27" s="13"/>
      <c r="J27" s="13"/>
      <c r="K27" s="13"/>
      <c r="L27" s="13"/>
      <c r="M27" s="13"/>
    </row>
    <row r="28" spans="1:14" ht="17">
      <c r="A28" s="22" t="s">
        <v>10</v>
      </c>
      <c r="B28" s="6"/>
      <c r="C28" s="7">
        <v>14.3</v>
      </c>
      <c r="D28" s="7">
        <v>11.25</v>
      </c>
      <c r="E28" s="26">
        <v>9.6</v>
      </c>
      <c r="G28" s="13"/>
      <c r="H28" s="13"/>
      <c r="I28" s="13"/>
      <c r="J28" s="13"/>
      <c r="K28" s="13"/>
      <c r="L28" s="13"/>
      <c r="M28" s="13"/>
    </row>
    <row r="29" spans="1:14" ht="17">
      <c r="A29" s="22" t="s">
        <v>11</v>
      </c>
      <c r="B29" s="7">
        <v>17.5</v>
      </c>
      <c r="C29" s="7">
        <v>13.8</v>
      </c>
      <c r="D29" s="7">
        <v>11.4</v>
      </c>
      <c r="E29" s="26">
        <v>9.6</v>
      </c>
      <c r="G29" s="13"/>
      <c r="H29" s="13"/>
      <c r="I29" s="13"/>
      <c r="J29" s="13"/>
      <c r="K29" s="13"/>
      <c r="L29" s="13"/>
      <c r="M29" s="13"/>
    </row>
    <row r="30" spans="1:14" ht="17">
      <c r="A30" s="22" t="s">
        <v>12</v>
      </c>
      <c r="B30" s="7">
        <f>18.25</f>
        <v>18.25</v>
      </c>
      <c r="C30" s="7">
        <f>13.9</f>
        <v>13.9</v>
      </c>
      <c r="D30" s="7">
        <f>11.4</f>
        <v>11.4</v>
      </c>
      <c r="E30" s="26">
        <f>8.9</f>
        <v>8.9</v>
      </c>
      <c r="G30" s="13"/>
      <c r="H30" s="13"/>
      <c r="I30" s="13"/>
      <c r="J30" s="13"/>
      <c r="K30" s="13"/>
      <c r="L30" s="13"/>
      <c r="M30" s="13"/>
    </row>
    <row r="31" spans="1:14" ht="17">
      <c r="A31" s="22" t="s">
        <v>13</v>
      </c>
      <c r="B31" s="26">
        <v>19.75</v>
      </c>
      <c r="C31" s="26">
        <v>13.9</v>
      </c>
      <c r="D31" s="26">
        <v>10.75</v>
      </c>
      <c r="E31" s="26">
        <v>9.4</v>
      </c>
      <c r="G31" s="13"/>
      <c r="H31" s="13"/>
      <c r="I31" s="13"/>
      <c r="J31" s="13"/>
      <c r="K31" s="13"/>
      <c r="L31" s="13"/>
      <c r="M31" s="13"/>
    </row>
    <row r="32" spans="1:14" ht="16" customHeight="1">
      <c r="A32" s="5"/>
      <c r="B32" s="8"/>
      <c r="C32" s="8"/>
      <c r="D32" s="8"/>
      <c r="E32" s="8"/>
      <c r="G32" s="13"/>
      <c r="H32" s="13"/>
      <c r="I32" s="13"/>
      <c r="J32" s="13"/>
      <c r="K32" s="13"/>
      <c r="L32" s="13"/>
      <c r="M32" s="13"/>
    </row>
    <row r="33" spans="1:15" ht="21" customHeight="1">
      <c r="A33" s="19" t="s">
        <v>17</v>
      </c>
      <c r="B33" s="8"/>
      <c r="C33" s="8"/>
      <c r="D33" s="8"/>
      <c r="E33" s="8"/>
      <c r="G33" s="14" t="s">
        <v>31</v>
      </c>
      <c r="H33" s="14"/>
      <c r="I33" s="14"/>
      <c r="J33" s="14"/>
      <c r="K33" s="14"/>
      <c r="L33" s="14"/>
      <c r="M33" s="14"/>
      <c r="N33" s="15"/>
    </row>
    <row r="34" spans="1:15" ht="18" thickBot="1">
      <c r="A34" s="25" t="s">
        <v>2</v>
      </c>
      <c r="B34" s="25" t="s">
        <v>3</v>
      </c>
      <c r="C34" s="25" t="s">
        <v>4</v>
      </c>
      <c r="D34" s="25" t="s">
        <v>5</v>
      </c>
      <c r="E34" s="25" t="s">
        <v>6</v>
      </c>
      <c r="G34" s="14"/>
      <c r="H34" s="14"/>
      <c r="I34" s="14"/>
      <c r="J34" s="14"/>
      <c r="K34" s="14"/>
      <c r="L34" s="14"/>
      <c r="M34" s="14"/>
      <c r="N34" s="15"/>
    </row>
    <row r="35" spans="1:15" ht="17">
      <c r="A35" s="22" t="s">
        <v>7</v>
      </c>
      <c r="B35" s="6"/>
      <c r="C35" s="7">
        <v>0.3</v>
      </c>
      <c r="D35" s="7">
        <v>0.45</v>
      </c>
      <c r="E35" s="26">
        <v>0.45</v>
      </c>
      <c r="G35" s="14"/>
      <c r="H35" s="14"/>
      <c r="I35" s="14"/>
      <c r="J35" s="14"/>
      <c r="K35" s="14"/>
      <c r="L35" s="14"/>
      <c r="M35" s="14"/>
      <c r="N35" s="15"/>
    </row>
    <row r="36" spans="1:15" ht="17">
      <c r="A36" s="22" t="s">
        <v>8</v>
      </c>
      <c r="B36" s="7">
        <v>0.4</v>
      </c>
      <c r="C36" s="7">
        <v>0.4</v>
      </c>
      <c r="D36" s="7">
        <v>0.6</v>
      </c>
      <c r="E36" s="26">
        <v>0.6</v>
      </c>
      <c r="G36" s="14"/>
      <c r="H36" s="14"/>
      <c r="I36" s="14"/>
      <c r="J36" s="14"/>
      <c r="K36" s="14"/>
      <c r="L36" s="14"/>
      <c r="M36" s="14"/>
      <c r="N36" s="15"/>
    </row>
    <row r="37" spans="1:15" ht="17">
      <c r="A37" s="22" t="s">
        <v>9</v>
      </c>
      <c r="B37" s="7">
        <v>0.8</v>
      </c>
      <c r="C37" s="7">
        <v>0.8</v>
      </c>
      <c r="D37" s="7">
        <v>1.2</v>
      </c>
      <c r="E37" s="26">
        <v>1.2</v>
      </c>
      <c r="G37" s="14"/>
      <c r="H37" s="14"/>
      <c r="I37" s="14"/>
      <c r="J37" s="14"/>
      <c r="K37" s="14"/>
      <c r="L37" s="14"/>
      <c r="M37" s="14"/>
      <c r="N37" s="15"/>
    </row>
    <row r="38" spans="1:15" ht="17" customHeight="1">
      <c r="A38" s="22" t="s">
        <v>10</v>
      </c>
      <c r="B38" s="6"/>
      <c r="C38" s="7">
        <v>0.7</v>
      </c>
      <c r="D38" s="7">
        <v>1.05</v>
      </c>
      <c r="E38" s="26">
        <v>1.05</v>
      </c>
      <c r="G38" s="15"/>
      <c r="H38" s="15"/>
      <c r="I38" s="15"/>
      <c r="J38" s="15"/>
      <c r="K38" s="15"/>
      <c r="L38" s="15"/>
      <c r="M38" s="15"/>
    </row>
    <row r="39" spans="1:15" ht="17">
      <c r="A39" s="22" t="s">
        <v>11</v>
      </c>
      <c r="B39" s="7">
        <v>0.7</v>
      </c>
      <c r="C39" s="7">
        <v>0.7</v>
      </c>
      <c r="D39" s="7">
        <v>1.05</v>
      </c>
      <c r="E39" s="26">
        <v>1.05</v>
      </c>
      <c r="G39" s="2" t="s">
        <v>38</v>
      </c>
      <c r="H39" s="15"/>
      <c r="I39" s="15"/>
      <c r="J39" s="15"/>
      <c r="K39" s="15"/>
      <c r="L39" s="15"/>
      <c r="M39" s="15"/>
    </row>
    <row r="40" spans="1:15" ht="17" customHeight="1">
      <c r="A40" s="22" t="s">
        <v>12</v>
      </c>
      <c r="B40" s="7">
        <v>0</v>
      </c>
      <c r="C40" s="7">
        <v>0</v>
      </c>
      <c r="D40" s="7">
        <v>0</v>
      </c>
      <c r="E40" s="26">
        <v>0</v>
      </c>
      <c r="G40" s="27" t="s">
        <v>33</v>
      </c>
      <c r="H40" s="27"/>
      <c r="I40" s="27"/>
      <c r="J40" s="27"/>
      <c r="K40" s="27"/>
      <c r="L40" s="27"/>
      <c r="M40" s="27"/>
    </row>
    <row r="41" spans="1:15" ht="17">
      <c r="A41" s="22" t="s">
        <v>13</v>
      </c>
      <c r="B41" s="26">
        <v>0.5</v>
      </c>
      <c r="C41" s="26">
        <v>0.5</v>
      </c>
      <c r="D41" s="26">
        <v>0.75</v>
      </c>
      <c r="E41" s="26">
        <v>0.75</v>
      </c>
      <c r="G41" s="27"/>
      <c r="H41" s="27"/>
      <c r="I41" s="27"/>
      <c r="J41" s="27"/>
      <c r="K41" s="27"/>
      <c r="L41" s="27"/>
      <c r="M41" s="27"/>
    </row>
    <row r="42" spans="1:15" ht="16" customHeight="1">
      <c r="A42" s="5"/>
      <c r="B42" s="8"/>
      <c r="C42" s="8"/>
      <c r="D42" s="8"/>
      <c r="E42" s="8"/>
      <c r="G42" s="27"/>
      <c r="H42" s="27"/>
      <c r="I42" s="27"/>
      <c r="J42" s="27"/>
      <c r="K42" s="27"/>
      <c r="L42" s="27"/>
      <c r="M42" s="27"/>
    </row>
    <row r="43" spans="1:15" ht="21">
      <c r="A43" s="19" t="s">
        <v>18</v>
      </c>
      <c r="B43" s="8"/>
      <c r="C43" s="8"/>
      <c r="D43" s="8"/>
      <c r="E43" s="8"/>
      <c r="G43" s="27"/>
      <c r="H43" s="27"/>
      <c r="I43" s="27"/>
      <c r="J43" s="27"/>
      <c r="K43" s="27"/>
      <c r="L43" s="27"/>
      <c r="M43" s="27"/>
    </row>
    <row r="44" spans="1:15" ht="18" thickBot="1">
      <c r="A44" s="25" t="s">
        <v>19</v>
      </c>
      <c r="B44" s="25" t="s">
        <v>20</v>
      </c>
      <c r="C44" s="8"/>
      <c r="D44" s="8"/>
      <c r="E44" s="8"/>
      <c r="G44" s="28"/>
      <c r="H44" s="28"/>
      <c r="I44" s="28"/>
      <c r="J44" s="28"/>
      <c r="K44" s="28"/>
      <c r="L44" s="28"/>
      <c r="M44" s="28"/>
    </row>
    <row r="45" spans="1:15" ht="17">
      <c r="A45" s="22" t="s">
        <v>3</v>
      </c>
      <c r="B45" s="10">
        <v>25000</v>
      </c>
      <c r="C45" s="8"/>
      <c r="D45" s="8"/>
      <c r="E45" s="8"/>
      <c r="G45" s="29" t="s">
        <v>39</v>
      </c>
      <c r="H45" s="1"/>
      <c r="I45" s="1"/>
      <c r="J45" s="1"/>
      <c r="K45" s="1"/>
      <c r="L45" s="1"/>
      <c r="M45" s="1"/>
    </row>
    <row r="46" spans="1:15" ht="17">
      <c r="A46" s="22" t="s">
        <v>4</v>
      </c>
      <c r="B46" s="10">
        <v>26000</v>
      </c>
      <c r="C46" s="8"/>
      <c r="D46" s="8"/>
      <c r="E46" s="8"/>
      <c r="G46" s="1"/>
      <c r="H46" s="1"/>
      <c r="I46" s="1"/>
      <c r="J46" s="1"/>
      <c r="K46" s="1"/>
      <c r="L46" s="1"/>
      <c r="M46" s="1"/>
    </row>
    <row r="47" spans="1:15" ht="17" customHeight="1">
      <c r="A47" s="22" t="s">
        <v>5</v>
      </c>
      <c r="B47" s="10">
        <f>28000</f>
        <v>28000</v>
      </c>
      <c r="C47" s="8"/>
      <c r="D47" s="8"/>
      <c r="E47" s="8"/>
      <c r="G47" s="1"/>
      <c r="H47" s="1"/>
      <c r="I47" s="1"/>
      <c r="J47" s="1"/>
      <c r="K47" s="1"/>
      <c r="L47" s="1"/>
      <c r="M47" s="1"/>
      <c r="N47" s="16"/>
      <c r="O47" s="16"/>
    </row>
    <row r="48" spans="1:15" ht="17">
      <c r="A48" s="22" t="s">
        <v>6</v>
      </c>
      <c r="B48" s="10">
        <v>28000</v>
      </c>
      <c r="C48" s="8"/>
      <c r="D48" s="8"/>
      <c r="E48" s="8"/>
      <c r="G48" s="1"/>
      <c r="H48" s="1"/>
      <c r="I48" s="1"/>
      <c r="J48" s="1"/>
      <c r="K48" s="1"/>
      <c r="L48" s="1"/>
      <c r="M48" s="1"/>
      <c r="N48" s="16"/>
      <c r="O48" s="16"/>
    </row>
    <row r="49" spans="1:15">
      <c r="A49" s="5"/>
      <c r="B49" s="8"/>
      <c r="C49" s="8"/>
      <c r="D49" s="8"/>
      <c r="E49" s="8"/>
      <c r="G49" s="1"/>
      <c r="H49" s="1"/>
      <c r="I49" s="1"/>
      <c r="J49" s="1"/>
      <c r="K49" s="1"/>
      <c r="L49" s="1"/>
      <c r="M49" s="1"/>
      <c r="N49" s="16"/>
      <c r="O49" s="16"/>
    </row>
    <row r="50" spans="1:15">
      <c r="A50" s="5"/>
      <c r="B50" s="8"/>
      <c r="C50" s="8"/>
      <c r="D50" s="8"/>
      <c r="E50" s="8"/>
      <c r="G50" s="24" t="s">
        <v>34</v>
      </c>
      <c r="H50" s="16"/>
      <c r="I50" s="16"/>
      <c r="J50" s="16"/>
      <c r="K50" s="16"/>
      <c r="L50" s="16"/>
      <c r="M50" s="16"/>
      <c r="N50" s="16"/>
      <c r="O50" s="16"/>
    </row>
    <row r="51" spans="1:15" ht="21">
      <c r="A51" s="19" t="s">
        <v>21</v>
      </c>
      <c r="B51" s="8"/>
      <c r="C51" s="8"/>
      <c r="D51" s="8"/>
      <c r="E51" s="8"/>
      <c r="G51" s="16"/>
      <c r="H51" s="16"/>
      <c r="I51" s="16"/>
      <c r="J51" s="16"/>
      <c r="K51" s="16"/>
      <c r="L51" s="16"/>
      <c r="M51" s="16"/>
      <c r="N51" s="16"/>
      <c r="O51" s="16"/>
    </row>
    <row r="52" spans="1:15" ht="18" thickBot="1">
      <c r="A52" s="25" t="s">
        <v>2</v>
      </c>
      <c r="B52" s="25" t="s">
        <v>3</v>
      </c>
      <c r="C52" s="25" t="s">
        <v>4</v>
      </c>
      <c r="D52" s="25" t="s">
        <v>5</v>
      </c>
      <c r="E52" s="25" t="s">
        <v>6</v>
      </c>
    </row>
    <row r="53" spans="1:15" ht="17">
      <c r="A53" s="22" t="s">
        <v>7</v>
      </c>
      <c r="B53" s="32">
        <v>0</v>
      </c>
      <c r="C53" s="32">
        <v>6250</v>
      </c>
      <c r="D53" s="32">
        <v>0</v>
      </c>
      <c r="E53" s="33">
        <v>0</v>
      </c>
      <c r="F53" s="4"/>
    </row>
    <row r="54" spans="1:15" ht="17">
      <c r="A54" s="22" t="s">
        <v>8</v>
      </c>
      <c r="B54" s="34">
        <v>4285.7142857142862</v>
      </c>
      <c r="C54" s="34">
        <v>0</v>
      </c>
      <c r="D54" s="34">
        <v>0</v>
      </c>
      <c r="E54" s="35">
        <v>0</v>
      </c>
      <c r="F54" s="4"/>
    </row>
    <row r="55" spans="1:15" ht="17">
      <c r="A55" s="22" t="s">
        <v>9</v>
      </c>
      <c r="B55" s="34">
        <v>3703.7037037037035</v>
      </c>
      <c r="C55" s="34">
        <v>0</v>
      </c>
      <c r="D55" s="34">
        <v>0</v>
      </c>
      <c r="E55" s="35">
        <v>0</v>
      </c>
      <c r="F55" s="4"/>
    </row>
    <row r="56" spans="1:15" ht="17">
      <c r="A56" s="22" t="s">
        <v>10</v>
      </c>
      <c r="B56" s="34">
        <v>0</v>
      </c>
      <c r="C56" s="34">
        <v>0</v>
      </c>
      <c r="D56" s="34">
        <v>2040.125451890166</v>
      </c>
      <c r="E56" s="35">
        <v>0</v>
      </c>
      <c r="F56" s="4"/>
    </row>
    <row r="57" spans="1:15" ht="17">
      <c r="A57" s="22" t="s">
        <v>11</v>
      </c>
      <c r="B57" s="34">
        <v>3846.1538461538462</v>
      </c>
      <c r="C57" s="34">
        <v>0</v>
      </c>
      <c r="D57" s="34">
        <v>0</v>
      </c>
      <c r="E57" s="35">
        <v>0</v>
      </c>
      <c r="F57" s="4"/>
    </row>
    <row r="58" spans="1:15" ht="17">
      <c r="A58" s="22" t="s">
        <v>12</v>
      </c>
      <c r="B58" s="34">
        <v>13164.42816442816</v>
      </c>
      <c r="C58" s="34">
        <v>19750</v>
      </c>
      <c r="D58" s="34">
        <v>18817.017405252693</v>
      </c>
      <c r="E58" s="35">
        <v>28000</v>
      </c>
      <c r="F58" s="9"/>
    </row>
    <row r="59" spans="1:15" ht="17">
      <c r="A59" s="22" t="s">
        <v>13</v>
      </c>
      <c r="B59" s="36">
        <v>0</v>
      </c>
      <c r="C59" s="36">
        <v>0</v>
      </c>
      <c r="D59" s="36">
        <v>7142.8571428571413</v>
      </c>
      <c r="E59" s="37">
        <v>0</v>
      </c>
      <c r="F59" s="4"/>
    </row>
    <row r="60" spans="1:15">
      <c r="A60" s="4"/>
      <c r="F60" s="4"/>
    </row>
    <row r="61" spans="1:15" ht="17" thickBot="1"/>
    <row r="62" spans="1:15" ht="19" thickBot="1">
      <c r="A62" s="20" t="s">
        <v>25</v>
      </c>
      <c r="C62" s="38">
        <f>SUMPRODUCT(B53:E59,B25:E31)+SUMPRODUCT(B53:E59,B35:E41)</f>
        <v>1382544.3343149223</v>
      </c>
      <c r="D62" s="40" t="s">
        <v>41</v>
      </c>
    </row>
    <row r="64" spans="1:15" ht="17">
      <c r="A64" s="21" t="s">
        <v>24</v>
      </c>
    </row>
    <row r="65" spans="1:4" ht="17">
      <c r="A65" s="23" t="s">
        <v>3</v>
      </c>
      <c r="B65" s="4">
        <f>SUM(B53:B59)</f>
        <v>24999.999999999996</v>
      </c>
      <c r="C65" s="4" t="s">
        <v>26</v>
      </c>
      <c r="D65" s="4">
        <f>B45</f>
        <v>25000</v>
      </c>
    </row>
    <row r="66" spans="1:4" ht="17">
      <c r="A66" s="23" t="s">
        <v>4</v>
      </c>
      <c r="B66" s="4">
        <f>SUM(C53:C59)</f>
        <v>26000</v>
      </c>
      <c r="C66" s="4" t="s">
        <v>26</v>
      </c>
      <c r="D66" s="4">
        <f>B46</f>
        <v>26000</v>
      </c>
    </row>
    <row r="67" spans="1:4" ht="17">
      <c r="A67" s="23" t="s">
        <v>5</v>
      </c>
      <c r="B67" s="4">
        <f>SUM(D53:D59)</f>
        <v>28000</v>
      </c>
      <c r="C67" s="4" t="s">
        <v>26</v>
      </c>
      <c r="D67" s="4">
        <f>B47</f>
        <v>28000</v>
      </c>
    </row>
    <row r="68" spans="1:4" ht="17">
      <c r="A68" s="23" t="s">
        <v>6</v>
      </c>
      <c r="B68" s="4">
        <f>SUM(E53:E59)</f>
        <v>28000</v>
      </c>
      <c r="C68" s="4" t="s">
        <v>26</v>
      </c>
      <c r="D68" s="4">
        <f>B48</f>
        <v>28000</v>
      </c>
    </row>
    <row r="71" spans="1:4" ht="17">
      <c r="A71" s="21" t="s">
        <v>23</v>
      </c>
    </row>
    <row r="72" spans="1:4">
      <c r="A72" s="39" t="str">
        <f>A15</f>
        <v>Ambrosi</v>
      </c>
      <c r="B72" s="4">
        <f>SUMPRODUCT(B53:E53,B5:E5)</f>
        <v>2500</v>
      </c>
      <c r="C72" s="4" t="s">
        <v>22</v>
      </c>
      <c r="D72" s="4">
        <f>B15</f>
        <v>2500</v>
      </c>
    </row>
    <row r="73" spans="1:4">
      <c r="A73" s="39" t="str">
        <f>A16</f>
        <v>Bresciani</v>
      </c>
      <c r="B73" s="4">
        <f t="shared" ref="B73:B78" si="0">SUMPRODUCT(B54:E54,B6:E6)</f>
        <v>3000</v>
      </c>
      <c r="C73" s="4" t="s">
        <v>22</v>
      </c>
      <c r="D73" s="4">
        <f>B16</f>
        <v>3000</v>
      </c>
    </row>
    <row r="74" spans="1:4">
      <c r="A74" s="39" t="str">
        <f>A17</f>
        <v>Castri</v>
      </c>
      <c r="B74" s="4">
        <f t="shared" si="0"/>
        <v>2500</v>
      </c>
      <c r="C74" s="4" t="s">
        <v>22</v>
      </c>
      <c r="D74" s="4">
        <f>B17</f>
        <v>2500</v>
      </c>
    </row>
    <row r="75" spans="1:4">
      <c r="A75" s="39" t="str">
        <f>A18</f>
        <v>De Blasi</v>
      </c>
      <c r="B75" s="4">
        <f t="shared" si="0"/>
        <v>714.04390816155808</v>
      </c>
      <c r="C75" s="4" t="s">
        <v>22</v>
      </c>
      <c r="D75" s="4">
        <f>B18</f>
        <v>2600</v>
      </c>
    </row>
    <row r="76" spans="1:4">
      <c r="A76" s="39" t="str">
        <f>A19</f>
        <v>Estensi</v>
      </c>
      <c r="B76" s="4">
        <f t="shared" si="0"/>
        <v>2500</v>
      </c>
      <c r="C76" s="4" t="s">
        <v>22</v>
      </c>
      <c r="D76" s="4">
        <f>B19</f>
        <v>2500</v>
      </c>
    </row>
    <row r="77" spans="1:4">
      <c r="A77" s="39" t="str">
        <f>A20</f>
        <v>Filatoi Riuniti</v>
      </c>
      <c r="B77" s="4">
        <f t="shared" si="0"/>
        <v>37999.999999999993</v>
      </c>
      <c r="C77" s="4" t="s">
        <v>22</v>
      </c>
      <c r="D77" s="4">
        <f>B20</f>
        <v>38000</v>
      </c>
    </row>
    <row r="78" spans="1:4">
      <c r="A78" s="39" t="str">
        <f>A21</f>
        <v>Giuliani</v>
      </c>
      <c r="B78" s="4">
        <f t="shared" si="0"/>
        <v>2499.9999999999991</v>
      </c>
      <c r="C78" s="4" t="s">
        <v>22</v>
      </c>
      <c r="D78" s="4">
        <f>B21</f>
        <v>2500</v>
      </c>
    </row>
    <row r="80" spans="1:4" ht="17">
      <c r="A80" s="21" t="s">
        <v>27</v>
      </c>
    </row>
    <row r="81" spans="1:1">
      <c r="A81" s="39" t="s">
        <v>29</v>
      </c>
    </row>
    <row r="82" spans="1:1">
      <c r="A82" s="39" t="s">
        <v>28</v>
      </c>
    </row>
  </sheetData>
  <mergeCells count="8">
    <mergeCell ref="G33:M37"/>
    <mergeCell ref="G40:M43"/>
    <mergeCell ref="G45:M49"/>
    <mergeCell ref="G9:O10"/>
    <mergeCell ref="G19:M23"/>
    <mergeCell ref="G25:M32"/>
    <mergeCell ref="G4:M8"/>
    <mergeCell ref="G12:M18"/>
  </mergeCells>
  <pageMargins left="0.75" right="0.75" top="1" bottom="1" header="0.5" footer="0.5"/>
  <tableParts count="6">
    <tablePart r:id="rId1"/>
    <tablePart r:id="rId2"/>
    <tablePart r:id="rId3"/>
    <tablePart r:id="rId4"/>
    <tablePart r:id="rId5"/>
    <tablePart r:id="rId6"/>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Allison O'Hair</dc:creator>
  <cp:lastModifiedBy>Ryan Dallavia</cp:lastModifiedBy>
  <dcterms:created xsi:type="dcterms:W3CDTF">2014-01-19T03:55:05Z</dcterms:created>
  <dcterms:modified xsi:type="dcterms:W3CDTF">2019-08-02T15:04:50Z</dcterms:modified>
</cp:coreProperties>
</file>