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D:\PitPV\"/>
    </mc:Choice>
  </mc:AlternateContent>
  <xr:revisionPtr revIDLastSave="0" documentId="13_ncr:1_{5EA3D44A-09D4-4B17-8CD2-8BE1E59A64F0}" xr6:coauthVersionLast="47" xr6:coauthVersionMax="47" xr10:uidLastSave="{00000000-0000-0000-0000-000000000000}"/>
  <bookViews>
    <workbookView xWindow="-108" yWindow="-108" windowWidth="30936" windowHeight="16776" activeTab="1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N15" i="2" l="1"/>
  <c r="N14" i="2"/>
  <c r="P11" i="2"/>
  <c r="P12" i="2"/>
  <c r="P10" i="2"/>
  <c r="P5" i="2"/>
  <c r="P4" i="2"/>
  <c r="P3" i="2"/>
  <c r="E4" i="1"/>
  <c r="E5" i="1"/>
  <c r="E6" i="1"/>
  <c r="E7" i="1"/>
  <c r="E8" i="1"/>
  <c r="E9" i="1"/>
  <c r="E10" i="1"/>
  <c r="E11" i="1"/>
  <c r="E12" i="1"/>
  <c r="E13" i="1"/>
  <c r="E14" i="1"/>
  <c r="E3" i="1"/>
  <c r="Z14" i="1"/>
  <c r="P13" i="1"/>
  <c r="AB13" i="1" s="1"/>
  <c r="O13" i="1"/>
  <c r="AA13" i="1" s="1"/>
  <c r="P12" i="1"/>
  <c r="AB12" i="1" s="1"/>
  <c r="O12" i="1"/>
  <c r="AA12" i="1" s="1"/>
  <c r="P11" i="1"/>
  <c r="AB11" i="1" s="1"/>
  <c r="O11" i="1"/>
  <c r="AA11" i="1" s="1"/>
  <c r="P10" i="1"/>
  <c r="AB10" i="1" s="1"/>
  <c r="O10" i="1"/>
  <c r="AA10" i="1" s="1"/>
  <c r="P9" i="1"/>
  <c r="AB9" i="1" s="1"/>
  <c r="O9" i="1"/>
  <c r="AA9" i="1" s="1"/>
  <c r="P8" i="1"/>
  <c r="AB8" i="1" s="1"/>
  <c r="O8" i="1"/>
  <c r="AA8" i="1" s="1"/>
  <c r="P7" i="1"/>
  <c r="AB7" i="1" s="1"/>
  <c r="O7" i="1"/>
  <c r="AA7" i="1" s="1"/>
  <c r="P6" i="1"/>
  <c r="AB6" i="1" s="1"/>
  <c r="O6" i="1"/>
  <c r="AA6" i="1" s="1"/>
  <c r="P5" i="1"/>
  <c r="AB5" i="1" s="1"/>
  <c r="O5" i="1"/>
  <c r="AA5" i="1" s="1"/>
  <c r="P4" i="1"/>
  <c r="AB4" i="1" s="1"/>
  <c r="O4" i="1"/>
  <c r="AA4" i="1" s="1"/>
  <c r="P3" i="1"/>
  <c r="AB3" i="1" s="1"/>
  <c r="O3" i="1"/>
  <c r="AA3" i="1" s="1"/>
  <c r="Y14" i="1"/>
  <c r="AC14" i="1"/>
  <c r="V13" i="1"/>
  <c r="U13" i="1"/>
  <c r="T13" i="1"/>
  <c r="V12" i="1"/>
  <c r="U12" i="1"/>
  <c r="T12" i="1"/>
  <c r="X12" i="1" s="1"/>
  <c r="V11" i="1"/>
  <c r="U11" i="1"/>
  <c r="T11" i="1"/>
  <c r="V10" i="1"/>
  <c r="U10" i="1"/>
  <c r="T10" i="1"/>
  <c r="V9" i="1"/>
  <c r="U9" i="1"/>
  <c r="T9" i="1"/>
  <c r="V8" i="1"/>
  <c r="U8" i="1"/>
  <c r="T8" i="1"/>
  <c r="V7" i="1"/>
  <c r="U7" i="1"/>
  <c r="W7" i="1" s="1"/>
  <c r="T7" i="1"/>
  <c r="V6" i="1"/>
  <c r="U6" i="1"/>
  <c r="T6" i="1"/>
  <c r="V5" i="1"/>
  <c r="U5" i="1"/>
  <c r="T5" i="1"/>
  <c r="W5" i="1" s="1"/>
  <c r="V4" i="1"/>
  <c r="U4" i="1"/>
  <c r="T4" i="1"/>
  <c r="W4" i="1" s="1"/>
  <c r="V3" i="1"/>
  <c r="U3" i="1"/>
  <c r="T3" i="1"/>
  <c r="AA14" i="1" l="1"/>
  <c r="AB14" i="1"/>
  <c r="X7" i="1"/>
  <c r="W8" i="1"/>
  <c r="X3" i="1"/>
  <c r="X13" i="1"/>
  <c r="X11" i="1"/>
  <c r="X9" i="1"/>
  <c r="V14" i="1"/>
  <c r="W10" i="1"/>
  <c r="U14" i="1"/>
  <c r="W6" i="1"/>
  <c r="X10" i="1"/>
  <c r="X4" i="1"/>
  <c r="T14" i="1"/>
  <c r="X5" i="1"/>
  <c r="X8" i="1"/>
  <c r="W3" i="1"/>
  <c r="X6" i="1"/>
  <c r="W11" i="1"/>
  <c r="W9" i="1"/>
  <c r="W13" i="1"/>
  <c r="W12" i="1"/>
  <c r="W14" i="1" l="1"/>
  <c r="X14" i="1"/>
  <c r="D14" i="1"/>
  <c r="F14" i="1"/>
  <c r="G14" i="1"/>
  <c r="H14" i="1"/>
  <c r="I14" i="1"/>
  <c r="J14" i="1"/>
  <c r="K14" i="1"/>
  <c r="L14" i="1"/>
  <c r="M14" i="1"/>
  <c r="N14" i="1"/>
  <c r="O14" i="1"/>
  <c r="P14" i="1"/>
  <c r="C14" i="1"/>
</calcChain>
</file>

<file path=xl/sharedStrings.xml><?xml version="1.0" encoding="utf-8"?>
<sst xmlns="http://schemas.openxmlformats.org/spreadsheetml/2006/main" count="99" uniqueCount="73">
  <si>
    <r>
      <rPr>
        <sz val="11"/>
        <color theme="1"/>
        <rFont val="宋体"/>
        <family val="3"/>
        <charset val="134"/>
      </rPr>
      <t>城市名</t>
    </r>
  </si>
  <si>
    <t>Cities</t>
  </si>
  <si>
    <r>
      <rPr>
        <sz val="11"/>
        <color theme="1"/>
        <rFont val="宋体"/>
        <family val="3"/>
        <charset val="134"/>
      </rPr>
      <t>太原市</t>
    </r>
  </si>
  <si>
    <t>Taiyuan</t>
  </si>
  <si>
    <r>
      <rPr>
        <sz val="11"/>
        <color theme="1"/>
        <rFont val="宋体"/>
        <family val="3"/>
        <charset val="134"/>
      </rPr>
      <t>大同市</t>
    </r>
  </si>
  <si>
    <t>Datong</t>
  </si>
  <si>
    <r>
      <rPr>
        <sz val="11"/>
        <color theme="1"/>
        <rFont val="宋体"/>
        <family val="3"/>
        <charset val="134"/>
      </rPr>
      <t>阳泉市</t>
    </r>
  </si>
  <si>
    <t>Yangquan</t>
  </si>
  <si>
    <r>
      <rPr>
        <sz val="11"/>
        <color theme="1"/>
        <rFont val="宋体"/>
        <family val="3"/>
        <charset val="134"/>
      </rPr>
      <t>长治市</t>
    </r>
  </si>
  <si>
    <t>Changzhi</t>
  </si>
  <si>
    <r>
      <rPr>
        <sz val="11"/>
        <color theme="1"/>
        <rFont val="宋体"/>
        <family val="3"/>
        <charset val="134"/>
      </rPr>
      <t>晋城市</t>
    </r>
  </si>
  <si>
    <t>Jincheng</t>
  </si>
  <si>
    <r>
      <rPr>
        <sz val="11"/>
        <color theme="1"/>
        <rFont val="宋体"/>
        <family val="3"/>
        <charset val="134"/>
      </rPr>
      <t>朔州市</t>
    </r>
  </si>
  <si>
    <t>Shuozhou</t>
  </si>
  <si>
    <r>
      <rPr>
        <sz val="11"/>
        <color theme="1"/>
        <rFont val="宋体"/>
        <family val="3"/>
        <charset val="134"/>
      </rPr>
      <t>晋中市</t>
    </r>
  </si>
  <si>
    <t>Jinzhong</t>
  </si>
  <si>
    <r>
      <rPr>
        <sz val="11"/>
        <color theme="1"/>
        <rFont val="宋体"/>
        <family val="3"/>
        <charset val="134"/>
      </rPr>
      <t>运城市</t>
    </r>
  </si>
  <si>
    <t>Yuncheng</t>
  </si>
  <si>
    <r>
      <rPr>
        <sz val="11"/>
        <color theme="1"/>
        <rFont val="宋体"/>
        <family val="3"/>
        <charset val="134"/>
      </rPr>
      <t>忻州市</t>
    </r>
  </si>
  <si>
    <t>Xinzhou</t>
  </si>
  <si>
    <r>
      <rPr>
        <sz val="11"/>
        <color theme="1"/>
        <rFont val="宋体"/>
        <family val="3"/>
        <charset val="134"/>
      </rPr>
      <t>临汾市</t>
    </r>
  </si>
  <si>
    <t>Linfen</t>
  </si>
  <si>
    <r>
      <rPr>
        <sz val="11"/>
        <color theme="1"/>
        <rFont val="宋体"/>
        <family val="3"/>
        <charset val="134"/>
      </rPr>
      <t>吕梁市</t>
    </r>
  </si>
  <si>
    <t>Lvliang</t>
  </si>
  <si>
    <t xml:space="preserve"> </t>
    <phoneticPr fontId="2" type="noConversion"/>
  </si>
  <si>
    <t>PitPV</t>
    <phoneticPr fontId="2" type="noConversion"/>
  </si>
  <si>
    <t>PitFPV</t>
    <phoneticPr fontId="2" type="noConversion"/>
  </si>
  <si>
    <t>GPV</t>
    <phoneticPr fontId="2" type="noConversion"/>
  </si>
  <si>
    <t>GPV+PitPV</t>
    <phoneticPr fontId="2" type="noConversion"/>
  </si>
  <si>
    <t>GPV+PitFPV</t>
    <phoneticPr fontId="2" type="noConversion"/>
  </si>
  <si>
    <t>Aera from the segmentation results of VLM (km2)</t>
    <phoneticPr fontId="2" type="noConversion"/>
  </si>
  <si>
    <t>Numnber of PV panel installation</t>
    <phoneticPr fontId="2" type="noConversion"/>
  </si>
  <si>
    <t>Annal power generation (TWh)</t>
    <phoneticPr fontId="2" type="noConversion"/>
  </si>
  <si>
    <t>Annal Carbon Reduction (T CO2)</t>
    <phoneticPr fontId="2" type="noConversion"/>
  </si>
  <si>
    <t>23 GDP(million CNY)</t>
    <phoneticPr fontId="2" type="noConversion"/>
  </si>
  <si>
    <t>Shanxi (Total or average)</t>
    <phoneticPr fontId="2" type="noConversion"/>
  </si>
  <si>
    <t>In Chinese</t>
    <phoneticPr fontId="2" type="noConversion"/>
  </si>
  <si>
    <t>山西省</t>
    <phoneticPr fontId="2" type="noConversion"/>
  </si>
  <si>
    <t>In English</t>
    <phoneticPr fontId="2" type="noConversion"/>
  </si>
  <si>
    <t>Ground (km2)</t>
    <phoneticPr fontId="2" type="noConversion"/>
  </si>
  <si>
    <t>Pit (km2)</t>
    <phoneticPr fontId="2" type="noConversion"/>
  </si>
  <si>
    <t>Total area (km2)</t>
    <phoneticPr fontId="2" type="noConversion"/>
  </si>
  <si>
    <t>Aera (km2)</t>
    <phoneticPr fontId="2" type="noConversion"/>
  </si>
  <si>
    <t>Comsuption 23 (TWh)</t>
    <phoneticPr fontId="2" type="noConversion"/>
  </si>
  <si>
    <t>Inverter</t>
  </si>
  <si>
    <t>Supports</t>
  </si>
  <si>
    <t>Combiner box</t>
  </si>
  <si>
    <t>Engineering</t>
  </si>
  <si>
    <t>Wirings</t>
  </si>
  <si>
    <t>O&amp;M cost</t>
  </si>
  <si>
    <t>LCOE</t>
  </si>
  <si>
    <t>PV module</t>
    <phoneticPr fontId="2" type="noConversion"/>
  </si>
  <si>
    <t>GPV+PitPV mode</t>
    <phoneticPr fontId="2" type="noConversion"/>
  </si>
  <si>
    <t>GPV+PitFPV mode</t>
    <phoneticPr fontId="2" type="noConversion"/>
  </si>
  <si>
    <t>Power Generation/Comsuption 23</t>
    <phoneticPr fontId="2" type="noConversion"/>
  </si>
  <si>
    <t>Type</t>
  </si>
  <si>
    <t>Water</t>
    <phoneticPr fontId="2" type="noConversion"/>
  </si>
  <si>
    <t>G/P</t>
    <phoneticPr fontId="2" type="noConversion"/>
  </si>
  <si>
    <t>Cinv</t>
    <phoneticPr fontId="2" type="noConversion"/>
  </si>
  <si>
    <t>Ccon</t>
    <phoneticPr fontId="2" type="noConversion"/>
  </si>
  <si>
    <t>LCOE ($/kWh)</t>
    <phoneticPr fontId="2" type="noConversion"/>
  </si>
  <si>
    <t>LCOE cost S2 ($ or $/kWh)</t>
    <phoneticPr fontId="2" type="noConversion"/>
  </si>
  <si>
    <t>Annal Insurance</t>
    <phoneticPr fontId="2" type="noConversion"/>
  </si>
  <si>
    <t>Space rent for 25 years</t>
    <phoneticPr fontId="2" type="noConversion"/>
  </si>
  <si>
    <t>GroundPV-S1</t>
    <phoneticPr fontId="2" type="noConversion"/>
  </si>
  <si>
    <t>PitPV-S1</t>
    <phoneticPr fontId="2" type="noConversion"/>
  </si>
  <si>
    <t>PitFPV-S1</t>
    <phoneticPr fontId="2" type="noConversion"/>
  </si>
  <si>
    <t>GroundPV-S2</t>
    <phoneticPr fontId="2" type="noConversion"/>
  </si>
  <si>
    <t>PitPV-S2</t>
    <phoneticPr fontId="2" type="noConversion"/>
  </si>
  <si>
    <t>PitFPV-S2</t>
    <phoneticPr fontId="2" type="noConversion"/>
  </si>
  <si>
    <t>Insurance for 25 years</t>
    <phoneticPr fontId="2" type="noConversion"/>
  </si>
  <si>
    <t>More</t>
    <phoneticPr fontId="2" type="noConversion"/>
  </si>
  <si>
    <t>LCOE cost ($ or $/kWh)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</si>
</sst>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_ "/>
  </numFmts>
  <fonts count="7" x14ac:knownFonts="1">
    <font>
      <sz val="11"/>
      <color theme="1"/>
      <name val="宋体"/>
      <charset val="134"/>
      <scheme val="minor"/>
    </font>
    <font>
      <sz val="11"/>
      <color theme="1"/>
      <name val="Times New Roman"/>
      <family val="1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1"/>
      <charset val="134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176" fontId="1" fillId="0" borderId="0" xfId="0" applyNumberFormat="1" applyFont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177" fontId="1" fillId="0" borderId="0" xfId="0" applyNumberFormat="1" applyFont="1">
      <alignment vertical="center"/>
    </xf>
    <xf numFmtId="2" fontId="1" fillId="0" borderId="0" xfId="0" applyNumberFormat="1" applyFont="1">
      <alignment vertical="center"/>
    </xf>
    <xf numFmtId="0" fontId="5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1"/>
  <sheetViews>
    <sheetView topLeftCell="L1" zoomScale="85" zoomScaleNormal="85" workbookViewId="0">
      <selection activeCell="AE17" sqref="AE17"/>
    </sheetView>
  </sheetViews>
  <sheetFormatPr defaultColWidth="9" defaultRowHeight="13.8" x14ac:dyDescent="0.25"/>
  <cols>
    <col min="1" max="1" width="15.6640625" style="1" customWidth="1"/>
    <col min="2" max="2" width="20.21875" style="1" customWidth="1"/>
    <col min="3" max="3" width="12.109375" style="1" customWidth="1"/>
    <col min="4" max="4" width="9" style="1"/>
    <col min="5" max="5" width="11.6640625" style="1" bestFit="1" customWidth="1"/>
    <col min="6" max="6" width="18.88671875" style="1" customWidth="1"/>
    <col min="7" max="7" width="12.109375" style="1" customWidth="1"/>
    <col min="8" max="8" width="11.44140625" style="1" customWidth="1"/>
    <col min="9" max="9" width="12.109375" style="1" customWidth="1"/>
    <col min="10" max="10" width="12.21875" style="1" customWidth="1"/>
    <col min="11" max="11" width="14.21875" style="1" customWidth="1"/>
    <col min="12" max="12" width="8.21875" style="1" customWidth="1"/>
    <col min="13" max="13" width="9.77734375" style="1" customWidth="1"/>
    <col min="14" max="14" width="8.21875" style="1" customWidth="1"/>
    <col min="15" max="15" width="10.88671875" style="1" customWidth="1"/>
    <col min="16" max="16" width="11.88671875" style="1" customWidth="1"/>
    <col min="17" max="19" width="12.5546875" style="1" hidden="1" customWidth="1"/>
    <col min="20" max="23" width="12.5546875" style="1" customWidth="1"/>
    <col min="24" max="24" width="14.5546875" style="1" customWidth="1"/>
    <col min="25" max="25" width="13.77734375" style="1" customWidth="1"/>
    <col min="26" max="26" width="20" style="1" customWidth="1"/>
    <col min="27" max="27" width="17.33203125" style="1" customWidth="1"/>
    <col min="28" max="28" width="17.21875" style="1" customWidth="1"/>
    <col min="29" max="29" width="19.109375" style="1" customWidth="1"/>
    <col min="30" max="16384" width="9" style="1"/>
  </cols>
  <sheetData>
    <row r="1" spans="1:29" x14ac:dyDescent="0.25">
      <c r="A1" s="1" t="s">
        <v>36</v>
      </c>
      <c r="B1" s="1" t="s">
        <v>38</v>
      </c>
      <c r="C1" s="8" t="s">
        <v>30</v>
      </c>
      <c r="D1" s="8"/>
      <c r="E1" s="8"/>
      <c r="F1" s="8"/>
      <c r="G1" s="8" t="s">
        <v>31</v>
      </c>
      <c r="H1" s="8"/>
      <c r="I1" s="8"/>
      <c r="J1" s="8"/>
      <c r="K1" s="8"/>
      <c r="L1" s="8" t="s">
        <v>32</v>
      </c>
      <c r="M1" s="8"/>
      <c r="N1" s="8"/>
      <c r="O1" s="8"/>
      <c r="P1" s="8"/>
      <c r="Q1" s="8" t="s">
        <v>60</v>
      </c>
      <c r="R1" s="8"/>
      <c r="S1" s="8"/>
      <c r="T1" s="8" t="s">
        <v>33</v>
      </c>
      <c r="U1" s="8"/>
      <c r="V1" s="8"/>
      <c r="W1" s="8"/>
      <c r="X1" s="8"/>
      <c r="AA1" s="8" t="s">
        <v>54</v>
      </c>
      <c r="AB1" s="8"/>
    </row>
    <row r="2" spans="1:29" ht="14.4" x14ac:dyDescent="0.25">
      <c r="A2" s="1" t="s">
        <v>0</v>
      </c>
      <c r="B2" s="1" t="s">
        <v>1</v>
      </c>
      <c r="C2" s="1" t="s">
        <v>39</v>
      </c>
      <c r="D2" s="1" t="s">
        <v>40</v>
      </c>
      <c r="E2" s="1" t="s">
        <v>57</v>
      </c>
      <c r="F2" s="1" t="s">
        <v>41</v>
      </c>
      <c r="G2" s="1" t="s">
        <v>27</v>
      </c>
      <c r="H2" s="1" t="s">
        <v>25</v>
      </c>
      <c r="I2" s="1" t="s">
        <v>26</v>
      </c>
      <c r="J2" s="1" t="s">
        <v>28</v>
      </c>
      <c r="K2" s="1" t="s">
        <v>29</v>
      </c>
      <c r="L2" s="1" t="s">
        <v>27</v>
      </c>
      <c r="M2" s="1" t="s">
        <v>25</v>
      </c>
      <c r="N2" s="1" t="s">
        <v>26</v>
      </c>
      <c r="O2" s="1" t="s">
        <v>28</v>
      </c>
      <c r="P2" s="1" t="s">
        <v>29</v>
      </c>
      <c r="Q2" s="1" t="s">
        <v>27</v>
      </c>
      <c r="R2" s="1" t="s">
        <v>25</v>
      </c>
      <c r="S2" s="1" t="s">
        <v>26</v>
      </c>
      <c r="T2" s="1" t="s">
        <v>27</v>
      </c>
      <c r="U2" s="1" t="s">
        <v>25</v>
      </c>
      <c r="V2" s="1" t="s">
        <v>26</v>
      </c>
      <c r="W2" s="1" t="s">
        <v>28</v>
      </c>
      <c r="X2" s="1" t="s">
        <v>29</v>
      </c>
      <c r="Y2" s="7" t="s">
        <v>42</v>
      </c>
      <c r="Z2" s="1" t="s">
        <v>43</v>
      </c>
      <c r="AA2" s="1" t="s">
        <v>52</v>
      </c>
      <c r="AB2" s="1" t="s">
        <v>53</v>
      </c>
      <c r="AC2" s="1" t="s">
        <v>34</v>
      </c>
    </row>
    <row r="3" spans="1:29" ht="14.4" x14ac:dyDescent="0.25">
      <c r="A3" s="1" t="s">
        <v>2</v>
      </c>
      <c r="B3" s="1" t="s">
        <v>3</v>
      </c>
      <c r="C3" s="1">
        <v>365.29999999999995</v>
      </c>
      <c r="D3" s="1">
        <v>78.099999999999994</v>
      </c>
      <c r="E3" s="6">
        <f>C3/D3</f>
        <v>4.6773367477592824</v>
      </c>
      <c r="F3" s="1">
        <v>443.4</v>
      </c>
      <c r="G3" s="2">
        <v>127060869.56521738</v>
      </c>
      <c r="H3" s="2">
        <v>16299130.434782607</v>
      </c>
      <c r="I3" s="2">
        <v>20373913.043478258</v>
      </c>
      <c r="J3" s="2">
        <v>143359999.99999997</v>
      </c>
      <c r="K3" s="2">
        <v>147434782.60869563</v>
      </c>
      <c r="L3" s="1">
        <v>50.53</v>
      </c>
      <c r="M3" s="5">
        <v>8.98</v>
      </c>
      <c r="N3" s="5">
        <v>17.59</v>
      </c>
      <c r="O3" s="5">
        <f>L3+M3</f>
        <v>59.510000000000005</v>
      </c>
      <c r="P3" s="5">
        <f>L3+N3</f>
        <v>68.12</v>
      </c>
      <c r="T3" s="1">
        <f>0.6838*L3*1000000</f>
        <v>34552414</v>
      </c>
      <c r="U3" s="1">
        <f>0.6838*1000000*M3</f>
        <v>6140524</v>
      </c>
      <c r="V3" s="1">
        <f>0.6838*1000000*N3</f>
        <v>12028042</v>
      </c>
      <c r="W3" s="1">
        <f>T3+U3</f>
        <v>40692938</v>
      </c>
      <c r="X3" s="1">
        <f>T3+V3</f>
        <v>46580456</v>
      </c>
      <c r="Y3" s="1">
        <v>6909</v>
      </c>
      <c r="Z3" s="6">
        <v>33.661999999999999</v>
      </c>
      <c r="AA3" s="6">
        <f>O3/Z3</f>
        <v>1.7678688134989011</v>
      </c>
      <c r="AB3" s="6">
        <f>P3/Z3</f>
        <v>2.0236468421365341</v>
      </c>
      <c r="AC3" s="1">
        <v>557.37400000000002</v>
      </c>
    </row>
    <row r="4" spans="1:29" ht="14.4" x14ac:dyDescent="0.25">
      <c r="A4" s="1" t="s">
        <v>4</v>
      </c>
      <c r="B4" s="1" t="s">
        <v>5</v>
      </c>
      <c r="C4" s="1">
        <v>737.40000000000009</v>
      </c>
      <c r="D4" s="1">
        <v>185.8</v>
      </c>
      <c r="E4" s="6">
        <f t="shared" ref="E4:E14" si="0">C4/D4</f>
        <v>3.9687836383207751</v>
      </c>
      <c r="F4" s="1">
        <v>923.2</v>
      </c>
      <c r="G4" s="2">
        <v>256486956.52173921</v>
      </c>
      <c r="H4" s="2">
        <v>38775652.173913047</v>
      </c>
      <c r="I4" s="2">
        <v>48469565.217391305</v>
      </c>
      <c r="J4" s="2">
        <v>295262608.69565225</v>
      </c>
      <c r="K4" s="2">
        <v>304956521.7391305</v>
      </c>
      <c r="L4" s="1">
        <v>113.96</v>
      </c>
      <c r="M4" s="5">
        <v>24.17</v>
      </c>
      <c r="N4" s="5">
        <v>46.96</v>
      </c>
      <c r="O4" s="5">
        <f t="shared" ref="O4:O13" si="1">L4+M4</f>
        <v>138.13</v>
      </c>
      <c r="P4" s="5">
        <f t="shared" ref="P4:P13" si="2">L4+N4</f>
        <v>160.91999999999999</v>
      </c>
      <c r="T4" s="1">
        <f t="shared" ref="T4:T13" si="3">0.6838*L4*1000000</f>
        <v>77925847.999999985</v>
      </c>
      <c r="U4" s="1">
        <f t="shared" ref="U4:V13" si="4">0.6838*1000000*M4</f>
        <v>16527446.000000002</v>
      </c>
      <c r="V4" s="1">
        <f t="shared" si="4"/>
        <v>32111248</v>
      </c>
      <c r="W4" s="1">
        <f t="shared" ref="W4:W13" si="5">T4+U4</f>
        <v>94453293.999999985</v>
      </c>
      <c r="X4" s="1">
        <f t="shared" ref="X4:X13" si="6">T4+V4</f>
        <v>110037095.99999999</v>
      </c>
      <c r="Y4" s="1">
        <v>14056</v>
      </c>
      <c r="Z4" s="6">
        <v>17.808</v>
      </c>
      <c r="AA4" s="6">
        <f t="shared" ref="AA4:AA13" si="7">O4/Z4</f>
        <v>7.7566262353998203</v>
      </c>
      <c r="AB4" s="6">
        <f t="shared" ref="AB4:AB13" si="8">P4/Z4</f>
        <v>9.0363881401617245</v>
      </c>
      <c r="AC4" s="1">
        <v>187.15</v>
      </c>
    </row>
    <row r="5" spans="1:29" ht="14.4" x14ac:dyDescent="0.25">
      <c r="A5" s="1" t="s">
        <v>6</v>
      </c>
      <c r="B5" s="1" t="s">
        <v>7</v>
      </c>
      <c r="C5" s="1">
        <v>101.9</v>
      </c>
      <c r="D5" s="1">
        <v>23.5</v>
      </c>
      <c r="E5" s="6">
        <f t="shared" si="0"/>
        <v>4.3361702127659578</v>
      </c>
      <c r="F5" s="1">
        <v>125.4</v>
      </c>
      <c r="G5" s="2">
        <v>35443478.260869578</v>
      </c>
      <c r="H5" s="2">
        <v>4904347.826086957</v>
      </c>
      <c r="I5" s="2">
        <v>6130434.7826086963</v>
      </c>
      <c r="J5" s="2">
        <v>40347826.086956531</v>
      </c>
      <c r="K5" s="2">
        <v>41573913.043478273</v>
      </c>
      <c r="L5" s="1">
        <v>14.19</v>
      </c>
      <c r="M5" s="5">
        <v>2.96</v>
      </c>
      <c r="N5" s="5">
        <v>5.69</v>
      </c>
      <c r="O5" s="5">
        <f t="shared" si="1"/>
        <v>17.149999999999999</v>
      </c>
      <c r="P5" s="5">
        <f t="shared" si="2"/>
        <v>19.88</v>
      </c>
      <c r="T5" s="1">
        <f t="shared" si="3"/>
        <v>9703121.9999999981</v>
      </c>
      <c r="U5" s="1">
        <f t="shared" si="4"/>
        <v>2024048</v>
      </c>
      <c r="V5" s="1">
        <f t="shared" si="4"/>
        <v>3890822.0000000005</v>
      </c>
      <c r="W5" s="1">
        <f t="shared" si="5"/>
        <v>11727169.999999998</v>
      </c>
      <c r="X5" s="1">
        <f t="shared" si="6"/>
        <v>13593943.999999998</v>
      </c>
      <c r="Y5" s="1">
        <v>4559</v>
      </c>
      <c r="Z5" s="6">
        <v>10.154999999999999</v>
      </c>
      <c r="AA5" s="6">
        <f t="shared" si="7"/>
        <v>1.688823239783358</v>
      </c>
      <c r="AB5" s="6">
        <f t="shared" si="8"/>
        <v>1.9576563269325455</v>
      </c>
      <c r="AC5" s="1">
        <v>100.27</v>
      </c>
    </row>
    <row r="6" spans="1:29" ht="14.4" x14ac:dyDescent="0.25">
      <c r="A6" s="1" t="s">
        <v>8</v>
      </c>
      <c r="B6" s="1" t="s">
        <v>9</v>
      </c>
      <c r="C6" s="1">
        <v>457.4</v>
      </c>
      <c r="D6" s="1">
        <v>84.6</v>
      </c>
      <c r="E6" s="6">
        <f t="shared" si="0"/>
        <v>5.4066193853427897</v>
      </c>
      <c r="F6" s="1">
        <v>542</v>
      </c>
      <c r="G6" s="2">
        <v>159095652.17391306</v>
      </c>
      <c r="H6" s="2">
        <v>17655652.173913043</v>
      </c>
      <c r="I6" s="2">
        <v>22069565.217391305</v>
      </c>
      <c r="J6" s="2">
        <v>176751304.34782609</v>
      </c>
      <c r="K6" s="2">
        <v>181165217.39130437</v>
      </c>
      <c r="L6" s="1">
        <v>63.92</v>
      </c>
      <c r="M6" s="5">
        <v>9.92</v>
      </c>
      <c r="N6" s="5">
        <v>19.84</v>
      </c>
      <c r="O6" s="5">
        <f t="shared" si="1"/>
        <v>73.84</v>
      </c>
      <c r="P6" s="5">
        <f t="shared" si="2"/>
        <v>83.76</v>
      </c>
      <c r="T6" s="1">
        <f t="shared" si="3"/>
        <v>43708496</v>
      </c>
      <c r="U6" s="1">
        <f t="shared" si="4"/>
        <v>6783296</v>
      </c>
      <c r="V6" s="1">
        <f t="shared" si="4"/>
        <v>13566592</v>
      </c>
      <c r="W6" s="1">
        <f t="shared" si="5"/>
        <v>50491792</v>
      </c>
      <c r="X6" s="1">
        <f t="shared" si="6"/>
        <v>57275088</v>
      </c>
      <c r="Y6" s="1">
        <v>13954</v>
      </c>
      <c r="Z6" s="6">
        <v>23.216999999999999</v>
      </c>
      <c r="AA6" s="6">
        <f t="shared" si="7"/>
        <v>3.1804281345565752</v>
      </c>
      <c r="AB6" s="6">
        <f t="shared" si="8"/>
        <v>3.6077012533919115</v>
      </c>
      <c r="AC6" s="1">
        <v>280.62</v>
      </c>
    </row>
    <row r="7" spans="1:29" ht="14.4" x14ac:dyDescent="0.25">
      <c r="A7" s="1" t="s">
        <v>10</v>
      </c>
      <c r="B7" s="1" t="s">
        <v>11</v>
      </c>
      <c r="C7" s="1">
        <v>656</v>
      </c>
      <c r="D7" s="1">
        <v>226.3</v>
      </c>
      <c r="E7" s="6">
        <f t="shared" si="0"/>
        <v>2.8988068935041977</v>
      </c>
      <c r="F7" s="1">
        <v>882.3</v>
      </c>
      <c r="G7" s="2">
        <v>228173913.04347831</v>
      </c>
      <c r="H7" s="2">
        <v>47227826.086956523</v>
      </c>
      <c r="I7" s="2">
        <v>59034782.608695656</v>
      </c>
      <c r="J7" s="2">
        <v>275401739.13043481</v>
      </c>
      <c r="K7" s="2">
        <v>287208695.652174</v>
      </c>
      <c r="L7" s="1">
        <v>87.74</v>
      </c>
      <c r="M7" s="5">
        <v>25.47</v>
      </c>
      <c r="N7" s="5">
        <v>51.53</v>
      </c>
      <c r="O7" s="5">
        <f t="shared" si="1"/>
        <v>113.21</v>
      </c>
      <c r="P7" s="5">
        <f t="shared" si="2"/>
        <v>139.26999999999998</v>
      </c>
      <c r="T7" s="1">
        <f t="shared" si="3"/>
        <v>59996611.999999993</v>
      </c>
      <c r="U7" s="1">
        <f t="shared" si="4"/>
        <v>17416386</v>
      </c>
      <c r="V7" s="1">
        <f t="shared" si="4"/>
        <v>35236214</v>
      </c>
      <c r="W7" s="1">
        <f t="shared" si="5"/>
        <v>77412998</v>
      </c>
      <c r="X7" s="1">
        <f t="shared" si="6"/>
        <v>95232826</v>
      </c>
      <c r="Y7" s="1">
        <v>9425</v>
      </c>
      <c r="Z7" s="6">
        <v>20.869</v>
      </c>
      <c r="AA7" s="6">
        <f t="shared" si="7"/>
        <v>5.424792754803776</v>
      </c>
      <c r="AB7" s="6">
        <f t="shared" si="8"/>
        <v>6.6735349082370972</v>
      </c>
      <c r="AC7" s="1">
        <v>233.33</v>
      </c>
    </row>
    <row r="8" spans="1:29" ht="14.4" x14ac:dyDescent="0.25">
      <c r="A8" s="1" t="s">
        <v>12</v>
      </c>
      <c r="B8" s="1" t="s">
        <v>13</v>
      </c>
      <c r="C8" s="1">
        <v>705.6</v>
      </c>
      <c r="D8" s="1">
        <v>283</v>
      </c>
      <c r="E8" s="6">
        <f t="shared" si="0"/>
        <v>2.4932862190812721</v>
      </c>
      <c r="F8" s="1">
        <v>988.6</v>
      </c>
      <c r="G8" s="2">
        <v>245426086.95652175</v>
      </c>
      <c r="H8" s="2">
        <v>59060869.565217398</v>
      </c>
      <c r="I8" s="2">
        <v>73826086.956521735</v>
      </c>
      <c r="J8" s="2">
        <v>304486956.52173913</v>
      </c>
      <c r="K8" s="2">
        <v>319252173.9130435</v>
      </c>
      <c r="L8" s="1">
        <v>114.13</v>
      </c>
      <c r="M8" s="5">
        <v>38.43</v>
      </c>
      <c r="N8" s="5">
        <v>76.569999999999993</v>
      </c>
      <c r="O8" s="5">
        <f t="shared" si="1"/>
        <v>152.56</v>
      </c>
      <c r="P8" s="5">
        <f t="shared" si="2"/>
        <v>190.7</v>
      </c>
      <c r="T8" s="1">
        <f t="shared" si="3"/>
        <v>78042093.999999985</v>
      </c>
      <c r="U8" s="1">
        <f t="shared" si="4"/>
        <v>26278434</v>
      </c>
      <c r="V8" s="1">
        <f t="shared" si="4"/>
        <v>52358565.999999993</v>
      </c>
      <c r="W8" s="1">
        <f t="shared" si="5"/>
        <v>104320527.99999999</v>
      </c>
      <c r="X8" s="1">
        <f t="shared" si="6"/>
        <v>130400659.99999997</v>
      </c>
      <c r="Y8" s="1">
        <v>10626</v>
      </c>
      <c r="Z8" s="6">
        <v>10.862</v>
      </c>
      <c r="AA8" s="6">
        <f t="shared" si="7"/>
        <v>14.045295525685878</v>
      </c>
      <c r="AB8" s="6">
        <f t="shared" si="8"/>
        <v>17.556619407107345</v>
      </c>
      <c r="AC8" s="1">
        <v>153.94</v>
      </c>
    </row>
    <row r="9" spans="1:29" ht="14.4" x14ac:dyDescent="0.25">
      <c r="A9" s="1" t="s">
        <v>14</v>
      </c>
      <c r="B9" s="1" t="s">
        <v>15</v>
      </c>
      <c r="C9" s="1">
        <v>717.7</v>
      </c>
      <c r="D9" s="1">
        <v>136.19999999999999</v>
      </c>
      <c r="E9" s="6">
        <f t="shared" si="0"/>
        <v>5.2694566813509551</v>
      </c>
      <c r="F9" s="1">
        <v>853.9</v>
      </c>
      <c r="G9" s="2">
        <v>249634782.60869572</v>
      </c>
      <c r="H9" s="2">
        <v>28424347.826086957</v>
      </c>
      <c r="I9" s="2">
        <v>35530434.782608695</v>
      </c>
      <c r="J9" s="2">
        <v>278059130.43478268</v>
      </c>
      <c r="K9" s="2">
        <v>285165217.39130443</v>
      </c>
      <c r="L9" s="1">
        <v>102.42</v>
      </c>
      <c r="M9" s="5">
        <v>16.34</v>
      </c>
      <c r="N9" s="5">
        <v>30.36</v>
      </c>
      <c r="O9" s="5">
        <f t="shared" si="1"/>
        <v>118.76</v>
      </c>
      <c r="P9" s="5">
        <f t="shared" si="2"/>
        <v>132.78</v>
      </c>
      <c r="T9" s="1">
        <f t="shared" si="3"/>
        <v>70034796</v>
      </c>
      <c r="U9" s="1">
        <f t="shared" si="4"/>
        <v>11173292</v>
      </c>
      <c r="V9" s="1">
        <f t="shared" si="4"/>
        <v>20760168</v>
      </c>
      <c r="W9" s="1">
        <f t="shared" si="5"/>
        <v>81208088</v>
      </c>
      <c r="X9" s="1">
        <f t="shared" si="6"/>
        <v>90794964</v>
      </c>
      <c r="Y9" s="1">
        <v>16391</v>
      </c>
      <c r="Z9" s="6">
        <v>28.599</v>
      </c>
      <c r="AA9" s="6">
        <f t="shared" si="7"/>
        <v>4.1525927479981819</v>
      </c>
      <c r="AB9" s="6">
        <f t="shared" si="8"/>
        <v>4.6428196790097553</v>
      </c>
      <c r="AC9" s="1">
        <v>209.09</v>
      </c>
    </row>
    <row r="10" spans="1:29" ht="14.4" x14ac:dyDescent="0.25">
      <c r="A10" s="1" t="s">
        <v>16</v>
      </c>
      <c r="B10" s="1" t="s">
        <v>17</v>
      </c>
      <c r="C10" s="1">
        <v>356.7</v>
      </c>
      <c r="D10" s="1">
        <v>129.80000000000001</v>
      </c>
      <c r="E10" s="6">
        <f t="shared" si="0"/>
        <v>2.7480739599383663</v>
      </c>
      <c r="F10" s="1">
        <v>486.5</v>
      </c>
      <c r="G10" s="2">
        <v>124069565.21739131</v>
      </c>
      <c r="H10" s="2">
        <v>27088695.652173914</v>
      </c>
      <c r="I10" s="2">
        <v>33860869.565217398</v>
      </c>
      <c r="J10" s="2">
        <v>151158260.86956522</v>
      </c>
      <c r="K10" s="2">
        <v>157930434.78260872</v>
      </c>
      <c r="L10" s="1">
        <v>44.37</v>
      </c>
      <c r="M10" s="5">
        <v>14.87</v>
      </c>
      <c r="N10" s="5">
        <v>26.95</v>
      </c>
      <c r="O10" s="5">
        <f t="shared" si="1"/>
        <v>59.239999999999995</v>
      </c>
      <c r="P10" s="5">
        <f t="shared" si="2"/>
        <v>71.319999999999993</v>
      </c>
      <c r="T10" s="1">
        <f t="shared" si="3"/>
        <v>30340205.999999996</v>
      </c>
      <c r="U10" s="1">
        <f t="shared" si="4"/>
        <v>10168106</v>
      </c>
      <c r="V10" s="1">
        <f t="shared" si="4"/>
        <v>18428410</v>
      </c>
      <c r="W10" s="1">
        <f t="shared" si="5"/>
        <v>40508312</v>
      </c>
      <c r="X10" s="1">
        <f t="shared" si="6"/>
        <v>48768616</v>
      </c>
      <c r="Y10" s="1">
        <v>14183</v>
      </c>
      <c r="Z10" s="6">
        <v>37.914999999999999</v>
      </c>
      <c r="AA10" s="6">
        <f t="shared" si="7"/>
        <v>1.5624423051562706</v>
      </c>
      <c r="AB10" s="6">
        <f t="shared" si="8"/>
        <v>1.8810497164710536</v>
      </c>
      <c r="AC10" s="1">
        <v>232.99</v>
      </c>
    </row>
    <row r="11" spans="1:29" ht="14.4" x14ac:dyDescent="0.25">
      <c r="A11" s="1" t="s">
        <v>18</v>
      </c>
      <c r="B11" s="1" t="s">
        <v>19</v>
      </c>
      <c r="C11" s="1">
        <v>695.09999999999991</v>
      </c>
      <c r="D11" s="1">
        <v>236.2</v>
      </c>
      <c r="E11" s="6">
        <f t="shared" si="0"/>
        <v>2.9428450465707026</v>
      </c>
      <c r="F11" s="1">
        <v>931.3</v>
      </c>
      <c r="G11" s="2">
        <v>241773913.04347822</v>
      </c>
      <c r="H11" s="2">
        <v>49293913.043478258</v>
      </c>
      <c r="I11" s="2">
        <v>61617391.304347828</v>
      </c>
      <c r="J11" s="2">
        <v>291067826.0869565</v>
      </c>
      <c r="K11" s="2">
        <v>303391304.34782606</v>
      </c>
      <c r="L11" s="1">
        <v>102.54</v>
      </c>
      <c r="M11" s="5">
        <v>29.06</v>
      </c>
      <c r="N11" s="5">
        <v>55.93</v>
      </c>
      <c r="O11" s="5">
        <f t="shared" si="1"/>
        <v>131.6</v>
      </c>
      <c r="P11" s="5">
        <f t="shared" si="2"/>
        <v>158.47</v>
      </c>
      <c r="T11" s="1">
        <f t="shared" si="3"/>
        <v>70116852</v>
      </c>
      <c r="U11" s="1">
        <f t="shared" si="4"/>
        <v>19871228</v>
      </c>
      <c r="V11" s="1">
        <f t="shared" si="4"/>
        <v>38244934</v>
      </c>
      <c r="W11" s="1">
        <f t="shared" si="5"/>
        <v>89988080</v>
      </c>
      <c r="X11" s="1">
        <f t="shared" si="6"/>
        <v>108361786</v>
      </c>
      <c r="Y11" s="1">
        <v>25154</v>
      </c>
      <c r="Z11" s="6">
        <v>18.102</v>
      </c>
      <c r="AA11" s="6">
        <f t="shared" si="7"/>
        <v>7.2699149265274547</v>
      </c>
      <c r="AB11" s="6">
        <f t="shared" si="8"/>
        <v>8.7542812948845423</v>
      </c>
      <c r="AC11" s="1">
        <v>144.364</v>
      </c>
    </row>
    <row r="12" spans="1:29" ht="14.4" x14ac:dyDescent="0.25">
      <c r="A12" s="1" t="s">
        <v>20</v>
      </c>
      <c r="B12" s="1" t="s">
        <v>21</v>
      </c>
      <c r="C12" s="1">
        <v>1047.8</v>
      </c>
      <c r="D12" s="1">
        <v>415</v>
      </c>
      <c r="E12" s="6">
        <f t="shared" si="0"/>
        <v>2.5248192771084335</v>
      </c>
      <c r="F12" s="1">
        <v>1462.8</v>
      </c>
      <c r="G12" s="2">
        <v>364452173.9130435</v>
      </c>
      <c r="H12" s="2">
        <v>86608695.652173921</v>
      </c>
      <c r="I12" s="2">
        <v>108260869.56521741</v>
      </c>
      <c r="J12" s="2">
        <v>451060869.56521744</v>
      </c>
      <c r="K12" s="2">
        <v>472713043.47826087</v>
      </c>
      <c r="L12" s="1">
        <v>131.28</v>
      </c>
      <c r="M12" s="5">
        <v>45.04</v>
      </c>
      <c r="N12" s="5">
        <v>86.85</v>
      </c>
      <c r="O12" s="5">
        <f t="shared" si="1"/>
        <v>176.32</v>
      </c>
      <c r="P12" s="5">
        <f t="shared" si="2"/>
        <v>218.13</v>
      </c>
      <c r="T12" s="1">
        <f t="shared" si="3"/>
        <v>89769264</v>
      </c>
      <c r="U12" s="1">
        <f t="shared" si="4"/>
        <v>30798352</v>
      </c>
      <c r="V12" s="1">
        <f t="shared" si="4"/>
        <v>59388029.999999993</v>
      </c>
      <c r="W12" s="1">
        <f t="shared" si="5"/>
        <v>120567616</v>
      </c>
      <c r="X12" s="1">
        <f t="shared" si="6"/>
        <v>149157294</v>
      </c>
      <c r="Y12" s="1">
        <v>20301</v>
      </c>
      <c r="Z12" s="6">
        <v>24.856000000000002</v>
      </c>
      <c r="AA12" s="6">
        <f t="shared" si="7"/>
        <v>7.0936594785967166</v>
      </c>
      <c r="AB12" s="6">
        <f t="shared" si="8"/>
        <v>8.7757483102671383</v>
      </c>
      <c r="AC12" s="1">
        <v>231.25</v>
      </c>
    </row>
    <row r="13" spans="1:29" ht="14.4" x14ac:dyDescent="0.25">
      <c r="A13" s="1" t="s">
        <v>22</v>
      </c>
      <c r="B13" s="1" t="s">
        <v>23</v>
      </c>
      <c r="C13" s="1">
        <v>838.2</v>
      </c>
      <c r="D13" s="1">
        <v>368.8</v>
      </c>
      <c r="E13" s="6">
        <f t="shared" si="0"/>
        <v>2.2727765726681128</v>
      </c>
      <c r="F13" s="1">
        <v>1207</v>
      </c>
      <c r="G13" s="2">
        <v>291547826.08695656</v>
      </c>
      <c r="H13" s="2">
        <v>76966956.52173914</v>
      </c>
      <c r="I13" s="2">
        <v>96208695.652173921</v>
      </c>
      <c r="J13" s="2">
        <v>368514782.60869569</v>
      </c>
      <c r="K13" s="2">
        <v>387756521.7391305</v>
      </c>
      <c r="L13" s="1">
        <v>121.15</v>
      </c>
      <c r="M13" s="5">
        <v>42.51</v>
      </c>
      <c r="N13" s="5">
        <v>82.21</v>
      </c>
      <c r="O13" s="5">
        <f t="shared" si="1"/>
        <v>163.66</v>
      </c>
      <c r="P13" s="5">
        <f t="shared" si="2"/>
        <v>203.36</v>
      </c>
      <c r="T13" s="1">
        <f t="shared" si="3"/>
        <v>82842370</v>
      </c>
      <c r="U13" s="1">
        <f t="shared" si="4"/>
        <v>29068338</v>
      </c>
      <c r="V13" s="1">
        <f t="shared" si="4"/>
        <v>56215197.999999993</v>
      </c>
      <c r="W13" s="1">
        <f t="shared" si="5"/>
        <v>111910708</v>
      </c>
      <c r="X13" s="1">
        <f t="shared" si="6"/>
        <v>139057568</v>
      </c>
      <c r="Y13" s="1">
        <v>21140</v>
      </c>
      <c r="Z13" s="6">
        <v>29.935000000000002</v>
      </c>
      <c r="AA13" s="6">
        <f t="shared" si="7"/>
        <v>5.4671788875897773</v>
      </c>
      <c r="AB13" s="6">
        <f t="shared" si="8"/>
        <v>6.7933856689493899</v>
      </c>
      <c r="AC13" s="1">
        <v>236.61</v>
      </c>
    </row>
    <row r="14" spans="1:29" ht="14.4" x14ac:dyDescent="0.25">
      <c r="A14" s="3" t="s">
        <v>37</v>
      </c>
      <c r="B14" s="1" t="s">
        <v>35</v>
      </c>
      <c r="C14" s="1">
        <f>SUM(C3:C13)</f>
        <v>6679.1</v>
      </c>
      <c r="D14" s="1">
        <f t="shared" ref="D14:P14" si="9">SUM(D3:D13)</f>
        <v>2167.3000000000002</v>
      </c>
      <c r="E14" s="6">
        <f t="shared" si="0"/>
        <v>3.0817607160983713</v>
      </c>
      <c r="F14" s="1">
        <f t="shared" si="9"/>
        <v>8846.4000000000015</v>
      </c>
      <c r="G14" s="2">
        <f t="shared" si="9"/>
        <v>2323165217.3913045</v>
      </c>
      <c r="H14" s="2">
        <f t="shared" si="9"/>
        <v>452306086.95652181</v>
      </c>
      <c r="I14" s="2">
        <f t="shared" si="9"/>
        <v>565382608.69565213</v>
      </c>
      <c r="J14" s="2">
        <f t="shared" si="9"/>
        <v>2775471304.3478265</v>
      </c>
      <c r="K14" s="2">
        <f t="shared" si="9"/>
        <v>2888547826.086957</v>
      </c>
      <c r="L14" s="1">
        <f t="shared" si="9"/>
        <v>946.2299999999999</v>
      </c>
      <c r="M14" s="5">
        <f t="shared" si="9"/>
        <v>257.75</v>
      </c>
      <c r="N14" s="5">
        <f t="shared" si="9"/>
        <v>500.47999999999996</v>
      </c>
      <c r="O14" s="5">
        <f t="shared" si="9"/>
        <v>1203.98</v>
      </c>
      <c r="P14" s="5">
        <f t="shared" si="9"/>
        <v>1446.71</v>
      </c>
      <c r="T14" s="1">
        <f t="shared" ref="T14" si="10">SUM(T3:T13)</f>
        <v>647032074</v>
      </c>
      <c r="U14" s="1">
        <f t="shared" ref="U14" si="11">SUM(U3:U13)</f>
        <v>176249450</v>
      </c>
      <c r="V14" s="1">
        <f t="shared" ref="V14" si="12">SUM(V3:V13)</f>
        <v>342228224</v>
      </c>
      <c r="W14" s="1">
        <f t="shared" ref="W14" si="13">SUM(W3:W13)</f>
        <v>823281524</v>
      </c>
      <c r="X14" s="1">
        <f t="shared" ref="X14" si="14">SUM(X3:X13)</f>
        <v>989260298</v>
      </c>
      <c r="Y14" s="1">
        <f t="shared" ref="Y14" si="15">SUM(Y3:Y13)</f>
        <v>156698</v>
      </c>
      <c r="Z14" s="1">
        <f t="shared" ref="Z14" si="16">SUM(Z3:Z13)</f>
        <v>255.98</v>
      </c>
      <c r="AA14" s="6">
        <f>AVERAGE(AA3:AA13)</f>
        <v>5.4008748226906098</v>
      </c>
      <c r="AB14" s="6">
        <f>AVERAGE(AB3:AB13)</f>
        <v>6.5184392315953659</v>
      </c>
      <c r="AC14" s="1">
        <f t="shared" ref="AC14" si="17">SUM(AC3:AC13)</f>
        <v>2566.9879999999998</v>
      </c>
    </row>
    <row r="16" spans="1:29" x14ac:dyDescent="0.25">
      <c r="L16" s="1" t="s">
        <v>24</v>
      </c>
    </row>
    <row r="17" spans="2:25" ht="13.95" customHeight="1" x14ac:dyDescent="0.25">
      <c r="B17" s="8"/>
      <c r="C17" s="8"/>
      <c r="D17" s="8"/>
      <c r="E17" s="8"/>
      <c r="F17" s="8"/>
    </row>
    <row r="18" spans="2:25" x14ac:dyDescent="0.25">
      <c r="B18" s="8"/>
      <c r="C18" s="8"/>
      <c r="D18" s="8"/>
      <c r="E18" s="8"/>
      <c r="F18" s="8"/>
    </row>
    <row r="19" spans="2:25" x14ac:dyDescent="0.25">
      <c r="C19" s="4"/>
    </row>
    <row r="21" spans="2:25" ht="14.4" x14ac:dyDescent="0.25">
      <c r="Y21" s="3"/>
    </row>
    <row r="23" spans="2:25" x14ac:dyDescent="0.25">
      <c r="S23" s="6"/>
    </row>
    <row r="24" spans="2:25" x14ac:dyDescent="0.25">
      <c r="S24" s="6"/>
    </row>
    <row r="25" spans="2:25" x14ac:dyDescent="0.25">
      <c r="S25" s="6"/>
    </row>
    <row r="26" spans="2:25" x14ac:dyDescent="0.25">
      <c r="S26" s="6"/>
    </row>
    <row r="27" spans="2:25" x14ac:dyDescent="0.25">
      <c r="S27" s="6"/>
    </row>
    <row r="28" spans="2:25" x14ac:dyDescent="0.25">
      <c r="S28" s="6"/>
    </row>
    <row r="29" spans="2:25" x14ac:dyDescent="0.25">
      <c r="S29" s="6"/>
    </row>
    <row r="30" spans="2:25" x14ac:dyDescent="0.25">
      <c r="S30" s="6"/>
    </row>
    <row r="31" spans="2:25" x14ac:dyDescent="0.25">
      <c r="G31" s="2"/>
      <c r="H31" s="2"/>
      <c r="I31" s="2"/>
      <c r="J31" s="2"/>
      <c r="K31" s="2"/>
      <c r="S31" s="6"/>
    </row>
    <row r="32" spans="2:25" x14ac:dyDescent="0.25">
      <c r="G32" s="2"/>
      <c r="H32" s="2"/>
      <c r="I32" s="2"/>
      <c r="J32" s="2"/>
      <c r="K32" s="2"/>
      <c r="S32" s="6"/>
    </row>
    <row r="33" spans="7:19" x14ac:dyDescent="0.25">
      <c r="G33" s="2"/>
      <c r="H33" s="2"/>
      <c r="I33" s="2"/>
      <c r="J33" s="2"/>
      <c r="K33" s="2"/>
      <c r="S33" s="6"/>
    </row>
    <row r="34" spans="7:19" x14ac:dyDescent="0.25">
      <c r="G34" s="2"/>
      <c r="H34" s="2"/>
      <c r="I34" s="2"/>
      <c r="J34" s="2"/>
      <c r="K34" s="2"/>
    </row>
    <row r="35" spans="7:19" x14ac:dyDescent="0.25">
      <c r="G35" s="2"/>
      <c r="H35" s="2"/>
      <c r="I35" s="2"/>
      <c r="J35" s="2"/>
      <c r="K35" s="2"/>
    </row>
    <row r="36" spans="7:19" x14ac:dyDescent="0.25">
      <c r="G36" s="2"/>
      <c r="H36" s="2"/>
      <c r="I36" s="2"/>
      <c r="J36" s="2"/>
      <c r="K36" s="2"/>
    </row>
    <row r="37" spans="7:19" x14ac:dyDescent="0.25">
      <c r="G37" s="2"/>
      <c r="H37" s="2"/>
      <c r="I37" s="2"/>
      <c r="J37" s="2"/>
      <c r="K37" s="2"/>
    </row>
    <row r="38" spans="7:19" x14ac:dyDescent="0.25">
      <c r="G38" s="2"/>
      <c r="H38" s="2"/>
      <c r="I38" s="2"/>
      <c r="J38" s="2"/>
      <c r="K38" s="2"/>
    </row>
    <row r="39" spans="7:19" x14ac:dyDescent="0.25">
      <c r="G39" s="2"/>
      <c r="H39" s="2"/>
      <c r="I39" s="2"/>
      <c r="J39" s="2"/>
      <c r="K39" s="2"/>
    </row>
    <row r="40" spans="7:19" x14ac:dyDescent="0.25">
      <c r="G40" s="2"/>
      <c r="H40" s="2"/>
      <c r="I40" s="2"/>
      <c r="J40" s="2"/>
      <c r="K40" s="2"/>
    </row>
    <row r="41" spans="7:19" x14ac:dyDescent="0.25">
      <c r="G41" s="2"/>
      <c r="H41" s="2"/>
      <c r="I41" s="2"/>
      <c r="J41" s="2"/>
      <c r="K41" s="2"/>
    </row>
  </sheetData>
  <mergeCells count="7">
    <mergeCell ref="AA1:AB1"/>
    <mergeCell ref="C1:F1"/>
    <mergeCell ref="G1:K1"/>
    <mergeCell ref="B17:F18"/>
    <mergeCell ref="L1:P1"/>
    <mergeCell ref="T1:X1"/>
    <mergeCell ref="Q1:S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5"/>
  <sheetViews>
    <sheetView tabSelected="1" zoomScaleNormal="100" workbookViewId="0">
      <selection activeCell="F20" sqref="F20"/>
    </sheetView>
  </sheetViews>
  <sheetFormatPr defaultColWidth="9" defaultRowHeight="13.8" x14ac:dyDescent="0.25"/>
  <cols>
    <col min="1" max="1" width="10.88671875" style="1" customWidth="1"/>
    <col min="2" max="2" width="10.77734375" style="1" customWidth="1"/>
    <col min="3" max="5" width="9" style="1"/>
    <col min="6" max="7" width="13.109375" style="1" customWidth="1"/>
    <col min="8" max="8" width="9" style="1"/>
    <col min="9" max="9" width="9.77734375" style="1" customWidth="1"/>
    <col min="10" max="10" width="10.33203125" style="1" customWidth="1"/>
    <col min="11" max="11" width="20.21875" style="1" customWidth="1"/>
    <col min="12" max="13" width="10.33203125" style="1" hidden="1" customWidth="1"/>
    <col min="14" max="14" width="12.77734375" style="1" bestFit="1" customWidth="1"/>
    <col min="15" max="16384" width="9" style="1"/>
  </cols>
  <sheetData>
    <row r="1" spans="1:16" x14ac:dyDescent="0.25">
      <c r="B1" s="9" t="s">
        <v>72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16" x14ac:dyDescent="0.25">
      <c r="A2" s="1" t="s">
        <v>55</v>
      </c>
      <c r="B2" s="1" t="s">
        <v>51</v>
      </c>
      <c r="C2" s="1" t="s">
        <v>62</v>
      </c>
      <c r="D2" s="1" t="s">
        <v>44</v>
      </c>
      <c r="E2" s="1" t="s">
        <v>45</v>
      </c>
      <c r="F2" s="1" t="s">
        <v>46</v>
      </c>
      <c r="G2" s="1" t="s">
        <v>47</v>
      </c>
      <c r="H2" s="1" t="s">
        <v>48</v>
      </c>
      <c r="I2" s="1" t="s">
        <v>49</v>
      </c>
      <c r="J2" s="1" t="s">
        <v>56</v>
      </c>
      <c r="K2" s="1" t="s">
        <v>63</v>
      </c>
      <c r="L2" s="1" t="s">
        <v>58</v>
      </c>
      <c r="M2" s="1" t="s">
        <v>59</v>
      </c>
      <c r="N2" s="1" t="s">
        <v>50</v>
      </c>
      <c r="P2" s="1" t="s">
        <v>70</v>
      </c>
    </row>
    <row r="3" spans="1:16" x14ac:dyDescent="0.25">
      <c r="A3" s="1" t="s">
        <v>64</v>
      </c>
      <c r="B3" s="1">
        <v>0.25714285714285712</v>
      </c>
      <c r="C3" s="1">
        <v>4.2857142857142859E-3</v>
      </c>
      <c r="D3" s="1">
        <v>4.2857142857142858E-2</v>
      </c>
      <c r="E3" s="1">
        <v>2.1428571428571429E-2</v>
      </c>
      <c r="F3" s="1">
        <v>1.4285714285714287E-2</v>
      </c>
      <c r="G3" s="1">
        <v>2.8571428571428574E-2</v>
      </c>
      <c r="H3" s="1">
        <v>2.5714285714285714E-2</v>
      </c>
      <c r="I3" s="1">
        <v>7.1428571428571425E-2</v>
      </c>
      <c r="J3" s="1">
        <v>0</v>
      </c>
      <c r="K3" s="1">
        <v>7.1428571428571508E-2</v>
      </c>
      <c r="L3" s="1">
        <v>0.46142857142857141</v>
      </c>
      <c r="M3" s="1">
        <v>7.1428571428571426E-3</v>
      </c>
      <c r="N3" s="1">
        <v>4.2340816326530611E-2</v>
      </c>
      <c r="P3" s="1">
        <f>C3*25</f>
        <v>0.10714285714285715</v>
      </c>
    </row>
    <row r="4" spans="1:16" x14ac:dyDescent="0.25">
      <c r="A4" s="1" t="s">
        <v>65</v>
      </c>
      <c r="B4" s="1">
        <v>0.25714285714285712</v>
      </c>
      <c r="C4" s="1">
        <v>5.7142857142857151E-3</v>
      </c>
      <c r="D4" s="1">
        <v>4.2857142857142858E-2</v>
      </c>
      <c r="E4" s="1">
        <v>4.9999999999999996E-2</v>
      </c>
      <c r="F4" s="1">
        <v>1.4285714285714287E-2</v>
      </c>
      <c r="G4" s="1">
        <v>4.2857142857142858E-2</v>
      </c>
      <c r="H4" s="1">
        <v>2.8571428571428574E-2</v>
      </c>
      <c r="I4" s="1">
        <v>8.5714285714285715E-2</v>
      </c>
      <c r="J4" s="1">
        <v>0</v>
      </c>
      <c r="K4" s="1">
        <v>7.1428571428571438E-2</v>
      </c>
      <c r="N4" s="1">
        <v>3.4591836734693876E-2</v>
      </c>
      <c r="P4" s="1">
        <f>C4*25</f>
        <v>0.14285714285714288</v>
      </c>
    </row>
    <row r="5" spans="1:16" x14ac:dyDescent="0.25">
      <c r="A5" s="1" t="s">
        <v>66</v>
      </c>
      <c r="B5" s="1">
        <v>0.25714285714285712</v>
      </c>
      <c r="C5" s="1">
        <v>1.142857142857143E-2</v>
      </c>
      <c r="D5" s="1">
        <v>4.2857142857142858E-2</v>
      </c>
      <c r="E5" s="1">
        <v>2.1428571428571429E-2</v>
      </c>
      <c r="F5" s="1">
        <v>1.4285714285714287E-2</v>
      </c>
      <c r="G5" s="1">
        <v>4.2857142857142858E-2</v>
      </c>
      <c r="H5" s="1">
        <v>2.8571428571428574E-2</v>
      </c>
      <c r="I5" s="1">
        <v>9.9999999999999992E-2</v>
      </c>
      <c r="J5" s="1">
        <v>4.2857142857142858E-2</v>
      </c>
      <c r="K5" s="1">
        <v>7.1428571428571438E-2</v>
      </c>
      <c r="N5" s="1">
        <v>2.6155102040816329E-2</v>
      </c>
      <c r="P5" s="1">
        <f>C5*25</f>
        <v>0.28571428571428575</v>
      </c>
    </row>
    <row r="6" spans="1:16" hidden="1" x14ac:dyDescent="0.25"/>
    <row r="7" spans="1:16" hidden="1" x14ac:dyDescent="0.25"/>
    <row r="8" spans="1:16" hidden="1" x14ac:dyDescent="0.25">
      <c r="B8" s="9" t="s">
        <v>61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</row>
    <row r="9" spans="1:16" hidden="1" x14ac:dyDescent="0.25">
      <c r="A9" s="1" t="s">
        <v>55</v>
      </c>
      <c r="B9" s="1" t="s">
        <v>51</v>
      </c>
      <c r="C9" s="1" t="s">
        <v>62</v>
      </c>
      <c r="D9" s="1" t="s">
        <v>44</v>
      </c>
      <c r="E9" s="1" t="s">
        <v>45</v>
      </c>
      <c r="F9" s="1" t="s">
        <v>46</v>
      </c>
      <c r="G9" s="1" t="s">
        <v>47</v>
      </c>
      <c r="H9" s="1" t="s">
        <v>48</v>
      </c>
      <c r="I9" s="1" t="s">
        <v>49</v>
      </c>
      <c r="J9" s="1" t="s">
        <v>56</v>
      </c>
      <c r="L9" s="1" t="s">
        <v>58</v>
      </c>
      <c r="M9" s="1" t="s">
        <v>59</v>
      </c>
      <c r="N9" s="1" t="s">
        <v>50</v>
      </c>
    </row>
    <row r="10" spans="1:16" x14ac:dyDescent="0.25">
      <c r="A10" s="1" t="s">
        <v>67</v>
      </c>
      <c r="B10" s="1">
        <v>0.25714285714285712</v>
      </c>
      <c r="C10" s="1">
        <v>2.8571428571428576E-3</v>
      </c>
      <c r="D10" s="1">
        <v>4.2857142857142858E-2</v>
      </c>
      <c r="E10" s="1">
        <v>2.1428571428571429E-2</v>
      </c>
      <c r="F10" s="1">
        <v>1.4285714285714287E-2</v>
      </c>
      <c r="G10" s="1">
        <v>2.4489795918367346E-2</v>
      </c>
      <c r="H10" s="1">
        <v>2.5714285714285714E-2</v>
      </c>
      <c r="I10" s="1">
        <v>7.1428571428571425E-2</v>
      </c>
      <c r="J10" s="1">
        <v>0</v>
      </c>
      <c r="N10" s="1">
        <v>3.7302040816326536E-2</v>
      </c>
      <c r="P10" s="1">
        <f>C10*25</f>
        <v>7.1428571428571438E-2</v>
      </c>
    </row>
    <row r="11" spans="1:16" x14ac:dyDescent="0.25">
      <c r="A11" s="1" t="s">
        <v>68</v>
      </c>
      <c r="B11" s="1">
        <v>0.25714285714285712</v>
      </c>
      <c r="C11" s="1">
        <v>4.2857142857142859E-3</v>
      </c>
      <c r="D11" s="1">
        <v>4.2857142857142858E-2</v>
      </c>
      <c r="E11" s="1">
        <v>4.9999999999999996E-2</v>
      </c>
      <c r="F11" s="1">
        <v>1.4285714285714287E-2</v>
      </c>
      <c r="G11" s="1">
        <v>3.4693877551020408E-2</v>
      </c>
      <c r="H11" s="1">
        <v>2.8571428571428574E-2</v>
      </c>
      <c r="I11" s="1">
        <v>8.5714285714285715E-2</v>
      </c>
      <c r="J11" s="1">
        <v>0</v>
      </c>
      <c r="N11" s="1">
        <v>3.0773469387755104E-2</v>
      </c>
      <c r="P11" s="1">
        <f t="shared" ref="P11:P12" si="0">C11*25</f>
        <v>0.10714285714285715</v>
      </c>
    </row>
    <row r="12" spans="1:16" x14ac:dyDescent="0.25">
      <c r="A12" s="1" t="s">
        <v>69</v>
      </c>
      <c r="B12" s="1">
        <v>0.25714285714285712</v>
      </c>
      <c r="C12" s="1">
        <v>0.01</v>
      </c>
      <c r="D12" s="1">
        <v>4.2857142857142858E-2</v>
      </c>
      <c r="E12" s="1">
        <v>2.1428571428571429E-2</v>
      </c>
      <c r="F12" s="1">
        <v>1.4285714285714287E-2</v>
      </c>
      <c r="G12" s="1">
        <v>3.8775510204081633E-2</v>
      </c>
      <c r="H12" s="1">
        <v>2.8571428571428574E-2</v>
      </c>
      <c r="I12" s="1">
        <v>9.9999999999999992E-2</v>
      </c>
      <c r="J12" s="1">
        <v>4.2857142857142858E-2</v>
      </c>
      <c r="N12" s="1">
        <v>2.38367346938776E-2</v>
      </c>
      <c r="P12" s="1">
        <f t="shared" si="0"/>
        <v>0.25</v>
      </c>
    </row>
    <row r="13" spans="1:16" x14ac:dyDescent="0.25">
      <c r="N13" s="1" t="s">
        <v>71</v>
      </c>
    </row>
    <row r="14" spans="1:16" x14ac:dyDescent="0.25">
      <c r="N14" s="1">
        <f>N4-N5</f>
        <v>8.436734693877547E-3</v>
      </c>
    </row>
    <row r="15" spans="1:16" x14ac:dyDescent="0.25">
      <c r="N15" s="1">
        <f>N11-N12</f>
        <v>6.936734693877504E-3</v>
      </c>
    </row>
  </sheetData>
  <mergeCells count="2">
    <mergeCell ref="B1:P1"/>
    <mergeCell ref="B8:P8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Truman</dc:creator>
  <cp:lastModifiedBy>Guohao Wang</cp:lastModifiedBy>
  <dcterms:created xsi:type="dcterms:W3CDTF">2023-05-12T11:15:00Z</dcterms:created>
  <dcterms:modified xsi:type="dcterms:W3CDTF">2024-10-26T01:31:52Z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