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cuments\Reena 11-12\"/>
    </mc:Choice>
  </mc:AlternateContent>
  <xr:revisionPtr revIDLastSave="0" documentId="13_ncr:1_{65A47C0B-EC13-4F21-997B-38A0BF24F6DA}" xr6:coauthVersionLast="47" xr6:coauthVersionMax="47" xr10:uidLastSave="{00000000-0000-0000-0000-000000000000}"/>
  <bookViews>
    <workbookView xWindow="-110" yWindow="-110" windowWidth="19420" windowHeight="10420" xr2:uid="{5420CA30-D77E-45ED-B887-FF1235676B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5" i="1" l="1"/>
  <c r="H96" i="1"/>
  <c r="H97" i="1"/>
  <c r="H98" i="1"/>
  <c r="H94" i="1"/>
  <c r="G87" i="1"/>
  <c r="G90" i="1"/>
  <c r="G91" i="1"/>
  <c r="G89" i="1"/>
  <c r="G88" i="1"/>
  <c r="J72" i="1"/>
  <c r="H72" i="1"/>
  <c r="F72" i="1"/>
  <c r="E72" i="1"/>
  <c r="J70" i="1"/>
  <c r="H70" i="1"/>
  <c r="S15" i="1"/>
  <c r="O24" i="1"/>
  <c r="J62" i="1"/>
  <c r="J54" i="1"/>
  <c r="J55" i="1"/>
  <c r="J56" i="1"/>
  <c r="J57" i="1"/>
  <c r="J58" i="1"/>
  <c r="J59" i="1"/>
  <c r="J60" i="1"/>
  <c r="J61" i="1"/>
  <c r="H54" i="1"/>
  <c r="H55" i="1"/>
  <c r="H56" i="1"/>
  <c r="H57" i="1"/>
  <c r="H58" i="1"/>
  <c r="H59" i="1"/>
  <c r="H60" i="1"/>
  <c r="H61" i="1"/>
  <c r="H62" i="1"/>
  <c r="F54" i="1"/>
  <c r="F55" i="1"/>
  <c r="F56" i="1"/>
  <c r="F57" i="1"/>
  <c r="F58" i="1"/>
  <c r="F59" i="1"/>
  <c r="F60" i="1"/>
  <c r="F61" i="1"/>
  <c r="F62" i="1"/>
  <c r="F70" i="1" s="1"/>
  <c r="E54" i="1"/>
  <c r="E55" i="1"/>
  <c r="E56" i="1"/>
  <c r="E57" i="1"/>
  <c r="E58" i="1"/>
  <c r="E59" i="1"/>
  <c r="E60" i="1"/>
  <c r="E61" i="1"/>
  <c r="E62" i="1"/>
  <c r="E70" i="1" s="1"/>
  <c r="H51" i="1"/>
  <c r="F51" i="1"/>
  <c r="E51" i="1"/>
  <c r="J51" i="1"/>
  <c r="J50" i="1"/>
  <c r="H50" i="1"/>
  <c r="F50" i="1"/>
  <c r="E50" i="1"/>
  <c r="J48" i="1"/>
  <c r="H48" i="1"/>
  <c r="F48" i="1"/>
  <c r="J47" i="1"/>
  <c r="H47" i="1"/>
  <c r="F47" i="1"/>
  <c r="J46" i="1"/>
  <c r="J49" i="1"/>
  <c r="J52" i="1"/>
  <c r="J53" i="1"/>
  <c r="H46" i="1"/>
  <c r="F46" i="1"/>
  <c r="F49" i="1"/>
  <c r="E48" i="1"/>
  <c r="E47" i="1"/>
  <c r="E46" i="1"/>
  <c r="S10" i="1"/>
  <c r="T12" i="1"/>
  <c r="J42" i="1"/>
  <c r="J43" i="1"/>
  <c r="J44" i="1"/>
  <c r="J45" i="1"/>
  <c r="J41" i="1"/>
  <c r="H42" i="1"/>
  <c r="H43" i="1"/>
  <c r="H44" i="1"/>
  <c r="H45" i="1"/>
  <c r="H49" i="1"/>
  <c r="H52" i="1"/>
  <c r="H53" i="1"/>
  <c r="F42" i="1"/>
  <c r="F43" i="1"/>
  <c r="F44" i="1"/>
  <c r="F45" i="1"/>
  <c r="F52" i="1"/>
  <c r="F53" i="1"/>
  <c r="E43" i="1"/>
  <c r="E44" i="1"/>
  <c r="E45" i="1"/>
  <c r="E49" i="1"/>
  <c r="E52" i="1"/>
  <c r="E53" i="1"/>
  <c r="E42" i="1"/>
  <c r="H41" i="1"/>
  <c r="F41" i="1"/>
  <c r="E41" i="1"/>
  <c r="S11" i="1"/>
  <c r="S17" i="1"/>
  <c r="S14" i="1"/>
  <c r="S13" i="1"/>
  <c r="S9" i="1"/>
  <c r="P26" i="1"/>
  <c r="P20" i="1"/>
  <c r="Q23" i="1"/>
  <c r="Q21" i="1"/>
  <c r="Q22" i="1"/>
  <c r="S7" i="1"/>
  <c r="S6" i="1"/>
  <c r="S5" i="1"/>
  <c r="S4" i="1"/>
</calcChain>
</file>

<file path=xl/sharedStrings.xml><?xml version="1.0" encoding="utf-8"?>
<sst xmlns="http://schemas.openxmlformats.org/spreadsheetml/2006/main" count="157" uniqueCount="84">
  <si>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</si>
  <si>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</si>
  <si>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</si>
  <si>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</si>
  <si>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</si>
  <si>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</si>
  <si>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</si>
  <si>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</si>
  <si>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</si>
  <si>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</si>
  <si>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</si>
  <si>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</si>
  <si>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</si>
  <si>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</si>
  <si>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</si>
  <si>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</si>
  <si>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</si>
  <si>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</si>
  <si>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</si>
  <si>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</si>
  <si>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</si>
  <si>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</si>
  <si>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</si>
  <si>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</si>
  <si>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</si>
  <si>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</si>
  <si>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</si>
  <si>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</si>
  <si>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</si>
  <si>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</si>
  <si>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</si>
  <si>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</si>
  <si>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</si>
  <si>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</si>
  <si>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</si>
  <si>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</si>
  <si>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</si>
  <si>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</si>
  <si>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</si>
  <si>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</si>
  <si>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</si>
  <si>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</si>
  <si>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</si>
  <si>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</si>
  <si>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</si>
  <si>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</si>
  <si>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</si>
  <si>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</si>
  <si>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</si>
  <si>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</si>
  <si>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</si>
  <si>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</si>
  <si>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</si>
  <si>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</si>
  <si>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</si>
  <si>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</si>
  <si>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</si>
  <si>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</si>
  <si>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</si>
  <si>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</si>
  <si>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</si>
  <si>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</si>
  <si>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 xml:space="preserve">kerala </t>
  </si>
  <si>
    <t>Tamil nadu</t>
  </si>
  <si>
    <t>Populatio</t>
  </si>
  <si>
    <t>Male Populatio</t>
  </si>
  <si>
    <t>Female Populatio</t>
  </si>
  <si>
    <t>VLOOKUP</t>
  </si>
  <si>
    <t>HLOOKUP</t>
  </si>
  <si>
    <t>Using HLOOKUP retrieve the Population of the 5 th row ?</t>
  </si>
  <si>
    <t>find the male population for the state listed in the 12 th row using HLOOKUP ?</t>
  </si>
  <si>
    <t>Retrive the femal population for the state listed in the 8th row using HLOOKUP?</t>
  </si>
  <si>
    <t>Using HLOOKUP get the gender ratio for the state listed in the 3rd row?</t>
  </si>
  <si>
    <t>find the population of the state listed in the 10th row using HLOOKUP?</t>
  </si>
  <si>
    <t>Using vlookup, find the population of kerala ?</t>
  </si>
  <si>
    <t>find the male population of using of tamll nadu using vlookup?</t>
  </si>
  <si>
    <t>Retrive the gender ratio of punjab using vlookup?</t>
  </si>
  <si>
    <t>using vlookup,retrieve the femala population for jharkhan?</t>
  </si>
  <si>
    <t>find the gender ratio of himachal pradesh using vlookup?</t>
  </si>
  <si>
    <t>kerala</t>
  </si>
  <si>
    <t>punjab</t>
  </si>
  <si>
    <t>tamll nadu</t>
  </si>
  <si>
    <t>jharkhan</t>
  </si>
  <si>
    <t>Himachalpradesh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</si>
</sst>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1" fontId="0" fillId="0" borderId="13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1" fillId="0" borderId="0" xfId="0" applyFont="1"/>
    <xf numFmtId="0" fontId="0" fillId="3" borderId="24" xfId="0" applyFill="1" applyBorder="1"/>
    <xf numFmtId="0" fontId="0" fillId="3" borderId="23" xfId="0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26" xfId="0" applyFont="1" applyBorder="1"/>
    <xf numFmtId="0" fontId="1" fillId="0" borderId="27" xfId="0" applyFont="1" applyBorder="1"/>
    <xf numFmtId="0" fontId="1" fillId="3" borderId="25" xfId="0" applyFont="1" applyFill="1" applyBorder="1"/>
    <xf numFmtId="3" fontId="0" fillId="0" borderId="8" xfId="0" quotePrefix="1" applyNumberFormat="1" applyBorder="1"/>
    <xf numFmtId="0" fontId="2" fillId="2" borderId="25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 wrapText="1"/>
    </xf>
    <xf numFmtId="3" fontId="0" fillId="3" borderId="24" xfId="0" applyNumberFormat="1" applyFill="1" applyBorder="1" applyAlignment="1">
      <alignment vertical="center" wrapText="1"/>
    </xf>
    <xf numFmtId="3" fontId="0" fillId="0" borderId="24" xfId="0" applyNumberFormat="1" applyBorder="1" applyAlignment="1">
      <alignment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3" fontId="0" fillId="0" borderId="23" xfId="0" applyNumberFormat="1" applyBorder="1" applyAlignment="1">
      <alignment vertical="center" wrapText="1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H98"/>
  <sheetViews>
    <sheetView tabSelected="1" topLeftCell="A88" zoomScale="107" zoomScaleNormal="84" workbookViewId="0">
      <selection activeCell="E104" sqref="E104"/>
    </sheetView>
  </sheetViews>
  <sheetFormatPr defaultRowHeight="14.5" x14ac:dyDescent="0.35"/>
  <cols>
    <col min="1" max="1" width="18" bestFit="1" customWidth="1"/>
    <col min="2" max="2" width="11.90625" customWidth="1"/>
    <col min="3" max="3" width="16.26953125" customWidth="1"/>
    <col min="4" max="4" width="18.453125" customWidth="1"/>
    <col min="5" max="5" width="21.08984375" customWidth="1"/>
    <col min="6" max="6" width="14" customWidth="1"/>
    <col min="7" max="11" width="10.6328125" customWidth="1"/>
    <col min="12" max="16" width="10.453125" bestFit="1" customWidth="1"/>
    <col min="17" max="17" width="19.54296875" customWidth="1"/>
    <col min="19" max="19" width="14.90625" customWidth="1"/>
    <col min="20" max="20" width="11.81640625" bestFit="1" customWidth="1"/>
    <col min="21" max="24" width="8.90625" bestFit="1" customWidth="1"/>
    <col min="25" max="27" width="10.453125" bestFit="1" customWidth="1"/>
    <col min="29" max="30" width="10.453125" bestFit="1" customWidth="1"/>
    <col min="31" max="31" width="8.90625" bestFit="1" customWidth="1"/>
    <col min="32" max="32" width="11.453125" bestFit="1" customWidth="1"/>
    <col min="33" max="34" width="10.4531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20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</row>
    <row r="3" spans="1:20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53" t="s">
        <v>40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5"/>
      <c r="S3" s="7" t="s">
        <v>41</v>
      </c>
    </row>
    <row r="4" spans="1:20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59" t="s">
        <v>37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8">
        <f>SUM(Table1[Population])</f>
        <v>1095623578</v>
      </c>
    </row>
    <row r="5" spans="1:20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41" t="s">
        <v>38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3"/>
      <c r="S5" s="4">
        <f>COUNTA(A2:A34)</f>
        <v>33</v>
      </c>
    </row>
    <row r="6" spans="1:20" x14ac:dyDescent="0.35">
      <c r="A6" s="2" t="s">
        <v>6</v>
      </c>
      <c r="B6" s="3">
        <v>31205576</v>
      </c>
      <c r="C6" s="3">
        <v>54278157</v>
      </c>
      <c r="D6" s="3">
        <v>49821295</v>
      </c>
      <c r="E6" s="2">
        <v>919</v>
      </c>
      <c r="G6" s="41" t="s">
        <v>39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  <c r="S6" s="9">
        <f>AVERAGE(B2:B34)</f>
        <v>33200714.484848484</v>
      </c>
    </row>
    <row r="7" spans="1:20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41" t="s">
        <v>43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4">
        <f>SUMIF(E2:E34,"&gt;950")</f>
        <v>14794</v>
      </c>
    </row>
    <row r="8" spans="1:20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41" t="s">
        <v>45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3"/>
      <c r="S8" s="4">
        <v>9</v>
      </c>
    </row>
    <row r="9" spans="1:20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41" t="s">
        <v>44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3"/>
      <c r="S9" s="4">
        <f>AVERAGEIF(Table1[Gender Ratio],"&lt;950",Table1[Population])</f>
        <v>36804439.117647059</v>
      </c>
    </row>
    <row r="10" spans="1:20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41" t="s">
        <v>46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3"/>
      <c r="S10" s="4">
        <f>SUMIFS(B2:B34,E2:E34,"&gt;950",Table1[Population],"&lt;50000000")</f>
        <v>245429671</v>
      </c>
    </row>
    <row r="11" spans="1:20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41" t="s">
        <v>48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3"/>
      <c r="S11" s="4">
        <f>COUNTIFS(C2:C34,"&lt;20000000",D2:D34,"&lt;20000000")</f>
        <v>22</v>
      </c>
    </row>
    <row r="12" spans="1:20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41" t="s">
        <v>47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3"/>
      <c r="S12" s="4"/>
      <c r="T12">
        <f>AVERAGEIFS(B2:B34,C2:C34,"&gt;10000000",E2:E34,"&gt;950")</f>
        <v>43744269.625</v>
      </c>
    </row>
    <row r="13" spans="1:20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41" t="s">
        <v>50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S13" s="4">
        <f>MAX(E2:E34)</f>
        <v>1084</v>
      </c>
    </row>
    <row r="14" spans="1:20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41" t="s">
        <v>49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  <c r="S14" s="4">
        <f>MIN(E2:E34)</f>
        <v>700</v>
      </c>
    </row>
    <row r="15" spans="1:20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41" t="s">
        <v>56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4">
        <f>COUNTIF(Table1[Population],"&lt;60000000")</f>
        <v>25</v>
      </c>
    </row>
    <row r="16" spans="1:20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41" t="s">
        <v>60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3"/>
      <c r="S16" s="27"/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44" t="s">
        <v>61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10">
        <f>SUM(Table1[Male Population])</f>
        <v>622041097</v>
      </c>
    </row>
    <row r="18" spans="1:19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47" t="s">
        <v>57</v>
      </c>
      <c r="H19" s="48"/>
      <c r="I19" s="48"/>
      <c r="J19" s="48"/>
      <c r="K19" s="48"/>
      <c r="L19" s="48"/>
      <c r="M19" s="48"/>
      <c r="N19" s="49"/>
      <c r="O19" s="7" t="s">
        <v>41</v>
      </c>
    </row>
    <row r="20" spans="1:19" x14ac:dyDescent="0.35">
      <c r="A20" s="2" t="s">
        <v>5</v>
      </c>
      <c r="B20" s="3">
        <v>72626809</v>
      </c>
      <c r="C20" s="3">
        <v>58243056</v>
      </c>
      <c r="D20" s="3">
        <v>54131277</v>
      </c>
      <c r="E20" s="2">
        <v>931</v>
      </c>
      <c r="G20" s="56" t="s">
        <v>51</v>
      </c>
      <c r="H20" s="57"/>
      <c r="I20" s="57"/>
      <c r="J20" s="57"/>
      <c r="K20" s="57"/>
      <c r="L20" s="57"/>
      <c r="M20" s="57"/>
      <c r="N20" s="58"/>
      <c r="O20" s="6" t="s">
        <v>62</v>
      </c>
      <c r="P20">
        <f>VLOOKUP(A17,Table1[],2,0)</f>
        <v>33406061</v>
      </c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41" t="s">
        <v>52</v>
      </c>
      <c r="H21" s="42"/>
      <c r="I21" s="42"/>
      <c r="J21" s="42"/>
      <c r="K21" s="42"/>
      <c r="L21" s="42"/>
      <c r="M21" s="42"/>
      <c r="N21" s="43"/>
      <c r="O21" s="4" t="s">
        <v>5</v>
      </c>
      <c r="Q21">
        <f>VLOOKUP(O21,A2:E34,3,0)</f>
        <v>58243056</v>
      </c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41" t="s">
        <v>53</v>
      </c>
      <c r="H22" s="42"/>
      <c r="I22" s="42"/>
      <c r="J22" s="42"/>
      <c r="K22" s="42"/>
      <c r="L22" s="42"/>
      <c r="M22" s="42"/>
      <c r="N22" s="43"/>
      <c r="O22" s="4" t="s">
        <v>63</v>
      </c>
      <c r="Q22">
        <f>VLOOKUP(O22,A2:E34,4,0)</f>
        <v>36009055</v>
      </c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41" t="s">
        <v>54</v>
      </c>
      <c r="H23" s="42"/>
      <c r="I23" s="42"/>
      <c r="J23" s="42"/>
      <c r="K23" s="42"/>
      <c r="L23" s="42"/>
      <c r="M23" s="42"/>
      <c r="N23" s="43"/>
      <c r="O23" s="4" t="s">
        <v>10</v>
      </c>
      <c r="Q23">
        <f>VLOOKUP(O23,A2:E34,5,0)</f>
        <v>928</v>
      </c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41" t="s">
        <v>58</v>
      </c>
      <c r="H24" s="42"/>
      <c r="I24" s="42"/>
      <c r="J24" s="42"/>
      <c r="K24" s="42"/>
      <c r="L24" s="42"/>
      <c r="M24" s="42"/>
      <c r="N24" s="43"/>
      <c r="O24" s="4">
        <f>VLOOKUP(A32,A2:E34,5,FALSE)</f>
        <v>912</v>
      </c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50"/>
      <c r="H25" s="51"/>
      <c r="I25" s="51"/>
      <c r="J25" s="51"/>
      <c r="K25" s="51"/>
      <c r="L25" s="51"/>
      <c r="M25" s="51"/>
      <c r="N25" s="52"/>
      <c r="O25" s="4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41" t="s">
        <v>55</v>
      </c>
      <c r="H26" s="42"/>
      <c r="I26" s="42"/>
      <c r="J26" s="42"/>
      <c r="K26" s="42"/>
      <c r="L26" s="42"/>
      <c r="M26" s="42"/>
      <c r="N26" s="43"/>
      <c r="O26" s="4"/>
      <c r="P26">
        <f>VLOOKUP(G27,A2:E34,2,0)</f>
        <v>33406061</v>
      </c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50" t="s">
        <v>16</v>
      </c>
      <c r="H27" s="51"/>
      <c r="I27" s="51"/>
      <c r="J27" s="51"/>
      <c r="K27" s="51"/>
      <c r="L27" s="51"/>
      <c r="M27" s="51"/>
      <c r="N27" s="52"/>
      <c r="O27" s="4"/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38" t="s">
        <v>59</v>
      </c>
      <c r="H28" s="39"/>
      <c r="I28" s="39"/>
      <c r="J28" s="39"/>
      <c r="K28" s="39"/>
      <c r="L28" s="39"/>
      <c r="M28" s="39"/>
      <c r="N28" s="40"/>
      <c r="O28" s="5"/>
    </row>
    <row r="29" spans="1:19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12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12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12" x14ac:dyDescent="0.35">
      <c r="A35" s="2"/>
      <c r="B35" s="3"/>
      <c r="C35" s="3"/>
      <c r="D35" s="3"/>
      <c r="E35" s="2"/>
    </row>
    <row r="37" spans="1:12" x14ac:dyDescent="0.35">
      <c r="D37" s="14"/>
      <c r="E37" s="15"/>
      <c r="F37" s="15"/>
      <c r="G37" s="15"/>
      <c r="H37" s="15"/>
      <c r="I37" s="15"/>
      <c r="J37" s="15"/>
      <c r="K37" s="16"/>
    </row>
    <row r="38" spans="1:12" x14ac:dyDescent="0.35">
      <c r="D38" s="17" t="s">
        <v>0</v>
      </c>
      <c r="E38" s="18" t="s">
        <v>64</v>
      </c>
      <c r="F38" s="18" t="s">
        <v>65</v>
      </c>
      <c r="G38" s="19"/>
      <c r="H38" s="18" t="s">
        <v>66</v>
      </c>
      <c r="I38" s="19"/>
      <c r="J38" s="18" t="s">
        <v>42</v>
      </c>
      <c r="K38" s="20"/>
    </row>
    <row r="39" spans="1:12" x14ac:dyDescent="0.35">
      <c r="D39" s="21"/>
      <c r="E39" s="22"/>
      <c r="F39" s="22"/>
      <c r="G39" s="22"/>
      <c r="H39" s="22"/>
      <c r="I39" s="22"/>
      <c r="J39" s="22"/>
      <c r="K39" s="23"/>
    </row>
    <row r="40" spans="1:12" x14ac:dyDescent="0.35">
      <c r="D40" s="17"/>
      <c r="E40" s="17"/>
      <c r="F40" s="19"/>
      <c r="G40" s="19"/>
      <c r="H40" s="19"/>
      <c r="I40" s="19"/>
      <c r="J40" s="19"/>
      <c r="K40" s="20"/>
      <c r="L40" s="11"/>
    </row>
    <row r="41" spans="1:12" x14ac:dyDescent="0.35">
      <c r="D41" s="24" t="s">
        <v>11</v>
      </c>
      <c r="E41" s="25">
        <f>VLOOKUP(D41,A2:E34,2,0)</f>
        <v>61095297</v>
      </c>
      <c r="F41" s="25">
        <f>VLOOKUP(D41,A2:E34,3,0)</f>
        <v>30966657</v>
      </c>
      <c r="G41" s="22"/>
      <c r="H41" s="25">
        <f>VLOOKUP(D41,A2:E34,4,0)</f>
        <v>30128640</v>
      </c>
      <c r="I41" s="22"/>
      <c r="J41" s="25">
        <f>VLOOKUP(D41,A2:E34,5,0)</f>
        <v>973</v>
      </c>
      <c r="K41" s="23"/>
    </row>
    <row r="42" spans="1:12" x14ac:dyDescent="0.35">
      <c r="D42" s="17" t="s">
        <v>6</v>
      </c>
      <c r="E42" s="25">
        <f t="shared" ref="E42:E62" si="0">VLOOKUP(D42,A3:E35,2,0)</f>
        <v>31205576</v>
      </c>
      <c r="F42" s="25">
        <f t="shared" ref="F42:F62" si="1">VLOOKUP(D42,A3:E35,3,0)</f>
        <v>54278157</v>
      </c>
      <c r="G42" s="19"/>
      <c r="H42" s="25">
        <f t="shared" ref="H42:H62" si="2">VLOOKUP(D42,A3:E35,4,0)</f>
        <v>49821295</v>
      </c>
      <c r="I42" s="19"/>
      <c r="J42" s="25">
        <f t="shared" ref="J42:J62" si="3">VLOOKUP(D42,A3:E35,5,0)</f>
        <v>919</v>
      </c>
      <c r="K42" s="20"/>
    </row>
    <row r="43" spans="1:12" x14ac:dyDescent="0.35">
      <c r="D43" s="24" t="s">
        <v>18</v>
      </c>
      <c r="E43" s="25">
        <f t="shared" si="0"/>
        <v>31205576</v>
      </c>
      <c r="F43" s="25">
        <f t="shared" si="1"/>
        <v>15939443</v>
      </c>
      <c r="G43" s="22"/>
      <c r="H43" s="25">
        <f t="shared" si="2"/>
        <v>15266133</v>
      </c>
      <c r="I43" s="22"/>
      <c r="J43" s="25">
        <f t="shared" si="3"/>
        <v>958</v>
      </c>
      <c r="K43" s="23"/>
    </row>
    <row r="44" spans="1:12" x14ac:dyDescent="0.35">
      <c r="D44" s="17" t="s">
        <v>30</v>
      </c>
      <c r="E44" s="25">
        <f t="shared" si="0"/>
        <v>1458545</v>
      </c>
      <c r="F44" s="25">
        <f t="shared" si="1"/>
        <v>739140</v>
      </c>
      <c r="G44" s="19"/>
      <c r="H44" s="25">
        <f t="shared" si="2"/>
        <v>719405</v>
      </c>
      <c r="I44" s="19"/>
      <c r="J44" s="25">
        <f t="shared" si="3"/>
        <v>973</v>
      </c>
      <c r="K44" s="20"/>
    </row>
    <row r="45" spans="1:12" x14ac:dyDescent="0.35">
      <c r="D45" s="24" t="s">
        <v>21</v>
      </c>
      <c r="E45" s="25">
        <f t="shared" si="0"/>
        <v>25351462</v>
      </c>
      <c r="F45" s="25">
        <f t="shared" si="1"/>
        <v>13494734</v>
      </c>
      <c r="G45" s="22"/>
      <c r="H45" s="25">
        <f t="shared" si="2"/>
        <v>11856728</v>
      </c>
      <c r="I45" s="22"/>
      <c r="J45" s="25">
        <f t="shared" si="3"/>
        <v>879</v>
      </c>
      <c r="K45" s="23"/>
    </row>
    <row r="46" spans="1:12" x14ac:dyDescent="0.35">
      <c r="D46" s="17" t="s">
        <v>13</v>
      </c>
      <c r="E46" s="25">
        <f>VLOOKUP(D46,A2:E34,2,0)</f>
        <v>49386799</v>
      </c>
      <c r="F46" s="25">
        <f>VLOOKUP(D46,A2:E34,3,0)</f>
        <v>24831408</v>
      </c>
      <c r="G46" s="19"/>
      <c r="H46" s="25">
        <f>VLOOKUP(D46,A2:E34,4,0)</f>
        <v>24555391</v>
      </c>
      <c r="I46" s="19"/>
      <c r="J46" s="25">
        <f>VLOOKUP(D46,A2:E34,5,0)</f>
        <v>989</v>
      </c>
      <c r="K46" s="20"/>
    </row>
    <row r="47" spans="1:12" x14ac:dyDescent="0.35">
      <c r="D47" s="24" t="s">
        <v>31</v>
      </c>
      <c r="E47" s="25">
        <f>VLOOKUP(D47,A2:E34,2,0)</f>
        <v>1383727</v>
      </c>
      <c r="F47" s="25">
        <f>VLOOKUP(D47,A2:E34,3,0)</f>
        <v>713912</v>
      </c>
      <c r="G47" s="22"/>
      <c r="H47" s="25">
        <f>VLOOKUP(D47,A2:E34,4,0)</f>
        <v>669815</v>
      </c>
      <c r="I47" s="22"/>
      <c r="J47" s="25">
        <f>VLOOKUP(D47,A2:E34,5,0)</f>
        <v>938</v>
      </c>
      <c r="K47" s="23"/>
    </row>
    <row r="48" spans="1:12" x14ac:dyDescent="0.35">
      <c r="D48" s="17" t="s">
        <v>20</v>
      </c>
      <c r="E48" s="25">
        <f>VLOOKUP(D48,A2:E34,2,0)</f>
        <v>25545198</v>
      </c>
      <c r="F48" s="25">
        <f>VLOOKUP(D48,A2:E34,3,0)</f>
        <v>12827915</v>
      </c>
      <c r="G48" s="19"/>
      <c r="H48" s="25">
        <f>VLOOKUP(D48,A2:E34,4,0)</f>
        <v>12717283</v>
      </c>
      <c r="I48" s="19"/>
      <c r="J48" s="25">
        <f>VLOOKUP(D48,A2:E34,5,0)</f>
        <v>992</v>
      </c>
      <c r="K48" s="20"/>
    </row>
    <row r="49" spans="4:11" x14ac:dyDescent="0.35">
      <c r="D49" s="24" t="s">
        <v>25</v>
      </c>
      <c r="E49" s="25">
        <f t="shared" si="0"/>
        <v>6864602</v>
      </c>
      <c r="F49" s="25">
        <f t="shared" si="1"/>
        <v>3481873</v>
      </c>
      <c r="G49" s="22"/>
      <c r="H49" s="25">
        <f t="shared" si="2"/>
        <v>3382729</v>
      </c>
      <c r="I49" s="22"/>
      <c r="J49" s="25">
        <f t="shared" si="3"/>
        <v>972</v>
      </c>
      <c r="K49" s="23"/>
    </row>
    <row r="50" spans="4:11" x14ac:dyDescent="0.35">
      <c r="D50" s="17" t="s">
        <v>22</v>
      </c>
      <c r="E50" s="25">
        <f>VLOOKUP(D50,A2:E34,2,0)</f>
        <v>16787941</v>
      </c>
      <c r="F50" s="25">
        <f>VLOOKUP(D50,A2:E34,3,0)</f>
        <v>8987326</v>
      </c>
      <c r="G50" s="19"/>
      <c r="H50" s="25">
        <f>VLOOKUP(D50,A2:E34,4,0)</f>
        <v>7800615</v>
      </c>
      <c r="I50" s="19"/>
      <c r="J50" s="25">
        <f>VLOOKUP(D50,A2:E34,5,0)</f>
        <v>868</v>
      </c>
      <c r="K50" s="20"/>
    </row>
    <row r="51" spans="4:11" x14ac:dyDescent="0.35">
      <c r="D51" s="24" t="s">
        <v>12</v>
      </c>
      <c r="E51" s="25">
        <f>VLOOKUP(D51,A2:E34,2,0)</f>
        <v>60439692</v>
      </c>
      <c r="F51" s="25">
        <f>VLOOKUP(D51,A2:E34,3,0)</f>
        <v>31491260</v>
      </c>
      <c r="G51" s="22"/>
      <c r="H51" s="25">
        <f>VLOOKUP(D51,A2:E34,4,0)</f>
        <v>28948432</v>
      </c>
      <c r="I51" s="22"/>
      <c r="J51" s="25">
        <f>VLOOKUP(D51,A2:E34,5,0)</f>
        <v>920</v>
      </c>
      <c r="K51" s="23"/>
    </row>
    <row r="52" spans="4:11" x14ac:dyDescent="0.35">
      <c r="D52" s="17" t="s">
        <v>23</v>
      </c>
      <c r="E52" s="25">
        <f t="shared" si="0"/>
        <v>12541302</v>
      </c>
      <c r="F52" s="25">
        <f t="shared" si="1"/>
        <v>6640662</v>
      </c>
      <c r="G52" s="19"/>
      <c r="H52" s="25">
        <f t="shared" si="2"/>
        <v>5900640</v>
      </c>
      <c r="I52" s="19"/>
      <c r="J52" s="25">
        <f t="shared" si="3"/>
        <v>889</v>
      </c>
      <c r="K52" s="20"/>
    </row>
    <row r="53" spans="4:11" x14ac:dyDescent="0.35">
      <c r="D53" s="24" t="s">
        <v>17</v>
      </c>
      <c r="E53" s="25">
        <f t="shared" si="0"/>
        <v>32988134</v>
      </c>
      <c r="F53" s="25">
        <f t="shared" si="1"/>
        <v>16930315</v>
      </c>
      <c r="G53" s="22"/>
      <c r="H53" s="25">
        <f t="shared" si="2"/>
        <v>16057819</v>
      </c>
      <c r="I53" s="22"/>
      <c r="J53" s="25">
        <f t="shared" si="3"/>
        <v>948</v>
      </c>
      <c r="K53" s="23"/>
    </row>
    <row r="54" spans="4:11" x14ac:dyDescent="0.35">
      <c r="D54" s="17" t="s">
        <v>36</v>
      </c>
      <c r="E54" s="25">
        <f t="shared" si="0"/>
        <v>64473</v>
      </c>
      <c r="F54" s="25">
        <f t="shared" si="1"/>
        <v>33123</v>
      </c>
      <c r="G54" s="19"/>
      <c r="H54" s="25">
        <f t="shared" si="2"/>
        <v>31350</v>
      </c>
      <c r="I54" s="19"/>
      <c r="J54" s="25">
        <f t="shared" si="3"/>
        <v>947</v>
      </c>
      <c r="K54" s="20"/>
    </row>
    <row r="55" spans="4:11" x14ac:dyDescent="0.35">
      <c r="D55" s="24" t="s">
        <v>8</v>
      </c>
      <c r="E55" s="25">
        <f t="shared" si="0"/>
        <v>72626809</v>
      </c>
      <c r="F55" s="25">
        <f t="shared" si="1"/>
        <v>37612306</v>
      </c>
      <c r="G55" s="22"/>
      <c r="H55" s="25">
        <f t="shared" si="2"/>
        <v>35014503</v>
      </c>
      <c r="I55" s="22"/>
      <c r="J55" s="25">
        <f t="shared" si="3"/>
        <v>931</v>
      </c>
      <c r="K55" s="23"/>
    </row>
    <row r="56" spans="4:11" x14ac:dyDescent="0.35">
      <c r="D56" s="17" t="s">
        <v>5</v>
      </c>
      <c r="E56" s="25">
        <f t="shared" si="0"/>
        <v>72626809</v>
      </c>
      <c r="F56" s="25">
        <f t="shared" si="1"/>
        <v>58243056</v>
      </c>
      <c r="G56" s="19"/>
      <c r="H56" s="25">
        <f t="shared" si="2"/>
        <v>54131277</v>
      </c>
      <c r="I56" s="19"/>
      <c r="J56" s="25">
        <f t="shared" si="3"/>
        <v>931</v>
      </c>
      <c r="K56" s="20"/>
    </row>
    <row r="57" spans="4:11" x14ac:dyDescent="0.35">
      <c r="D57" s="24" t="s">
        <v>28</v>
      </c>
      <c r="E57" s="25">
        <f t="shared" si="0"/>
        <v>2570390</v>
      </c>
      <c r="F57" s="25">
        <f t="shared" si="1"/>
        <v>1290171</v>
      </c>
      <c r="G57" s="22"/>
      <c r="H57" s="25">
        <f t="shared" si="2"/>
        <v>1280219</v>
      </c>
      <c r="I57" s="22"/>
      <c r="J57" s="25">
        <f t="shared" si="3"/>
        <v>992</v>
      </c>
      <c r="K57" s="23"/>
    </row>
    <row r="58" spans="4:11" x14ac:dyDescent="0.35">
      <c r="D58" s="17" t="s">
        <v>4</v>
      </c>
      <c r="E58" s="25">
        <f t="shared" si="0"/>
        <v>199812341</v>
      </c>
      <c r="F58" s="25">
        <f t="shared" si="1"/>
        <v>104596415</v>
      </c>
      <c r="G58" s="19"/>
      <c r="H58" s="25">
        <f t="shared" si="2"/>
        <v>95215926</v>
      </c>
      <c r="I58" s="19"/>
      <c r="J58" s="25">
        <f t="shared" si="3"/>
        <v>912</v>
      </c>
      <c r="K58" s="20"/>
    </row>
    <row r="59" spans="4:11" x14ac:dyDescent="0.35">
      <c r="D59" s="24" t="s">
        <v>33</v>
      </c>
      <c r="E59" s="25">
        <f t="shared" si="0"/>
        <v>610577</v>
      </c>
      <c r="F59" s="25">
        <f t="shared" si="1"/>
        <v>323070</v>
      </c>
      <c r="G59" s="22"/>
      <c r="H59" s="25">
        <f t="shared" si="2"/>
        <v>287507</v>
      </c>
      <c r="I59" s="22"/>
      <c r="J59" s="25">
        <f t="shared" si="3"/>
        <v>890</v>
      </c>
      <c r="K59" s="23"/>
    </row>
    <row r="60" spans="4:11" x14ac:dyDescent="0.35">
      <c r="D60" s="17" t="s">
        <v>32</v>
      </c>
      <c r="E60" s="25">
        <f t="shared" si="0"/>
        <v>1097206</v>
      </c>
      <c r="F60" s="25">
        <f t="shared" si="1"/>
        <v>555339</v>
      </c>
      <c r="G60" s="19"/>
      <c r="H60" s="25">
        <f t="shared" si="2"/>
        <v>541867</v>
      </c>
      <c r="I60" s="19"/>
      <c r="J60" s="25">
        <f t="shared" si="3"/>
        <v>976</v>
      </c>
      <c r="K60" s="20"/>
    </row>
    <row r="61" spans="4:11" x14ac:dyDescent="0.35">
      <c r="D61" s="24" t="s">
        <v>29</v>
      </c>
      <c r="E61" s="25">
        <f t="shared" si="0"/>
        <v>1978502</v>
      </c>
      <c r="F61" s="25">
        <f t="shared" si="1"/>
        <v>1024649</v>
      </c>
      <c r="G61" s="22"/>
      <c r="H61" s="25">
        <f t="shared" si="2"/>
        <v>953853</v>
      </c>
      <c r="I61" s="22"/>
      <c r="J61" s="25">
        <f t="shared" si="3"/>
        <v>931</v>
      </c>
      <c r="K61" s="23"/>
    </row>
    <row r="62" spans="4:11" x14ac:dyDescent="0.35">
      <c r="D62" s="26" t="s">
        <v>9</v>
      </c>
      <c r="E62" s="25">
        <f t="shared" si="0"/>
        <v>72147030</v>
      </c>
      <c r="F62" s="25">
        <f t="shared" si="1"/>
        <v>36137975</v>
      </c>
      <c r="G62" s="12"/>
      <c r="H62" s="25">
        <f t="shared" si="2"/>
        <v>36009055</v>
      </c>
      <c r="I62" s="12"/>
      <c r="J62" s="25">
        <f t="shared" si="3"/>
        <v>996</v>
      </c>
      <c r="K62" s="13"/>
    </row>
    <row r="63" spans="4:11" x14ac:dyDescent="0.35">
      <c r="J63" s="25"/>
      <c r="K63" s="13"/>
    </row>
    <row r="64" spans="4:11" x14ac:dyDescent="0.35">
      <c r="J64" s="25"/>
      <c r="K64" s="13"/>
    </row>
    <row r="65" spans="1:34" x14ac:dyDescent="0.35">
      <c r="J65" s="25"/>
      <c r="K65" s="13"/>
    </row>
    <row r="66" spans="1:34" x14ac:dyDescent="0.35">
      <c r="J66" s="25"/>
      <c r="K66" s="13"/>
    </row>
    <row r="68" spans="1:34" x14ac:dyDescent="0.35">
      <c r="D68" s="11" t="s">
        <v>0</v>
      </c>
      <c r="E68" s="11" t="s">
        <v>64</v>
      </c>
      <c r="F68" s="11" t="s">
        <v>65</v>
      </c>
      <c r="H68" s="11" t="s">
        <v>66</v>
      </c>
      <c r="J68" s="11" t="s">
        <v>42</v>
      </c>
    </row>
    <row r="70" spans="1:34" x14ac:dyDescent="0.35">
      <c r="B70" s="11" t="s">
        <v>67</v>
      </c>
      <c r="D70" t="s">
        <v>9</v>
      </c>
      <c r="E70">
        <f>VLOOKUP(D70,D41:J62,2,0)</f>
        <v>72147030</v>
      </c>
      <c r="F70">
        <f>VLOOKUP(D70,D41:J62,3,0)</f>
        <v>36137975</v>
      </c>
      <c r="H70">
        <f>VLOOKUP(D70,A2:E34,4,0)</f>
        <v>36009055</v>
      </c>
      <c r="J70">
        <f>VLOOKUP(D70,A2:E34,5,0)</f>
        <v>996</v>
      </c>
    </row>
    <row r="72" spans="1:34" x14ac:dyDescent="0.35">
      <c r="B72" s="11" t="s">
        <v>68</v>
      </c>
      <c r="D72" t="s">
        <v>9</v>
      </c>
      <c r="E72">
        <f>HLOOKUP(AC78,B78:AH82,2,0)</f>
        <v>72147030</v>
      </c>
      <c r="F72">
        <f>HLOOKUP(AC78,B78:AH82,3,0)</f>
        <v>36137975</v>
      </c>
      <c r="H72">
        <f>HLOOKUP(AC78,B78:AH82,4,0)</f>
        <v>36009055</v>
      </c>
      <c r="J72">
        <f>HLOOKUP(AC78,B78:AH82,5,0)</f>
        <v>996</v>
      </c>
    </row>
    <row r="78" spans="1:34" ht="72.5" x14ac:dyDescent="0.35">
      <c r="A78" s="28" t="s">
        <v>0</v>
      </c>
      <c r="B78" s="29" t="s">
        <v>34</v>
      </c>
      <c r="C78" s="30" t="s">
        <v>13</v>
      </c>
      <c r="D78" s="29" t="s">
        <v>31</v>
      </c>
      <c r="E78" s="30" t="s">
        <v>18</v>
      </c>
      <c r="F78" s="29" t="s">
        <v>6</v>
      </c>
      <c r="G78" s="30" t="s">
        <v>20</v>
      </c>
      <c r="H78" s="29" t="s">
        <v>35</v>
      </c>
      <c r="I78" s="30" t="s">
        <v>22</v>
      </c>
      <c r="J78" s="29" t="s">
        <v>30</v>
      </c>
      <c r="K78" s="30" t="s">
        <v>12</v>
      </c>
      <c r="L78" s="29" t="s">
        <v>21</v>
      </c>
      <c r="M78" s="30" t="s">
        <v>25</v>
      </c>
      <c r="N78" s="29" t="s">
        <v>23</v>
      </c>
      <c r="O78" s="30" t="s">
        <v>17</v>
      </c>
      <c r="P78" s="29" t="s">
        <v>11</v>
      </c>
      <c r="Q78" s="30" t="s">
        <v>16</v>
      </c>
      <c r="R78" s="29" t="s">
        <v>36</v>
      </c>
      <c r="S78" s="30" t="s">
        <v>8</v>
      </c>
      <c r="T78" s="29" t="s">
        <v>5</v>
      </c>
      <c r="U78" s="30" t="s">
        <v>28</v>
      </c>
      <c r="V78" s="29" t="s">
        <v>27</v>
      </c>
      <c r="W78" s="30" t="s">
        <v>32</v>
      </c>
      <c r="X78" s="29" t="s">
        <v>29</v>
      </c>
      <c r="Y78" s="30" t="s">
        <v>14</v>
      </c>
      <c r="Z78" s="29" t="s">
        <v>19</v>
      </c>
      <c r="AA78" s="30" t="s">
        <v>10</v>
      </c>
      <c r="AB78" s="29" t="s">
        <v>33</v>
      </c>
      <c r="AC78" s="30" t="s">
        <v>9</v>
      </c>
      <c r="AD78" s="29" t="s">
        <v>15</v>
      </c>
      <c r="AE78" s="30" t="s">
        <v>26</v>
      </c>
      <c r="AF78" s="29" t="s">
        <v>4</v>
      </c>
      <c r="AG78" s="30" t="s">
        <v>24</v>
      </c>
      <c r="AH78" s="29" t="s">
        <v>7</v>
      </c>
    </row>
    <row r="79" spans="1:34" x14ac:dyDescent="0.35">
      <c r="A79" s="31" t="s">
        <v>1</v>
      </c>
      <c r="B79" s="32">
        <v>380581</v>
      </c>
      <c r="C79" s="33">
        <v>49386799</v>
      </c>
      <c r="D79" s="32">
        <v>1383727</v>
      </c>
      <c r="E79" s="33">
        <v>31205576</v>
      </c>
      <c r="F79" s="32">
        <v>104099452</v>
      </c>
      <c r="G79" s="33">
        <v>25545198</v>
      </c>
      <c r="H79" s="32">
        <v>585764</v>
      </c>
      <c r="I79" s="33">
        <v>16787941</v>
      </c>
      <c r="J79" s="32">
        <v>1458545</v>
      </c>
      <c r="K79" s="33">
        <v>60439692</v>
      </c>
      <c r="L79" s="33">
        <v>60439692</v>
      </c>
      <c r="M79" s="33">
        <v>60439692</v>
      </c>
      <c r="N79" s="32">
        <v>12541302</v>
      </c>
      <c r="O79" s="33">
        <v>32988134</v>
      </c>
      <c r="P79" s="32">
        <v>61095297</v>
      </c>
      <c r="Q79" s="33">
        <v>33406061</v>
      </c>
      <c r="R79" s="32">
        <v>64473</v>
      </c>
      <c r="S79" s="33">
        <v>72626809</v>
      </c>
      <c r="T79" s="32">
        <v>72626809</v>
      </c>
      <c r="U79" s="32">
        <v>2570390</v>
      </c>
      <c r="V79" s="32">
        <v>2966889</v>
      </c>
      <c r="W79" s="32">
        <v>1097206</v>
      </c>
      <c r="X79" s="32">
        <v>1978502</v>
      </c>
      <c r="Y79" s="32">
        <v>72626809</v>
      </c>
      <c r="Z79" s="32">
        <v>27743338</v>
      </c>
      <c r="AA79" s="33">
        <v>68548437</v>
      </c>
      <c r="AB79" s="32">
        <v>610577</v>
      </c>
      <c r="AC79" s="33">
        <v>72147030</v>
      </c>
      <c r="AD79" s="32">
        <v>35193978</v>
      </c>
      <c r="AE79" s="33">
        <v>3673917</v>
      </c>
      <c r="AF79" s="32">
        <v>3673917</v>
      </c>
      <c r="AG79" s="33">
        <v>10086292</v>
      </c>
      <c r="AH79" s="32">
        <v>91276115</v>
      </c>
    </row>
    <row r="80" spans="1:34" x14ac:dyDescent="0.35">
      <c r="A80" s="31" t="s">
        <v>2</v>
      </c>
      <c r="B80" s="32">
        <v>202871</v>
      </c>
      <c r="C80" s="33">
        <v>24831408</v>
      </c>
      <c r="D80" s="32">
        <v>713912</v>
      </c>
      <c r="E80" s="33">
        <v>15939443</v>
      </c>
      <c r="F80" s="32">
        <v>54278157</v>
      </c>
      <c r="G80" s="33">
        <v>12827915</v>
      </c>
      <c r="H80" s="32">
        <v>344669</v>
      </c>
      <c r="I80" s="33">
        <v>8987326</v>
      </c>
      <c r="J80" s="32">
        <v>739140</v>
      </c>
      <c r="K80" s="33">
        <v>31491260</v>
      </c>
      <c r="L80" s="32">
        <v>13494734</v>
      </c>
      <c r="M80" s="33">
        <v>3481873</v>
      </c>
      <c r="N80" s="32">
        <v>6640662</v>
      </c>
      <c r="O80" s="33">
        <v>16930315</v>
      </c>
      <c r="P80" s="32">
        <v>30966657</v>
      </c>
      <c r="Q80" s="33">
        <v>16027412</v>
      </c>
      <c r="R80" s="32">
        <v>33123</v>
      </c>
      <c r="S80" s="33">
        <v>37612306</v>
      </c>
      <c r="T80" s="32">
        <v>58243056</v>
      </c>
      <c r="U80" s="33">
        <v>1290171</v>
      </c>
      <c r="V80" s="32">
        <v>1491832</v>
      </c>
      <c r="W80" s="33">
        <v>555339</v>
      </c>
      <c r="X80" s="32">
        <v>1024649</v>
      </c>
      <c r="Y80" s="33">
        <v>21212136</v>
      </c>
      <c r="Z80" s="32">
        <v>14639465</v>
      </c>
      <c r="AA80" s="33">
        <v>35550997</v>
      </c>
      <c r="AB80" s="32">
        <v>323070</v>
      </c>
      <c r="AC80" s="33">
        <v>36137975</v>
      </c>
      <c r="AD80" s="32">
        <v>17611633</v>
      </c>
      <c r="AE80" s="33">
        <v>1874376</v>
      </c>
      <c r="AF80" s="32">
        <v>104596415</v>
      </c>
      <c r="AG80" s="33">
        <v>5137773</v>
      </c>
      <c r="AH80" s="32">
        <v>46809027</v>
      </c>
    </row>
    <row r="81" spans="1:34" x14ac:dyDescent="0.35">
      <c r="A81" s="31" t="s">
        <v>3</v>
      </c>
      <c r="B81" s="32">
        <v>177710</v>
      </c>
      <c r="C81" s="33">
        <v>24555391</v>
      </c>
      <c r="D81" s="32">
        <v>669815</v>
      </c>
      <c r="E81" s="33">
        <v>15266133</v>
      </c>
      <c r="F81" s="32">
        <v>49821295</v>
      </c>
      <c r="G81" s="33">
        <v>12717283</v>
      </c>
      <c r="H81" s="32">
        <v>241095</v>
      </c>
      <c r="I81" s="33">
        <v>7800615</v>
      </c>
      <c r="J81" s="32">
        <v>719405</v>
      </c>
      <c r="K81" s="33">
        <v>28948432</v>
      </c>
      <c r="L81" s="32">
        <v>11856728</v>
      </c>
      <c r="M81" s="33">
        <v>3382729</v>
      </c>
      <c r="N81" s="32">
        <v>5900640</v>
      </c>
      <c r="O81" s="33">
        <v>16057819</v>
      </c>
      <c r="P81" s="32">
        <v>30128640</v>
      </c>
      <c r="Q81" s="33">
        <v>17378649</v>
      </c>
      <c r="R81" s="32">
        <v>31350</v>
      </c>
      <c r="S81" s="33">
        <v>35014503</v>
      </c>
      <c r="T81" s="32">
        <v>54131277</v>
      </c>
      <c r="U81" s="33">
        <v>1280219</v>
      </c>
      <c r="V81" s="32">
        <v>1475057</v>
      </c>
      <c r="W81" s="33">
        <v>541867</v>
      </c>
      <c r="X81" s="32">
        <v>953853</v>
      </c>
      <c r="Y81" s="33">
        <v>20762082</v>
      </c>
      <c r="Z81" s="32">
        <v>13103873</v>
      </c>
      <c r="AA81" s="33">
        <v>32997440</v>
      </c>
      <c r="AB81" s="32">
        <v>287507</v>
      </c>
      <c r="AC81" s="33">
        <v>36009055</v>
      </c>
      <c r="AD81" s="32">
        <v>17582345</v>
      </c>
      <c r="AE81" s="33">
        <v>1799541</v>
      </c>
      <c r="AF81" s="32">
        <v>95215926</v>
      </c>
      <c r="AG81" s="33">
        <v>4948519</v>
      </c>
      <c r="AH81" s="32">
        <v>44467088</v>
      </c>
    </row>
    <row r="82" spans="1:34" x14ac:dyDescent="0.35">
      <c r="A82" s="34" t="s">
        <v>42</v>
      </c>
      <c r="B82" s="35">
        <v>876</v>
      </c>
      <c r="C82" s="36">
        <v>989</v>
      </c>
      <c r="D82" s="35">
        <v>938</v>
      </c>
      <c r="E82" s="36">
        <v>958</v>
      </c>
      <c r="F82" s="35">
        <v>919</v>
      </c>
      <c r="G82" s="36">
        <v>992</v>
      </c>
      <c r="H82" s="35">
        <v>700</v>
      </c>
      <c r="I82" s="36">
        <v>868</v>
      </c>
      <c r="J82" s="35">
        <v>973</v>
      </c>
      <c r="K82" s="36">
        <v>920</v>
      </c>
      <c r="L82" s="35">
        <v>879</v>
      </c>
      <c r="M82" s="36">
        <v>972</v>
      </c>
      <c r="N82" s="35">
        <v>889</v>
      </c>
      <c r="O82" s="36">
        <v>948</v>
      </c>
      <c r="P82" s="35">
        <v>973</v>
      </c>
      <c r="Q82" s="37">
        <v>1084</v>
      </c>
      <c r="R82" s="35">
        <v>947</v>
      </c>
      <c r="S82" s="36">
        <v>931</v>
      </c>
      <c r="T82" s="35">
        <v>931</v>
      </c>
      <c r="U82" s="36">
        <v>992</v>
      </c>
      <c r="V82" s="35">
        <v>989</v>
      </c>
      <c r="W82" s="36">
        <v>976</v>
      </c>
      <c r="X82" s="35">
        <v>931</v>
      </c>
      <c r="Y82" s="36">
        <v>979</v>
      </c>
      <c r="Z82" s="35">
        <v>895</v>
      </c>
      <c r="AA82" s="36">
        <v>928</v>
      </c>
      <c r="AB82" s="35">
        <v>890</v>
      </c>
      <c r="AC82" s="36">
        <v>996</v>
      </c>
      <c r="AD82" s="35">
        <v>998</v>
      </c>
      <c r="AE82" s="36">
        <v>960</v>
      </c>
      <c r="AF82" s="35">
        <v>912</v>
      </c>
      <c r="AG82" s="36">
        <v>963</v>
      </c>
      <c r="AH82" s="35">
        <v>950</v>
      </c>
    </row>
    <row r="87" spans="1:34" x14ac:dyDescent="0.35">
      <c r="B87">
        <v>1</v>
      </c>
      <c r="C87" t="s">
        <v>69</v>
      </c>
      <c r="G87">
        <f>HLOOKUP(F78,A78:AH82,2,0)</f>
        <v>104099452</v>
      </c>
    </row>
    <row r="88" spans="1:34" x14ac:dyDescent="0.35">
      <c r="B88">
        <v>2</v>
      </c>
      <c r="C88" t="s">
        <v>70</v>
      </c>
      <c r="G88">
        <f>HLOOKUP(M78,A78:AH82,3,0)</f>
        <v>3481873</v>
      </c>
    </row>
    <row r="89" spans="1:34" x14ac:dyDescent="0.35">
      <c r="B89">
        <v>3</v>
      </c>
      <c r="C89" t="s">
        <v>71</v>
      </c>
      <c r="G89">
        <f>HLOOKUP(I78,A78:AH82,4,0)</f>
        <v>7800615</v>
      </c>
    </row>
    <row r="90" spans="1:34" x14ac:dyDescent="0.35">
      <c r="B90">
        <v>4</v>
      </c>
      <c r="C90" t="s">
        <v>72</v>
      </c>
      <c r="G90">
        <f>HLOOKUP(D78,A78:AH82,4,0)</f>
        <v>669815</v>
      </c>
    </row>
    <row r="91" spans="1:34" x14ac:dyDescent="0.35">
      <c r="B91">
        <v>5</v>
      </c>
      <c r="C91" t="s">
        <v>73</v>
      </c>
      <c r="G91">
        <f>HLOOKUP(K78,A78:AH82,2,0)</f>
        <v>60439692</v>
      </c>
    </row>
    <row r="94" spans="1:34" x14ac:dyDescent="0.35">
      <c r="B94">
        <v>1</v>
      </c>
      <c r="C94" t="s">
        <v>74</v>
      </c>
      <c r="F94" t="s">
        <v>79</v>
      </c>
      <c r="H94">
        <f>VLOOKUP(F94,A2:E34,2,0)</f>
        <v>33406061</v>
      </c>
    </row>
    <row r="95" spans="1:34" x14ac:dyDescent="0.35">
      <c r="B95">
        <v>2</v>
      </c>
      <c r="C95" t="s">
        <v>76</v>
      </c>
      <c r="F95" t="s">
        <v>80</v>
      </c>
      <c r="H95">
        <f>VLOOKUP(F95,A2:E34,5,0)</f>
        <v>895</v>
      </c>
    </row>
    <row r="96" spans="1:34" x14ac:dyDescent="0.35">
      <c r="B96">
        <v>3</v>
      </c>
      <c r="C96" t="s">
        <v>75</v>
      </c>
      <c r="F96" t="s">
        <v>81</v>
      </c>
      <c r="H96">
        <f>VLOOKUP(A29,A2:E34,3,0)</f>
        <v>36137975</v>
      </c>
    </row>
    <row r="97" spans="2:8" x14ac:dyDescent="0.35">
      <c r="B97">
        <v>4</v>
      </c>
      <c r="C97" t="s">
        <v>77</v>
      </c>
      <c r="F97" t="s">
        <v>82</v>
      </c>
      <c r="H97">
        <f>VLOOKUP(A15,A2:E34,4,0)</f>
        <v>16057819</v>
      </c>
    </row>
    <row r="98" spans="2:8" x14ac:dyDescent="0.35">
      <c r="B98">
        <v>5</v>
      </c>
      <c r="C98" t="s">
        <v>78</v>
      </c>
      <c r="F98" t="s">
        <v>83</v>
      </c>
      <c r="H98">
        <f>VLOOKUP(A13,Table1[],5,0)</f>
        <v>972</v>
      </c>
    </row>
  </sheetData>
  <mergeCells count="25"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</mergeCells>
  <phoneticPr fontId="3" type="noConversion"/>
  <dataValidations count="1">
    <dataValidation type="list" allowBlank="1" showInputMessage="1" showErrorMessage="1" sqref="D41:D62" xr:uid="{32CDA001-2AD0-4E2C-833E-40B64B5AC24F}">
      <formula1>$A$2:$A$34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2BD-D399-424B-96EF-E0C9BB1D526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Admin</cp:lastModifiedBy>
  <dcterms:created xsi:type="dcterms:W3CDTF">2024-12-15T17:39:50Z</dcterms:created>
  <dcterms:modified xsi:type="dcterms:W3CDTF">2025-01-02T07:31:45Z</dcterms:modified>
</cp:coreProperties>
</file>