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81445F4-D278-4700-8247-8BAC3E902F5A}" xr6:coauthVersionLast="47" xr6:coauthVersionMax="47" xr10:uidLastSave="{00000000-0000-0000-0000-000000000000}"/>
  <bookViews>
    <workbookView xWindow="-110" yWindow="-110" windowWidth="19420" windowHeight="10420" xr2:uid="{5FDDCAE0-5C3A-4597-B503-ACB6B59ED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S6" i="1" a="1"/>
  <c r="S6" i="1" s="1"/>
  <c r="S7" i="1" a="1"/>
  <c r="S7" i="1" s="1"/>
  <c r="S8" i="1" a="1"/>
  <c r="S8" i="1"/>
  <c r="S9" i="1" a="1"/>
  <c r="S9" i="1" s="1"/>
  <c r="S10" i="1" a="1"/>
  <c r="S10" i="1" s="1"/>
  <c r="S11" i="1" a="1"/>
  <c r="S11" i="1"/>
  <c r="S12" i="1" a="1"/>
  <c r="S12" i="1"/>
  <c r="S13" i="1" a="1"/>
  <c r="S13" i="1" s="1"/>
  <c r="S14" i="1" a="1"/>
  <c r="S14" i="1" s="1"/>
  <c r="S15" i="1" a="1"/>
  <c r="S15" i="1" s="1"/>
  <c r="S16" i="1" a="1"/>
  <c r="S16" i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4" i="1" a="1"/>
  <c r="S4" i="1" s="1"/>
  <c r="Q4" i="1"/>
  <c r="O20" i="1"/>
  <c r="O21" i="1"/>
  <c r="I5" i="1"/>
  <c r="I6" i="1"/>
  <c r="I4" i="1"/>
  <c r="M5" i="1"/>
  <c r="M6" i="1"/>
  <c r="M7" i="1"/>
  <c r="M8" i="1"/>
  <c r="M9" i="1"/>
  <c r="M10" i="1"/>
  <c r="M11" i="1"/>
  <c r="M12" i="1"/>
  <c r="N12" i="1" s="1"/>
  <c r="O12" i="1" s="1"/>
  <c r="M13" i="1"/>
  <c r="M14" i="1"/>
  <c r="M15" i="1"/>
  <c r="M16" i="1"/>
  <c r="M17" i="1"/>
  <c r="M18" i="1"/>
  <c r="M19" i="1"/>
  <c r="M20" i="1"/>
  <c r="M21" i="1"/>
  <c r="M22" i="1"/>
  <c r="M23" i="1"/>
  <c r="K31" i="1"/>
  <c r="P15" i="1"/>
  <c r="P16" i="1"/>
  <c r="P17" i="1"/>
  <c r="P18" i="1"/>
  <c r="P19" i="1"/>
  <c r="P20" i="1"/>
  <c r="P21" i="1"/>
  <c r="P22" i="1"/>
  <c r="P23" i="1"/>
  <c r="N23" i="1"/>
  <c r="O23" i="1" s="1"/>
  <c r="Q23" i="1" s="1"/>
  <c r="N22" i="1"/>
  <c r="O22" i="1" s="1"/>
  <c r="Q22" i="1" s="1"/>
  <c r="N21" i="1"/>
  <c r="N20" i="1"/>
  <c r="N19" i="1"/>
  <c r="O19" i="1" s="1"/>
  <c r="Q19" i="1" s="1"/>
  <c r="N18" i="1"/>
  <c r="O18" i="1" s="1"/>
  <c r="Q18" i="1" s="1"/>
  <c r="N17" i="1"/>
  <c r="O17" i="1" s="1"/>
  <c r="Q17" i="1" s="1"/>
  <c r="N16" i="1"/>
  <c r="O16" i="1" s="1"/>
  <c r="Q16" i="1" s="1"/>
  <c r="N15" i="1"/>
  <c r="O15" i="1" s="1"/>
  <c r="Q15" i="1" s="1"/>
  <c r="N14" i="1"/>
  <c r="O14" i="1" s="1"/>
  <c r="Q14" i="1" s="1"/>
  <c r="K15" i="1"/>
  <c r="K16" i="1"/>
  <c r="K17" i="1"/>
  <c r="K18" i="1"/>
  <c r="K19" i="1"/>
  <c r="K20" i="1"/>
  <c r="K21" i="1"/>
  <c r="K22" i="1"/>
  <c r="K23" i="1"/>
  <c r="J15" i="1"/>
  <c r="J16" i="1"/>
  <c r="J17" i="1"/>
  <c r="J18" i="1"/>
  <c r="J19" i="1"/>
  <c r="J20" i="1"/>
  <c r="J21" i="1"/>
  <c r="J22" i="1"/>
  <c r="J23" i="1"/>
  <c r="I15" i="1"/>
  <c r="I16" i="1"/>
  <c r="I17" i="1"/>
  <c r="I18" i="1"/>
  <c r="I19" i="1"/>
  <c r="I20" i="1"/>
  <c r="I21" i="1"/>
  <c r="I22" i="1"/>
  <c r="I23" i="1"/>
  <c r="I14" i="1"/>
  <c r="J14" i="1"/>
  <c r="K14" i="1"/>
  <c r="P14" i="1"/>
  <c r="K4" i="1"/>
  <c r="J4" i="1"/>
  <c r="P5" i="1"/>
  <c r="P6" i="1"/>
  <c r="P7" i="1"/>
  <c r="P8" i="1"/>
  <c r="P9" i="1"/>
  <c r="P10" i="1"/>
  <c r="P11" i="1"/>
  <c r="P12" i="1"/>
  <c r="P13" i="1"/>
  <c r="P4" i="1"/>
  <c r="N6" i="1"/>
  <c r="O6" i="1" s="1"/>
  <c r="N7" i="1"/>
  <c r="O7" i="1" s="1"/>
  <c r="Q7" i="1" s="1"/>
  <c r="N8" i="1"/>
  <c r="O8" i="1" s="1"/>
  <c r="K33" i="1" s="1"/>
  <c r="N9" i="1"/>
  <c r="O9" i="1" s="1"/>
  <c r="Q9" i="1" s="1"/>
  <c r="N10" i="1"/>
  <c r="O10" i="1" s="1"/>
  <c r="N11" i="1"/>
  <c r="O11" i="1" s="1"/>
  <c r="N13" i="1"/>
  <c r="O13" i="1" s="1"/>
  <c r="M4" i="1"/>
  <c r="K5" i="1"/>
  <c r="K6" i="1"/>
  <c r="K7" i="1"/>
  <c r="K8" i="1"/>
  <c r="K9" i="1"/>
  <c r="K10" i="1"/>
  <c r="K11" i="1"/>
  <c r="K12" i="1"/>
  <c r="K13" i="1"/>
  <c r="I13" i="1"/>
  <c r="I12" i="1"/>
  <c r="I11" i="1"/>
  <c r="I10" i="1"/>
  <c r="I9" i="1"/>
  <c r="I8" i="1"/>
  <c r="I7" i="1"/>
  <c r="J5" i="1"/>
  <c r="J6" i="1"/>
  <c r="J7" i="1"/>
  <c r="J8" i="1"/>
  <c r="J9" i="1"/>
  <c r="J10" i="1"/>
  <c r="J11" i="1"/>
  <c r="J12" i="1"/>
  <c r="J13" i="1"/>
  <c r="Q20" i="1" l="1"/>
  <c r="Q21" i="1"/>
  <c r="K35" i="1"/>
  <c r="N4" i="1"/>
  <c r="O4" i="1" s="1"/>
  <c r="M37" i="1"/>
  <c r="N5" i="1"/>
  <c r="O5" i="1" s="1"/>
  <c r="K29" i="1"/>
  <c r="Q6" i="1"/>
  <c r="Q13" i="1"/>
  <c r="Q10" i="1"/>
  <c r="Q8" i="1"/>
  <c r="Q12" i="1"/>
  <c r="Q11" i="1"/>
  <c r="M36" i="1" s="1"/>
  <c r="N51" i="1" l="1"/>
  <c r="L49" i="1"/>
  <c r="L48" i="1"/>
  <c r="Q5" i="1"/>
  <c r="J27" i="1"/>
  <c r="K34" i="1" l="1"/>
  <c r="K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<sst xmlns="http://schemas.openxmlformats.org/spreadsheetml/2006/main" count="130" uniqueCount="107">
  <si>
    <t>S.NO</t>
  </si>
  <si>
    <t>EMPLOYEENAME</t>
  </si>
  <si>
    <t>DESIGNATION</t>
  </si>
  <si>
    <t>BASICSALARY</t>
  </si>
  <si>
    <t>H.R.A</t>
  </si>
  <si>
    <t>T.A</t>
  </si>
  <si>
    <t>OVERTIMEHORS</t>
  </si>
  <si>
    <t>OVERTIMAMOUNT</t>
  </si>
  <si>
    <t>TOTALALLOWANCE</t>
  </si>
  <si>
    <t>GROSSSALARY</t>
  </si>
  <si>
    <t>P.F</t>
  </si>
  <si>
    <t>NE/IN-HAND.SALAR</t>
  </si>
  <si>
    <t>Deepu</t>
  </si>
  <si>
    <t>Sanjit</t>
  </si>
  <si>
    <t>Ruchi</t>
  </si>
  <si>
    <t>Rubi</t>
  </si>
  <si>
    <t>Bawna</t>
  </si>
  <si>
    <t>Betto</t>
  </si>
  <si>
    <t>Rakha</t>
  </si>
  <si>
    <t>Rinki</t>
  </si>
  <si>
    <t>Kumar</t>
  </si>
  <si>
    <t>Supriya</t>
  </si>
  <si>
    <t>Jha</t>
  </si>
  <si>
    <t>kumari</t>
  </si>
  <si>
    <t>Ao2</t>
  </si>
  <si>
    <t>Ao3</t>
  </si>
  <si>
    <t>Ao4</t>
  </si>
  <si>
    <t>Ao5</t>
  </si>
  <si>
    <t>Ao6</t>
  </si>
  <si>
    <t>Ao7</t>
  </si>
  <si>
    <t>Ao8</t>
  </si>
  <si>
    <t>Ao9</t>
  </si>
  <si>
    <t>Ao10</t>
  </si>
  <si>
    <t>Tannu</t>
  </si>
  <si>
    <t>EMPLOEE ID</t>
  </si>
  <si>
    <t>accountant</t>
  </si>
  <si>
    <t>supervisor</t>
  </si>
  <si>
    <t>salse man</t>
  </si>
  <si>
    <t>manager</t>
  </si>
  <si>
    <t>area manager</t>
  </si>
  <si>
    <t>accounbawt</t>
  </si>
  <si>
    <t>accounrint</t>
  </si>
  <si>
    <t>OTHER ALLOWANCES</t>
  </si>
  <si>
    <t>Kapoor</t>
  </si>
  <si>
    <t>kumar</t>
  </si>
  <si>
    <t>A01</t>
  </si>
  <si>
    <t>Sanjeet</t>
  </si>
  <si>
    <t>Ranjeet</t>
  </si>
  <si>
    <t>Vihsal</t>
  </si>
  <si>
    <t>Anjali</t>
  </si>
  <si>
    <t>Sandeep</t>
  </si>
  <si>
    <t>Seema</t>
  </si>
  <si>
    <t>Palve</t>
  </si>
  <si>
    <t>Sunita</t>
  </si>
  <si>
    <t>Laxami</t>
  </si>
  <si>
    <t>Davi</t>
  </si>
  <si>
    <t>Ao11</t>
  </si>
  <si>
    <t>Ao12</t>
  </si>
  <si>
    <t>Ao13</t>
  </si>
  <si>
    <t>Ao14</t>
  </si>
  <si>
    <t>Ao15</t>
  </si>
  <si>
    <t>Ao16</t>
  </si>
  <si>
    <t>Ao17</t>
  </si>
  <si>
    <t>Ao18</t>
  </si>
  <si>
    <t>Ao19</t>
  </si>
  <si>
    <t>Ao20</t>
  </si>
  <si>
    <t>CEO</t>
  </si>
  <si>
    <t>Bank Mangar</t>
  </si>
  <si>
    <t>Helper</t>
  </si>
  <si>
    <t>Peon</t>
  </si>
  <si>
    <t>Accountant</t>
  </si>
  <si>
    <t>Salary Sheet</t>
  </si>
  <si>
    <t>what is the highest galary ?</t>
  </si>
  <si>
    <t>Maxximum amount generated by overtime is</t>
  </si>
  <si>
    <t>?</t>
  </si>
  <si>
    <t xml:space="preserve"> by over time is ?</t>
  </si>
  <si>
    <t>Difference of gross salary and baslary of fifth employee ?</t>
  </si>
  <si>
    <t>Average basic salary of all the employee?</t>
  </si>
  <si>
    <t>Find sum of in hand salaey of all the emplayee?</t>
  </si>
  <si>
    <t>Average overtime hours of the employee ?</t>
  </si>
  <si>
    <t>Find what percentaga of in hand salary  of 6th and 8th employee generated by over time work?</t>
  </si>
  <si>
    <t>Find the sum of gross salary of highest and lowest earning employee?</t>
  </si>
  <si>
    <t>Crete a new coloum and categorize employee based on their gross salary?</t>
  </si>
  <si>
    <t>a)</t>
  </si>
  <si>
    <t>if salary greater than 40000 than ''High''?</t>
  </si>
  <si>
    <t>b)</t>
  </si>
  <si>
    <t>c)</t>
  </si>
  <si>
    <t>if salary than 20000 than''medium''?</t>
  </si>
  <si>
    <t>if salary less than 20000 than'' Low''?</t>
  </si>
  <si>
    <t>Categorize</t>
  </si>
  <si>
    <t>SALARY  SHEETS</t>
  </si>
  <si>
    <t>uountif()</t>
  </si>
  <si>
    <t>find no employee whose in-hand salary is greate than 80000?</t>
  </si>
  <si>
    <t>sumif()</t>
  </si>
  <si>
    <t>find sum of in -hand salary of salary of employees whose in -hand salary is greater than 100000?</t>
  </si>
  <si>
    <t>averageif()</t>
  </si>
  <si>
    <t>find the average gross salary of employee whose salary is less than 80000?</t>
  </si>
  <si>
    <t>counifs()</t>
  </si>
  <si>
    <t>find the number of employee whose basic salary is greaer than 40000 and have done more than 8 hours of overime?</t>
  </si>
  <si>
    <t>sumifs()</t>
  </si>
  <si>
    <t>find tha sum of the gross salary of employee whose gross salary is grater than 100000 and have done more than 8 hours?</t>
  </si>
  <si>
    <t>averageifs()</t>
  </si>
  <si>
    <t>find the sum of basicsalary of emploee whose in hand salary is more than 40000 and have more than 10 hours of ?</t>
  </si>
  <si>
    <t>QUESTIONS</t>
  </si>
  <si>
    <t>than "high"?</t>
  </si>
  <si>
    <t>40000 than "medium "?</t>
  </si>
  <si>
    <t>n "medium"?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</si>
</sst>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7E59-69BA-4811-8975-A35FBE42BEC5}">
  <dimension ref="A1:S52"/>
  <sheetViews>
    <sheetView tabSelected="1" topLeftCell="G35" workbookViewId="0">
      <selection activeCell="K42" sqref="K42"/>
    </sheetView>
  </sheetViews>
  <sheetFormatPr defaultRowHeight="14.5" x14ac:dyDescent="0.35"/>
  <cols>
    <col min="4" max="5" width="12.36328125" customWidth="1"/>
    <col min="11" max="11" width="24.54296875" customWidth="1"/>
    <col min="12" max="12" width="14.26953125" customWidth="1"/>
    <col min="13" max="13" width="14.90625" customWidth="1"/>
    <col min="14" max="14" width="17.08984375" customWidth="1"/>
    <col min="16" max="16" width="16.54296875" customWidth="1"/>
    <col min="18" max="18" width="14.54296875" customWidth="1"/>
    <col min="21" max="21" width="18.26953125" customWidth="1"/>
  </cols>
  <sheetData>
    <row r="1" spans="1:19" x14ac:dyDescent="0.35">
      <c r="B1" s="1"/>
      <c r="C1" s="1"/>
      <c r="D1" s="1"/>
      <c r="E1" s="1"/>
      <c r="H1" t="s">
        <v>71</v>
      </c>
      <c r="J1" s="1"/>
    </row>
    <row r="2" spans="1:19" x14ac:dyDescent="0.35">
      <c r="B2" s="1"/>
      <c r="C2" s="1"/>
      <c r="D2" s="1"/>
      <c r="E2" s="1"/>
    </row>
    <row r="3" spans="1:19" x14ac:dyDescent="0.35">
      <c r="A3" s="1" t="s">
        <v>0</v>
      </c>
      <c r="B3" s="1" t="s">
        <v>1</v>
      </c>
      <c r="C3" s="1"/>
      <c r="D3" s="1" t="s">
        <v>34</v>
      </c>
      <c r="E3" s="1" t="s">
        <v>2</v>
      </c>
      <c r="G3" s="1" t="s">
        <v>3</v>
      </c>
      <c r="I3" s="1" t="s">
        <v>4</v>
      </c>
      <c r="J3" s="1" t="s">
        <v>5</v>
      </c>
      <c r="K3" s="1" t="s">
        <v>42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/>
      <c r="S3" s="1" t="s">
        <v>89</v>
      </c>
    </row>
    <row r="4" spans="1:19" x14ac:dyDescent="0.35">
      <c r="A4">
        <v>1</v>
      </c>
      <c r="B4" t="s">
        <v>43</v>
      </c>
      <c r="C4" t="s">
        <v>44</v>
      </c>
      <c r="D4" t="s">
        <v>45</v>
      </c>
      <c r="E4" t="s">
        <v>36</v>
      </c>
      <c r="G4">
        <v>18000</v>
      </c>
      <c r="I4">
        <f>(70*G4/100)</f>
        <v>12600</v>
      </c>
      <c r="J4">
        <f>G4*12%</f>
        <v>2160</v>
      </c>
      <c r="K4">
        <f>(30*G4)/100</f>
        <v>5400</v>
      </c>
      <c r="L4">
        <v>10</v>
      </c>
      <c r="M4">
        <f>L4*200</f>
        <v>2000</v>
      </c>
      <c r="N4">
        <f>SUM(I4,J4,K4,M4)</f>
        <v>22160</v>
      </c>
      <c r="O4">
        <f>G4+N4</f>
        <v>40160</v>
      </c>
      <c r="P4">
        <f>12*G4/100</f>
        <v>2160</v>
      </c>
      <c r="Q4">
        <f>(O4-P4)</f>
        <v>38000</v>
      </c>
      <c r="S4" t="str" cm="1">
        <f t="array" ref="S4">_xlfn.IFS(Q4&gt;65000,"high",Q4&gt;40000,"medium",Q4&lt;=40000,"low")</f>
        <v>low</v>
      </c>
    </row>
    <row r="5" spans="1:19" x14ac:dyDescent="0.35">
      <c r="A5">
        <v>2</v>
      </c>
      <c r="B5" t="s">
        <v>13</v>
      </c>
      <c r="C5" t="s">
        <v>20</v>
      </c>
      <c r="D5" t="s">
        <v>24</v>
      </c>
      <c r="E5" t="s">
        <v>35</v>
      </c>
      <c r="G5">
        <v>15000</v>
      </c>
      <c r="I5">
        <f t="shared" ref="I5:I6" si="0">(70*G5/100)</f>
        <v>10500</v>
      </c>
      <c r="J5">
        <f t="shared" ref="J5:J23" si="1">G5*12%</f>
        <v>1800</v>
      </c>
      <c r="K5">
        <f t="shared" ref="K5:K23" si="2">(30*G5)/100</f>
        <v>4500</v>
      </c>
      <c r="L5">
        <v>15</v>
      </c>
      <c r="M5">
        <f t="shared" ref="M5:M23" si="3">L5*200</f>
        <v>3000</v>
      </c>
      <c r="N5">
        <f t="shared" ref="N5:N23" si="4">SUM(I5,J5,K5,M5)</f>
        <v>19800</v>
      </c>
      <c r="O5">
        <f t="shared" ref="O5:O22" si="5">G5+N5</f>
        <v>34800</v>
      </c>
      <c r="P5">
        <f t="shared" ref="P5:P23" si="6">12*G5/100</f>
        <v>1800</v>
      </c>
      <c r="Q5">
        <f t="shared" ref="Q5:Q23" si="7">(O5-P5)</f>
        <v>33000</v>
      </c>
      <c r="S5" t="str" cm="1">
        <f t="array" ref="S5">_xlfn.IFS(Q5&gt;65000,"high",Q5&gt;40000,"medium",Q5&lt;=40000,"low")</f>
        <v>low</v>
      </c>
    </row>
    <row r="6" spans="1:19" x14ac:dyDescent="0.35">
      <c r="A6">
        <v>3</v>
      </c>
      <c r="B6" t="s">
        <v>21</v>
      </c>
      <c r="C6" t="s">
        <v>22</v>
      </c>
      <c r="D6" t="s">
        <v>25</v>
      </c>
      <c r="E6" t="s">
        <v>36</v>
      </c>
      <c r="G6">
        <v>25000</v>
      </c>
      <c r="I6">
        <f t="shared" si="0"/>
        <v>17500</v>
      </c>
      <c r="J6">
        <f t="shared" si="1"/>
        <v>3000</v>
      </c>
      <c r="K6">
        <f t="shared" si="2"/>
        <v>7500</v>
      </c>
      <c r="L6">
        <v>15</v>
      </c>
      <c r="M6">
        <f t="shared" si="3"/>
        <v>3000</v>
      </c>
      <c r="N6">
        <f t="shared" si="4"/>
        <v>31000</v>
      </c>
      <c r="O6">
        <f t="shared" si="5"/>
        <v>56000</v>
      </c>
      <c r="P6">
        <f t="shared" si="6"/>
        <v>3000</v>
      </c>
      <c r="Q6">
        <f t="shared" si="7"/>
        <v>53000</v>
      </c>
      <c r="S6" t="str" cm="1">
        <f t="array" ref="S6">_xlfn.IFS(Q6&gt;65000,"high",Q6&gt;40000,"medium",Q6&lt;=40000,"low")</f>
        <v>medium</v>
      </c>
    </row>
    <row r="7" spans="1:19" x14ac:dyDescent="0.35">
      <c r="A7">
        <v>4</v>
      </c>
      <c r="B7" t="s">
        <v>14</v>
      </c>
      <c r="C7" t="s">
        <v>23</v>
      </c>
      <c r="D7" t="s">
        <v>26</v>
      </c>
      <c r="E7" t="s">
        <v>37</v>
      </c>
      <c r="G7">
        <v>10000</v>
      </c>
      <c r="I7">
        <f t="shared" ref="I7:I23" si="8">(70*G7/100)</f>
        <v>7000</v>
      </c>
      <c r="J7">
        <f t="shared" si="1"/>
        <v>1200</v>
      </c>
      <c r="K7">
        <f t="shared" si="2"/>
        <v>3000</v>
      </c>
      <c r="L7">
        <v>70</v>
      </c>
      <c r="M7">
        <f t="shared" si="3"/>
        <v>14000</v>
      </c>
      <c r="N7">
        <f t="shared" si="4"/>
        <v>25200</v>
      </c>
      <c r="O7">
        <f t="shared" si="5"/>
        <v>35200</v>
      </c>
      <c r="P7">
        <f t="shared" si="6"/>
        <v>1200</v>
      </c>
      <c r="Q7">
        <f t="shared" si="7"/>
        <v>34000</v>
      </c>
      <c r="S7" t="str" cm="1">
        <f t="array" ref="S7">_xlfn.IFS(Q7&gt;65000,"high",Q7&gt;40000,"medium",Q7&lt;=40000,"low")</f>
        <v>low</v>
      </c>
    </row>
    <row r="8" spans="1:19" x14ac:dyDescent="0.35">
      <c r="A8">
        <v>5</v>
      </c>
      <c r="B8" t="s">
        <v>15</v>
      </c>
      <c r="C8" t="s">
        <v>23</v>
      </c>
      <c r="D8" t="s">
        <v>27</v>
      </c>
      <c r="E8" t="s">
        <v>39</v>
      </c>
      <c r="G8">
        <v>16000</v>
      </c>
      <c r="I8">
        <f t="shared" si="8"/>
        <v>11200</v>
      </c>
      <c r="J8">
        <f t="shared" si="1"/>
        <v>1920</v>
      </c>
      <c r="K8">
        <f t="shared" si="2"/>
        <v>4800</v>
      </c>
      <c r="L8">
        <v>12</v>
      </c>
      <c r="M8">
        <f t="shared" si="3"/>
        <v>2400</v>
      </c>
      <c r="N8">
        <f t="shared" si="4"/>
        <v>20320</v>
      </c>
      <c r="O8">
        <f t="shared" si="5"/>
        <v>36320</v>
      </c>
      <c r="P8">
        <f t="shared" si="6"/>
        <v>1920</v>
      </c>
      <c r="Q8">
        <f t="shared" si="7"/>
        <v>34400</v>
      </c>
      <c r="S8" t="str" cm="1">
        <f t="array" ref="S8">_xlfn.IFS(Q8&gt;65000,"high",Q8&gt;40000,"medium",Q8&lt;=40000,"low")</f>
        <v>low</v>
      </c>
    </row>
    <row r="9" spans="1:19" x14ac:dyDescent="0.35">
      <c r="A9">
        <v>6</v>
      </c>
      <c r="B9" t="s">
        <v>16</v>
      </c>
      <c r="C9" t="s">
        <v>23</v>
      </c>
      <c r="D9" t="s">
        <v>28</v>
      </c>
      <c r="E9" t="s">
        <v>40</v>
      </c>
      <c r="G9">
        <v>20000</v>
      </c>
      <c r="I9">
        <f t="shared" si="8"/>
        <v>14000</v>
      </c>
      <c r="J9">
        <f t="shared" si="1"/>
        <v>2400</v>
      </c>
      <c r="K9">
        <f t="shared" si="2"/>
        <v>6000</v>
      </c>
      <c r="L9">
        <v>10</v>
      </c>
      <c r="M9">
        <f t="shared" si="3"/>
        <v>2000</v>
      </c>
      <c r="N9">
        <f t="shared" si="4"/>
        <v>24400</v>
      </c>
      <c r="O9">
        <f t="shared" si="5"/>
        <v>44400</v>
      </c>
      <c r="P9">
        <f t="shared" si="6"/>
        <v>2400</v>
      </c>
      <c r="Q9">
        <f t="shared" si="7"/>
        <v>42000</v>
      </c>
      <c r="S9" t="str" cm="1">
        <f t="array" ref="S9">_xlfn.IFS(Q9&gt;65000,"high",Q9&gt;40000,"medium",Q9&lt;=40000,"low")</f>
        <v>medium</v>
      </c>
    </row>
    <row r="10" spans="1:19" x14ac:dyDescent="0.35">
      <c r="A10">
        <v>7</v>
      </c>
      <c r="B10" t="s">
        <v>17</v>
      </c>
      <c r="C10" t="s">
        <v>23</v>
      </c>
      <c r="D10" t="s">
        <v>29</v>
      </c>
      <c r="E10" t="s">
        <v>38</v>
      </c>
      <c r="G10">
        <v>27000</v>
      </c>
      <c r="I10">
        <f t="shared" si="8"/>
        <v>18900</v>
      </c>
      <c r="J10">
        <f t="shared" si="1"/>
        <v>3240</v>
      </c>
      <c r="K10">
        <f t="shared" si="2"/>
        <v>8100</v>
      </c>
      <c r="L10">
        <v>19</v>
      </c>
      <c r="M10">
        <f t="shared" si="3"/>
        <v>3800</v>
      </c>
      <c r="N10">
        <f t="shared" si="4"/>
        <v>34040</v>
      </c>
      <c r="O10">
        <f t="shared" si="5"/>
        <v>61040</v>
      </c>
      <c r="P10">
        <f t="shared" si="6"/>
        <v>3240</v>
      </c>
      <c r="Q10">
        <f t="shared" si="7"/>
        <v>57800</v>
      </c>
      <c r="S10" t="str" cm="1">
        <f t="array" ref="S10">_xlfn.IFS(Q10&gt;65000,"high",Q10&gt;40000,"medium",Q10&lt;=40000,"low")</f>
        <v>medium</v>
      </c>
    </row>
    <row r="11" spans="1:19" x14ac:dyDescent="0.35">
      <c r="A11">
        <v>8</v>
      </c>
      <c r="B11" t="s">
        <v>33</v>
      </c>
      <c r="C11" t="s">
        <v>23</v>
      </c>
      <c r="D11" t="s">
        <v>30</v>
      </c>
      <c r="E11" t="s">
        <v>35</v>
      </c>
      <c r="G11">
        <v>17000</v>
      </c>
      <c r="I11">
        <f t="shared" si="8"/>
        <v>11900</v>
      </c>
      <c r="J11">
        <f t="shared" si="1"/>
        <v>2040</v>
      </c>
      <c r="K11">
        <f t="shared" si="2"/>
        <v>5100</v>
      </c>
      <c r="L11">
        <v>19</v>
      </c>
      <c r="M11">
        <f t="shared" si="3"/>
        <v>3800</v>
      </c>
      <c r="N11">
        <f t="shared" si="4"/>
        <v>22840</v>
      </c>
      <c r="O11">
        <f t="shared" si="5"/>
        <v>39840</v>
      </c>
      <c r="P11">
        <f t="shared" si="6"/>
        <v>2040</v>
      </c>
      <c r="Q11">
        <f t="shared" si="7"/>
        <v>37800</v>
      </c>
      <c r="S11" t="str" cm="1">
        <f t="array" ref="S11">_xlfn.IFS(Q11&gt;65000,"high",Q11&gt;40000,"medium",Q11&lt;=40000,"low")</f>
        <v>low</v>
      </c>
    </row>
    <row r="12" spans="1:19" x14ac:dyDescent="0.35">
      <c r="A12">
        <v>9</v>
      </c>
      <c r="B12" t="s">
        <v>18</v>
      </c>
      <c r="C12" t="s">
        <v>23</v>
      </c>
      <c r="D12" t="s">
        <v>31</v>
      </c>
      <c r="E12" t="s">
        <v>36</v>
      </c>
      <c r="G12">
        <v>11000</v>
      </c>
      <c r="I12">
        <f t="shared" si="8"/>
        <v>7700</v>
      </c>
      <c r="J12">
        <f t="shared" si="1"/>
        <v>1320</v>
      </c>
      <c r="K12">
        <f t="shared" si="2"/>
        <v>3300</v>
      </c>
      <c r="L12">
        <v>70</v>
      </c>
      <c r="M12">
        <f t="shared" si="3"/>
        <v>14000</v>
      </c>
      <c r="N12">
        <f t="shared" si="4"/>
        <v>26320</v>
      </c>
      <c r="O12">
        <f t="shared" si="5"/>
        <v>37320</v>
      </c>
      <c r="P12">
        <f t="shared" si="6"/>
        <v>1320</v>
      </c>
      <c r="Q12">
        <f t="shared" si="7"/>
        <v>36000</v>
      </c>
      <c r="S12" t="str" cm="1">
        <f t="array" ref="S12">_xlfn.IFS(Q12&gt;65000,"high",Q12&gt;40000,"medium",Q12&lt;=40000,"low")</f>
        <v>low</v>
      </c>
    </row>
    <row r="13" spans="1:19" x14ac:dyDescent="0.35">
      <c r="A13">
        <v>10</v>
      </c>
      <c r="B13" t="s">
        <v>19</v>
      </c>
      <c r="C13" t="s">
        <v>23</v>
      </c>
      <c r="D13" t="s">
        <v>32</v>
      </c>
      <c r="E13" t="s">
        <v>41</v>
      </c>
      <c r="G13">
        <v>30000</v>
      </c>
      <c r="I13">
        <f t="shared" si="8"/>
        <v>21000</v>
      </c>
      <c r="J13">
        <f t="shared" si="1"/>
        <v>3600</v>
      </c>
      <c r="K13">
        <f t="shared" si="2"/>
        <v>9000</v>
      </c>
      <c r="L13">
        <v>20</v>
      </c>
      <c r="M13">
        <f t="shared" si="3"/>
        <v>4000</v>
      </c>
      <c r="N13">
        <f t="shared" si="4"/>
        <v>37600</v>
      </c>
      <c r="O13">
        <f t="shared" si="5"/>
        <v>67600</v>
      </c>
      <c r="P13">
        <f t="shared" si="6"/>
        <v>3600</v>
      </c>
      <c r="Q13">
        <f t="shared" si="7"/>
        <v>64000</v>
      </c>
      <c r="S13" t="str" cm="1">
        <f t="array" ref="S13">_xlfn.IFS(Q13&gt;65000,"high",Q13&gt;40000,"medium",Q13&lt;=40000,"low")</f>
        <v>medium</v>
      </c>
    </row>
    <row r="14" spans="1:19" x14ac:dyDescent="0.35">
      <c r="A14">
        <v>11</v>
      </c>
      <c r="B14" t="s">
        <v>12</v>
      </c>
      <c r="C14" t="s">
        <v>20</v>
      </c>
      <c r="D14" t="s">
        <v>56</v>
      </c>
      <c r="E14" t="s">
        <v>67</v>
      </c>
      <c r="G14">
        <v>12000</v>
      </c>
      <c r="I14">
        <f t="shared" si="8"/>
        <v>8400</v>
      </c>
      <c r="J14">
        <f t="shared" si="1"/>
        <v>1440</v>
      </c>
      <c r="K14">
        <f t="shared" si="2"/>
        <v>3600</v>
      </c>
      <c r="L14">
        <v>80</v>
      </c>
      <c r="M14">
        <f t="shared" si="3"/>
        <v>16000</v>
      </c>
      <c r="N14">
        <f t="shared" si="4"/>
        <v>29440</v>
      </c>
      <c r="O14">
        <f t="shared" si="5"/>
        <v>41440</v>
      </c>
      <c r="P14">
        <f t="shared" si="6"/>
        <v>1440</v>
      </c>
      <c r="Q14">
        <f t="shared" si="7"/>
        <v>40000</v>
      </c>
      <c r="S14" t="str" cm="1">
        <f t="array" ref="S14">_xlfn.IFS(Q14&gt;65000,"high",Q14&gt;40000,"medium",Q14&lt;=40000,"low")</f>
        <v>low</v>
      </c>
    </row>
    <row r="15" spans="1:19" x14ac:dyDescent="0.35">
      <c r="A15">
        <v>12</v>
      </c>
      <c r="B15" t="s">
        <v>46</v>
      </c>
      <c r="C15" t="s">
        <v>20</v>
      </c>
      <c r="D15" t="s">
        <v>57</v>
      </c>
      <c r="E15" t="s">
        <v>38</v>
      </c>
      <c r="G15">
        <v>19000</v>
      </c>
      <c r="I15">
        <f t="shared" si="8"/>
        <v>13300</v>
      </c>
      <c r="J15">
        <f t="shared" si="1"/>
        <v>2280</v>
      </c>
      <c r="K15">
        <f t="shared" si="2"/>
        <v>5700</v>
      </c>
      <c r="L15">
        <v>7</v>
      </c>
      <c r="M15">
        <f t="shared" si="3"/>
        <v>1400</v>
      </c>
      <c r="N15">
        <f t="shared" si="4"/>
        <v>22680</v>
      </c>
      <c r="O15">
        <f t="shared" si="5"/>
        <v>41680</v>
      </c>
      <c r="P15">
        <f t="shared" si="6"/>
        <v>2280</v>
      </c>
      <c r="Q15">
        <f t="shared" si="7"/>
        <v>39400</v>
      </c>
      <c r="S15" t="str" cm="1">
        <f t="array" ref="S15">_xlfn.IFS(Q15&gt;65000,"high",Q15&gt;40000,"medium",Q15&lt;=40000,"low")</f>
        <v>low</v>
      </c>
    </row>
    <row r="16" spans="1:19" x14ac:dyDescent="0.35">
      <c r="A16">
        <v>13</v>
      </c>
      <c r="B16" t="s">
        <v>47</v>
      </c>
      <c r="C16" t="s">
        <v>20</v>
      </c>
      <c r="D16" t="s">
        <v>58</v>
      </c>
      <c r="E16" t="s">
        <v>66</v>
      </c>
      <c r="G16">
        <v>100000</v>
      </c>
      <c r="I16">
        <f t="shared" si="8"/>
        <v>70000</v>
      </c>
      <c r="J16">
        <f t="shared" si="1"/>
        <v>12000</v>
      </c>
      <c r="K16">
        <f t="shared" si="2"/>
        <v>30000</v>
      </c>
      <c r="L16">
        <v>5</v>
      </c>
      <c r="M16">
        <f t="shared" si="3"/>
        <v>1000</v>
      </c>
      <c r="N16">
        <f t="shared" si="4"/>
        <v>113000</v>
      </c>
      <c r="O16">
        <f t="shared" si="5"/>
        <v>213000</v>
      </c>
      <c r="P16">
        <f t="shared" si="6"/>
        <v>12000</v>
      </c>
      <c r="Q16">
        <f t="shared" si="7"/>
        <v>201000</v>
      </c>
      <c r="S16" t="str" cm="1">
        <f t="array" ref="S16">_xlfn.IFS(Q16&gt;65000,"high",Q16&gt;40000,"medium",Q16&lt;=40000,"low")</f>
        <v>high</v>
      </c>
    </row>
    <row r="17" spans="1:19" x14ac:dyDescent="0.35">
      <c r="A17">
        <v>14</v>
      </c>
      <c r="B17" t="s">
        <v>48</v>
      </c>
      <c r="C17" t="s">
        <v>20</v>
      </c>
      <c r="D17" t="s">
        <v>59</v>
      </c>
      <c r="E17" t="s">
        <v>68</v>
      </c>
      <c r="G17">
        <v>23000</v>
      </c>
      <c r="I17">
        <f t="shared" si="8"/>
        <v>16100</v>
      </c>
      <c r="J17">
        <f t="shared" si="1"/>
        <v>2760</v>
      </c>
      <c r="K17">
        <f t="shared" si="2"/>
        <v>6900</v>
      </c>
      <c r="L17">
        <v>7</v>
      </c>
      <c r="M17">
        <f t="shared" si="3"/>
        <v>1400</v>
      </c>
      <c r="N17">
        <f t="shared" si="4"/>
        <v>27160</v>
      </c>
      <c r="O17">
        <f t="shared" si="5"/>
        <v>50160</v>
      </c>
      <c r="P17">
        <f t="shared" si="6"/>
        <v>2760</v>
      </c>
      <c r="Q17">
        <f t="shared" si="7"/>
        <v>47400</v>
      </c>
      <c r="S17" t="str" cm="1">
        <f t="array" ref="S17">_xlfn.IFS(Q17&gt;65000,"high",Q17&gt;40000,"medium",Q17&lt;=40000,"low")</f>
        <v>medium</v>
      </c>
    </row>
    <row r="18" spans="1:19" x14ac:dyDescent="0.35">
      <c r="A18">
        <v>15</v>
      </c>
      <c r="B18" t="s">
        <v>49</v>
      </c>
      <c r="C18" t="s">
        <v>55</v>
      </c>
      <c r="D18" t="s">
        <v>60</v>
      </c>
      <c r="E18" t="s">
        <v>68</v>
      </c>
      <c r="G18">
        <v>13000</v>
      </c>
      <c r="I18">
        <f t="shared" si="8"/>
        <v>9100</v>
      </c>
      <c r="J18">
        <f t="shared" si="1"/>
        <v>1560</v>
      </c>
      <c r="K18">
        <f t="shared" si="2"/>
        <v>3900</v>
      </c>
      <c r="L18">
        <v>3</v>
      </c>
      <c r="M18">
        <f t="shared" si="3"/>
        <v>600</v>
      </c>
      <c r="N18">
        <f t="shared" si="4"/>
        <v>15160</v>
      </c>
      <c r="O18">
        <f t="shared" si="5"/>
        <v>28160</v>
      </c>
      <c r="P18">
        <f t="shared" si="6"/>
        <v>1560</v>
      </c>
      <c r="Q18">
        <f t="shared" si="7"/>
        <v>26600</v>
      </c>
      <c r="S18" t="str" cm="1">
        <f t="array" ref="S18">_xlfn.IFS(Q18&gt;65000,"high",Q18&gt;40000,"medium",Q18&lt;=40000,"low")</f>
        <v>low</v>
      </c>
    </row>
    <row r="19" spans="1:19" x14ac:dyDescent="0.35">
      <c r="A19">
        <v>16</v>
      </c>
      <c r="B19" t="s">
        <v>50</v>
      </c>
      <c r="C19" t="s">
        <v>44</v>
      </c>
      <c r="D19" t="s">
        <v>61</v>
      </c>
      <c r="E19" t="s">
        <v>69</v>
      </c>
      <c r="G19">
        <v>8000</v>
      </c>
      <c r="I19">
        <f t="shared" si="8"/>
        <v>5600</v>
      </c>
      <c r="J19">
        <f t="shared" si="1"/>
        <v>960</v>
      </c>
      <c r="K19">
        <f t="shared" si="2"/>
        <v>2400</v>
      </c>
      <c r="L19">
        <v>7</v>
      </c>
      <c r="M19">
        <f t="shared" si="3"/>
        <v>1400</v>
      </c>
      <c r="N19">
        <f t="shared" si="4"/>
        <v>10360</v>
      </c>
      <c r="O19">
        <f t="shared" si="5"/>
        <v>18360</v>
      </c>
      <c r="P19">
        <f t="shared" si="6"/>
        <v>960</v>
      </c>
      <c r="Q19">
        <f t="shared" si="7"/>
        <v>17400</v>
      </c>
      <c r="S19" t="str" cm="1">
        <f t="array" ref="S19">_xlfn.IFS(Q19&gt;65000,"high",Q19&gt;40000,"medium",Q19&lt;=40000,"low")</f>
        <v>low</v>
      </c>
    </row>
    <row r="20" spans="1:19" x14ac:dyDescent="0.35">
      <c r="A20">
        <v>17</v>
      </c>
      <c r="B20" t="s">
        <v>51</v>
      </c>
      <c r="C20" t="s">
        <v>23</v>
      </c>
      <c r="D20" t="s">
        <v>62</v>
      </c>
      <c r="E20" t="s">
        <v>67</v>
      </c>
      <c r="G20">
        <v>12000</v>
      </c>
      <c r="I20">
        <f t="shared" si="8"/>
        <v>8400</v>
      </c>
      <c r="J20">
        <f t="shared" si="1"/>
        <v>1440</v>
      </c>
      <c r="K20">
        <f t="shared" si="2"/>
        <v>3600</v>
      </c>
      <c r="L20">
        <v>9</v>
      </c>
      <c r="M20">
        <f t="shared" si="3"/>
        <v>1800</v>
      </c>
      <c r="N20">
        <f t="shared" si="4"/>
        <v>15240</v>
      </c>
      <c r="O20">
        <f t="shared" si="5"/>
        <v>27240</v>
      </c>
      <c r="P20">
        <f t="shared" si="6"/>
        <v>1440</v>
      </c>
      <c r="Q20">
        <f t="shared" si="7"/>
        <v>25800</v>
      </c>
      <c r="S20" t="str" cm="1">
        <f t="array" ref="S20">_xlfn.IFS(Q20&gt;65000,"high",Q20&gt;40000,"medium",Q20&lt;=40000,"low")</f>
        <v>low</v>
      </c>
    </row>
    <row r="21" spans="1:19" x14ac:dyDescent="0.35">
      <c r="A21">
        <v>18</v>
      </c>
      <c r="B21" t="s">
        <v>52</v>
      </c>
      <c r="C21" t="s">
        <v>23</v>
      </c>
      <c r="D21" t="s">
        <v>63</v>
      </c>
      <c r="E21" t="s">
        <v>68</v>
      </c>
      <c r="G21">
        <v>21000</v>
      </c>
      <c r="I21">
        <f t="shared" si="8"/>
        <v>14700</v>
      </c>
      <c r="J21">
        <f t="shared" si="1"/>
        <v>2520</v>
      </c>
      <c r="K21">
        <f t="shared" si="2"/>
        <v>6300</v>
      </c>
      <c r="L21">
        <v>9</v>
      </c>
      <c r="M21">
        <f t="shared" si="3"/>
        <v>1800</v>
      </c>
      <c r="N21">
        <f t="shared" si="4"/>
        <v>25320</v>
      </c>
      <c r="O21">
        <f t="shared" si="5"/>
        <v>46320</v>
      </c>
      <c r="P21">
        <f t="shared" si="6"/>
        <v>2520</v>
      </c>
      <c r="Q21">
        <f t="shared" si="7"/>
        <v>43800</v>
      </c>
      <c r="S21" t="str" cm="1">
        <f t="array" ref="S21">_xlfn.IFS(Q21&gt;65000,"high",Q21&gt;40000,"medium",Q21&lt;=40000,"low")</f>
        <v>medium</v>
      </c>
    </row>
    <row r="22" spans="1:19" x14ac:dyDescent="0.35">
      <c r="A22">
        <v>19</v>
      </c>
      <c r="B22" t="s">
        <v>53</v>
      </c>
      <c r="C22" t="s">
        <v>55</v>
      </c>
      <c r="D22" t="s">
        <v>64</v>
      </c>
      <c r="E22" t="s">
        <v>38</v>
      </c>
      <c r="G22">
        <v>18000</v>
      </c>
      <c r="I22">
        <f t="shared" si="8"/>
        <v>12600</v>
      </c>
      <c r="J22">
        <f t="shared" si="1"/>
        <v>2160</v>
      </c>
      <c r="K22">
        <f t="shared" si="2"/>
        <v>5400</v>
      </c>
      <c r="L22">
        <v>8</v>
      </c>
      <c r="M22">
        <f t="shared" si="3"/>
        <v>1600</v>
      </c>
      <c r="N22">
        <f t="shared" si="4"/>
        <v>21760</v>
      </c>
      <c r="O22">
        <f t="shared" si="5"/>
        <v>39760</v>
      </c>
      <c r="P22">
        <f t="shared" si="6"/>
        <v>2160</v>
      </c>
      <c r="Q22">
        <f t="shared" si="7"/>
        <v>37600</v>
      </c>
      <c r="S22" t="str" cm="1">
        <f t="array" ref="S22">_xlfn.IFS(Q22&gt;65000,"high",Q22&gt;40000,"medium",Q22&lt;=40000,"low")</f>
        <v>low</v>
      </c>
    </row>
    <row r="23" spans="1:19" x14ac:dyDescent="0.35">
      <c r="A23">
        <v>20</v>
      </c>
      <c r="B23" t="s">
        <v>54</v>
      </c>
      <c r="C23" t="s">
        <v>55</v>
      </c>
      <c r="D23" t="s">
        <v>65</v>
      </c>
      <c r="E23" t="s">
        <v>70</v>
      </c>
      <c r="G23">
        <v>12000</v>
      </c>
      <c r="I23">
        <f t="shared" si="8"/>
        <v>8400</v>
      </c>
      <c r="J23">
        <f t="shared" si="1"/>
        <v>1440</v>
      </c>
      <c r="K23">
        <f t="shared" si="2"/>
        <v>3600</v>
      </c>
      <c r="L23">
        <v>12</v>
      </c>
      <c r="M23">
        <f t="shared" si="3"/>
        <v>2400</v>
      </c>
      <c r="N23">
        <f t="shared" si="4"/>
        <v>15840</v>
      </c>
      <c r="O23">
        <f>G23+N23</f>
        <v>27840</v>
      </c>
      <c r="P23">
        <f t="shared" si="6"/>
        <v>1440</v>
      </c>
      <c r="Q23">
        <f t="shared" si="7"/>
        <v>26400</v>
      </c>
      <c r="S23" t="str" cm="1">
        <f t="array" ref="S23">_xlfn.IFS(Q23&gt;65000,"high",Q23&gt;40000,"medium",Q23&lt;=40000,"low")</f>
        <v>low</v>
      </c>
    </row>
    <row r="25" spans="1:19" ht="26" x14ac:dyDescent="0.6">
      <c r="G25" s="3" t="s">
        <v>103</v>
      </c>
    </row>
    <row r="27" spans="1:19" x14ac:dyDescent="0.35">
      <c r="E27">
        <v>1</v>
      </c>
      <c r="F27" s="1" t="s">
        <v>72</v>
      </c>
      <c r="J27">
        <f>MAX(O4:O23)</f>
        <v>213000</v>
      </c>
    </row>
    <row r="29" spans="1:19" x14ac:dyDescent="0.35">
      <c r="E29">
        <v>2</v>
      </c>
      <c r="F29" s="1" t="s">
        <v>73</v>
      </c>
      <c r="I29" s="1" t="s">
        <v>75</v>
      </c>
      <c r="J29" t="s">
        <v>74</v>
      </c>
      <c r="K29">
        <f>MAX(M4:M23)</f>
        <v>16000</v>
      </c>
    </row>
    <row r="31" spans="1:19" x14ac:dyDescent="0.35">
      <c r="E31">
        <v>3</v>
      </c>
      <c r="F31" s="1" t="s">
        <v>77</v>
      </c>
      <c r="K31">
        <f>AVEDEV(G4:G23)</f>
        <v>9825</v>
      </c>
    </row>
    <row r="33" spans="3:13" x14ac:dyDescent="0.35">
      <c r="E33">
        <v>4</v>
      </c>
      <c r="F33" s="1" t="s">
        <v>76</v>
      </c>
      <c r="K33">
        <f>O8-G8</f>
        <v>20320</v>
      </c>
    </row>
    <row r="34" spans="3:13" x14ac:dyDescent="0.35">
      <c r="E34">
        <v>5</v>
      </c>
      <c r="F34" s="1" t="s">
        <v>78</v>
      </c>
      <c r="K34">
        <f>SUM(Q4:Q24)</f>
        <v>935400</v>
      </c>
    </row>
    <row r="35" spans="3:13" x14ac:dyDescent="0.35">
      <c r="E35">
        <v>6</v>
      </c>
      <c r="F35" s="1" t="s">
        <v>79</v>
      </c>
      <c r="K35">
        <f>AVERAGE(M4:M23)</f>
        <v>4070</v>
      </c>
    </row>
    <row r="36" spans="3:13" x14ac:dyDescent="0.35">
      <c r="E36">
        <v>7</v>
      </c>
      <c r="F36" s="1" t="s">
        <v>80</v>
      </c>
      <c r="M36">
        <f>Q9/Q11</f>
        <v>1.1111111111111112</v>
      </c>
    </row>
    <row r="37" spans="3:13" x14ac:dyDescent="0.35">
      <c r="E37">
        <v>8</v>
      </c>
      <c r="F37" s="1" t="s">
        <v>81</v>
      </c>
      <c r="M37">
        <f>SUM(O19+O16)</f>
        <v>231360</v>
      </c>
    </row>
    <row r="38" spans="3:13" x14ac:dyDescent="0.35">
      <c r="E38">
        <v>9</v>
      </c>
      <c r="F38" s="1" t="s">
        <v>82</v>
      </c>
    </row>
    <row r="39" spans="3:13" x14ac:dyDescent="0.35">
      <c r="E39" t="s">
        <v>83</v>
      </c>
      <c r="F39" s="1" t="s">
        <v>84</v>
      </c>
      <c r="H39">
        <v>80000</v>
      </c>
      <c r="I39" t="s">
        <v>104</v>
      </c>
      <c r="K39">
        <v>1</v>
      </c>
    </row>
    <row r="40" spans="3:13" x14ac:dyDescent="0.35">
      <c r="E40" t="s">
        <v>85</v>
      </c>
      <c r="F40" s="1" t="s">
        <v>87</v>
      </c>
      <c r="G40" t="s">
        <v>105</v>
      </c>
      <c r="H40" t="s">
        <v>106</v>
      </c>
      <c r="K40">
        <v>6</v>
      </c>
    </row>
    <row r="41" spans="3:13" x14ac:dyDescent="0.35">
      <c r="E41" t="s">
        <v>86</v>
      </c>
      <c r="G41" s="1" t="s">
        <v>88</v>
      </c>
      <c r="K41">
        <v>13</v>
      </c>
    </row>
    <row r="45" spans="3:13" ht="36" x14ac:dyDescent="0.8">
      <c r="G45" s="2" t="s">
        <v>90</v>
      </c>
    </row>
    <row r="47" spans="3:13" x14ac:dyDescent="0.35">
      <c r="C47">
        <v>1</v>
      </c>
      <c r="D47" t="s">
        <v>91</v>
      </c>
      <c r="E47" t="s">
        <v>92</v>
      </c>
      <c r="K47">
        <f>COUNTIF(Q4:Q23,""&gt;80000)</f>
        <v>0</v>
      </c>
    </row>
    <row r="48" spans="3:13" x14ac:dyDescent="0.35">
      <c r="C48">
        <v>2</v>
      </c>
      <c r="D48" t="s">
        <v>93</v>
      </c>
      <c r="E48" t="s">
        <v>94</v>
      </c>
      <c r="K48">
        <v>21000</v>
      </c>
      <c r="L48">
        <f>SUMIF(O4:O23,""&gt;21000)</f>
        <v>0</v>
      </c>
    </row>
    <row r="49" spans="3:14" x14ac:dyDescent="0.35">
      <c r="C49">
        <v>3</v>
      </c>
      <c r="D49" t="s">
        <v>95</v>
      </c>
      <c r="E49" t="s">
        <v>96</v>
      </c>
      <c r="L49">
        <f>AVERAGEIF(O5:O23,"&gt;80000")</f>
        <v>213000</v>
      </c>
    </row>
    <row r="50" spans="3:14" x14ac:dyDescent="0.35">
      <c r="C50">
        <v>4</v>
      </c>
      <c r="D50" t="s">
        <v>97</v>
      </c>
      <c r="E50" t="s">
        <v>98</v>
      </c>
    </row>
    <row r="51" spans="3:14" x14ac:dyDescent="0.35">
      <c r="C51">
        <v>5</v>
      </c>
      <c r="D51" t="s">
        <v>99</v>
      </c>
      <c r="E51" t="s">
        <v>100</v>
      </c>
      <c r="N51">
        <f>SUMIFS(O4:O23,O4:O23,"100000,")</f>
        <v>0</v>
      </c>
    </row>
    <row r="52" spans="3:14" x14ac:dyDescent="0.35">
      <c r="C52">
        <v>6</v>
      </c>
      <c r="D52" t="s">
        <v>101</v>
      </c>
      <c r="E52" t="s">
        <v>102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2024-12-06T06:07:19Z</dcterms:created>
  <dcterms:modified xsi:type="dcterms:W3CDTF">2024-12-16T07:16:25Z</dcterms:modified>
</cp:coreProperties>
</file>