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ountainyard-my.sharepoint.com/personal/remo_mountain-yard_ch/Documents/Masterarbeit/meta data/"/>
    </mc:Choice>
  </mc:AlternateContent>
  <xr:revisionPtr revIDLastSave="547" documentId="8_{33DFD68B-10B1-4267-B569-4DA81EB1313C}" xr6:coauthVersionLast="37" xr6:coauthVersionMax="37" xr10:uidLastSave="{2BA3FDFE-8870-418B-9A4E-C0D728B257EF}"/>
  <bookViews>
    <workbookView xWindow="0" yWindow="0" windowWidth="38400" windowHeight="17565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43" i="1" l="1"/>
  <c r="Q42" i="1"/>
  <c r="Q41" i="1"/>
  <c r="Q40" i="1"/>
  <c r="Q39" i="1"/>
  <c r="Q38" i="1"/>
  <c r="O43" i="1"/>
  <c r="N43" i="1"/>
  <c r="M43" i="1"/>
  <c r="L43" i="1"/>
  <c r="K43" i="1"/>
  <c r="J43" i="1"/>
  <c r="I43" i="1"/>
  <c r="O42" i="1"/>
  <c r="N42" i="1"/>
  <c r="M42" i="1"/>
  <c r="L42" i="1"/>
  <c r="K42" i="1"/>
  <c r="J42" i="1"/>
  <c r="I42" i="1"/>
  <c r="O41" i="1"/>
  <c r="N41" i="1"/>
  <c r="M41" i="1"/>
  <c r="K41" i="1"/>
  <c r="I41" i="1"/>
  <c r="O40" i="1"/>
  <c r="N40" i="1"/>
  <c r="M40" i="1"/>
  <c r="L40" i="1"/>
  <c r="K40" i="1"/>
  <c r="J40" i="1"/>
  <c r="I40" i="1"/>
  <c r="O39" i="1"/>
  <c r="N39" i="1"/>
  <c r="M39" i="1"/>
  <c r="L39" i="1"/>
  <c r="K39" i="1"/>
  <c r="J39" i="1"/>
  <c r="I39" i="1"/>
  <c r="O38" i="1"/>
  <c r="N38" i="1"/>
  <c r="M38" i="1"/>
  <c r="K38" i="1"/>
  <c r="I38" i="1"/>
  <c r="Q31" i="1"/>
  <c r="O28" i="1"/>
  <c r="N28" i="1"/>
  <c r="L28" i="1"/>
  <c r="K28" i="1"/>
  <c r="J28" i="1"/>
  <c r="I28" i="1"/>
  <c r="O27" i="1"/>
  <c r="N27" i="1"/>
  <c r="K27" i="1"/>
  <c r="I27" i="1"/>
  <c r="O26" i="1"/>
  <c r="N26" i="1"/>
  <c r="L26" i="1"/>
  <c r="K26" i="1"/>
  <c r="J26" i="1"/>
  <c r="I26" i="1"/>
  <c r="O25" i="1"/>
  <c r="N25" i="1"/>
  <c r="K25" i="1"/>
  <c r="I25" i="1"/>
  <c r="O21" i="1"/>
  <c r="N21" i="1"/>
  <c r="L21" i="1"/>
  <c r="K21" i="1"/>
  <c r="J21" i="1"/>
  <c r="I21" i="1"/>
  <c r="O20" i="1"/>
  <c r="N20" i="1"/>
  <c r="K20" i="1"/>
  <c r="I20" i="1"/>
  <c r="O23" i="1"/>
  <c r="N23" i="1"/>
  <c r="K23" i="1"/>
  <c r="I23" i="1"/>
  <c r="O18" i="1"/>
  <c r="N18" i="1"/>
  <c r="K18" i="1"/>
  <c r="I18" i="1"/>
  <c r="O19" i="1"/>
  <c r="N19" i="1"/>
  <c r="L19" i="1"/>
  <c r="K19" i="1"/>
  <c r="J19" i="1"/>
  <c r="I19" i="1"/>
  <c r="O14" i="1"/>
  <c r="M14" i="1"/>
  <c r="I14" i="1"/>
  <c r="Q14" i="1" s="1"/>
  <c r="O10" i="1"/>
  <c r="M10" i="1"/>
  <c r="L10" i="1"/>
  <c r="I10" i="1"/>
  <c r="Q10" i="1" s="1"/>
  <c r="O9" i="1"/>
  <c r="M9" i="1"/>
  <c r="I9" i="1"/>
  <c r="Q9" i="1" s="1"/>
  <c r="O5" i="1"/>
  <c r="M5" i="1"/>
  <c r="L5" i="1"/>
  <c r="J5" i="1"/>
  <c r="I5" i="1"/>
  <c r="O4" i="1"/>
  <c r="M4" i="1"/>
  <c r="I4" i="1"/>
  <c r="Q4" i="1" s="1"/>
  <c r="O8" i="1"/>
  <c r="M8" i="1"/>
  <c r="L8" i="1"/>
  <c r="J8" i="1"/>
  <c r="I8" i="1"/>
  <c r="Q8" i="1" s="1"/>
  <c r="O7" i="1"/>
  <c r="M7" i="1"/>
  <c r="I7" i="1"/>
  <c r="Q7" i="1" s="1"/>
  <c r="O6" i="1"/>
  <c r="M6" i="1"/>
  <c r="L6" i="1"/>
  <c r="J6" i="1"/>
  <c r="I6" i="1"/>
  <c r="Q6" i="1" s="1"/>
  <c r="Q23" i="1" l="1"/>
  <c r="Q21" i="1"/>
  <c r="Q27" i="1"/>
  <c r="Q28" i="1"/>
  <c r="Q5" i="1"/>
  <c r="Q18" i="1"/>
  <c r="Q20" i="1"/>
  <c r="Q19" i="1"/>
  <c r="Q25" i="1"/>
  <c r="Q26" i="1"/>
</calcChain>
</file>

<file path=xl/sharedStrings.xml><?xml version="1.0" encoding="utf-8"?>
<sst xmlns="http://schemas.openxmlformats.org/spreadsheetml/2006/main" count="488" uniqueCount="229">
  <si>
    <t>Deskriptive Statistik</t>
  </si>
  <si>
    <t>N</t>
  </si>
  <si>
    <t>imputed personal or household care</t>
  </si>
  <si>
    <t>sleep and naps</t>
  </si>
  <si>
    <t>imputed sleep</t>
  </si>
  <si>
    <t>wash, dress, care for self</t>
  </si>
  <si>
    <t>meals at work or school</t>
  </si>
  <si>
    <t>meals or snacks in other places</t>
  </si>
  <si>
    <t>paid work-main job (not at home)</t>
  </si>
  <si>
    <t>paid work at home</t>
  </si>
  <si>
    <t>second or other job not at home</t>
  </si>
  <si>
    <t>unpaid work to generate household income</t>
  </si>
  <si>
    <t>travel as a part of work</t>
  </si>
  <si>
    <t>work breaks</t>
  </si>
  <si>
    <t>other time at workplace</t>
  </si>
  <si>
    <t>look for work</t>
  </si>
  <si>
    <t>regular schooling, education</t>
  </si>
  <si>
    <t>homework</t>
  </si>
  <si>
    <t>leisure &amp; other education or training</t>
  </si>
  <si>
    <t>food preparation, cooking</t>
  </si>
  <si>
    <t>set table, wash/put away dishes</t>
  </si>
  <si>
    <t>cleaning</t>
  </si>
  <si>
    <t>laundry, ironing, clothing repair</t>
  </si>
  <si>
    <t>maintain home/vehicle, including collect fuel</t>
  </si>
  <si>
    <t>other domestic work</t>
  </si>
  <si>
    <t>purchase goods</t>
  </si>
  <si>
    <t>consume personal care services</t>
  </si>
  <si>
    <t>consume other services</t>
  </si>
  <si>
    <t>pet care (not walk dog)</t>
  </si>
  <si>
    <t>physical, medical child care</t>
  </si>
  <si>
    <t>teach, help with homework</t>
  </si>
  <si>
    <t>read to, talk or play with child</t>
  </si>
  <si>
    <t>supervise, accompany, other child care</t>
  </si>
  <si>
    <t>adult care</t>
  </si>
  <si>
    <t>voluntary, civic, organisational act</t>
  </si>
  <si>
    <t>worship and religion</t>
  </si>
  <si>
    <t>general out-of-home leisure</t>
  </si>
  <si>
    <t>attend sporting event</t>
  </si>
  <si>
    <t>cinema, theatre, opera, concert</t>
  </si>
  <si>
    <t>other public event, venue</t>
  </si>
  <si>
    <t>restaurant, café, bar, pub</t>
  </si>
  <si>
    <t>party, social event, gambling</t>
  </si>
  <si>
    <t>imputed time away from home</t>
  </si>
  <si>
    <t>general sport or exercise</t>
  </si>
  <si>
    <t>walking</t>
  </si>
  <si>
    <t>cycling</t>
  </si>
  <si>
    <t>other outside recreation</t>
  </si>
  <si>
    <t>gardening/pick mushrooms</t>
  </si>
  <si>
    <t>walk dogs</t>
  </si>
  <si>
    <t>receive or visit friends</t>
  </si>
  <si>
    <t>conversation (in person, phone)</t>
  </si>
  <si>
    <t>games (social &amp; solitary)/other in-home social</t>
  </si>
  <si>
    <t>general indoor leisure</t>
  </si>
  <si>
    <t>art or music</t>
  </si>
  <si>
    <t>correspondence (not e-mail)</t>
  </si>
  <si>
    <t>knit, crafts or hobbies</t>
  </si>
  <si>
    <t>relax, think, do nothing</t>
  </si>
  <si>
    <t>read</t>
  </si>
  <si>
    <t>listen to music or other audio content</t>
  </si>
  <si>
    <t>listen to radio</t>
  </si>
  <si>
    <t>watch TV, video, DVD</t>
  </si>
  <si>
    <t>computer games</t>
  </si>
  <si>
    <t>e-mail, surf internet, computing</t>
  </si>
  <si>
    <t>no activity, imputed or recorded transport</t>
  </si>
  <si>
    <t>travel to/from work</t>
  </si>
  <si>
    <t>education travel</t>
  </si>
  <si>
    <t>voluntary/civic/religious travel</t>
  </si>
  <si>
    <t>child/adult care travel</t>
  </si>
  <si>
    <t>shop, person/hhld care travel</t>
  </si>
  <si>
    <t>other travel</t>
  </si>
  <si>
    <t>no recorded activity</t>
  </si>
  <si>
    <t>Needs satisfied</t>
  </si>
  <si>
    <t>Examples</t>
  </si>
  <si>
    <t>Constraints</t>
  </si>
  <si>
    <t>ICT impact</t>
  </si>
  <si>
    <t>Subsistence</t>
  </si>
  <si>
    <t>Affection</t>
  </si>
  <si>
    <t>Understanding</t>
  </si>
  <si>
    <t>Participation</t>
  </si>
  <si>
    <t>Leisure</t>
  </si>
  <si>
    <t>Creation</t>
  </si>
  <si>
    <t>Freedom</t>
  </si>
  <si>
    <t>Sum</t>
  </si>
  <si>
    <t>Time of Day</t>
  </si>
  <si>
    <t>Joint Activity</t>
  </si>
  <si>
    <t>Location</t>
  </si>
  <si>
    <t>Network</t>
  </si>
  <si>
    <t>Week Day(s)</t>
  </si>
  <si>
    <t>Category</t>
  </si>
  <si>
    <t>Category of Activity</t>
  </si>
  <si>
    <t>IDLE</t>
  </si>
  <si>
    <t>TRAVEL</t>
  </si>
  <si>
    <t>WORK</t>
  </si>
  <si>
    <t>LEISURE</t>
  </si>
  <si>
    <t>#</t>
  </si>
  <si>
    <t>main01</t>
  </si>
  <si>
    <t>main02</t>
  </si>
  <si>
    <t>main03</t>
  </si>
  <si>
    <t>main04</t>
  </si>
  <si>
    <t>main05</t>
  </si>
  <si>
    <t>main06</t>
  </si>
  <si>
    <t>main07</t>
  </si>
  <si>
    <t>main08</t>
  </si>
  <si>
    <t>main09</t>
  </si>
  <si>
    <t>main10</t>
  </si>
  <si>
    <t>main11</t>
  </si>
  <si>
    <t>main12</t>
  </si>
  <si>
    <t>main13</t>
  </si>
  <si>
    <t>main14</t>
  </si>
  <si>
    <t>main15</t>
  </si>
  <si>
    <t>main16</t>
  </si>
  <si>
    <t>main17</t>
  </si>
  <si>
    <t>main18</t>
  </si>
  <si>
    <t>main19</t>
  </si>
  <si>
    <t>main20</t>
  </si>
  <si>
    <t>main21</t>
  </si>
  <si>
    <t>main22</t>
  </si>
  <si>
    <t>main23</t>
  </si>
  <si>
    <t>main24</t>
  </si>
  <si>
    <t>main25</t>
  </si>
  <si>
    <t>main26</t>
  </si>
  <si>
    <t>main27</t>
  </si>
  <si>
    <t>main28</t>
  </si>
  <si>
    <t>main29</t>
  </si>
  <si>
    <t>main30</t>
  </si>
  <si>
    <t>main31</t>
  </si>
  <si>
    <t>main32</t>
  </si>
  <si>
    <t>main33</t>
  </si>
  <si>
    <t>main34</t>
  </si>
  <si>
    <t>main35</t>
  </si>
  <si>
    <t>main36</t>
  </si>
  <si>
    <t>main37</t>
  </si>
  <si>
    <t>main38</t>
  </si>
  <si>
    <t>main39</t>
  </si>
  <si>
    <t>main40</t>
  </si>
  <si>
    <t>main41</t>
  </si>
  <si>
    <t>main42</t>
  </si>
  <si>
    <t>main43</t>
  </si>
  <si>
    <t>main44</t>
  </si>
  <si>
    <t>main45</t>
  </si>
  <si>
    <t>main46</t>
  </si>
  <si>
    <t>main47</t>
  </si>
  <si>
    <t>main48</t>
  </si>
  <si>
    <t>main49</t>
  </si>
  <si>
    <t>main50</t>
  </si>
  <si>
    <t>main51</t>
  </si>
  <si>
    <t>main52</t>
  </si>
  <si>
    <t>main53</t>
  </si>
  <si>
    <t>main54</t>
  </si>
  <si>
    <t>main55</t>
  </si>
  <si>
    <t>main56</t>
  </si>
  <si>
    <t>main57</t>
  </si>
  <si>
    <t>main58</t>
  </si>
  <si>
    <t>main59</t>
  </si>
  <si>
    <t>main60</t>
  </si>
  <si>
    <t>main61</t>
  </si>
  <si>
    <t>main62</t>
  </si>
  <si>
    <t>main63</t>
  </si>
  <si>
    <t>main64</t>
  </si>
  <si>
    <t>main65</t>
  </si>
  <si>
    <t>main66</t>
  </si>
  <si>
    <t>main67</t>
  </si>
  <si>
    <t>main68</t>
  </si>
  <si>
    <t>main69</t>
  </si>
  <si>
    <t>?</t>
  </si>
  <si>
    <t>HOUSEHOLD_AND_FAMILY_CARE</t>
  </si>
  <si>
    <t>Activity Description</t>
  </si>
  <si>
    <t>.</t>
  </si>
  <si>
    <t>none</t>
  </si>
  <si>
    <t>home</t>
  </si>
  <si>
    <t>work</t>
  </si>
  <si>
    <t>no</t>
  </si>
  <si>
    <t>all day</t>
  </si>
  <si>
    <t>all week</t>
  </si>
  <si>
    <t>house hold</t>
  </si>
  <si>
    <t>yes</t>
  </si>
  <si>
    <t>PPERSONAL_CARE</t>
  </si>
  <si>
    <t>paid work at home alone</t>
  </si>
  <si>
    <t>mo-fr</t>
  </si>
  <si>
    <t>08:00- 17:00</t>
  </si>
  <si>
    <t>Cooking, having meals, talking, cleaning</t>
  </si>
  <si>
    <t>friends</t>
  </si>
  <si>
    <t>derivedFromMain01</t>
  </si>
  <si>
    <t>Personal hygiene, dressing up, sports</t>
  </si>
  <si>
    <t>Having meals</t>
  </si>
  <si>
    <t>work collegues</t>
  </si>
  <si>
    <t>imputed personal care at home alone</t>
  </si>
  <si>
    <t>imputed personal care at home with household member</t>
  </si>
  <si>
    <t>imputed personal care at work alone</t>
  </si>
  <si>
    <t>imputed personal care at work with coworkers</t>
  </si>
  <si>
    <t>imputed household &amp; family care at home alone</t>
  </si>
  <si>
    <t>Housework, Shopping, family business, services and civic matters</t>
  </si>
  <si>
    <t>imputed household &amp; family care at home with household member</t>
  </si>
  <si>
    <t>wash, dress, care for self at home alone</t>
  </si>
  <si>
    <t>derivedFromMain07</t>
  </si>
  <si>
    <t>paid work-main job at work place alone</t>
  </si>
  <si>
    <t>Paid work</t>
  </si>
  <si>
    <t>travel</t>
  </si>
  <si>
    <t>derivedFromMain08</t>
  </si>
  <si>
    <t>paid work-main job at other place alone</t>
  </si>
  <si>
    <t>other place for work</t>
  </si>
  <si>
    <t>derivedFromMain09</t>
  </si>
  <si>
    <t>derivedFromMain04</t>
  </si>
  <si>
    <t>second or other job not at work place alone</t>
  </si>
  <si>
    <t>second or other job not at other place alone</t>
  </si>
  <si>
    <t>derivedFromMain11</t>
  </si>
  <si>
    <t>Not defined</t>
  </si>
  <si>
    <t>Travel</t>
  </si>
  <si>
    <t>derivedFromMain17</t>
  </si>
  <si>
    <t>leisure &amp; other education or training at home alone</t>
  </si>
  <si>
    <t>leisure &amp; other education or training at home with household member</t>
  </si>
  <si>
    <t>leisure &amp; other education or training at home with friend</t>
  </si>
  <si>
    <t>second or other job not at work place with coworker</t>
  </si>
  <si>
    <t>second or other job not at other place with coworker</t>
  </si>
  <si>
    <t>paid work-main job at other place with coworker</t>
  </si>
  <si>
    <t>paid work-main job at work place with coworker</t>
  </si>
  <si>
    <t>imputed personal care at home with friend</t>
  </si>
  <si>
    <t>leisure &amp; other education or training at other place with friend</t>
  </si>
  <si>
    <t>leisure &amp; other education or training at other place with alone</t>
  </si>
  <si>
    <t>leisure &amp; other education or training at other place with household member</t>
  </si>
  <si>
    <t>Sports and recreation, hobbies, reading, TV viewing, phone calls</t>
  </si>
  <si>
    <t>Sports and recreation, hobbies, reading, TV viewing</t>
  </si>
  <si>
    <t>Sports, TV, reading, video games</t>
  </si>
  <si>
    <t>Sports and recreation, culture and amusement events, hobbies, shopping, having meals</t>
  </si>
  <si>
    <t>other place for leisure</t>
  </si>
  <si>
    <t>min</t>
  </si>
  <si>
    <t>max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</si>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</sst>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###0"/>
    <numFmt numFmtId="165" formatCode="###0.00"/>
    <numFmt numFmtId="166" formatCode="###0.000"/>
    <numFmt numFmtId="167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264A60"/>
      <name val="Arial"/>
      <family val="2"/>
    </font>
    <font>
      <sz val="10"/>
      <color rgb="FF010205"/>
      <name val="Arial"/>
      <family val="2"/>
    </font>
    <font>
      <b/>
      <sz val="10"/>
      <color theme="1"/>
      <name val="Arial"/>
      <family val="2"/>
    </font>
    <font>
      <b/>
      <sz val="10"/>
      <color rgb="FF010205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none"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/>
      <top/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/>
      <top style="thin">
        <color rgb="FF152935"/>
      </top>
      <bottom/>
      <diagonal/>
    </border>
    <border>
      <left style="thin">
        <color rgb="FFE0E0E0"/>
      </left>
      <right style="thin">
        <color rgb="FFE0E0E0"/>
      </right>
      <top/>
      <bottom style="thin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5">
    <xf numFmtId="0" fontId="0" fillId="0" borderId="0" xfId="0"/>
    <xf numFmtId="0" fontId="3" fillId="2" borderId="4" xfId="5" applyFont="1" applyFill="1" applyBorder="1" applyAlignment="1">
      <alignment horizontal="left" wrapText="1"/>
    </xf>
    <xf numFmtId="0" fontId="3" fillId="2" borderId="5" xfId="6" applyFont="1" applyFill="1" applyBorder="1" applyAlignment="1">
      <alignment horizontal="center" wrapText="1"/>
    </xf>
    <xf numFmtId="0" fontId="3" fillId="2" borderId="6" xfId="7" applyFont="1" applyFill="1" applyBorder="1" applyAlignment="1">
      <alignment horizontal="center" wrapText="1"/>
    </xf>
    <xf numFmtId="164" fontId="4" fillId="2" borderId="9" xfId="16" applyNumberFormat="1" applyFont="1" applyFill="1" applyBorder="1" applyAlignment="1">
      <alignment horizontal="right" vertical="top"/>
    </xf>
    <xf numFmtId="164" fontId="4" fillId="2" borderId="10" xfId="17" applyNumberFormat="1" applyFont="1" applyFill="1" applyBorder="1" applyAlignment="1">
      <alignment horizontal="right" vertical="top"/>
    </xf>
    <xf numFmtId="165" fontId="4" fillId="2" borderId="10" xfId="18" applyNumberFormat="1" applyFont="1" applyFill="1" applyBorder="1" applyAlignment="1">
      <alignment horizontal="right" vertical="top"/>
    </xf>
    <xf numFmtId="166" fontId="4" fillId="2" borderId="11" xfId="19" applyNumberFormat="1" applyFont="1" applyFill="1" applyBorder="1" applyAlignment="1">
      <alignment horizontal="right" vertical="top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3" borderId="6" xfId="7" applyFont="1" applyFill="1" applyBorder="1" applyAlignment="1">
      <alignment horizontal="center" wrapText="1"/>
    </xf>
    <xf numFmtId="0" fontId="6" fillId="2" borderId="3" xfId="4" applyFont="1" applyFill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center" vertical="center" wrapText="1"/>
    </xf>
    <xf numFmtId="0" fontId="7" fillId="0" borderId="0" xfId="0" applyFont="1"/>
    <xf numFmtId="0" fontId="6" fillId="2" borderId="3" xfId="3" applyFont="1" applyFill="1" applyBorder="1" applyAlignment="1">
      <alignment horizontal="center" vertical="center" wrapText="1"/>
    </xf>
    <xf numFmtId="166" fontId="4" fillId="2" borderId="3" xfId="15" applyNumberFormat="1" applyFont="1" applyFill="1" applyBorder="1" applyAlignment="1">
      <alignment horizontal="right" vertical="top"/>
    </xf>
    <xf numFmtId="166" fontId="4" fillId="2" borderId="3" xfId="19" applyNumberFormat="1" applyFont="1" applyFill="1" applyBorder="1" applyAlignment="1">
      <alignment horizontal="right" vertical="top"/>
    </xf>
    <xf numFmtId="0" fontId="3" fillId="2" borderId="3" xfId="5" applyFont="1" applyFill="1" applyBorder="1" applyAlignment="1">
      <alignment horizontal="left" wrapText="1"/>
    </xf>
    <xf numFmtId="164" fontId="4" fillId="2" borderId="3" xfId="12" applyNumberFormat="1" applyFont="1" applyFill="1" applyBorder="1" applyAlignment="1">
      <alignment horizontal="right" vertical="top"/>
    </xf>
    <xf numFmtId="164" fontId="4" fillId="2" borderId="3" xfId="13" applyNumberFormat="1" applyFont="1" applyFill="1" applyBorder="1" applyAlignment="1">
      <alignment horizontal="right" vertical="top"/>
    </xf>
    <xf numFmtId="165" fontId="4" fillId="2" borderId="3" xfId="14" applyNumberFormat="1" applyFont="1" applyFill="1" applyBorder="1" applyAlignment="1">
      <alignment horizontal="right" vertical="top"/>
    </xf>
    <xf numFmtId="0" fontId="3" fillId="3" borderId="7" xfId="8" applyFont="1" applyFill="1" applyBorder="1" applyAlignment="1">
      <alignment horizontal="center" wrapText="1"/>
    </xf>
    <xf numFmtId="0" fontId="3" fillId="3" borderId="18" xfId="7" applyFont="1" applyFill="1" applyBorder="1" applyAlignment="1">
      <alignment horizontal="center" wrapText="1"/>
    </xf>
    <xf numFmtId="167" fontId="7" fillId="0" borderId="0" xfId="0" applyNumberFormat="1" applyFont="1"/>
    <xf numFmtId="167" fontId="0" fillId="0" borderId="0" xfId="0" applyNumberFormat="1"/>
    <xf numFmtId="0" fontId="3" fillId="4" borderId="8" xfId="10" applyFont="1" applyFill="1" applyBorder="1" applyAlignment="1">
      <alignment horizontal="left" vertical="top" wrapText="1"/>
    </xf>
    <xf numFmtId="0" fontId="3" fillId="5" borderId="8" xfId="10" applyFont="1" applyFill="1" applyBorder="1" applyAlignment="1">
      <alignment horizontal="left" vertical="top" wrapText="1"/>
    </xf>
    <xf numFmtId="164" fontId="4" fillId="5" borderId="9" xfId="16" applyNumberFormat="1" applyFont="1" applyFill="1" applyBorder="1" applyAlignment="1">
      <alignment horizontal="right" vertical="top"/>
    </xf>
    <xf numFmtId="164" fontId="4" fillId="5" borderId="10" xfId="17" applyNumberFormat="1" applyFont="1" applyFill="1" applyBorder="1" applyAlignment="1">
      <alignment horizontal="right" vertical="top"/>
    </xf>
    <xf numFmtId="165" fontId="4" fillId="5" borderId="10" xfId="18" applyNumberFormat="1" applyFont="1" applyFill="1" applyBorder="1" applyAlignment="1">
      <alignment horizontal="right" vertical="top"/>
    </xf>
    <xf numFmtId="166" fontId="4" fillId="5" borderId="11" xfId="19" applyNumberFormat="1" applyFont="1" applyFill="1" applyBorder="1" applyAlignment="1">
      <alignment horizontal="right" vertical="top"/>
    </xf>
    <xf numFmtId="166" fontId="4" fillId="5" borderId="3" xfId="19" applyNumberFormat="1" applyFont="1" applyFill="1" applyBorder="1" applyAlignment="1">
      <alignment horizontal="right" vertical="top"/>
    </xf>
    <xf numFmtId="167" fontId="7" fillId="5" borderId="0" xfId="0" applyNumberFormat="1" applyFont="1" applyFill="1"/>
    <xf numFmtId="0" fontId="7" fillId="5" borderId="0" xfId="0" applyFont="1" applyFill="1"/>
    <xf numFmtId="164" fontId="4" fillId="5" borderId="15" xfId="12" applyNumberFormat="1" applyFont="1" applyFill="1" applyBorder="1" applyAlignment="1">
      <alignment horizontal="right" vertical="top"/>
    </xf>
    <xf numFmtId="164" fontId="4" fillId="5" borderId="16" xfId="13" applyNumberFormat="1" applyFont="1" applyFill="1" applyBorder="1" applyAlignment="1">
      <alignment horizontal="right" vertical="top"/>
    </xf>
    <xf numFmtId="165" fontId="4" fillId="5" borderId="16" xfId="14" applyNumberFormat="1" applyFont="1" applyFill="1" applyBorder="1" applyAlignment="1">
      <alignment horizontal="right" vertical="top"/>
    </xf>
    <xf numFmtId="166" fontId="4" fillId="5" borderId="17" xfId="15" applyNumberFormat="1" applyFont="1" applyFill="1" applyBorder="1" applyAlignment="1">
      <alignment horizontal="right" vertical="top"/>
    </xf>
    <xf numFmtId="164" fontId="4" fillId="5" borderId="12" xfId="16" applyNumberFormat="1" applyFont="1" applyFill="1" applyBorder="1" applyAlignment="1">
      <alignment horizontal="right" vertical="top"/>
    </xf>
    <xf numFmtId="164" fontId="4" fillId="5" borderId="13" xfId="17" applyNumberFormat="1" applyFont="1" applyFill="1" applyBorder="1" applyAlignment="1">
      <alignment horizontal="right" vertical="top"/>
    </xf>
    <xf numFmtId="165" fontId="4" fillId="5" borderId="13" xfId="18" applyNumberFormat="1" applyFont="1" applyFill="1" applyBorder="1" applyAlignment="1">
      <alignment horizontal="right" vertical="top"/>
    </xf>
    <xf numFmtId="166" fontId="4" fillId="5" borderId="14" xfId="19" applyNumberFormat="1" applyFont="1" applyFill="1" applyBorder="1" applyAlignment="1">
      <alignment horizontal="right" vertical="top"/>
    </xf>
    <xf numFmtId="0" fontId="8" fillId="5" borderId="8" xfId="10" applyFont="1" applyFill="1" applyBorder="1" applyAlignment="1">
      <alignment horizontal="left" vertical="top" wrapText="1"/>
    </xf>
    <xf numFmtId="0" fontId="0" fillId="5" borderId="0" xfId="0" applyFill="1"/>
    <xf numFmtId="164" fontId="4" fillId="0" borderId="9" xfId="16" applyNumberFormat="1" applyFont="1" applyFill="1" applyBorder="1" applyAlignment="1">
      <alignment horizontal="right" vertical="top"/>
    </xf>
    <xf numFmtId="164" fontId="4" fillId="0" borderId="10" xfId="17" applyNumberFormat="1" applyFont="1" applyFill="1" applyBorder="1" applyAlignment="1">
      <alignment horizontal="right" vertical="top"/>
    </xf>
    <xf numFmtId="165" fontId="4" fillId="0" borderId="10" xfId="18" applyNumberFormat="1" applyFont="1" applyFill="1" applyBorder="1" applyAlignment="1">
      <alignment horizontal="right" vertical="top"/>
    </xf>
    <xf numFmtId="166" fontId="4" fillId="0" borderId="11" xfId="19" applyNumberFormat="1" applyFont="1" applyFill="1" applyBorder="1" applyAlignment="1">
      <alignment horizontal="right" vertical="top"/>
    </xf>
    <xf numFmtId="166" fontId="4" fillId="0" borderId="3" xfId="19" applyNumberFormat="1" applyFont="1" applyFill="1" applyBorder="1" applyAlignment="1">
      <alignment horizontal="right" vertical="top"/>
    </xf>
    <xf numFmtId="167" fontId="7" fillId="0" borderId="0" xfId="0" applyNumberFormat="1" applyFont="1" applyFill="1"/>
    <xf numFmtId="0" fontId="7" fillId="0" borderId="0" xfId="0" applyFont="1" applyFill="1"/>
    <xf numFmtId="0" fontId="0" fillId="0" borderId="0" xfId="0" applyFill="1"/>
    <xf numFmtId="0" fontId="2" fillId="0" borderId="0" xfId="0" applyFont="1"/>
    <xf numFmtId="166" fontId="8" fillId="5" borderId="3" xfId="19" applyNumberFormat="1" applyFont="1" applyFill="1" applyBorder="1" applyAlignment="1">
      <alignment horizontal="right" vertical="top"/>
    </xf>
  </cellXfs>
  <cellStyles count="23">
    <cellStyle name="Normal" xfId="0" builtinId="0"/>
    <cellStyle name="style1540825549593" xfId="1" xr:uid="{00000000-0005-0000-0000-000001000000}"/>
    <cellStyle name="style1540825549832" xfId="2" xr:uid="{00000000-0005-0000-0000-000002000000}"/>
    <cellStyle name="style1540825549889" xfId="3" xr:uid="{00000000-0005-0000-0000-000003000000}"/>
    <cellStyle name="style1540825549944" xfId="4" xr:uid="{00000000-0005-0000-0000-000004000000}"/>
    <cellStyle name="style1540825550018" xfId="5" xr:uid="{00000000-0005-0000-0000-000005000000}"/>
    <cellStyle name="style1540825550070" xfId="6" xr:uid="{00000000-0005-0000-0000-000006000000}"/>
    <cellStyle name="style1540825550121" xfId="7" xr:uid="{00000000-0005-0000-0000-000007000000}"/>
    <cellStyle name="style1540825550174" xfId="8" xr:uid="{00000000-0005-0000-0000-000008000000}"/>
    <cellStyle name="style1540825550229" xfId="9" xr:uid="{00000000-0005-0000-0000-000009000000}"/>
    <cellStyle name="style1540825550290" xfId="10" xr:uid="{00000000-0005-0000-0000-00000A000000}"/>
    <cellStyle name="style1540825550359" xfId="11" xr:uid="{00000000-0005-0000-0000-00000B000000}"/>
    <cellStyle name="style1540825550410" xfId="12" xr:uid="{00000000-0005-0000-0000-00000C000000}"/>
    <cellStyle name="style1540825550453" xfId="13" xr:uid="{00000000-0005-0000-0000-00000D000000}"/>
    <cellStyle name="style1540825550496" xfId="14" xr:uid="{00000000-0005-0000-0000-00000E000000}"/>
    <cellStyle name="style1540825550529" xfId="15" xr:uid="{00000000-0005-0000-0000-00000F000000}"/>
    <cellStyle name="style1540825550569" xfId="16" xr:uid="{00000000-0005-0000-0000-000010000000}"/>
    <cellStyle name="style1540825550610" xfId="17" xr:uid="{00000000-0005-0000-0000-000011000000}"/>
    <cellStyle name="style1540825550662" xfId="18" xr:uid="{00000000-0005-0000-0000-000012000000}"/>
    <cellStyle name="style1540825550690" xfId="19" xr:uid="{00000000-0005-0000-0000-000013000000}"/>
    <cellStyle name="style1540825550748" xfId="20" xr:uid="{00000000-0005-0000-0000-000014000000}"/>
    <cellStyle name="style1540825550793" xfId="21" xr:uid="{00000000-0005-0000-0000-000015000000}"/>
    <cellStyle name="style1540825550832" xfId="22" xr:uid="{00000000-0005-0000-0000-000016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8F8A4CE1-3D20-451D-9782-FCFAE08F208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7"/>
  <sheetViews>
    <sheetView tabSelected="1" workbookViewId="0">
      <selection activeCell="D11" sqref="D11"/>
    </sheetView>
  </sheetViews>
  <sheetFormatPr defaultRowHeight="15" x14ac:dyDescent="0.25"/>
  <cols>
    <col min="1" max="1" width="17.28515625" bestFit="1" customWidth="1"/>
    <col min="2" max="2" width="64.140625" bestFit="1" customWidth="1"/>
    <col min="3" max="3" width="12.7109375" customWidth="1"/>
    <col min="4" max="4" width="13.42578125" customWidth="1"/>
    <col min="5" max="6" width="14.140625" customWidth="1"/>
    <col min="7" max="7" width="18.140625" customWidth="1"/>
    <col min="8" max="8" width="32" bestFit="1" customWidth="1"/>
    <col min="9" max="9" width="11.28515625" style="25" bestFit="1" customWidth="1"/>
    <col min="10" max="10" width="11.85546875" style="25" bestFit="1" customWidth="1"/>
    <col min="11" max="11" width="12.85546875" style="25" bestFit="1" customWidth="1"/>
    <col min="12" max="12" width="11.42578125" style="25" bestFit="1" customWidth="1"/>
    <col min="13" max="13" width="8" style="25" bestFit="1" customWidth="1"/>
    <col min="14" max="14" width="7.7109375" style="25" bestFit="1" customWidth="1"/>
    <col min="15" max="15" width="10.7109375" style="25" bestFit="1" customWidth="1"/>
    <col min="16" max="16" width="10.28515625" style="25" bestFit="1" customWidth="1"/>
    <col min="18" max="18" width="75.42578125" bestFit="1" customWidth="1"/>
    <col min="19" max="19" width="11.85546875" bestFit="1" customWidth="1"/>
    <col min="20" max="20" width="11.28515625" bestFit="1" customWidth="1"/>
    <col min="21" max="21" width="11.42578125" bestFit="1" customWidth="1"/>
    <col min="22" max="22" width="19" bestFit="1" customWidth="1"/>
    <col min="23" max="23" width="13.42578125" bestFit="1" customWidth="1"/>
    <col min="24" max="24" width="10.7109375" bestFit="1" customWidth="1"/>
  </cols>
  <sheetData>
    <row r="1" spans="1:24" ht="29.1" customHeight="1" x14ac:dyDescent="0.25">
      <c r="B1" s="11" t="s">
        <v>0</v>
      </c>
      <c r="C1" s="12"/>
      <c r="D1" s="12"/>
      <c r="E1" s="12"/>
      <c r="F1" s="12"/>
      <c r="G1" s="13"/>
      <c r="H1" s="15" t="s">
        <v>88</v>
      </c>
      <c r="I1" s="11" t="s">
        <v>71</v>
      </c>
      <c r="J1" s="11"/>
      <c r="K1" s="11"/>
      <c r="L1" s="11"/>
      <c r="M1" s="11"/>
      <c r="N1" s="11"/>
      <c r="O1" s="11"/>
      <c r="P1" s="11"/>
      <c r="Q1" s="11"/>
      <c r="R1" s="8" t="s">
        <v>72</v>
      </c>
      <c r="S1" s="9" t="s">
        <v>73</v>
      </c>
      <c r="T1" s="9"/>
      <c r="U1" s="9"/>
      <c r="V1" s="9"/>
      <c r="W1" s="9"/>
      <c r="X1" s="8" t="s">
        <v>74</v>
      </c>
    </row>
    <row r="2" spans="1:24" ht="26.25" x14ac:dyDescent="0.25">
      <c r="A2" s="18" t="s">
        <v>94</v>
      </c>
      <c r="B2" s="1" t="s">
        <v>166</v>
      </c>
      <c r="C2" s="2" t="s">
        <v>1</v>
      </c>
      <c r="D2" s="3" t="s">
        <v>225</v>
      </c>
      <c r="E2" s="3" t="s">
        <v>226</v>
      </c>
      <c r="F2" s="10" t="s">
        <v>227</v>
      </c>
      <c r="G2" s="22" t="s">
        <v>228</v>
      </c>
      <c r="H2" s="22" t="s">
        <v>89</v>
      </c>
      <c r="I2" s="23" t="s">
        <v>75</v>
      </c>
      <c r="J2" s="23" t="s">
        <v>76</v>
      </c>
      <c r="K2" s="23" t="s">
        <v>77</v>
      </c>
      <c r="L2" s="23" t="s">
        <v>78</v>
      </c>
      <c r="M2" s="23" t="s">
        <v>79</v>
      </c>
      <c r="N2" s="23" t="s">
        <v>80</v>
      </c>
      <c r="O2" s="23" t="s">
        <v>81</v>
      </c>
      <c r="P2" s="23" t="s">
        <v>206</v>
      </c>
      <c r="Q2" s="3" t="s">
        <v>82</v>
      </c>
      <c r="R2" s="10"/>
      <c r="S2" s="10" t="s">
        <v>87</v>
      </c>
      <c r="T2" s="10" t="s">
        <v>83</v>
      </c>
      <c r="U2" s="10" t="s">
        <v>84</v>
      </c>
      <c r="V2" s="10" t="s">
        <v>85</v>
      </c>
      <c r="W2" s="10" t="s">
        <v>86</v>
      </c>
      <c r="X2" s="3"/>
    </row>
    <row r="3" spans="1:24" ht="13.5" customHeight="1" x14ac:dyDescent="0.25">
      <c r="A3" s="27" t="s">
        <v>95</v>
      </c>
      <c r="B3" s="27" t="s">
        <v>2</v>
      </c>
      <c r="C3" s="35">
        <v>11228</v>
      </c>
      <c r="D3" s="36">
        <v>0</v>
      </c>
      <c r="E3" s="36">
        <v>180</v>
      </c>
      <c r="F3" s="37">
        <v>1.1756323477021715</v>
      </c>
      <c r="G3" s="38">
        <v>8.6123302530228489</v>
      </c>
      <c r="H3" s="32"/>
      <c r="I3" s="33"/>
      <c r="J3" s="33"/>
      <c r="K3" s="33"/>
      <c r="L3" s="33"/>
      <c r="M3" s="33"/>
      <c r="N3" s="33"/>
      <c r="O3" s="33"/>
      <c r="P3" s="33"/>
      <c r="Q3" s="34"/>
      <c r="R3" s="34"/>
      <c r="S3" s="34"/>
      <c r="T3" s="34"/>
      <c r="U3" s="34"/>
      <c r="V3" s="34"/>
      <c r="W3" s="34"/>
      <c r="X3" s="14"/>
    </row>
    <row r="4" spans="1:24" ht="13.5" customHeight="1" x14ac:dyDescent="0.25">
      <c r="A4" s="26" t="s">
        <v>182</v>
      </c>
      <c r="B4" s="26" t="s">
        <v>186</v>
      </c>
      <c r="C4" s="19"/>
      <c r="D4" s="20"/>
      <c r="E4" s="20"/>
      <c r="F4" s="21">
        <v>1.1756323477021715</v>
      </c>
      <c r="G4" s="16">
        <v>8.6123302530228489</v>
      </c>
      <c r="H4" s="17" t="s">
        <v>176</v>
      </c>
      <c r="I4" s="24">
        <f>2/5</f>
        <v>0.4</v>
      </c>
      <c r="J4" s="24" t="s">
        <v>167</v>
      </c>
      <c r="K4" s="24" t="s">
        <v>167</v>
      </c>
      <c r="L4" s="24"/>
      <c r="M4" s="24">
        <f>1/5</f>
        <v>0.2</v>
      </c>
      <c r="N4" s="24" t="s">
        <v>167</v>
      </c>
      <c r="O4" s="24">
        <f>2/5</f>
        <v>0.4</v>
      </c>
      <c r="P4" s="24">
        <v>0</v>
      </c>
      <c r="Q4" s="14">
        <f>SUM(I4:P4)</f>
        <v>1</v>
      </c>
      <c r="R4" s="14" t="s">
        <v>183</v>
      </c>
      <c r="S4" s="14" t="s">
        <v>173</v>
      </c>
      <c r="T4" s="14" t="s">
        <v>172</v>
      </c>
      <c r="U4" s="14" t="s">
        <v>171</v>
      </c>
      <c r="V4" s="14" t="s">
        <v>169</v>
      </c>
      <c r="W4" s="14" t="s">
        <v>168</v>
      </c>
      <c r="X4" s="14"/>
    </row>
    <row r="5" spans="1:24" ht="13.5" customHeight="1" x14ac:dyDescent="0.25">
      <c r="A5" s="26" t="s">
        <v>182</v>
      </c>
      <c r="B5" s="26" t="s">
        <v>187</v>
      </c>
      <c r="C5" s="19"/>
      <c r="D5" s="20"/>
      <c r="E5" s="20"/>
      <c r="F5" s="21">
        <v>1.1756323477021715</v>
      </c>
      <c r="G5" s="16">
        <v>8.6123302530228489</v>
      </c>
      <c r="H5" s="17" t="s">
        <v>176</v>
      </c>
      <c r="I5" s="24">
        <f>1/4</f>
        <v>0.25</v>
      </c>
      <c r="J5" s="24">
        <f>1/4</f>
        <v>0.25</v>
      </c>
      <c r="K5" s="24" t="s">
        <v>167</v>
      </c>
      <c r="L5" s="24">
        <f>1/8</f>
        <v>0.125</v>
      </c>
      <c r="M5" s="24">
        <f>1/8</f>
        <v>0.125</v>
      </c>
      <c r="N5" s="24" t="s">
        <v>167</v>
      </c>
      <c r="O5" s="24">
        <f>1/4</f>
        <v>0.25</v>
      </c>
      <c r="P5" s="24">
        <v>0</v>
      </c>
      <c r="Q5" s="14">
        <f t="shared" ref="Q5:Q10" si="0">SUM(I5:P5)</f>
        <v>1</v>
      </c>
      <c r="R5" s="14" t="s">
        <v>180</v>
      </c>
      <c r="S5" s="14" t="s">
        <v>173</v>
      </c>
      <c r="T5" s="14" t="s">
        <v>172</v>
      </c>
      <c r="U5" s="14" t="s">
        <v>175</v>
      </c>
      <c r="V5" s="14" t="s">
        <v>169</v>
      </c>
      <c r="W5" s="14" t="s">
        <v>174</v>
      </c>
      <c r="X5" s="14"/>
    </row>
    <row r="6" spans="1:24" ht="13.5" customHeight="1" x14ac:dyDescent="0.25">
      <c r="A6" s="26" t="s">
        <v>182</v>
      </c>
      <c r="B6" s="26" t="s">
        <v>216</v>
      </c>
      <c r="C6" s="19"/>
      <c r="D6" s="20"/>
      <c r="E6" s="20"/>
      <c r="F6" s="21">
        <v>1.1756323477021715</v>
      </c>
      <c r="G6" s="16">
        <v>8.6123302530228489</v>
      </c>
      <c r="H6" s="17" t="s">
        <v>176</v>
      </c>
      <c r="I6" s="24">
        <f>1/4</f>
        <v>0.25</v>
      </c>
      <c r="J6" s="24">
        <f>1/4</f>
        <v>0.25</v>
      </c>
      <c r="K6" s="24" t="s">
        <v>167</v>
      </c>
      <c r="L6" s="24">
        <f>1/8</f>
        <v>0.125</v>
      </c>
      <c r="M6" s="24">
        <f>1/8</f>
        <v>0.125</v>
      </c>
      <c r="N6" s="24" t="s">
        <v>167</v>
      </c>
      <c r="O6" s="24">
        <f>1/4</f>
        <v>0.25</v>
      </c>
      <c r="P6" s="24">
        <v>0</v>
      </c>
      <c r="Q6" s="14">
        <f t="shared" si="0"/>
        <v>1</v>
      </c>
      <c r="R6" s="14" t="s">
        <v>180</v>
      </c>
      <c r="S6" s="14" t="s">
        <v>173</v>
      </c>
      <c r="T6" s="14" t="s">
        <v>172</v>
      </c>
      <c r="U6" s="14" t="s">
        <v>175</v>
      </c>
      <c r="V6" s="14" t="s">
        <v>169</v>
      </c>
      <c r="W6" s="14" t="s">
        <v>181</v>
      </c>
      <c r="X6" s="14"/>
    </row>
    <row r="7" spans="1:24" ht="13.5" customHeight="1" x14ac:dyDescent="0.25">
      <c r="A7" s="26" t="s">
        <v>182</v>
      </c>
      <c r="B7" s="26" t="s">
        <v>188</v>
      </c>
      <c r="C7" s="19"/>
      <c r="D7" s="20"/>
      <c r="E7" s="20"/>
      <c r="F7" s="21">
        <v>1.1756323477021715</v>
      </c>
      <c r="G7" s="16">
        <v>8.6123302530228489</v>
      </c>
      <c r="H7" s="17" t="s">
        <v>176</v>
      </c>
      <c r="I7" s="24">
        <f>2/5</f>
        <v>0.4</v>
      </c>
      <c r="J7" s="24" t="s">
        <v>167</v>
      </c>
      <c r="K7" s="24" t="s">
        <v>167</v>
      </c>
      <c r="L7" s="24"/>
      <c r="M7" s="24">
        <f>1/5</f>
        <v>0.2</v>
      </c>
      <c r="N7" s="24" t="s">
        <v>167</v>
      </c>
      <c r="O7" s="24">
        <f>2/5</f>
        <v>0.4</v>
      </c>
      <c r="P7" s="24">
        <v>0</v>
      </c>
      <c r="Q7" s="14">
        <f t="shared" si="0"/>
        <v>1</v>
      </c>
      <c r="R7" s="14" t="s">
        <v>184</v>
      </c>
      <c r="S7" s="14" t="s">
        <v>173</v>
      </c>
      <c r="T7" s="14" t="s">
        <v>172</v>
      </c>
      <c r="U7" s="14" t="s">
        <v>171</v>
      </c>
      <c r="V7" s="14" t="s">
        <v>170</v>
      </c>
      <c r="W7" s="14" t="s">
        <v>168</v>
      </c>
      <c r="X7" s="14"/>
    </row>
    <row r="8" spans="1:24" ht="13.5" customHeight="1" x14ac:dyDescent="0.25">
      <c r="A8" s="26" t="s">
        <v>182</v>
      </c>
      <c r="B8" s="26" t="s">
        <v>189</v>
      </c>
      <c r="C8" s="19"/>
      <c r="D8" s="20"/>
      <c r="E8" s="20"/>
      <c r="F8" s="21">
        <v>1.1756323477021715</v>
      </c>
      <c r="G8" s="16">
        <v>8.6123302530228489</v>
      </c>
      <c r="H8" s="17" t="s">
        <v>176</v>
      </c>
      <c r="I8" s="24">
        <f>1/4</f>
        <v>0.25</v>
      </c>
      <c r="J8" s="24">
        <f>1/4</f>
        <v>0.25</v>
      </c>
      <c r="K8" s="24" t="s">
        <v>167</v>
      </c>
      <c r="L8" s="24">
        <f>1/8</f>
        <v>0.125</v>
      </c>
      <c r="M8" s="24">
        <f>1/8</f>
        <v>0.125</v>
      </c>
      <c r="N8" s="24" t="s">
        <v>167</v>
      </c>
      <c r="O8" s="24">
        <f>1/4</f>
        <v>0.25</v>
      </c>
      <c r="P8" s="24">
        <v>0</v>
      </c>
      <c r="Q8" s="14">
        <f t="shared" si="0"/>
        <v>1</v>
      </c>
      <c r="R8" s="14" t="s">
        <v>184</v>
      </c>
      <c r="S8" s="14" t="s">
        <v>173</v>
      </c>
      <c r="T8" s="14" t="s">
        <v>172</v>
      </c>
      <c r="U8" s="14" t="s">
        <v>175</v>
      </c>
      <c r="V8" s="14" t="s">
        <v>170</v>
      </c>
      <c r="W8" s="14" t="s">
        <v>185</v>
      </c>
      <c r="X8" s="14"/>
    </row>
    <row r="9" spans="1:24" ht="13.5" customHeight="1" x14ac:dyDescent="0.25">
      <c r="A9" s="26" t="s">
        <v>182</v>
      </c>
      <c r="B9" s="26" t="s">
        <v>190</v>
      </c>
      <c r="C9" s="19"/>
      <c r="D9" s="20"/>
      <c r="E9" s="20"/>
      <c r="F9" s="21">
        <v>1.1756323477021715</v>
      </c>
      <c r="G9" s="16">
        <v>8.6123302530228489</v>
      </c>
      <c r="H9" s="17" t="s">
        <v>165</v>
      </c>
      <c r="I9" s="24">
        <f>1/7</f>
        <v>0.14285714285714285</v>
      </c>
      <c r="J9" s="24" t="s">
        <v>167</v>
      </c>
      <c r="K9" s="24" t="s">
        <v>167</v>
      </c>
      <c r="L9" s="24" t="s">
        <v>167</v>
      </c>
      <c r="M9" s="24">
        <f>2/7</f>
        <v>0.2857142857142857</v>
      </c>
      <c r="N9" s="24"/>
      <c r="O9" s="24">
        <f>4/7</f>
        <v>0.5714285714285714</v>
      </c>
      <c r="P9" s="24">
        <v>0</v>
      </c>
      <c r="Q9" s="14">
        <f t="shared" si="0"/>
        <v>1</v>
      </c>
      <c r="R9" s="14" t="s">
        <v>191</v>
      </c>
      <c r="S9" s="14" t="s">
        <v>173</v>
      </c>
      <c r="T9" s="14" t="s">
        <v>172</v>
      </c>
      <c r="U9" s="14" t="s">
        <v>171</v>
      </c>
      <c r="V9" s="14" t="s">
        <v>169</v>
      </c>
      <c r="W9" s="14" t="s">
        <v>168</v>
      </c>
      <c r="X9" s="14"/>
    </row>
    <row r="10" spans="1:24" ht="13.5" customHeight="1" x14ac:dyDescent="0.25">
      <c r="A10" s="26" t="s">
        <v>182</v>
      </c>
      <c r="B10" s="26" t="s">
        <v>192</v>
      </c>
      <c r="C10" s="19"/>
      <c r="D10" s="20"/>
      <c r="E10" s="20"/>
      <c r="F10" s="21">
        <v>1.1756323477021715</v>
      </c>
      <c r="G10" s="16">
        <v>8.6123302530228489</v>
      </c>
      <c r="H10" s="17" t="s">
        <v>165</v>
      </c>
      <c r="I10" s="24">
        <f>1/11</f>
        <v>9.0909090909090912E-2</v>
      </c>
      <c r="J10" s="24" t="s">
        <v>167</v>
      </c>
      <c r="K10" s="24" t="s">
        <v>167</v>
      </c>
      <c r="L10" s="24">
        <f>4/11</f>
        <v>0.36363636363636365</v>
      </c>
      <c r="M10" s="24">
        <f>2/11</f>
        <v>0.18181818181818182</v>
      </c>
      <c r="N10" s="24" t="s">
        <v>167</v>
      </c>
      <c r="O10" s="24">
        <f>4/11</f>
        <v>0.36363636363636365</v>
      </c>
      <c r="P10" s="24">
        <v>0</v>
      </c>
      <c r="Q10" s="14">
        <f t="shared" si="0"/>
        <v>1</v>
      </c>
      <c r="R10" s="14" t="s">
        <v>191</v>
      </c>
      <c r="S10" s="14" t="s">
        <v>173</v>
      </c>
      <c r="T10" s="14" t="s">
        <v>172</v>
      </c>
      <c r="U10" s="14" t="s">
        <v>175</v>
      </c>
      <c r="V10" s="14" t="s">
        <v>169</v>
      </c>
      <c r="W10" s="14" t="s">
        <v>174</v>
      </c>
      <c r="X10" s="14"/>
    </row>
    <row r="11" spans="1:24" x14ac:dyDescent="0.25">
      <c r="A11" s="43" t="s">
        <v>96</v>
      </c>
      <c r="B11" s="27" t="s">
        <v>3</v>
      </c>
      <c r="C11" s="39">
        <v>11228</v>
      </c>
      <c r="D11" s="40">
        <v>0</v>
      </c>
      <c r="E11" s="40">
        <v>1440</v>
      </c>
      <c r="F11" s="41">
        <v>511.05005343783438</v>
      </c>
      <c r="G11" s="42">
        <v>112.13852385379094</v>
      </c>
      <c r="H11" s="54" t="s">
        <v>164</v>
      </c>
      <c r="I11" s="33"/>
      <c r="J11" s="33"/>
      <c r="K11" s="33"/>
      <c r="L11" s="33"/>
      <c r="M11" s="33"/>
      <c r="N11" s="33"/>
      <c r="O11" s="33"/>
      <c r="P11" s="33"/>
      <c r="Q11" s="34"/>
      <c r="R11" s="34"/>
      <c r="S11" s="34"/>
      <c r="T11" s="34"/>
      <c r="U11" s="34"/>
      <c r="V11" s="34"/>
      <c r="W11" s="34"/>
      <c r="X11" s="14"/>
    </row>
    <row r="12" spans="1:24" x14ac:dyDescent="0.25">
      <c r="A12" s="43" t="s">
        <v>97</v>
      </c>
      <c r="B12" s="27" t="s">
        <v>4</v>
      </c>
      <c r="C12" s="28">
        <v>11228</v>
      </c>
      <c r="D12" s="29">
        <v>0</v>
      </c>
      <c r="E12" s="29">
        <v>105</v>
      </c>
      <c r="F12" s="30">
        <v>6.5461346633416587E-2</v>
      </c>
      <c r="G12" s="31">
        <v>1.5686790834971198</v>
      </c>
      <c r="H12" s="54" t="s">
        <v>164</v>
      </c>
      <c r="I12" s="33"/>
      <c r="J12" s="33"/>
      <c r="K12" s="33"/>
      <c r="L12" s="33"/>
      <c r="M12" s="33"/>
      <c r="N12" s="33"/>
      <c r="O12" s="33"/>
      <c r="P12" s="33"/>
      <c r="Q12" s="34"/>
      <c r="R12" s="34"/>
      <c r="S12" s="34"/>
      <c r="T12" s="34"/>
      <c r="U12" s="34"/>
      <c r="V12" s="34"/>
      <c r="W12" s="34"/>
      <c r="X12" s="14"/>
    </row>
    <row r="13" spans="1:24" x14ac:dyDescent="0.25">
      <c r="A13" s="27" t="s">
        <v>98</v>
      </c>
      <c r="B13" s="27" t="s">
        <v>5</v>
      </c>
      <c r="C13" s="28">
        <v>11228</v>
      </c>
      <c r="D13" s="29">
        <v>0</v>
      </c>
      <c r="E13" s="29">
        <v>915</v>
      </c>
      <c r="F13" s="30">
        <v>57.296045600285048</v>
      </c>
      <c r="G13" s="31">
        <v>50.846716823973821</v>
      </c>
      <c r="H13" s="32"/>
      <c r="I13" s="33"/>
      <c r="J13" s="33"/>
      <c r="K13" s="33"/>
      <c r="L13" s="33"/>
      <c r="M13" s="33"/>
      <c r="N13" s="33"/>
      <c r="O13" s="33"/>
      <c r="P13" s="33"/>
      <c r="Q13" s="34"/>
      <c r="R13" s="34"/>
      <c r="S13" s="34"/>
      <c r="T13" s="34"/>
      <c r="U13" s="34"/>
      <c r="V13" s="34"/>
      <c r="W13" s="34"/>
      <c r="X13" s="14"/>
    </row>
    <row r="14" spans="1:24" x14ac:dyDescent="0.25">
      <c r="A14" s="26" t="s">
        <v>202</v>
      </c>
      <c r="B14" s="26" t="s">
        <v>193</v>
      </c>
      <c r="C14" s="4"/>
      <c r="D14" s="5"/>
      <c r="E14" s="5"/>
      <c r="F14" s="6">
        <v>57.296045600285048</v>
      </c>
      <c r="G14" s="7">
        <v>50.846716823973821</v>
      </c>
      <c r="H14" s="17"/>
      <c r="I14" s="24">
        <f>2/5</f>
        <v>0.4</v>
      </c>
      <c r="J14" s="24" t="s">
        <v>167</v>
      </c>
      <c r="K14" s="24" t="s">
        <v>167</v>
      </c>
      <c r="L14" s="24"/>
      <c r="M14" s="24">
        <f>1/5</f>
        <v>0.2</v>
      </c>
      <c r="N14" s="24" t="s">
        <v>167</v>
      </c>
      <c r="O14" s="24">
        <f>2/5</f>
        <v>0.4</v>
      </c>
      <c r="P14" s="24">
        <v>0</v>
      </c>
      <c r="Q14" s="14">
        <f>SUM(I14:P14)</f>
        <v>1</v>
      </c>
      <c r="R14" s="14" t="s">
        <v>183</v>
      </c>
      <c r="S14" s="14" t="s">
        <v>173</v>
      </c>
      <c r="T14" s="14" t="s">
        <v>172</v>
      </c>
      <c r="U14" s="14" t="s">
        <v>171</v>
      </c>
      <c r="V14" s="14" t="s">
        <v>169</v>
      </c>
      <c r="W14" s="14" t="s">
        <v>168</v>
      </c>
      <c r="X14" s="14"/>
    </row>
    <row r="15" spans="1:24" x14ac:dyDescent="0.25">
      <c r="A15" s="43" t="s">
        <v>99</v>
      </c>
      <c r="B15" s="27" t="s">
        <v>6</v>
      </c>
      <c r="C15" s="28">
        <v>11228</v>
      </c>
      <c r="D15" s="29">
        <v>0</v>
      </c>
      <c r="E15" s="29">
        <v>270</v>
      </c>
      <c r="F15" s="30">
        <v>6.8747773423583602</v>
      </c>
      <c r="G15" s="31">
        <v>17.341415050528461</v>
      </c>
      <c r="H15" s="54" t="s">
        <v>164</v>
      </c>
      <c r="I15" s="33"/>
      <c r="J15" s="33"/>
      <c r="K15" s="33"/>
      <c r="L15" s="33"/>
      <c r="M15" s="33"/>
      <c r="N15" s="33"/>
      <c r="O15" s="33"/>
      <c r="P15" s="33"/>
      <c r="Q15" s="34"/>
      <c r="R15" s="34"/>
      <c r="S15" s="34"/>
      <c r="T15" s="34"/>
      <c r="U15" s="34"/>
      <c r="V15" s="34"/>
      <c r="W15" s="34"/>
      <c r="X15" s="14"/>
    </row>
    <row r="16" spans="1:24" x14ac:dyDescent="0.25">
      <c r="A16" s="43" t="s">
        <v>100</v>
      </c>
      <c r="B16" s="27" t="s">
        <v>7</v>
      </c>
      <c r="C16" s="28">
        <v>11228</v>
      </c>
      <c r="D16" s="29">
        <v>0</v>
      </c>
      <c r="E16" s="29">
        <v>570</v>
      </c>
      <c r="F16" s="30">
        <v>69.318222301389056</v>
      </c>
      <c r="G16" s="31">
        <v>50.145602545808615</v>
      </c>
      <c r="H16" s="54" t="s">
        <v>164</v>
      </c>
      <c r="I16" s="33"/>
      <c r="J16" s="33"/>
      <c r="K16" s="33"/>
      <c r="L16" s="33"/>
      <c r="M16" s="33"/>
      <c r="N16" s="33"/>
      <c r="O16" s="33"/>
      <c r="P16" s="33"/>
      <c r="Q16" s="34"/>
      <c r="R16" s="34"/>
      <c r="S16" s="34"/>
      <c r="T16" s="34"/>
      <c r="U16" s="34"/>
      <c r="V16" s="34"/>
      <c r="W16" s="34"/>
      <c r="X16" s="14"/>
    </row>
    <row r="17" spans="1:24" x14ac:dyDescent="0.25">
      <c r="A17" s="27" t="s">
        <v>101</v>
      </c>
      <c r="B17" s="27" t="s">
        <v>8</v>
      </c>
      <c r="C17" s="28">
        <v>11228</v>
      </c>
      <c r="D17" s="29">
        <v>0</v>
      </c>
      <c r="E17" s="29">
        <v>1440</v>
      </c>
      <c r="F17" s="30">
        <v>145.65550409690027</v>
      </c>
      <c r="G17" s="31">
        <v>215.90419929530185</v>
      </c>
      <c r="H17" s="32"/>
      <c r="I17" s="33"/>
      <c r="J17" s="33"/>
      <c r="K17" s="33"/>
      <c r="L17" s="33"/>
      <c r="M17" s="33"/>
      <c r="N17" s="33"/>
      <c r="O17" s="33"/>
      <c r="P17" s="33"/>
      <c r="Q17" s="34"/>
      <c r="R17" s="34"/>
      <c r="S17" s="34"/>
      <c r="T17" s="34"/>
      <c r="U17" s="34"/>
      <c r="V17" s="34"/>
      <c r="W17" s="34"/>
      <c r="X17" s="14"/>
    </row>
    <row r="18" spans="1:24" x14ac:dyDescent="0.25">
      <c r="A18" s="26" t="s">
        <v>194</v>
      </c>
      <c r="B18" s="26" t="s">
        <v>195</v>
      </c>
      <c r="C18" s="4"/>
      <c r="D18" s="5"/>
      <c r="E18" s="5"/>
      <c r="F18" s="6">
        <v>145.65550409690027</v>
      </c>
      <c r="G18" s="7">
        <v>215.90419929530185</v>
      </c>
      <c r="H18" s="17" t="s">
        <v>92</v>
      </c>
      <c r="I18" s="24">
        <f>1/6</f>
        <v>0.16666666666666666</v>
      </c>
      <c r="J18" s="24" t="s">
        <v>167</v>
      </c>
      <c r="K18" s="24">
        <f>1/3</f>
        <v>0.33333333333333331</v>
      </c>
      <c r="L18" s="24" t="s">
        <v>167</v>
      </c>
      <c r="M18" s="24" t="s">
        <v>167</v>
      </c>
      <c r="N18" s="24">
        <f>1/3</f>
        <v>0.33333333333333331</v>
      </c>
      <c r="O18" s="24">
        <f>1/6</f>
        <v>0.16666666666666666</v>
      </c>
      <c r="P18" s="24">
        <v>0</v>
      </c>
      <c r="Q18" s="14">
        <f>SUM(I18:P18)</f>
        <v>0.99999999999999989</v>
      </c>
      <c r="R18" s="14" t="s">
        <v>196</v>
      </c>
      <c r="S18" s="14" t="s">
        <v>178</v>
      </c>
      <c r="T18" s="14" t="s">
        <v>179</v>
      </c>
      <c r="U18" s="14" t="s">
        <v>171</v>
      </c>
      <c r="V18" s="14" t="s">
        <v>170</v>
      </c>
      <c r="W18" s="14" t="s">
        <v>168</v>
      </c>
      <c r="X18" s="14"/>
    </row>
    <row r="19" spans="1:24" x14ac:dyDescent="0.25">
      <c r="A19" s="26" t="s">
        <v>194</v>
      </c>
      <c r="B19" s="26" t="s">
        <v>215</v>
      </c>
      <c r="C19" s="4"/>
      <c r="D19" s="5"/>
      <c r="E19" s="5"/>
      <c r="F19" s="6">
        <v>145.65550409690027</v>
      </c>
      <c r="G19" s="7">
        <v>215.90419929530185</v>
      </c>
      <c r="H19" s="17" t="s">
        <v>92</v>
      </c>
      <c r="I19" s="24">
        <f>1/9</f>
        <v>0.1111111111111111</v>
      </c>
      <c r="J19" s="24">
        <f>1/9</f>
        <v>0.1111111111111111</v>
      </c>
      <c r="K19" s="24">
        <f>2/9</f>
        <v>0.22222222222222221</v>
      </c>
      <c r="L19" s="24">
        <f>2/9</f>
        <v>0.22222222222222221</v>
      </c>
      <c r="M19" s="24" t="s">
        <v>167</v>
      </c>
      <c r="N19" s="24">
        <f>2/9</f>
        <v>0.22222222222222221</v>
      </c>
      <c r="O19" s="24">
        <f>1/9</f>
        <v>0.1111111111111111</v>
      </c>
      <c r="P19" s="24">
        <v>0</v>
      </c>
      <c r="Q19" s="14">
        <f t="shared" ref="Q19:Q21" si="1">SUM(I19:P19)</f>
        <v>1</v>
      </c>
      <c r="R19" s="14" t="s">
        <v>196</v>
      </c>
      <c r="S19" s="14" t="s">
        <v>178</v>
      </c>
      <c r="T19" s="14" t="s">
        <v>179</v>
      </c>
      <c r="U19" s="14" t="s">
        <v>175</v>
      </c>
      <c r="V19" s="14" t="s">
        <v>170</v>
      </c>
      <c r="W19" s="14" t="s">
        <v>185</v>
      </c>
      <c r="X19" s="14"/>
    </row>
    <row r="20" spans="1:24" x14ac:dyDescent="0.25">
      <c r="A20" s="26" t="s">
        <v>194</v>
      </c>
      <c r="B20" s="26" t="s">
        <v>199</v>
      </c>
      <c r="C20" s="4"/>
      <c r="D20" s="5"/>
      <c r="E20" s="5"/>
      <c r="F20" s="6">
        <v>145.65550409690027</v>
      </c>
      <c r="G20" s="7">
        <v>215.90419929530185</v>
      </c>
      <c r="H20" s="17" t="s">
        <v>92</v>
      </c>
      <c r="I20" s="24">
        <f>1/6</f>
        <v>0.16666666666666666</v>
      </c>
      <c r="J20" s="24" t="s">
        <v>167</v>
      </c>
      <c r="K20" s="24">
        <f>1/3</f>
        <v>0.33333333333333331</v>
      </c>
      <c r="L20" s="24" t="s">
        <v>167</v>
      </c>
      <c r="M20" s="24" t="s">
        <v>167</v>
      </c>
      <c r="N20" s="24">
        <f>1/3</f>
        <v>0.33333333333333331</v>
      </c>
      <c r="O20" s="24">
        <f>1/6</f>
        <v>0.16666666666666666</v>
      </c>
      <c r="P20" s="24">
        <v>0</v>
      </c>
      <c r="Q20" s="14">
        <f t="shared" si="1"/>
        <v>0.99999999999999989</v>
      </c>
      <c r="R20" s="14" t="s">
        <v>196</v>
      </c>
      <c r="S20" s="14" t="s">
        <v>178</v>
      </c>
      <c r="T20" s="14" t="s">
        <v>179</v>
      </c>
      <c r="U20" s="14" t="s">
        <v>171</v>
      </c>
      <c r="V20" s="14" t="s">
        <v>200</v>
      </c>
      <c r="W20" s="14" t="s">
        <v>168</v>
      </c>
      <c r="X20" s="14"/>
    </row>
    <row r="21" spans="1:24" x14ac:dyDescent="0.25">
      <c r="A21" s="26" t="s">
        <v>194</v>
      </c>
      <c r="B21" s="26" t="s">
        <v>214</v>
      </c>
      <c r="C21" s="4"/>
      <c r="D21" s="5"/>
      <c r="E21" s="5"/>
      <c r="F21" s="6">
        <v>145.65550409690027</v>
      </c>
      <c r="G21" s="7">
        <v>215.90419929530185</v>
      </c>
      <c r="H21" s="17" t="s">
        <v>92</v>
      </c>
      <c r="I21" s="24">
        <f>1/9</f>
        <v>0.1111111111111111</v>
      </c>
      <c r="J21" s="24">
        <f>1/9</f>
        <v>0.1111111111111111</v>
      </c>
      <c r="K21" s="24">
        <f>2/9</f>
        <v>0.22222222222222221</v>
      </c>
      <c r="L21" s="24">
        <f>2/9</f>
        <v>0.22222222222222221</v>
      </c>
      <c r="M21" s="24" t="s">
        <v>167</v>
      </c>
      <c r="N21" s="24">
        <f>2/9</f>
        <v>0.22222222222222221</v>
      </c>
      <c r="O21" s="24">
        <f>1/9</f>
        <v>0.1111111111111111</v>
      </c>
      <c r="P21" s="24">
        <v>0</v>
      </c>
      <c r="Q21" s="14">
        <f t="shared" si="1"/>
        <v>1</v>
      </c>
      <c r="R21" s="14" t="s">
        <v>196</v>
      </c>
      <c r="S21" s="14" t="s">
        <v>178</v>
      </c>
      <c r="T21" s="14" t="s">
        <v>179</v>
      </c>
      <c r="U21" s="14" t="s">
        <v>175</v>
      </c>
      <c r="V21" s="14" t="s">
        <v>200</v>
      </c>
      <c r="W21" s="14" t="s">
        <v>185</v>
      </c>
      <c r="X21" s="14"/>
    </row>
    <row r="22" spans="1:24" x14ac:dyDescent="0.25">
      <c r="A22" s="27" t="s">
        <v>102</v>
      </c>
      <c r="B22" s="27" t="s">
        <v>9</v>
      </c>
      <c r="C22" s="28">
        <v>11228</v>
      </c>
      <c r="D22" s="29">
        <v>0</v>
      </c>
      <c r="E22" s="29">
        <v>840</v>
      </c>
      <c r="F22" s="30">
        <v>10.755700035625168</v>
      </c>
      <c r="G22" s="31">
        <v>58.304984137801661</v>
      </c>
      <c r="H22" s="32"/>
      <c r="I22" s="33"/>
      <c r="J22" s="33"/>
      <c r="K22" s="33"/>
      <c r="L22" s="33"/>
      <c r="M22" s="33"/>
      <c r="N22" s="33"/>
      <c r="O22" s="33"/>
      <c r="P22" s="33"/>
      <c r="Q22" s="34"/>
      <c r="R22" s="34"/>
      <c r="S22" s="34"/>
      <c r="T22" s="34"/>
      <c r="U22" s="34"/>
      <c r="V22" s="34"/>
      <c r="W22" s="34"/>
      <c r="X22" s="14"/>
    </row>
    <row r="23" spans="1:24" x14ac:dyDescent="0.25">
      <c r="A23" s="26" t="s">
        <v>198</v>
      </c>
      <c r="B23" s="26" t="s">
        <v>177</v>
      </c>
      <c r="C23" s="4"/>
      <c r="D23" s="5"/>
      <c r="E23" s="5"/>
      <c r="F23" s="6">
        <v>10.755700035625168</v>
      </c>
      <c r="G23" s="7">
        <v>58.304984137801661</v>
      </c>
      <c r="H23" s="17" t="s">
        <v>92</v>
      </c>
      <c r="I23" s="24">
        <f>1/6</f>
        <v>0.16666666666666666</v>
      </c>
      <c r="J23" s="24" t="s">
        <v>167</v>
      </c>
      <c r="K23" s="24">
        <f>1/3</f>
        <v>0.33333333333333331</v>
      </c>
      <c r="L23" s="24" t="s">
        <v>167</v>
      </c>
      <c r="M23" s="24" t="s">
        <v>167</v>
      </c>
      <c r="N23" s="24">
        <f>1/3</f>
        <v>0.33333333333333331</v>
      </c>
      <c r="O23" s="24">
        <f>1/6</f>
        <v>0.16666666666666666</v>
      </c>
      <c r="P23" s="24">
        <v>0</v>
      </c>
      <c r="Q23" s="14">
        <f>SUM(I23:P23)</f>
        <v>0.99999999999999989</v>
      </c>
      <c r="R23" s="14" t="s">
        <v>196</v>
      </c>
      <c r="S23" s="14" t="s">
        <v>178</v>
      </c>
      <c r="T23" s="14" t="s">
        <v>179</v>
      </c>
      <c r="U23" s="14" t="s">
        <v>171</v>
      </c>
      <c r="V23" s="14" t="s">
        <v>169</v>
      </c>
      <c r="W23" s="14" t="s">
        <v>168</v>
      </c>
      <c r="X23" s="14"/>
    </row>
    <row r="24" spans="1:24" x14ac:dyDescent="0.25">
      <c r="A24" s="27" t="s">
        <v>103</v>
      </c>
      <c r="B24" s="27" t="s">
        <v>10</v>
      </c>
      <c r="C24" s="28">
        <v>11228</v>
      </c>
      <c r="D24" s="29">
        <v>0</v>
      </c>
      <c r="E24" s="29">
        <v>870</v>
      </c>
      <c r="F24" s="30">
        <v>2.3766476665479077</v>
      </c>
      <c r="G24" s="31">
        <v>27.966795255430878</v>
      </c>
      <c r="H24" s="32"/>
      <c r="I24" s="33"/>
      <c r="J24" s="33"/>
      <c r="K24" s="33"/>
      <c r="L24" s="33"/>
      <c r="M24" s="33"/>
      <c r="N24" s="33"/>
      <c r="O24" s="33"/>
      <c r="P24" s="33"/>
      <c r="Q24" s="34"/>
      <c r="R24" s="34"/>
      <c r="S24" s="34"/>
      <c r="T24" s="34"/>
      <c r="U24" s="34"/>
      <c r="V24" s="34"/>
      <c r="W24" s="34"/>
      <c r="X24" s="14"/>
    </row>
    <row r="25" spans="1:24" x14ac:dyDescent="0.25">
      <c r="A25" s="26" t="s">
        <v>201</v>
      </c>
      <c r="B25" s="26" t="s">
        <v>203</v>
      </c>
      <c r="C25" s="4"/>
      <c r="D25" s="5"/>
      <c r="E25" s="5"/>
      <c r="F25" s="6">
        <v>2.3766476665479077</v>
      </c>
      <c r="G25" s="7">
        <v>27.966795255430878</v>
      </c>
      <c r="H25" s="17" t="s">
        <v>92</v>
      </c>
      <c r="I25" s="24">
        <f>1/6</f>
        <v>0.16666666666666666</v>
      </c>
      <c r="J25" s="24" t="s">
        <v>167</v>
      </c>
      <c r="K25" s="24">
        <f>1/3</f>
        <v>0.33333333333333331</v>
      </c>
      <c r="L25" s="24" t="s">
        <v>167</v>
      </c>
      <c r="M25" s="24" t="s">
        <v>167</v>
      </c>
      <c r="N25" s="24">
        <f>1/3</f>
        <v>0.33333333333333331</v>
      </c>
      <c r="O25" s="24">
        <f>1/6</f>
        <v>0.16666666666666666</v>
      </c>
      <c r="P25" s="24">
        <v>0</v>
      </c>
      <c r="Q25" s="14">
        <f>SUM(I25:P25)</f>
        <v>0.99999999999999989</v>
      </c>
      <c r="R25" s="14" t="s">
        <v>196</v>
      </c>
      <c r="S25" s="14" t="s">
        <v>178</v>
      </c>
      <c r="T25" s="14" t="s">
        <v>179</v>
      </c>
      <c r="U25" s="14" t="s">
        <v>171</v>
      </c>
      <c r="V25" s="14" t="s">
        <v>170</v>
      </c>
      <c r="W25" s="14" t="s">
        <v>168</v>
      </c>
      <c r="X25" s="14"/>
    </row>
    <row r="26" spans="1:24" x14ac:dyDescent="0.25">
      <c r="A26" s="26" t="s">
        <v>201</v>
      </c>
      <c r="B26" s="26" t="s">
        <v>212</v>
      </c>
      <c r="C26" s="4"/>
      <c r="D26" s="5"/>
      <c r="E26" s="5"/>
      <c r="F26" s="6">
        <v>2.3766476665479077</v>
      </c>
      <c r="G26" s="7">
        <v>27.966795255430878</v>
      </c>
      <c r="H26" s="17" t="s">
        <v>92</v>
      </c>
      <c r="I26" s="24">
        <f>1/9</f>
        <v>0.1111111111111111</v>
      </c>
      <c r="J26" s="24">
        <f>1/9</f>
        <v>0.1111111111111111</v>
      </c>
      <c r="K26" s="24">
        <f>2/9</f>
        <v>0.22222222222222221</v>
      </c>
      <c r="L26" s="24">
        <f>2/9</f>
        <v>0.22222222222222221</v>
      </c>
      <c r="M26" s="24" t="s">
        <v>167</v>
      </c>
      <c r="N26" s="24">
        <f>2/9</f>
        <v>0.22222222222222221</v>
      </c>
      <c r="O26" s="24">
        <f>1/9</f>
        <v>0.1111111111111111</v>
      </c>
      <c r="P26" s="24">
        <v>0</v>
      </c>
      <c r="Q26" s="14">
        <f t="shared" ref="Q26:Q28" si="2">SUM(I26:P26)</f>
        <v>1</v>
      </c>
      <c r="R26" s="14" t="s">
        <v>196</v>
      </c>
      <c r="S26" s="14" t="s">
        <v>178</v>
      </c>
      <c r="T26" s="14" t="s">
        <v>179</v>
      </c>
      <c r="U26" s="14" t="s">
        <v>175</v>
      </c>
      <c r="V26" s="14" t="s">
        <v>170</v>
      </c>
      <c r="W26" s="14" t="s">
        <v>185</v>
      </c>
      <c r="X26" s="14"/>
    </row>
    <row r="27" spans="1:24" x14ac:dyDescent="0.25">
      <c r="A27" s="26" t="s">
        <v>201</v>
      </c>
      <c r="B27" s="26" t="s">
        <v>204</v>
      </c>
      <c r="C27" s="4"/>
      <c r="D27" s="5"/>
      <c r="E27" s="5"/>
      <c r="F27" s="6">
        <v>2.3766476665479077</v>
      </c>
      <c r="G27" s="7">
        <v>27.966795255430878</v>
      </c>
      <c r="H27" s="17" t="s">
        <v>92</v>
      </c>
      <c r="I27" s="24">
        <f>1/6</f>
        <v>0.16666666666666666</v>
      </c>
      <c r="J27" s="24" t="s">
        <v>167</v>
      </c>
      <c r="K27" s="24">
        <f>1/3</f>
        <v>0.33333333333333331</v>
      </c>
      <c r="L27" s="24" t="s">
        <v>167</v>
      </c>
      <c r="M27" s="24" t="s">
        <v>167</v>
      </c>
      <c r="N27" s="24">
        <f>1/3</f>
        <v>0.33333333333333331</v>
      </c>
      <c r="O27" s="24">
        <f>1/6</f>
        <v>0.16666666666666666</v>
      </c>
      <c r="P27" s="24">
        <v>0</v>
      </c>
      <c r="Q27" s="14">
        <f t="shared" si="2"/>
        <v>0.99999999999999989</v>
      </c>
      <c r="R27" s="14" t="s">
        <v>196</v>
      </c>
      <c r="S27" s="14" t="s">
        <v>178</v>
      </c>
      <c r="T27" s="14" t="s">
        <v>179</v>
      </c>
      <c r="U27" s="14" t="s">
        <v>171</v>
      </c>
      <c r="V27" s="14" t="s">
        <v>200</v>
      </c>
      <c r="W27" s="14" t="s">
        <v>168</v>
      </c>
      <c r="X27" s="14"/>
    </row>
    <row r="28" spans="1:24" x14ac:dyDescent="0.25">
      <c r="A28" s="26" t="s">
        <v>201</v>
      </c>
      <c r="B28" s="26" t="s">
        <v>213</v>
      </c>
      <c r="C28" s="4"/>
      <c r="D28" s="5"/>
      <c r="E28" s="5"/>
      <c r="F28" s="6">
        <v>2.3766476665479077</v>
      </c>
      <c r="G28" s="7">
        <v>27.966795255430878</v>
      </c>
      <c r="H28" s="17" t="s">
        <v>92</v>
      </c>
      <c r="I28" s="24">
        <f>1/9</f>
        <v>0.1111111111111111</v>
      </c>
      <c r="J28" s="24">
        <f>1/9</f>
        <v>0.1111111111111111</v>
      </c>
      <c r="K28" s="24">
        <f>2/9</f>
        <v>0.22222222222222221</v>
      </c>
      <c r="L28" s="24">
        <f>2/9</f>
        <v>0.22222222222222221</v>
      </c>
      <c r="M28" s="24" t="s">
        <v>167</v>
      </c>
      <c r="N28" s="24">
        <f>2/9</f>
        <v>0.22222222222222221</v>
      </c>
      <c r="O28" s="24">
        <f>1/9</f>
        <v>0.1111111111111111</v>
      </c>
      <c r="P28" s="24">
        <v>0</v>
      </c>
      <c r="Q28" s="14">
        <f t="shared" si="2"/>
        <v>1</v>
      </c>
      <c r="R28" s="14" t="s">
        <v>196</v>
      </c>
      <c r="S28" s="14" t="s">
        <v>178</v>
      </c>
      <c r="T28" s="14" t="s">
        <v>179</v>
      </c>
      <c r="U28" s="14" t="s">
        <v>175</v>
      </c>
      <c r="V28" s="14" t="s">
        <v>200</v>
      </c>
      <c r="W28" s="14" t="s">
        <v>185</v>
      </c>
      <c r="X28" s="14"/>
    </row>
    <row r="29" spans="1:24" x14ac:dyDescent="0.25">
      <c r="A29" s="43" t="s">
        <v>104</v>
      </c>
      <c r="B29" s="27" t="s">
        <v>11</v>
      </c>
      <c r="C29" s="28">
        <v>11228</v>
      </c>
      <c r="D29" s="29">
        <v>-9</v>
      </c>
      <c r="E29" s="29">
        <v>-9</v>
      </c>
      <c r="F29" s="30">
        <v>-9</v>
      </c>
      <c r="G29" s="31">
        <v>0</v>
      </c>
      <c r="H29" s="32" t="s">
        <v>92</v>
      </c>
      <c r="I29" s="33"/>
      <c r="J29" s="33"/>
      <c r="K29" s="33"/>
      <c r="L29" s="33"/>
      <c r="M29" s="33"/>
      <c r="N29" s="33"/>
      <c r="O29" s="33"/>
      <c r="P29" s="33"/>
      <c r="Q29" s="34"/>
      <c r="R29" s="34"/>
      <c r="S29" s="34"/>
      <c r="T29" s="34"/>
      <c r="U29" s="34"/>
      <c r="V29" s="34"/>
      <c r="W29" s="34"/>
      <c r="X29" s="14"/>
    </row>
    <row r="30" spans="1:24" x14ac:dyDescent="0.25">
      <c r="A30" s="27" t="s">
        <v>105</v>
      </c>
      <c r="B30" s="27" t="s">
        <v>12</v>
      </c>
      <c r="C30" s="28">
        <v>11228</v>
      </c>
      <c r="D30" s="29">
        <v>0</v>
      </c>
      <c r="E30" s="29">
        <v>885</v>
      </c>
      <c r="F30" s="30">
        <v>8.6796401852511451</v>
      </c>
      <c r="G30" s="31">
        <v>42.823128260809227</v>
      </c>
      <c r="H30" s="32"/>
      <c r="I30" s="33"/>
      <c r="J30" s="33"/>
      <c r="K30" s="33"/>
      <c r="L30" s="33"/>
      <c r="M30" s="33"/>
      <c r="N30" s="33"/>
      <c r="O30" s="33"/>
      <c r="P30" s="33"/>
      <c r="Q30" s="34"/>
      <c r="R30" s="34"/>
      <c r="S30" s="34"/>
      <c r="T30" s="34"/>
      <c r="U30" s="34"/>
      <c r="V30" s="34"/>
      <c r="W30" s="34"/>
      <c r="X30" s="14"/>
    </row>
    <row r="31" spans="1:24" x14ac:dyDescent="0.25">
      <c r="A31" s="26" t="s">
        <v>205</v>
      </c>
      <c r="B31" s="26" t="s">
        <v>197</v>
      </c>
      <c r="C31" s="45"/>
      <c r="D31" s="46"/>
      <c r="E31" s="46"/>
      <c r="F31" s="6">
        <v>8.6796401852511451</v>
      </c>
      <c r="G31" s="6">
        <v>42.823128260809227</v>
      </c>
      <c r="H31" s="49" t="s">
        <v>91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1</v>
      </c>
      <c r="Q31" s="14">
        <f>SUM(I31:P31)</f>
        <v>1</v>
      </c>
      <c r="R31" s="51" t="s">
        <v>207</v>
      </c>
      <c r="S31" s="51" t="s">
        <v>173</v>
      </c>
      <c r="T31" s="51" t="s">
        <v>172</v>
      </c>
      <c r="U31" s="51" t="s">
        <v>171</v>
      </c>
      <c r="V31" s="51" t="s">
        <v>167</v>
      </c>
      <c r="W31" s="51" t="s">
        <v>168</v>
      </c>
      <c r="X31" s="14"/>
    </row>
    <row r="32" spans="1:24" x14ac:dyDescent="0.25">
      <c r="A32" s="43" t="s">
        <v>106</v>
      </c>
      <c r="B32" s="27" t="s">
        <v>13</v>
      </c>
      <c r="C32" s="28">
        <v>11228</v>
      </c>
      <c r="D32" s="29">
        <v>0</v>
      </c>
      <c r="E32" s="29">
        <v>315</v>
      </c>
      <c r="F32" s="30">
        <v>5.8060206626291446</v>
      </c>
      <c r="G32" s="31">
        <v>17.787718059930214</v>
      </c>
      <c r="H32" s="32" t="s">
        <v>92</v>
      </c>
      <c r="I32" s="33"/>
      <c r="J32" s="33"/>
      <c r="K32" s="33"/>
      <c r="L32" s="33"/>
      <c r="M32" s="33"/>
      <c r="N32" s="33"/>
      <c r="O32" s="33"/>
      <c r="P32" s="33"/>
      <c r="Q32" s="34"/>
      <c r="R32" s="34"/>
      <c r="S32" s="34"/>
      <c r="T32" s="34"/>
      <c r="U32" s="34"/>
      <c r="V32" s="34"/>
      <c r="W32" s="34"/>
      <c r="X32" s="14"/>
    </row>
    <row r="33" spans="1:24" x14ac:dyDescent="0.25">
      <c r="A33" s="43" t="s">
        <v>107</v>
      </c>
      <c r="B33" s="27" t="s">
        <v>14</v>
      </c>
      <c r="C33" s="28">
        <v>11228</v>
      </c>
      <c r="D33" s="29">
        <v>0</v>
      </c>
      <c r="E33" s="29">
        <v>600</v>
      </c>
      <c r="F33" s="30">
        <v>4.8788742429640219</v>
      </c>
      <c r="G33" s="31">
        <v>33.650530135594686</v>
      </c>
      <c r="H33" s="32" t="s">
        <v>92</v>
      </c>
      <c r="I33" s="33"/>
      <c r="J33" s="33"/>
      <c r="K33" s="33"/>
      <c r="L33" s="33"/>
      <c r="M33" s="33"/>
      <c r="N33" s="33"/>
      <c r="O33" s="33"/>
      <c r="P33" s="33"/>
      <c r="Q33" s="34"/>
      <c r="R33" s="34"/>
      <c r="S33" s="34"/>
      <c r="T33" s="34"/>
      <c r="U33" s="34"/>
      <c r="V33" s="34"/>
      <c r="W33" s="34"/>
      <c r="X33" s="14"/>
    </row>
    <row r="34" spans="1:24" x14ac:dyDescent="0.25">
      <c r="A34" s="43" t="s">
        <v>108</v>
      </c>
      <c r="B34" s="27" t="s">
        <v>15</v>
      </c>
      <c r="C34" s="28">
        <v>11228</v>
      </c>
      <c r="D34" s="29">
        <v>-9</v>
      </c>
      <c r="E34" s="29">
        <v>-9</v>
      </c>
      <c r="F34" s="30">
        <v>-9</v>
      </c>
      <c r="G34" s="31">
        <v>0</v>
      </c>
      <c r="H34" s="32" t="s">
        <v>92</v>
      </c>
      <c r="I34" s="33"/>
      <c r="J34" s="33"/>
      <c r="K34" s="33"/>
      <c r="L34" s="33"/>
      <c r="M34" s="33"/>
      <c r="N34" s="33"/>
      <c r="O34" s="33"/>
      <c r="P34" s="33"/>
      <c r="Q34" s="34"/>
      <c r="R34" s="34"/>
      <c r="S34" s="34"/>
      <c r="T34" s="34"/>
      <c r="U34" s="34"/>
      <c r="V34" s="34"/>
      <c r="W34" s="34"/>
      <c r="X34" s="14"/>
    </row>
    <row r="35" spans="1:24" x14ac:dyDescent="0.25">
      <c r="A35" s="43" t="s">
        <v>109</v>
      </c>
      <c r="B35" s="27" t="s">
        <v>16</v>
      </c>
      <c r="C35" s="28">
        <v>11228</v>
      </c>
      <c r="D35" s="29">
        <v>0</v>
      </c>
      <c r="E35" s="29">
        <v>600</v>
      </c>
      <c r="F35" s="30">
        <v>9.065728535803359</v>
      </c>
      <c r="G35" s="31">
        <v>53.869714644729314</v>
      </c>
      <c r="H35" s="32" t="s">
        <v>92</v>
      </c>
      <c r="I35" s="33"/>
      <c r="J35" s="33"/>
      <c r="K35" s="33"/>
      <c r="L35" s="33"/>
      <c r="M35" s="33"/>
      <c r="N35" s="33"/>
      <c r="O35" s="33"/>
      <c r="P35" s="33"/>
      <c r="Q35" s="34"/>
      <c r="R35" s="34"/>
      <c r="S35" s="34"/>
      <c r="T35" s="34"/>
      <c r="U35" s="34"/>
      <c r="V35" s="34"/>
      <c r="W35" s="34"/>
      <c r="X35" s="14"/>
    </row>
    <row r="36" spans="1:24" x14ac:dyDescent="0.25">
      <c r="A36" s="43" t="s">
        <v>110</v>
      </c>
      <c r="B36" s="27" t="s">
        <v>17</v>
      </c>
      <c r="C36" s="28">
        <v>11228</v>
      </c>
      <c r="D36" s="29">
        <v>0</v>
      </c>
      <c r="E36" s="29">
        <v>585</v>
      </c>
      <c r="F36" s="30">
        <v>9.6241539009619093</v>
      </c>
      <c r="G36" s="31">
        <v>39.578267923668925</v>
      </c>
      <c r="H36" s="32" t="s">
        <v>92</v>
      </c>
      <c r="I36" s="33"/>
      <c r="J36" s="33"/>
      <c r="K36" s="33"/>
      <c r="L36" s="33"/>
      <c r="M36" s="33"/>
      <c r="N36" s="33"/>
      <c r="O36" s="33"/>
      <c r="P36" s="33"/>
      <c r="Q36" s="34"/>
      <c r="R36" s="34"/>
      <c r="S36" s="34"/>
      <c r="T36" s="34"/>
      <c r="U36" s="34"/>
      <c r="V36" s="34"/>
      <c r="W36" s="34"/>
      <c r="X36" s="14"/>
    </row>
    <row r="37" spans="1:24" x14ac:dyDescent="0.25">
      <c r="A37" s="27" t="s">
        <v>111</v>
      </c>
      <c r="B37" s="27" t="s">
        <v>18</v>
      </c>
      <c r="C37" s="28">
        <v>11228</v>
      </c>
      <c r="D37" s="29">
        <v>0</v>
      </c>
      <c r="E37" s="29">
        <v>630</v>
      </c>
      <c r="F37" s="30">
        <v>5.7004809405058809</v>
      </c>
      <c r="G37" s="31">
        <v>37.94643493917134</v>
      </c>
      <c r="H37" s="32" t="s">
        <v>92</v>
      </c>
      <c r="I37" s="33"/>
      <c r="J37" s="33"/>
      <c r="K37" s="33"/>
      <c r="L37" s="33"/>
      <c r="M37" s="33"/>
      <c r="N37" s="33"/>
      <c r="O37" s="33"/>
      <c r="P37" s="33"/>
      <c r="Q37" s="34"/>
      <c r="R37" s="34"/>
      <c r="S37" s="34"/>
      <c r="T37" s="34"/>
      <c r="U37" s="34"/>
      <c r="V37" s="34"/>
      <c r="W37" s="34"/>
      <c r="X37" s="14"/>
    </row>
    <row r="38" spans="1:24" s="52" customFormat="1" x14ac:dyDescent="0.25">
      <c r="A38" s="26" t="s">
        <v>208</v>
      </c>
      <c r="B38" s="26" t="s">
        <v>209</v>
      </c>
      <c r="C38" s="45"/>
      <c r="D38" s="46"/>
      <c r="E38" s="46"/>
      <c r="F38" s="47">
        <v>5.7004809405058809</v>
      </c>
      <c r="G38" s="48">
        <v>37.94643493917134</v>
      </c>
      <c r="H38" s="49" t="s">
        <v>93</v>
      </c>
      <c r="I38" s="24">
        <f>1/8</f>
        <v>0.125</v>
      </c>
      <c r="J38" s="24" t="s">
        <v>167</v>
      </c>
      <c r="K38" s="24">
        <f>1/8</f>
        <v>0.125</v>
      </c>
      <c r="L38" s="24" t="s">
        <v>167</v>
      </c>
      <c r="M38" s="24">
        <f>1/4</f>
        <v>0.25</v>
      </c>
      <c r="N38" s="24">
        <f>1/4</f>
        <v>0.25</v>
      </c>
      <c r="O38" s="24">
        <f>1/4</f>
        <v>0.25</v>
      </c>
      <c r="P38" s="24">
        <v>0</v>
      </c>
      <c r="Q38" s="51">
        <f>SUM(I38:P38)</f>
        <v>1</v>
      </c>
      <c r="R38" s="14" t="s">
        <v>220</v>
      </c>
      <c r="S38" s="51" t="s">
        <v>173</v>
      </c>
      <c r="T38" s="51" t="s">
        <v>172</v>
      </c>
      <c r="U38" s="51" t="s">
        <v>171</v>
      </c>
      <c r="V38" s="51" t="s">
        <v>169</v>
      </c>
      <c r="W38" s="51" t="s">
        <v>168</v>
      </c>
      <c r="X38" s="51"/>
    </row>
    <row r="39" spans="1:24" s="52" customFormat="1" x14ac:dyDescent="0.25">
      <c r="A39" s="26" t="s">
        <v>208</v>
      </c>
      <c r="B39" s="26" t="s">
        <v>210</v>
      </c>
      <c r="C39" s="45"/>
      <c r="D39" s="46"/>
      <c r="E39" s="46"/>
      <c r="F39" s="47">
        <v>5.7004809405058809</v>
      </c>
      <c r="G39" s="48">
        <v>37.94643493917134</v>
      </c>
      <c r="H39" s="49" t="s">
        <v>93</v>
      </c>
      <c r="I39" s="24">
        <f>1/12</f>
        <v>8.3333333333333329E-2</v>
      </c>
      <c r="J39" s="24">
        <f>1/6</f>
        <v>0.16666666666666666</v>
      </c>
      <c r="K39" s="24">
        <f>1/12</f>
        <v>8.3333333333333329E-2</v>
      </c>
      <c r="L39" s="24">
        <f t="shared" ref="L39:O43" si="3">1/6</f>
        <v>0.16666666666666666</v>
      </c>
      <c r="M39" s="24">
        <f t="shared" si="3"/>
        <v>0.16666666666666666</v>
      </c>
      <c r="N39" s="24">
        <f t="shared" si="3"/>
        <v>0.16666666666666666</v>
      </c>
      <c r="O39" s="24">
        <f t="shared" si="3"/>
        <v>0.16666666666666666</v>
      </c>
      <c r="P39" s="24">
        <v>0</v>
      </c>
      <c r="Q39" s="51">
        <f t="shared" ref="Q39:Q43" si="4">SUM(I39:P39)</f>
        <v>0.99999999999999989</v>
      </c>
      <c r="R39" s="14" t="s">
        <v>221</v>
      </c>
      <c r="S39" s="51" t="s">
        <v>173</v>
      </c>
      <c r="T39" s="51" t="s">
        <v>172</v>
      </c>
      <c r="U39" s="51" t="s">
        <v>175</v>
      </c>
      <c r="V39" s="51" t="s">
        <v>169</v>
      </c>
      <c r="W39" s="51" t="s">
        <v>174</v>
      </c>
      <c r="X39" s="51"/>
    </row>
    <row r="40" spans="1:24" s="52" customFormat="1" x14ac:dyDescent="0.25">
      <c r="A40" s="26" t="s">
        <v>208</v>
      </c>
      <c r="B40" s="26" t="s">
        <v>211</v>
      </c>
      <c r="C40" s="45"/>
      <c r="D40" s="46"/>
      <c r="E40" s="46"/>
      <c r="F40" s="47">
        <v>5.7004809405058809</v>
      </c>
      <c r="G40" s="48">
        <v>37.94643493917134</v>
      </c>
      <c r="H40" s="49" t="s">
        <v>93</v>
      </c>
      <c r="I40" s="24">
        <f>1/12</f>
        <v>8.3333333333333329E-2</v>
      </c>
      <c r="J40" s="24">
        <f>1/6</f>
        <v>0.16666666666666666</v>
      </c>
      <c r="K40" s="24">
        <f>1/12</f>
        <v>8.3333333333333329E-2</v>
      </c>
      <c r="L40" s="24">
        <f t="shared" si="3"/>
        <v>0.16666666666666666</v>
      </c>
      <c r="M40" s="24">
        <f t="shared" si="3"/>
        <v>0.16666666666666666</v>
      </c>
      <c r="N40" s="24">
        <f t="shared" si="3"/>
        <v>0.16666666666666666</v>
      </c>
      <c r="O40" s="24">
        <f t="shared" si="3"/>
        <v>0.16666666666666666</v>
      </c>
      <c r="P40" s="24">
        <v>0</v>
      </c>
      <c r="Q40" s="51">
        <f t="shared" si="4"/>
        <v>0.99999999999999989</v>
      </c>
      <c r="R40" s="14" t="s">
        <v>222</v>
      </c>
      <c r="S40" s="51" t="s">
        <v>173</v>
      </c>
      <c r="T40" s="51" t="s">
        <v>172</v>
      </c>
      <c r="U40" s="51" t="s">
        <v>175</v>
      </c>
      <c r="V40" s="51" t="s">
        <v>169</v>
      </c>
      <c r="W40" s="51" t="s">
        <v>181</v>
      </c>
      <c r="X40" s="51"/>
    </row>
    <row r="41" spans="1:24" s="52" customFormat="1" x14ac:dyDescent="0.25">
      <c r="A41" s="26" t="s">
        <v>208</v>
      </c>
      <c r="B41" s="26" t="s">
        <v>218</v>
      </c>
      <c r="C41" s="45"/>
      <c r="D41" s="46"/>
      <c r="E41" s="46"/>
      <c r="F41" s="47">
        <v>5.7004809405058809</v>
      </c>
      <c r="G41" s="48">
        <v>37.94643493917134</v>
      </c>
      <c r="H41" s="49" t="s">
        <v>93</v>
      </c>
      <c r="I41" s="24">
        <f>1/8</f>
        <v>0.125</v>
      </c>
      <c r="J41" s="24" t="s">
        <v>167</v>
      </c>
      <c r="K41" s="24">
        <f>1/8</f>
        <v>0.125</v>
      </c>
      <c r="L41" s="24" t="s">
        <v>167</v>
      </c>
      <c r="M41" s="24">
        <f>1/4</f>
        <v>0.25</v>
      </c>
      <c r="N41" s="24">
        <f>1/4</f>
        <v>0.25</v>
      </c>
      <c r="O41" s="24">
        <f>1/4</f>
        <v>0.25</v>
      </c>
      <c r="P41" s="24">
        <v>0</v>
      </c>
      <c r="Q41" s="51">
        <f t="shared" si="4"/>
        <v>1</v>
      </c>
      <c r="R41" s="14" t="s">
        <v>223</v>
      </c>
      <c r="S41" s="51" t="s">
        <v>173</v>
      </c>
      <c r="T41" s="51" t="s">
        <v>172</v>
      </c>
      <c r="U41" s="51" t="s">
        <v>171</v>
      </c>
      <c r="V41" s="51" t="s">
        <v>224</v>
      </c>
      <c r="W41" s="51" t="s">
        <v>168</v>
      </c>
      <c r="X41" s="51"/>
    </row>
    <row r="42" spans="1:24" s="52" customFormat="1" x14ac:dyDescent="0.25">
      <c r="A42" s="26" t="s">
        <v>208</v>
      </c>
      <c r="B42" s="26" t="s">
        <v>219</v>
      </c>
      <c r="C42" s="45"/>
      <c r="D42" s="46"/>
      <c r="E42" s="46"/>
      <c r="F42" s="47">
        <v>5.7004809405058809</v>
      </c>
      <c r="G42" s="48">
        <v>37.94643493917134</v>
      </c>
      <c r="H42" s="49" t="s">
        <v>93</v>
      </c>
      <c r="I42" s="24">
        <f>1/12</f>
        <v>8.3333333333333329E-2</v>
      </c>
      <c r="J42" s="24">
        <f>1/6</f>
        <v>0.16666666666666666</v>
      </c>
      <c r="K42" s="24">
        <f>1/12</f>
        <v>8.3333333333333329E-2</v>
      </c>
      <c r="L42" s="24">
        <f t="shared" si="3"/>
        <v>0.16666666666666666</v>
      </c>
      <c r="M42" s="24">
        <f t="shared" si="3"/>
        <v>0.16666666666666666</v>
      </c>
      <c r="N42" s="24">
        <f t="shared" si="3"/>
        <v>0.16666666666666666</v>
      </c>
      <c r="O42" s="24">
        <f t="shared" si="3"/>
        <v>0.16666666666666666</v>
      </c>
      <c r="P42" s="24">
        <v>0</v>
      </c>
      <c r="Q42" s="51">
        <f t="shared" si="4"/>
        <v>0.99999999999999989</v>
      </c>
      <c r="R42" s="14" t="s">
        <v>223</v>
      </c>
      <c r="S42" s="51" t="s">
        <v>173</v>
      </c>
      <c r="T42" s="51" t="s">
        <v>172</v>
      </c>
      <c r="U42" s="51" t="s">
        <v>175</v>
      </c>
      <c r="V42" s="51" t="s">
        <v>224</v>
      </c>
      <c r="W42" s="51" t="s">
        <v>174</v>
      </c>
      <c r="X42" s="51"/>
    </row>
    <row r="43" spans="1:24" s="52" customFormat="1" x14ac:dyDescent="0.25">
      <c r="A43" s="26" t="s">
        <v>208</v>
      </c>
      <c r="B43" s="26" t="s">
        <v>217</v>
      </c>
      <c r="C43" s="45"/>
      <c r="D43" s="46"/>
      <c r="E43" s="46"/>
      <c r="F43" s="47">
        <v>5.7004809405058809</v>
      </c>
      <c r="G43" s="48">
        <v>37.94643493917134</v>
      </c>
      <c r="H43" s="49" t="s">
        <v>93</v>
      </c>
      <c r="I43" s="24">
        <f>1/12</f>
        <v>8.3333333333333329E-2</v>
      </c>
      <c r="J43" s="24">
        <f>1/6</f>
        <v>0.16666666666666666</v>
      </c>
      <c r="K43" s="24">
        <f>1/12</f>
        <v>8.3333333333333329E-2</v>
      </c>
      <c r="L43" s="24">
        <f t="shared" si="3"/>
        <v>0.16666666666666666</v>
      </c>
      <c r="M43" s="24">
        <f t="shared" si="3"/>
        <v>0.16666666666666666</v>
      </c>
      <c r="N43" s="24">
        <f t="shared" si="3"/>
        <v>0.16666666666666666</v>
      </c>
      <c r="O43" s="24">
        <f t="shared" si="3"/>
        <v>0.16666666666666666</v>
      </c>
      <c r="P43" s="24">
        <v>0</v>
      </c>
      <c r="Q43" s="51">
        <f t="shared" si="4"/>
        <v>0.99999999999999989</v>
      </c>
      <c r="R43" s="14" t="s">
        <v>223</v>
      </c>
      <c r="S43" s="51" t="s">
        <v>173</v>
      </c>
      <c r="T43" s="51" t="s">
        <v>172</v>
      </c>
      <c r="U43" s="51" t="s">
        <v>175</v>
      </c>
      <c r="V43" s="51" t="s">
        <v>224</v>
      </c>
      <c r="W43" s="51" t="s">
        <v>181</v>
      </c>
      <c r="X43" s="51"/>
    </row>
    <row r="44" spans="1:24" x14ac:dyDescent="0.25">
      <c r="A44" s="43" t="s">
        <v>112</v>
      </c>
      <c r="B44" s="27" t="s">
        <v>19</v>
      </c>
      <c r="C44" s="28">
        <v>11228</v>
      </c>
      <c r="D44" s="29">
        <v>0</v>
      </c>
      <c r="E44" s="29">
        <v>495</v>
      </c>
      <c r="F44" s="30">
        <v>28.567866049162767</v>
      </c>
      <c r="G44" s="31">
        <v>34.638215020325383</v>
      </c>
      <c r="H44" s="32" t="s">
        <v>165</v>
      </c>
      <c r="I44" s="33"/>
      <c r="J44" s="33"/>
      <c r="K44" s="33"/>
      <c r="L44" s="33"/>
      <c r="M44" s="33"/>
      <c r="N44" s="33"/>
      <c r="O44" s="33"/>
      <c r="P44" s="33"/>
      <c r="Q44" s="34"/>
      <c r="R44" s="34"/>
      <c r="S44" s="34"/>
      <c r="T44" s="34"/>
      <c r="U44" s="34"/>
      <c r="V44" s="34"/>
      <c r="W44" s="34"/>
      <c r="X44" s="14"/>
    </row>
    <row r="45" spans="1:24" x14ac:dyDescent="0.25">
      <c r="A45" s="43" t="s">
        <v>113</v>
      </c>
      <c r="B45" s="27" t="s">
        <v>20</v>
      </c>
      <c r="C45" s="28">
        <v>11228</v>
      </c>
      <c r="D45" s="29">
        <v>0</v>
      </c>
      <c r="E45" s="29">
        <v>390</v>
      </c>
      <c r="F45" s="30">
        <v>23.083808336302102</v>
      </c>
      <c r="G45" s="31">
        <v>31.686788477678974</v>
      </c>
      <c r="H45" s="32" t="s">
        <v>165</v>
      </c>
      <c r="I45" s="33"/>
      <c r="J45" s="33"/>
      <c r="K45" s="33"/>
      <c r="L45" s="33"/>
      <c r="M45" s="33"/>
      <c r="N45" s="33"/>
      <c r="O45" s="33"/>
      <c r="P45" s="33"/>
      <c r="Q45" s="34"/>
      <c r="R45" s="34"/>
      <c r="S45" s="34"/>
      <c r="T45" s="34"/>
      <c r="U45" s="34"/>
      <c r="V45" s="34"/>
      <c r="W45" s="34"/>
      <c r="X45" s="14"/>
    </row>
    <row r="46" spans="1:24" x14ac:dyDescent="0.25">
      <c r="A46" s="43" t="s">
        <v>114</v>
      </c>
      <c r="B46" s="27" t="s">
        <v>21</v>
      </c>
      <c r="C46" s="28">
        <v>11228</v>
      </c>
      <c r="D46" s="29">
        <v>0</v>
      </c>
      <c r="E46" s="29">
        <v>405</v>
      </c>
      <c r="F46" s="30">
        <v>20.370502315639477</v>
      </c>
      <c r="G46" s="31">
        <v>38.275439090688636</v>
      </c>
      <c r="H46" s="32" t="s">
        <v>165</v>
      </c>
      <c r="I46" s="33"/>
      <c r="J46" s="33"/>
      <c r="K46" s="33"/>
      <c r="L46" s="33"/>
      <c r="M46" s="33"/>
      <c r="N46" s="33"/>
      <c r="O46" s="33"/>
      <c r="P46" s="33"/>
      <c r="Q46" s="34"/>
      <c r="R46" s="34"/>
      <c r="S46" s="34"/>
      <c r="T46" s="34"/>
      <c r="U46" s="34"/>
      <c r="V46" s="34"/>
      <c r="W46" s="34"/>
      <c r="X46" s="14"/>
    </row>
    <row r="47" spans="1:24" x14ac:dyDescent="0.25">
      <c r="A47" s="43" t="s">
        <v>115</v>
      </c>
      <c r="B47" s="27" t="s">
        <v>22</v>
      </c>
      <c r="C47" s="28">
        <v>11228</v>
      </c>
      <c r="D47" s="29">
        <v>0</v>
      </c>
      <c r="E47" s="29">
        <v>330</v>
      </c>
      <c r="F47" s="30">
        <v>12.86783042394017</v>
      </c>
      <c r="G47" s="31">
        <v>28.056944125932183</v>
      </c>
      <c r="H47" s="32" t="s">
        <v>165</v>
      </c>
      <c r="I47" s="33"/>
      <c r="J47" s="33"/>
      <c r="K47" s="33"/>
      <c r="L47" s="33"/>
      <c r="M47" s="33"/>
      <c r="N47" s="33"/>
      <c r="O47" s="33"/>
      <c r="P47" s="33"/>
      <c r="Q47" s="34"/>
      <c r="R47" s="34"/>
      <c r="S47" s="34"/>
      <c r="T47" s="34"/>
      <c r="U47" s="34"/>
      <c r="V47" s="34"/>
      <c r="W47" s="34"/>
      <c r="X47" s="14"/>
    </row>
    <row r="48" spans="1:24" x14ac:dyDescent="0.25">
      <c r="A48" s="43" t="s">
        <v>116</v>
      </c>
      <c r="B48" s="27" t="s">
        <v>23</v>
      </c>
      <c r="C48" s="28">
        <v>11228</v>
      </c>
      <c r="D48" s="29">
        <v>0</v>
      </c>
      <c r="E48" s="29">
        <v>930</v>
      </c>
      <c r="F48" s="30">
        <v>15.328642679016724</v>
      </c>
      <c r="G48" s="31">
        <v>51.407539625590708</v>
      </c>
      <c r="H48" s="32" t="s">
        <v>165</v>
      </c>
      <c r="I48" s="33"/>
      <c r="J48" s="33"/>
      <c r="K48" s="33"/>
      <c r="L48" s="33"/>
      <c r="M48" s="33"/>
      <c r="N48" s="33"/>
      <c r="O48" s="33"/>
      <c r="P48" s="33"/>
      <c r="Q48" s="34"/>
      <c r="R48" s="34"/>
      <c r="S48" s="34"/>
      <c r="T48" s="34"/>
      <c r="U48" s="34"/>
      <c r="V48" s="34"/>
      <c r="W48" s="34"/>
      <c r="X48" s="14"/>
    </row>
    <row r="49" spans="1:24" x14ac:dyDescent="0.25">
      <c r="A49" s="43" t="s">
        <v>117</v>
      </c>
      <c r="B49" s="27" t="s">
        <v>24</v>
      </c>
      <c r="C49" s="28">
        <v>11228</v>
      </c>
      <c r="D49" s="29">
        <v>0</v>
      </c>
      <c r="E49" s="29">
        <v>495</v>
      </c>
      <c r="F49" s="30">
        <v>3.1982543640897778</v>
      </c>
      <c r="G49" s="31">
        <v>14.768788046549496</v>
      </c>
      <c r="H49" s="32" t="s">
        <v>165</v>
      </c>
      <c r="I49" s="33"/>
      <c r="J49" s="33"/>
      <c r="K49" s="33"/>
      <c r="L49" s="33"/>
      <c r="M49" s="33"/>
      <c r="N49" s="33"/>
      <c r="O49" s="33"/>
      <c r="P49" s="33"/>
      <c r="Q49" s="34"/>
      <c r="R49" s="34"/>
      <c r="S49" s="34"/>
      <c r="T49" s="34"/>
      <c r="U49" s="34"/>
      <c r="V49" s="34"/>
      <c r="W49" s="34"/>
      <c r="X49" s="14"/>
    </row>
    <row r="50" spans="1:24" x14ac:dyDescent="0.25">
      <c r="A50" s="43" t="s">
        <v>118</v>
      </c>
      <c r="B50" s="27" t="s">
        <v>25</v>
      </c>
      <c r="C50" s="28">
        <v>11228</v>
      </c>
      <c r="D50" s="29">
        <v>0</v>
      </c>
      <c r="E50" s="29">
        <v>465</v>
      </c>
      <c r="F50" s="30">
        <v>26.390274314214505</v>
      </c>
      <c r="G50" s="31">
        <v>45.711566643641092</v>
      </c>
      <c r="H50" s="32" t="s">
        <v>165</v>
      </c>
      <c r="I50" s="33"/>
      <c r="J50" s="33"/>
      <c r="K50" s="33"/>
      <c r="L50" s="33"/>
      <c r="M50" s="33"/>
      <c r="N50" s="33"/>
      <c r="O50" s="33"/>
      <c r="P50" s="33"/>
      <c r="Q50" s="34"/>
      <c r="R50" s="34"/>
      <c r="S50" s="34"/>
      <c r="T50" s="34"/>
      <c r="U50" s="34"/>
      <c r="V50" s="34"/>
      <c r="W50" s="34"/>
      <c r="X50" s="14"/>
    </row>
    <row r="51" spans="1:24" x14ac:dyDescent="0.25">
      <c r="A51" s="43" t="s">
        <v>119</v>
      </c>
      <c r="B51" s="27" t="s">
        <v>26</v>
      </c>
      <c r="C51" s="28">
        <v>11228</v>
      </c>
      <c r="D51" s="29">
        <v>0</v>
      </c>
      <c r="E51" s="29">
        <v>480</v>
      </c>
      <c r="F51" s="30">
        <v>3.3585678660491682</v>
      </c>
      <c r="G51" s="31">
        <v>18.442272953915289</v>
      </c>
      <c r="H51" s="32" t="s">
        <v>165</v>
      </c>
      <c r="I51" s="33"/>
      <c r="J51" s="33"/>
      <c r="K51" s="33"/>
      <c r="L51" s="33"/>
      <c r="M51" s="33"/>
      <c r="N51" s="33"/>
      <c r="O51" s="33"/>
      <c r="P51" s="33"/>
      <c r="Q51" s="34"/>
      <c r="R51" s="34"/>
      <c r="S51" s="34"/>
      <c r="T51" s="34"/>
      <c r="U51" s="34"/>
      <c r="V51" s="34"/>
      <c r="W51" s="34"/>
      <c r="X51" s="14"/>
    </row>
    <row r="52" spans="1:24" x14ac:dyDescent="0.25">
      <c r="A52" s="43" t="s">
        <v>120</v>
      </c>
      <c r="B52" s="27" t="s">
        <v>27</v>
      </c>
      <c r="C52" s="28">
        <v>11228</v>
      </c>
      <c r="D52" s="29">
        <v>0</v>
      </c>
      <c r="E52" s="29">
        <v>435</v>
      </c>
      <c r="F52" s="30">
        <v>3.4774670466690463</v>
      </c>
      <c r="G52" s="31">
        <v>17.050079227710984</v>
      </c>
      <c r="H52" s="32" t="s">
        <v>165</v>
      </c>
      <c r="I52" s="33"/>
      <c r="J52" s="33"/>
      <c r="K52" s="33"/>
      <c r="L52" s="33"/>
      <c r="M52" s="33"/>
      <c r="N52" s="33"/>
      <c r="O52" s="33"/>
      <c r="P52" s="33"/>
      <c r="Q52" s="34"/>
      <c r="R52" s="34"/>
      <c r="S52" s="34"/>
      <c r="T52" s="34"/>
      <c r="U52" s="34"/>
      <c r="V52" s="34"/>
      <c r="W52" s="34"/>
      <c r="X52" s="14"/>
    </row>
    <row r="53" spans="1:24" x14ac:dyDescent="0.25">
      <c r="A53" s="43" t="s">
        <v>121</v>
      </c>
      <c r="B53" s="27" t="s">
        <v>28</v>
      </c>
      <c r="C53" s="28">
        <v>11228</v>
      </c>
      <c r="D53" s="29">
        <v>0</v>
      </c>
      <c r="E53" s="29">
        <v>315</v>
      </c>
      <c r="F53" s="30">
        <v>7.6349305308158293</v>
      </c>
      <c r="G53" s="31">
        <v>24.626850135466203</v>
      </c>
      <c r="H53" s="32" t="s">
        <v>165</v>
      </c>
      <c r="I53" s="33"/>
      <c r="J53" s="33"/>
      <c r="K53" s="33"/>
      <c r="L53" s="33"/>
      <c r="M53" s="33"/>
      <c r="N53" s="33"/>
      <c r="O53" s="33"/>
      <c r="P53" s="33"/>
      <c r="Q53" s="34"/>
      <c r="R53" s="34"/>
      <c r="S53" s="34"/>
      <c r="T53" s="34"/>
      <c r="U53" s="34"/>
      <c r="V53" s="34"/>
      <c r="W53" s="34"/>
      <c r="X53" s="14"/>
    </row>
    <row r="54" spans="1:24" x14ac:dyDescent="0.25">
      <c r="A54" s="43" t="s">
        <v>122</v>
      </c>
      <c r="B54" s="27" t="s">
        <v>29</v>
      </c>
      <c r="C54" s="28">
        <v>11228</v>
      </c>
      <c r="D54" s="29">
        <v>0</v>
      </c>
      <c r="E54" s="29">
        <v>450</v>
      </c>
      <c r="F54" s="30">
        <v>11.429016743854646</v>
      </c>
      <c r="G54" s="31">
        <v>36.726702355717123</v>
      </c>
      <c r="H54" s="32" t="s">
        <v>165</v>
      </c>
      <c r="I54" s="33"/>
      <c r="J54" s="33"/>
      <c r="K54" s="33"/>
      <c r="L54" s="33"/>
      <c r="M54" s="33"/>
      <c r="N54" s="33"/>
      <c r="O54" s="33"/>
      <c r="P54" s="33"/>
      <c r="Q54" s="34"/>
      <c r="R54" s="34"/>
      <c r="S54" s="34"/>
      <c r="T54" s="34"/>
      <c r="U54" s="34"/>
      <c r="V54" s="34"/>
      <c r="W54" s="34"/>
      <c r="X54" s="14"/>
    </row>
    <row r="55" spans="1:24" x14ac:dyDescent="0.25">
      <c r="A55" s="43" t="s">
        <v>123</v>
      </c>
      <c r="B55" s="27" t="s">
        <v>30</v>
      </c>
      <c r="C55" s="28">
        <v>11228</v>
      </c>
      <c r="D55" s="29">
        <v>0</v>
      </c>
      <c r="E55" s="29">
        <v>180</v>
      </c>
      <c r="F55" s="30">
        <v>1.1382258639116516</v>
      </c>
      <c r="G55" s="31">
        <v>7.9772851201989319</v>
      </c>
      <c r="H55" s="32" t="s">
        <v>165</v>
      </c>
      <c r="I55" s="33"/>
      <c r="J55" s="33"/>
      <c r="K55" s="33"/>
      <c r="L55" s="33"/>
      <c r="M55" s="33"/>
      <c r="N55" s="33"/>
      <c r="O55" s="33"/>
      <c r="P55" s="33"/>
      <c r="Q55" s="34"/>
      <c r="R55" s="34"/>
      <c r="S55" s="34"/>
      <c r="T55" s="34"/>
      <c r="U55" s="34"/>
      <c r="V55" s="34"/>
      <c r="W55" s="34"/>
      <c r="X55" s="14"/>
    </row>
    <row r="56" spans="1:24" x14ac:dyDescent="0.25">
      <c r="A56" s="43" t="s">
        <v>124</v>
      </c>
      <c r="B56" s="27" t="s">
        <v>31</v>
      </c>
      <c r="C56" s="28">
        <v>11228</v>
      </c>
      <c r="D56" s="29">
        <v>0</v>
      </c>
      <c r="E56" s="29">
        <v>420</v>
      </c>
      <c r="F56" s="30">
        <v>9.6241539009618968</v>
      </c>
      <c r="G56" s="31">
        <v>30.878895449010031</v>
      </c>
      <c r="H56" s="32" t="s">
        <v>165</v>
      </c>
      <c r="I56" s="33"/>
      <c r="J56" s="33"/>
      <c r="K56" s="33"/>
      <c r="L56" s="33"/>
      <c r="M56" s="33"/>
      <c r="N56" s="33"/>
      <c r="O56" s="33"/>
      <c r="P56" s="33"/>
      <c r="Q56" s="34"/>
      <c r="R56" s="34"/>
      <c r="S56" s="34"/>
      <c r="T56" s="34"/>
      <c r="U56" s="34"/>
      <c r="V56" s="34"/>
      <c r="W56" s="34"/>
      <c r="X56" s="14"/>
    </row>
    <row r="57" spans="1:24" x14ac:dyDescent="0.25">
      <c r="A57" s="43" t="s">
        <v>125</v>
      </c>
      <c r="B57" s="27" t="s">
        <v>32</v>
      </c>
      <c r="C57" s="28">
        <v>11228</v>
      </c>
      <c r="D57" s="29">
        <v>0</v>
      </c>
      <c r="E57" s="29">
        <v>630</v>
      </c>
      <c r="F57" s="30">
        <v>3.4173494834342728</v>
      </c>
      <c r="G57" s="31">
        <v>29.626661113773679</v>
      </c>
      <c r="H57" s="32" t="s">
        <v>165</v>
      </c>
      <c r="I57" s="33"/>
      <c r="J57" s="33"/>
      <c r="K57" s="33"/>
      <c r="L57" s="33"/>
      <c r="M57" s="33"/>
      <c r="N57" s="33"/>
      <c r="O57" s="33"/>
      <c r="P57" s="33"/>
      <c r="Q57" s="34"/>
      <c r="R57" s="34"/>
      <c r="S57" s="34"/>
      <c r="T57" s="34"/>
      <c r="U57" s="34"/>
      <c r="V57" s="34"/>
      <c r="W57" s="34"/>
      <c r="X57" s="14"/>
    </row>
    <row r="58" spans="1:24" x14ac:dyDescent="0.25">
      <c r="A58" s="43" t="s">
        <v>126</v>
      </c>
      <c r="B58" s="27" t="s">
        <v>33</v>
      </c>
      <c r="C58" s="28">
        <v>11228</v>
      </c>
      <c r="D58" s="29">
        <v>0</v>
      </c>
      <c r="E58" s="29">
        <v>465</v>
      </c>
      <c r="F58" s="30">
        <v>2.6892589953687134</v>
      </c>
      <c r="G58" s="31">
        <v>15.833969841118206</v>
      </c>
      <c r="H58" s="32" t="s">
        <v>165</v>
      </c>
      <c r="I58" s="33"/>
      <c r="J58" s="33"/>
      <c r="K58" s="33"/>
      <c r="L58" s="33"/>
      <c r="M58" s="33"/>
      <c r="N58" s="33"/>
      <c r="O58" s="33"/>
      <c r="P58" s="33"/>
      <c r="Q58" s="34"/>
      <c r="R58" s="34"/>
      <c r="S58" s="34"/>
      <c r="T58" s="34"/>
      <c r="U58" s="34"/>
      <c r="V58" s="34"/>
      <c r="W58" s="34"/>
      <c r="X58" s="14"/>
    </row>
    <row r="59" spans="1:24" x14ac:dyDescent="0.25">
      <c r="A59" s="43" t="s">
        <v>127</v>
      </c>
      <c r="B59" s="27" t="s">
        <v>34</v>
      </c>
      <c r="C59" s="28">
        <v>11228</v>
      </c>
      <c r="D59" s="29">
        <v>0</v>
      </c>
      <c r="E59" s="29">
        <v>1020</v>
      </c>
      <c r="F59" s="30">
        <v>21.787940862130391</v>
      </c>
      <c r="G59" s="31">
        <v>54.029641030102113</v>
      </c>
      <c r="H59" s="32" t="s">
        <v>92</v>
      </c>
      <c r="I59" s="33"/>
      <c r="J59" s="33"/>
      <c r="K59" s="33"/>
      <c r="L59" s="33"/>
      <c r="M59" s="33"/>
      <c r="N59" s="33"/>
      <c r="O59" s="33"/>
      <c r="P59" s="33"/>
      <c r="Q59" s="34"/>
      <c r="R59" s="34"/>
      <c r="S59" s="34"/>
      <c r="T59" s="34"/>
      <c r="U59" s="34"/>
      <c r="V59" s="34"/>
      <c r="W59" s="34"/>
      <c r="X59" s="14"/>
    </row>
    <row r="60" spans="1:24" x14ac:dyDescent="0.25">
      <c r="A60" s="43" t="s">
        <v>128</v>
      </c>
      <c r="B60" s="27" t="s">
        <v>35</v>
      </c>
      <c r="C60" s="28">
        <v>11228</v>
      </c>
      <c r="D60" s="29">
        <v>0</v>
      </c>
      <c r="E60" s="29">
        <v>630</v>
      </c>
      <c r="F60" s="30">
        <v>4.9790701816886287</v>
      </c>
      <c r="G60" s="31">
        <v>30.192399992773986</v>
      </c>
      <c r="H60" s="32" t="s">
        <v>93</v>
      </c>
      <c r="I60" s="33"/>
      <c r="J60" s="33"/>
      <c r="K60" s="33"/>
      <c r="L60" s="33"/>
      <c r="M60" s="33"/>
      <c r="N60" s="33"/>
      <c r="O60" s="33"/>
      <c r="P60" s="33"/>
      <c r="Q60" s="34"/>
      <c r="R60" s="34"/>
      <c r="S60" s="34"/>
      <c r="T60" s="34"/>
      <c r="U60" s="34"/>
      <c r="V60" s="34"/>
      <c r="W60" s="34"/>
      <c r="X60" s="14"/>
    </row>
    <row r="61" spans="1:24" x14ac:dyDescent="0.25">
      <c r="A61" s="43" t="s">
        <v>129</v>
      </c>
      <c r="B61" s="27" t="s">
        <v>36</v>
      </c>
      <c r="C61" s="28">
        <v>11228</v>
      </c>
      <c r="D61" s="29">
        <v>-9</v>
      </c>
      <c r="E61" s="29">
        <v>-9</v>
      </c>
      <c r="F61" s="30">
        <v>-9</v>
      </c>
      <c r="G61" s="31">
        <v>0</v>
      </c>
      <c r="H61" s="32" t="s">
        <v>93</v>
      </c>
      <c r="I61" s="33"/>
      <c r="J61" s="33"/>
      <c r="K61" s="33"/>
      <c r="L61" s="33"/>
      <c r="M61" s="33"/>
      <c r="N61" s="33"/>
      <c r="O61" s="33"/>
      <c r="P61" s="33"/>
      <c r="Q61" s="34"/>
      <c r="R61" s="34"/>
      <c r="S61" s="34"/>
      <c r="T61" s="34"/>
      <c r="U61" s="34"/>
      <c r="V61" s="34"/>
      <c r="W61" s="34"/>
      <c r="X61" s="14"/>
    </row>
    <row r="62" spans="1:24" x14ac:dyDescent="0.25">
      <c r="A62" s="43" t="s">
        <v>130</v>
      </c>
      <c r="B62" s="27" t="s">
        <v>37</v>
      </c>
      <c r="C62" s="28">
        <v>11228</v>
      </c>
      <c r="D62" s="29">
        <v>0</v>
      </c>
      <c r="E62" s="29">
        <v>780</v>
      </c>
      <c r="F62" s="30">
        <v>3.2597078731742184</v>
      </c>
      <c r="G62" s="31">
        <v>25.536803320855025</v>
      </c>
      <c r="H62" s="32" t="s">
        <v>93</v>
      </c>
      <c r="I62" s="33"/>
      <c r="J62" s="33"/>
      <c r="K62" s="33"/>
      <c r="L62" s="33"/>
      <c r="M62" s="33"/>
      <c r="N62" s="33"/>
      <c r="O62" s="33"/>
      <c r="P62" s="33"/>
      <c r="Q62" s="34"/>
      <c r="R62" s="34"/>
      <c r="S62" s="34"/>
      <c r="T62" s="34"/>
      <c r="U62" s="34"/>
      <c r="V62" s="34"/>
      <c r="W62" s="34"/>
      <c r="X62" s="14"/>
    </row>
    <row r="63" spans="1:24" x14ac:dyDescent="0.25">
      <c r="A63" s="43" t="s">
        <v>131</v>
      </c>
      <c r="B63" s="27" t="s">
        <v>38</v>
      </c>
      <c r="C63" s="28">
        <v>11228</v>
      </c>
      <c r="D63" s="29">
        <v>0</v>
      </c>
      <c r="E63" s="29">
        <v>390</v>
      </c>
      <c r="F63" s="30">
        <v>2.2016387602422549</v>
      </c>
      <c r="G63" s="31">
        <v>18.160300559736196</v>
      </c>
      <c r="H63" s="32" t="s">
        <v>93</v>
      </c>
      <c r="I63" s="33"/>
      <c r="J63" s="33"/>
      <c r="K63" s="33"/>
      <c r="L63" s="33"/>
      <c r="M63" s="33"/>
      <c r="N63" s="33"/>
      <c r="O63" s="33"/>
      <c r="P63" s="33"/>
      <c r="Q63" s="34"/>
      <c r="R63" s="34"/>
      <c r="S63" s="34"/>
      <c r="T63" s="34"/>
      <c r="U63" s="34"/>
      <c r="V63" s="34"/>
      <c r="W63" s="34"/>
      <c r="X63" s="14"/>
    </row>
    <row r="64" spans="1:24" x14ac:dyDescent="0.25">
      <c r="A64" s="43" t="s">
        <v>132</v>
      </c>
      <c r="B64" s="27" t="s">
        <v>39</v>
      </c>
      <c r="C64" s="28">
        <v>11228</v>
      </c>
      <c r="D64" s="29">
        <v>0</v>
      </c>
      <c r="E64" s="29">
        <v>630</v>
      </c>
      <c r="F64" s="30">
        <v>3.5456002850017727</v>
      </c>
      <c r="G64" s="31">
        <v>26.609413627857844</v>
      </c>
      <c r="H64" s="32" t="s">
        <v>93</v>
      </c>
      <c r="I64" s="33"/>
      <c r="J64" s="33"/>
      <c r="K64" s="33"/>
      <c r="L64" s="33"/>
      <c r="M64" s="33"/>
      <c r="N64" s="33"/>
      <c r="O64" s="33"/>
      <c r="P64" s="33"/>
      <c r="Q64" s="34"/>
      <c r="R64" s="34"/>
      <c r="S64" s="34"/>
      <c r="T64" s="34"/>
      <c r="U64" s="34"/>
      <c r="V64" s="34"/>
      <c r="W64" s="34"/>
      <c r="X64" s="14"/>
    </row>
    <row r="65" spans="1:24" x14ac:dyDescent="0.25">
      <c r="A65" s="43" t="s">
        <v>133</v>
      </c>
      <c r="B65" s="27" t="s">
        <v>40</v>
      </c>
      <c r="C65" s="28">
        <v>11228</v>
      </c>
      <c r="D65" s="29">
        <v>0</v>
      </c>
      <c r="E65" s="29">
        <v>780</v>
      </c>
      <c r="F65" s="30">
        <v>16.620502315639452</v>
      </c>
      <c r="G65" s="31">
        <v>55.064308064813865</v>
      </c>
      <c r="H65" s="32" t="s">
        <v>93</v>
      </c>
      <c r="I65" s="33"/>
      <c r="J65" s="33"/>
      <c r="K65" s="33"/>
      <c r="L65" s="33"/>
      <c r="M65" s="33"/>
      <c r="N65" s="33"/>
      <c r="O65" s="33"/>
      <c r="P65" s="33"/>
      <c r="Q65" s="34"/>
      <c r="R65" s="34"/>
      <c r="S65" s="34"/>
      <c r="T65" s="34"/>
      <c r="U65" s="34"/>
      <c r="V65" s="34"/>
      <c r="W65" s="34"/>
      <c r="X65" s="14"/>
    </row>
    <row r="66" spans="1:24" x14ac:dyDescent="0.25">
      <c r="A66" s="43" t="s">
        <v>134</v>
      </c>
      <c r="B66" s="27" t="s">
        <v>41</v>
      </c>
      <c r="C66" s="28">
        <v>11228</v>
      </c>
      <c r="D66" s="29">
        <v>0</v>
      </c>
      <c r="E66" s="29">
        <v>960</v>
      </c>
      <c r="F66" s="30">
        <v>12.026184538653348</v>
      </c>
      <c r="G66" s="31">
        <v>55.169886938854233</v>
      </c>
      <c r="H66" s="32" t="s">
        <v>93</v>
      </c>
      <c r="I66" s="33"/>
      <c r="J66" s="33"/>
      <c r="K66" s="33"/>
      <c r="L66" s="33"/>
      <c r="M66" s="33"/>
      <c r="N66" s="33"/>
      <c r="O66" s="33"/>
      <c r="P66" s="33"/>
      <c r="Q66" s="34"/>
      <c r="R66" s="34"/>
      <c r="S66" s="34"/>
      <c r="T66" s="34"/>
      <c r="U66" s="34"/>
      <c r="V66" s="34"/>
      <c r="W66" s="34"/>
      <c r="X66" s="14"/>
    </row>
    <row r="67" spans="1:24" x14ac:dyDescent="0.25">
      <c r="A67" s="43" t="s">
        <v>135</v>
      </c>
      <c r="B67" s="27" t="s">
        <v>42</v>
      </c>
      <c r="C67" s="28">
        <v>11228</v>
      </c>
      <c r="D67" s="29">
        <v>0</v>
      </c>
      <c r="E67" s="29">
        <v>0</v>
      </c>
      <c r="F67" s="30">
        <v>0</v>
      </c>
      <c r="G67" s="31">
        <v>0</v>
      </c>
      <c r="H67" s="32" t="s">
        <v>93</v>
      </c>
      <c r="I67" s="33"/>
      <c r="J67" s="33"/>
      <c r="K67" s="33"/>
      <c r="L67" s="33"/>
      <c r="M67" s="33"/>
      <c r="N67" s="33"/>
      <c r="O67" s="33"/>
      <c r="P67" s="33"/>
      <c r="Q67" s="34"/>
      <c r="R67" s="34"/>
      <c r="S67" s="34"/>
      <c r="T67" s="34"/>
      <c r="U67" s="34"/>
      <c r="V67" s="34"/>
      <c r="W67" s="34"/>
      <c r="X67" s="14"/>
    </row>
    <row r="68" spans="1:24" x14ac:dyDescent="0.25">
      <c r="A68" s="43" t="s">
        <v>136</v>
      </c>
      <c r="B68" s="27" t="s">
        <v>43</v>
      </c>
      <c r="C68" s="28">
        <v>11228</v>
      </c>
      <c r="D68" s="29">
        <v>0</v>
      </c>
      <c r="E68" s="29">
        <v>870</v>
      </c>
      <c r="F68" s="30">
        <v>20.16610260064121</v>
      </c>
      <c r="G68" s="31">
        <v>52.024965759897476</v>
      </c>
      <c r="H68" s="32" t="s">
        <v>93</v>
      </c>
      <c r="I68" s="33"/>
      <c r="J68" s="33"/>
      <c r="K68" s="33"/>
      <c r="L68" s="33"/>
      <c r="M68" s="33"/>
      <c r="N68" s="33"/>
      <c r="O68" s="33"/>
      <c r="P68" s="33"/>
      <c r="Q68" s="34"/>
      <c r="R68" s="34"/>
      <c r="S68" s="34"/>
      <c r="T68" s="34"/>
      <c r="U68" s="34"/>
      <c r="V68" s="34"/>
      <c r="W68" s="34"/>
      <c r="X68" s="14"/>
    </row>
    <row r="69" spans="1:24" x14ac:dyDescent="0.25">
      <c r="A69" s="43" t="s">
        <v>137</v>
      </c>
      <c r="B69" s="27" t="s">
        <v>44</v>
      </c>
      <c r="C69" s="28">
        <v>11228</v>
      </c>
      <c r="D69" s="29">
        <v>-9</v>
      </c>
      <c r="E69" s="29">
        <v>-9</v>
      </c>
      <c r="F69" s="30">
        <v>-9</v>
      </c>
      <c r="G69" s="31">
        <v>0</v>
      </c>
      <c r="H69" s="32" t="s">
        <v>93</v>
      </c>
      <c r="I69" s="33"/>
      <c r="J69" s="33"/>
      <c r="K69" s="33"/>
      <c r="L69" s="33"/>
      <c r="M69" s="33"/>
      <c r="N69" s="33"/>
      <c r="O69" s="33"/>
      <c r="P69" s="33"/>
      <c r="Q69" s="34"/>
      <c r="R69" s="34"/>
      <c r="S69" s="34"/>
      <c r="T69" s="34"/>
      <c r="U69" s="34"/>
      <c r="V69" s="34"/>
      <c r="W69" s="34"/>
      <c r="X69" s="14"/>
    </row>
    <row r="70" spans="1:24" x14ac:dyDescent="0.25">
      <c r="A70" s="43" t="s">
        <v>138</v>
      </c>
      <c r="B70" s="27" t="s">
        <v>45</v>
      </c>
      <c r="C70" s="28">
        <v>11228</v>
      </c>
      <c r="D70" s="29">
        <v>-9</v>
      </c>
      <c r="E70" s="29">
        <v>-9</v>
      </c>
      <c r="F70" s="30">
        <v>-9</v>
      </c>
      <c r="G70" s="31">
        <v>0</v>
      </c>
      <c r="H70" s="32" t="s">
        <v>93</v>
      </c>
      <c r="I70" s="33"/>
      <c r="J70" s="33"/>
      <c r="K70" s="33"/>
      <c r="L70" s="33"/>
      <c r="M70" s="33"/>
      <c r="N70" s="33"/>
      <c r="O70" s="33"/>
      <c r="P70" s="33"/>
      <c r="Q70" s="34"/>
      <c r="R70" s="34"/>
      <c r="S70" s="34"/>
      <c r="T70" s="34"/>
      <c r="U70" s="34"/>
      <c r="V70" s="34"/>
      <c r="W70" s="34"/>
      <c r="X70" s="14"/>
    </row>
    <row r="71" spans="1:24" x14ac:dyDescent="0.25">
      <c r="A71" s="43" t="s">
        <v>139</v>
      </c>
      <c r="B71" s="27" t="s">
        <v>46</v>
      </c>
      <c r="C71" s="28">
        <v>11228</v>
      </c>
      <c r="D71" s="29">
        <v>0</v>
      </c>
      <c r="E71" s="29">
        <v>240</v>
      </c>
      <c r="F71" s="30">
        <v>0.22310295689348114</v>
      </c>
      <c r="G71" s="31">
        <v>4.6058324572542677</v>
      </c>
      <c r="H71" s="32" t="s">
        <v>93</v>
      </c>
      <c r="I71" s="33"/>
      <c r="J71" s="33"/>
      <c r="K71" s="33"/>
      <c r="L71" s="33"/>
      <c r="M71" s="33"/>
      <c r="N71" s="33"/>
      <c r="O71" s="33"/>
      <c r="P71" s="33"/>
      <c r="Q71" s="34"/>
      <c r="R71" s="34"/>
      <c r="S71" s="34"/>
      <c r="T71" s="34"/>
      <c r="U71" s="34"/>
      <c r="V71" s="34"/>
      <c r="W71" s="34"/>
      <c r="X71" s="14"/>
    </row>
    <row r="72" spans="1:24" x14ac:dyDescent="0.25">
      <c r="A72" s="43" t="s">
        <v>140</v>
      </c>
      <c r="B72" s="27" t="s">
        <v>47</v>
      </c>
      <c r="C72" s="28">
        <v>11228</v>
      </c>
      <c r="D72" s="29">
        <v>0</v>
      </c>
      <c r="E72" s="29">
        <v>600</v>
      </c>
      <c r="F72" s="30">
        <v>7.2622016387602804</v>
      </c>
      <c r="G72" s="31">
        <v>33.004705687547606</v>
      </c>
      <c r="H72" s="32" t="s">
        <v>93</v>
      </c>
      <c r="I72" s="33"/>
      <c r="J72" s="33"/>
      <c r="K72" s="33"/>
      <c r="L72" s="33"/>
      <c r="M72" s="33"/>
      <c r="N72" s="33"/>
      <c r="O72" s="33"/>
      <c r="P72" s="33"/>
      <c r="Q72" s="34"/>
      <c r="R72" s="34"/>
      <c r="S72" s="34"/>
      <c r="T72" s="34"/>
      <c r="U72" s="34"/>
      <c r="V72" s="34"/>
      <c r="W72" s="34"/>
      <c r="X72" s="14"/>
    </row>
    <row r="73" spans="1:24" x14ac:dyDescent="0.25">
      <c r="A73" s="43" t="s">
        <v>141</v>
      </c>
      <c r="B73" s="27" t="s">
        <v>48</v>
      </c>
      <c r="C73" s="28">
        <v>11228</v>
      </c>
      <c r="D73" s="29">
        <v>-9</v>
      </c>
      <c r="E73" s="29">
        <v>-9</v>
      </c>
      <c r="F73" s="30">
        <v>-9</v>
      </c>
      <c r="G73" s="31">
        <v>0</v>
      </c>
      <c r="H73" s="32" t="s">
        <v>93</v>
      </c>
      <c r="I73" s="33"/>
      <c r="J73" s="33"/>
      <c r="K73" s="33"/>
      <c r="L73" s="33"/>
      <c r="M73" s="33"/>
      <c r="N73" s="33"/>
      <c r="O73" s="33"/>
      <c r="P73" s="33"/>
      <c r="Q73" s="34"/>
      <c r="R73" s="34"/>
      <c r="S73" s="34"/>
      <c r="T73" s="34"/>
      <c r="U73" s="34"/>
      <c r="V73" s="34"/>
      <c r="W73" s="34"/>
      <c r="X73" s="14"/>
    </row>
    <row r="74" spans="1:24" x14ac:dyDescent="0.25">
      <c r="A74" s="43" t="s">
        <v>142</v>
      </c>
      <c r="B74" s="27" t="s">
        <v>49</v>
      </c>
      <c r="C74" s="28">
        <v>11228</v>
      </c>
      <c r="D74" s="29">
        <v>0</v>
      </c>
      <c r="E74" s="29">
        <v>1440</v>
      </c>
      <c r="F74" s="30">
        <v>48.733968649804062</v>
      </c>
      <c r="G74" s="31">
        <v>94.971283562742798</v>
      </c>
      <c r="H74" s="32" t="s">
        <v>93</v>
      </c>
      <c r="I74" s="33"/>
      <c r="J74" s="33"/>
      <c r="K74" s="33"/>
      <c r="L74" s="33"/>
      <c r="M74" s="33"/>
      <c r="N74" s="33"/>
      <c r="O74" s="33"/>
      <c r="P74" s="33"/>
      <c r="Q74" s="34"/>
      <c r="R74" s="34"/>
      <c r="S74" s="34"/>
      <c r="T74" s="34"/>
      <c r="U74" s="34"/>
      <c r="V74" s="34"/>
      <c r="W74" s="34"/>
      <c r="X74" s="14"/>
    </row>
    <row r="75" spans="1:24" x14ac:dyDescent="0.25">
      <c r="A75" s="43" t="s">
        <v>143</v>
      </c>
      <c r="B75" s="27" t="s">
        <v>50</v>
      </c>
      <c r="C75" s="28">
        <v>11228</v>
      </c>
      <c r="D75" s="29">
        <v>0</v>
      </c>
      <c r="E75" s="29">
        <v>510</v>
      </c>
      <c r="F75" s="30">
        <v>19.611685073031627</v>
      </c>
      <c r="G75" s="31">
        <v>36.039274899142185</v>
      </c>
      <c r="H75" s="32" t="s">
        <v>93</v>
      </c>
      <c r="I75" s="33"/>
      <c r="J75" s="33"/>
      <c r="K75" s="33"/>
      <c r="L75" s="33"/>
      <c r="M75" s="33"/>
      <c r="N75" s="33"/>
      <c r="O75" s="33"/>
      <c r="P75" s="33"/>
      <c r="Q75" s="34"/>
      <c r="R75" s="34"/>
      <c r="S75" s="34"/>
      <c r="T75" s="34"/>
      <c r="U75" s="34"/>
      <c r="V75" s="34"/>
      <c r="W75" s="34"/>
      <c r="X75" s="14"/>
    </row>
    <row r="76" spans="1:24" x14ac:dyDescent="0.25">
      <c r="A76" s="43" t="s">
        <v>144</v>
      </c>
      <c r="B76" s="27" t="s">
        <v>51</v>
      </c>
      <c r="C76" s="28">
        <v>11228</v>
      </c>
      <c r="D76" s="29">
        <v>0</v>
      </c>
      <c r="E76" s="29">
        <v>660</v>
      </c>
      <c r="F76" s="30">
        <v>6.9429105806911142</v>
      </c>
      <c r="G76" s="31">
        <v>31.323412610685487</v>
      </c>
      <c r="H76" s="32" t="s">
        <v>93</v>
      </c>
      <c r="I76" s="33"/>
      <c r="J76" s="33"/>
      <c r="K76" s="33"/>
      <c r="L76" s="33"/>
      <c r="M76" s="33"/>
      <c r="N76" s="33"/>
      <c r="O76" s="33"/>
      <c r="P76" s="33"/>
      <c r="Q76" s="34"/>
      <c r="R76" s="34"/>
      <c r="S76" s="34"/>
      <c r="T76" s="34"/>
      <c r="U76" s="34"/>
      <c r="V76" s="34"/>
      <c r="W76" s="34"/>
      <c r="X76" s="14"/>
    </row>
    <row r="77" spans="1:24" x14ac:dyDescent="0.25">
      <c r="A77" s="43" t="s">
        <v>145</v>
      </c>
      <c r="B77" s="27" t="s">
        <v>52</v>
      </c>
      <c r="C77" s="28">
        <v>11228</v>
      </c>
      <c r="D77" s="29">
        <v>0</v>
      </c>
      <c r="E77" s="29">
        <v>240</v>
      </c>
      <c r="F77" s="30">
        <v>0.28990024937655873</v>
      </c>
      <c r="G77" s="31">
        <v>5.1449236270173735</v>
      </c>
      <c r="H77" s="32" t="s">
        <v>93</v>
      </c>
      <c r="I77" s="33"/>
      <c r="J77" s="33"/>
      <c r="K77" s="33"/>
      <c r="L77" s="33"/>
      <c r="M77" s="33"/>
      <c r="N77" s="33"/>
      <c r="O77" s="33"/>
      <c r="P77" s="33"/>
      <c r="Q77" s="34"/>
      <c r="R77" s="34"/>
      <c r="S77" s="34"/>
      <c r="T77" s="34"/>
      <c r="U77" s="34"/>
      <c r="V77" s="34"/>
      <c r="W77" s="34"/>
      <c r="X77" s="14"/>
    </row>
    <row r="78" spans="1:24" x14ac:dyDescent="0.25">
      <c r="A78" s="43" t="s">
        <v>146</v>
      </c>
      <c r="B78" s="27" t="s">
        <v>53</v>
      </c>
      <c r="C78" s="28">
        <v>11228</v>
      </c>
      <c r="D78" s="29">
        <v>0</v>
      </c>
      <c r="E78" s="29">
        <v>1035</v>
      </c>
      <c r="F78" s="30">
        <v>2.7667438546490923</v>
      </c>
      <c r="G78" s="31">
        <v>22.139154599903907</v>
      </c>
      <c r="H78" s="32" t="s">
        <v>93</v>
      </c>
      <c r="I78" s="33"/>
      <c r="J78" s="33"/>
      <c r="K78" s="33"/>
      <c r="L78" s="33"/>
      <c r="M78" s="33"/>
      <c r="N78" s="33"/>
      <c r="O78" s="33"/>
      <c r="P78" s="33"/>
      <c r="Q78" s="34"/>
      <c r="R78" s="34"/>
      <c r="S78" s="34"/>
      <c r="T78" s="34"/>
      <c r="U78" s="34"/>
      <c r="V78" s="34"/>
      <c r="W78" s="34"/>
      <c r="X78" s="14"/>
    </row>
    <row r="79" spans="1:24" x14ac:dyDescent="0.25">
      <c r="A79" s="43" t="s">
        <v>147</v>
      </c>
      <c r="B79" s="27" t="s">
        <v>54</v>
      </c>
      <c r="C79" s="28">
        <v>11228</v>
      </c>
      <c r="D79" s="29">
        <v>0</v>
      </c>
      <c r="E79" s="29">
        <v>195</v>
      </c>
      <c r="F79" s="30">
        <v>0.66797292483077864</v>
      </c>
      <c r="G79" s="31">
        <v>5.697459919047259</v>
      </c>
      <c r="H79" s="32" t="s">
        <v>93</v>
      </c>
      <c r="I79" s="33"/>
      <c r="J79" s="33"/>
      <c r="K79" s="33"/>
      <c r="L79" s="33"/>
      <c r="M79" s="33"/>
      <c r="N79" s="33"/>
      <c r="O79" s="33"/>
      <c r="P79" s="33"/>
      <c r="Q79" s="34"/>
      <c r="R79" s="34"/>
      <c r="S79" s="34"/>
      <c r="T79" s="34"/>
      <c r="U79" s="34"/>
      <c r="V79" s="34"/>
      <c r="W79" s="34"/>
      <c r="X79" s="14"/>
    </row>
    <row r="80" spans="1:24" x14ac:dyDescent="0.25">
      <c r="A80" s="43" t="s">
        <v>148</v>
      </c>
      <c r="B80" s="27" t="s">
        <v>55</v>
      </c>
      <c r="C80" s="28">
        <v>11228</v>
      </c>
      <c r="D80" s="29">
        <v>0</v>
      </c>
      <c r="E80" s="29">
        <v>660</v>
      </c>
      <c r="F80" s="30">
        <v>5.6737620235126611</v>
      </c>
      <c r="G80" s="31">
        <v>30.889514537077858</v>
      </c>
      <c r="H80" s="32" t="s">
        <v>93</v>
      </c>
      <c r="I80" s="33"/>
      <c r="J80" s="33"/>
      <c r="K80" s="33"/>
      <c r="L80" s="33"/>
      <c r="M80" s="33"/>
      <c r="N80" s="33"/>
      <c r="O80" s="33"/>
      <c r="P80" s="33"/>
      <c r="Q80" s="34"/>
      <c r="R80" s="34"/>
      <c r="S80" s="34"/>
      <c r="T80" s="34"/>
      <c r="U80" s="34"/>
      <c r="V80" s="34"/>
      <c r="W80" s="34"/>
      <c r="X80" s="14"/>
    </row>
    <row r="81" spans="1:24" x14ac:dyDescent="0.25">
      <c r="A81" s="43" t="s">
        <v>149</v>
      </c>
      <c r="B81" s="27" t="s">
        <v>56</v>
      </c>
      <c r="C81" s="28">
        <v>11228</v>
      </c>
      <c r="D81" s="29">
        <v>0</v>
      </c>
      <c r="E81" s="29">
        <v>750</v>
      </c>
      <c r="F81" s="30">
        <v>11.228624866405415</v>
      </c>
      <c r="G81" s="31">
        <v>36.720310926257874</v>
      </c>
      <c r="H81" s="32" t="s">
        <v>93</v>
      </c>
      <c r="I81" s="33"/>
      <c r="J81" s="33"/>
      <c r="K81" s="33"/>
      <c r="L81" s="33"/>
      <c r="M81" s="33"/>
      <c r="N81" s="33"/>
      <c r="O81" s="33"/>
      <c r="P81" s="33"/>
      <c r="Q81" s="34"/>
      <c r="R81" s="34"/>
      <c r="S81" s="34"/>
      <c r="T81" s="34"/>
      <c r="U81" s="34"/>
      <c r="V81" s="34"/>
      <c r="W81" s="34"/>
      <c r="X81" s="14"/>
    </row>
    <row r="82" spans="1:24" x14ac:dyDescent="0.25">
      <c r="A82" s="43" t="s">
        <v>150</v>
      </c>
      <c r="B82" s="27" t="s">
        <v>57</v>
      </c>
      <c r="C82" s="28">
        <v>11228</v>
      </c>
      <c r="D82" s="29">
        <v>0</v>
      </c>
      <c r="E82" s="29">
        <v>525</v>
      </c>
      <c r="F82" s="30">
        <v>32.894994656216568</v>
      </c>
      <c r="G82" s="31">
        <v>51.703779063599683</v>
      </c>
      <c r="H82" s="32" t="s">
        <v>93</v>
      </c>
      <c r="I82" s="33"/>
      <c r="J82" s="33"/>
      <c r="K82" s="33"/>
      <c r="L82" s="33"/>
      <c r="M82" s="33"/>
      <c r="N82" s="33"/>
      <c r="O82" s="33"/>
      <c r="P82" s="33"/>
      <c r="Q82" s="34"/>
      <c r="R82" s="34"/>
      <c r="S82" s="34"/>
      <c r="T82" s="34"/>
      <c r="U82" s="34"/>
      <c r="V82" s="34"/>
      <c r="W82" s="34"/>
      <c r="X82" s="14"/>
    </row>
    <row r="83" spans="1:24" x14ac:dyDescent="0.25">
      <c r="A83" s="43" t="s">
        <v>151</v>
      </c>
      <c r="B83" s="27" t="s">
        <v>58</v>
      </c>
      <c r="C83" s="28">
        <v>11228</v>
      </c>
      <c r="D83" s="29">
        <v>0</v>
      </c>
      <c r="E83" s="29">
        <v>270</v>
      </c>
      <c r="F83" s="30">
        <v>1.2731563947274653</v>
      </c>
      <c r="G83" s="31">
        <v>10.5863764475839</v>
      </c>
      <c r="H83" s="32" t="s">
        <v>93</v>
      </c>
      <c r="I83" s="33"/>
      <c r="J83" s="33"/>
      <c r="K83" s="33"/>
      <c r="L83" s="33"/>
      <c r="M83" s="33"/>
      <c r="N83" s="33"/>
      <c r="O83" s="33"/>
      <c r="P83" s="33"/>
      <c r="Q83" s="34"/>
      <c r="R83" s="34"/>
      <c r="S83" s="34"/>
      <c r="T83" s="34"/>
      <c r="U83" s="34"/>
      <c r="V83" s="34"/>
      <c r="W83" s="34"/>
      <c r="X83" s="14"/>
    </row>
    <row r="84" spans="1:24" x14ac:dyDescent="0.25">
      <c r="A84" s="43" t="s">
        <v>152</v>
      </c>
      <c r="B84" s="27" t="s">
        <v>59</v>
      </c>
      <c r="C84" s="28">
        <v>11228</v>
      </c>
      <c r="D84" s="29">
        <v>0</v>
      </c>
      <c r="E84" s="29">
        <v>330</v>
      </c>
      <c r="F84" s="30">
        <v>3.3852867830423872</v>
      </c>
      <c r="G84" s="31">
        <v>18.214294120861233</v>
      </c>
      <c r="H84" s="32" t="s">
        <v>93</v>
      </c>
      <c r="I84" s="33"/>
      <c r="J84" s="33"/>
      <c r="K84" s="33"/>
      <c r="L84" s="33"/>
      <c r="M84" s="33"/>
      <c r="N84" s="33"/>
      <c r="O84" s="33"/>
      <c r="P84" s="33"/>
      <c r="Q84" s="34"/>
      <c r="R84" s="34"/>
      <c r="S84" s="34"/>
      <c r="T84" s="34"/>
      <c r="U84" s="34"/>
      <c r="V84" s="34"/>
      <c r="W84" s="34"/>
      <c r="X84" s="14"/>
    </row>
    <row r="85" spans="1:24" x14ac:dyDescent="0.25">
      <c r="A85" s="43" t="s">
        <v>153</v>
      </c>
      <c r="B85" s="27" t="s">
        <v>60</v>
      </c>
      <c r="C85" s="28">
        <v>11228</v>
      </c>
      <c r="D85" s="29">
        <v>0</v>
      </c>
      <c r="E85" s="29">
        <v>915</v>
      </c>
      <c r="F85" s="30">
        <v>94.711881011756205</v>
      </c>
      <c r="G85" s="31">
        <v>99.480320161822789</v>
      </c>
      <c r="H85" s="32" t="s">
        <v>93</v>
      </c>
      <c r="I85" s="33"/>
      <c r="J85" s="33"/>
      <c r="K85" s="33"/>
      <c r="L85" s="33"/>
      <c r="M85" s="33"/>
      <c r="N85" s="33"/>
      <c r="O85" s="33"/>
      <c r="P85" s="33"/>
      <c r="Q85" s="34"/>
      <c r="R85" s="34"/>
      <c r="S85" s="34"/>
      <c r="T85" s="34"/>
      <c r="U85" s="34"/>
      <c r="V85" s="34"/>
      <c r="W85" s="34"/>
      <c r="X85" s="14"/>
    </row>
    <row r="86" spans="1:24" x14ac:dyDescent="0.25">
      <c r="A86" s="43" t="s">
        <v>154</v>
      </c>
      <c r="B86" s="27" t="s">
        <v>61</v>
      </c>
      <c r="C86" s="28">
        <v>11228</v>
      </c>
      <c r="D86" s="29">
        <v>0</v>
      </c>
      <c r="E86" s="29">
        <v>525</v>
      </c>
      <c r="F86" s="30">
        <v>5.5441752760954648</v>
      </c>
      <c r="G86" s="31">
        <v>27.562935731181295</v>
      </c>
      <c r="H86" s="32" t="s">
        <v>93</v>
      </c>
      <c r="I86" s="33"/>
      <c r="J86" s="33"/>
      <c r="K86" s="33"/>
      <c r="L86" s="33"/>
      <c r="M86" s="33"/>
      <c r="N86" s="33"/>
      <c r="O86" s="33"/>
      <c r="P86" s="33"/>
      <c r="Q86" s="34"/>
      <c r="R86" s="34"/>
      <c r="S86" s="34"/>
      <c r="T86" s="34"/>
      <c r="U86" s="34"/>
      <c r="V86" s="34"/>
      <c r="W86" s="34"/>
      <c r="X86" s="14"/>
    </row>
    <row r="87" spans="1:24" x14ac:dyDescent="0.25">
      <c r="A87" s="43" t="s">
        <v>155</v>
      </c>
      <c r="B87" s="27" t="s">
        <v>62</v>
      </c>
      <c r="C87" s="28">
        <v>11228</v>
      </c>
      <c r="D87" s="29">
        <v>0</v>
      </c>
      <c r="E87" s="29">
        <v>990</v>
      </c>
      <c r="F87" s="30">
        <v>13.390185251157853</v>
      </c>
      <c r="G87" s="31">
        <v>38.429843976089813</v>
      </c>
      <c r="H87" s="32" t="s">
        <v>93</v>
      </c>
      <c r="I87" s="33"/>
      <c r="J87" s="33"/>
      <c r="K87" s="33"/>
      <c r="L87" s="33"/>
      <c r="M87" s="33"/>
      <c r="N87" s="33"/>
      <c r="O87" s="33"/>
      <c r="P87" s="33"/>
      <c r="Q87" s="34"/>
      <c r="R87" s="34"/>
      <c r="S87" s="34"/>
      <c r="T87" s="34"/>
      <c r="U87" s="34"/>
      <c r="V87" s="34"/>
      <c r="W87" s="34"/>
      <c r="X87" s="14"/>
    </row>
    <row r="88" spans="1:24" x14ac:dyDescent="0.25">
      <c r="A88" s="43" t="s">
        <v>156</v>
      </c>
      <c r="B88" s="27" t="s">
        <v>63</v>
      </c>
      <c r="C88" s="28">
        <v>11228</v>
      </c>
      <c r="D88" s="29">
        <v>-9</v>
      </c>
      <c r="E88" s="29">
        <v>-9</v>
      </c>
      <c r="F88" s="30">
        <v>-9</v>
      </c>
      <c r="G88" s="31">
        <v>0</v>
      </c>
      <c r="H88" s="32" t="s">
        <v>91</v>
      </c>
      <c r="I88" s="33"/>
      <c r="J88" s="33"/>
      <c r="K88" s="33"/>
      <c r="L88" s="33"/>
      <c r="M88" s="33"/>
      <c r="N88" s="33"/>
      <c r="O88" s="33"/>
      <c r="P88" s="33"/>
      <c r="Q88" s="34"/>
      <c r="R88" s="34"/>
      <c r="S88" s="34"/>
      <c r="T88" s="34"/>
      <c r="U88" s="34"/>
      <c r="V88" s="34"/>
      <c r="W88" s="34"/>
      <c r="X88" s="14"/>
    </row>
    <row r="89" spans="1:24" x14ac:dyDescent="0.25">
      <c r="A89" s="43" t="s">
        <v>157</v>
      </c>
      <c r="B89" s="27" t="s">
        <v>64</v>
      </c>
      <c r="C89" s="28">
        <v>11228</v>
      </c>
      <c r="D89" s="29">
        <v>0</v>
      </c>
      <c r="E89" s="29">
        <v>495</v>
      </c>
      <c r="F89" s="30">
        <v>18.542928393302379</v>
      </c>
      <c r="G89" s="31">
        <v>38.002430984241855</v>
      </c>
      <c r="H89" s="32" t="s">
        <v>91</v>
      </c>
      <c r="I89" s="33"/>
      <c r="J89" s="33"/>
      <c r="K89" s="33"/>
      <c r="L89" s="33"/>
      <c r="M89" s="33"/>
      <c r="N89" s="33"/>
      <c r="O89" s="33"/>
      <c r="P89" s="33"/>
      <c r="Q89" s="34"/>
      <c r="R89" s="34"/>
      <c r="S89" s="34"/>
      <c r="T89" s="34"/>
      <c r="U89" s="34"/>
      <c r="V89" s="34"/>
      <c r="W89" s="34"/>
      <c r="X89" s="14"/>
    </row>
    <row r="90" spans="1:24" x14ac:dyDescent="0.25">
      <c r="A90" s="43" t="s">
        <v>158</v>
      </c>
      <c r="B90" s="27" t="s">
        <v>65</v>
      </c>
      <c r="C90" s="28">
        <v>11228</v>
      </c>
      <c r="D90" s="29">
        <v>0</v>
      </c>
      <c r="E90" s="29">
        <v>435</v>
      </c>
      <c r="F90" s="30">
        <v>4.9015853224083079</v>
      </c>
      <c r="G90" s="31">
        <v>25.285342734648193</v>
      </c>
      <c r="H90" s="32" t="s">
        <v>91</v>
      </c>
      <c r="I90" s="33"/>
      <c r="J90" s="33"/>
      <c r="K90" s="33"/>
      <c r="L90" s="33"/>
      <c r="M90" s="33"/>
      <c r="N90" s="33"/>
      <c r="O90" s="33"/>
      <c r="P90" s="33"/>
      <c r="Q90" s="34"/>
      <c r="R90" s="34"/>
      <c r="S90" s="34"/>
      <c r="T90" s="34"/>
      <c r="U90" s="34"/>
      <c r="V90" s="34"/>
      <c r="W90" s="34"/>
      <c r="X90" s="14"/>
    </row>
    <row r="91" spans="1:24" x14ac:dyDescent="0.25">
      <c r="A91" s="43" t="s">
        <v>159</v>
      </c>
      <c r="B91" s="27" t="s">
        <v>66</v>
      </c>
      <c r="C91" s="28">
        <v>11228</v>
      </c>
      <c r="D91" s="29">
        <v>0</v>
      </c>
      <c r="E91" s="29">
        <v>555</v>
      </c>
      <c r="F91" s="30">
        <v>2.9497684360527088</v>
      </c>
      <c r="G91" s="31">
        <v>15.626102652883693</v>
      </c>
      <c r="H91" s="32" t="s">
        <v>91</v>
      </c>
      <c r="I91" s="33"/>
      <c r="J91" s="33"/>
      <c r="K91" s="33"/>
      <c r="L91" s="33"/>
      <c r="M91" s="33"/>
      <c r="N91" s="33"/>
      <c r="O91" s="33"/>
      <c r="P91" s="33"/>
      <c r="Q91" s="34"/>
      <c r="R91" s="34"/>
      <c r="S91" s="34"/>
      <c r="T91" s="34"/>
      <c r="U91" s="34"/>
      <c r="V91" s="34"/>
      <c r="W91" s="34"/>
      <c r="X91" s="14"/>
    </row>
    <row r="92" spans="1:24" x14ac:dyDescent="0.25">
      <c r="A92" s="43" t="s">
        <v>160</v>
      </c>
      <c r="B92" s="27" t="s">
        <v>67</v>
      </c>
      <c r="C92" s="28">
        <v>11228</v>
      </c>
      <c r="D92" s="29">
        <v>0</v>
      </c>
      <c r="E92" s="29">
        <v>405</v>
      </c>
      <c r="F92" s="30">
        <v>6.2014606341289316</v>
      </c>
      <c r="G92" s="31">
        <v>23.513984809276838</v>
      </c>
      <c r="H92" s="32" t="s">
        <v>91</v>
      </c>
      <c r="I92" s="33"/>
      <c r="J92" s="33"/>
      <c r="K92" s="33"/>
      <c r="L92" s="33"/>
      <c r="M92" s="33"/>
      <c r="N92" s="33"/>
      <c r="O92" s="33"/>
      <c r="P92" s="33"/>
      <c r="Q92" s="34"/>
      <c r="R92" s="34"/>
      <c r="S92" s="34"/>
      <c r="T92" s="34"/>
      <c r="U92" s="34"/>
      <c r="V92" s="34"/>
      <c r="W92" s="34"/>
      <c r="X92" s="14"/>
    </row>
    <row r="93" spans="1:24" x14ac:dyDescent="0.25">
      <c r="A93" s="43" t="s">
        <v>161</v>
      </c>
      <c r="B93" s="27" t="s">
        <v>68</v>
      </c>
      <c r="C93" s="28">
        <v>11228</v>
      </c>
      <c r="D93" s="29">
        <v>0</v>
      </c>
      <c r="E93" s="29">
        <v>1380</v>
      </c>
      <c r="F93" s="30">
        <v>19.698521553259734</v>
      </c>
      <c r="G93" s="31">
        <v>45.185409724086099</v>
      </c>
      <c r="H93" s="32" t="s">
        <v>91</v>
      </c>
      <c r="I93" s="33"/>
      <c r="J93" s="33"/>
      <c r="K93" s="33"/>
      <c r="L93" s="33"/>
      <c r="M93" s="33"/>
      <c r="N93" s="33"/>
      <c r="O93" s="33"/>
      <c r="P93" s="33"/>
      <c r="Q93" s="34"/>
      <c r="R93" s="34"/>
      <c r="S93" s="34"/>
      <c r="T93" s="34"/>
      <c r="U93" s="34"/>
      <c r="V93" s="34"/>
      <c r="W93" s="34"/>
      <c r="X93" s="14"/>
    </row>
    <row r="94" spans="1:24" x14ac:dyDescent="0.25">
      <c r="A94" s="43" t="s">
        <v>162</v>
      </c>
      <c r="B94" s="27" t="s">
        <v>69</v>
      </c>
      <c r="C94" s="28">
        <v>11228</v>
      </c>
      <c r="D94" s="29">
        <v>0</v>
      </c>
      <c r="E94" s="29">
        <v>1080</v>
      </c>
      <c r="F94" s="30">
        <v>27.544531528322022</v>
      </c>
      <c r="G94" s="31">
        <v>64.852301676270997</v>
      </c>
      <c r="H94" s="32" t="s">
        <v>91</v>
      </c>
      <c r="I94" s="33"/>
      <c r="J94" s="33"/>
      <c r="K94" s="33"/>
      <c r="L94" s="33"/>
      <c r="M94" s="33"/>
      <c r="N94" s="33"/>
      <c r="O94" s="33"/>
      <c r="P94" s="33"/>
      <c r="Q94" s="34"/>
      <c r="R94" s="34"/>
      <c r="S94" s="34"/>
      <c r="T94" s="34"/>
      <c r="U94" s="34"/>
      <c r="V94" s="34"/>
      <c r="W94" s="34"/>
      <c r="X94" s="14"/>
    </row>
    <row r="95" spans="1:24" x14ac:dyDescent="0.25">
      <c r="A95" s="43" t="s">
        <v>163</v>
      </c>
      <c r="B95" s="27" t="s">
        <v>70</v>
      </c>
      <c r="C95" s="28">
        <v>11228</v>
      </c>
      <c r="D95" s="29">
        <v>0</v>
      </c>
      <c r="E95" s="29">
        <v>120</v>
      </c>
      <c r="F95" s="30">
        <v>7.4812967581047579E-2</v>
      </c>
      <c r="G95" s="31">
        <v>1.8002888911218009</v>
      </c>
      <c r="H95" s="32" t="s">
        <v>90</v>
      </c>
      <c r="I95" s="33"/>
      <c r="J95" s="33"/>
      <c r="K95" s="33"/>
      <c r="L95" s="33"/>
      <c r="M95" s="33"/>
      <c r="N95" s="33"/>
      <c r="O95" s="33"/>
      <c r="P95" s="33"/>
      <c r="Q95" s="44"/>
      <c r="R95" s="44"/>
      <c r="S95" s="44"/>
      <c r="T95" s="44"/>
      <c r="U95" s="44"/>
      <c r="V95" s="44"/>
      <c r="W95" s="44"/>
    </row>
    <row r="97" spans="1:1" x14ac:dyDescent="0.25">
      <c r="A97" s="53"/>
    </row>
  </sheetData>
  <mergeCells count="4">
    <mergeCell ref="S1:W1"/>
    <mergeCell ref="B1:G1"/>
    <mergeCell ref="B2"/>
    <mergeCell ref="I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Remo Schenker</cp:lastModifiedBy>
  <dcterms:created xsi:type="dcterms:W3CDTF">2011-08-01T14:22:18Z</dcterms:created>
  <dcterms:modified xsi:type="dcterms:W3CDTF">2018-10-30T15:20:46Z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6a6ad7f7-cfde-4b29-a220-85c58c820d62</vt:lpwstr>
  </property>
</Properties>
</file>