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URNET.NL\Homes\hinto001\My Documents\Water governence\Risk pool\gro for good\functionality non functionality\"/>
    </mc:Choice>
  </mc:AlternateContent>
  <xr:revisionPtr revIDLastSave="0" documentId="13_ncr:1_{FF01309A-E27E-44AF-93EB-B6695311C6A6}" xr6:coauthVersionLast="47" xr6:coauthVersionMax="47" xr10:uidLastSave="{00000000-0000-0000-0000-000000000000}"/>
  <bookViews>
    <workbookView xWindow="1935" yWindow="2160" windowWidth="18735" windowHeight="13800" xr2:uid="{E29F7B67-5610-4998-86BC-60D263A70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F2" i="1" s="1"/>
  <c r="C12" i="1"/>
  <c r="C18" i="1" s="1"/>
  <c r="C19" i="1" s="1"/>
  <c r="D18" i="1" l="1"/>
  <c r="B18" i="1" l="1"/>
  <c r="B12" i="1"/>
  <c r="O2" i="1" l="1"/>
  <c r="B19" i="1"/>
  <c r="N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 l="1"/>
  <c r="E17" i="1" l="1"/>
  <c r="G17" i="1" s="1"/>
  <c r="I17" i="1" s="1"/>
  <c r="E4" i="1"/>
  <c r="F12" i="1"/>
  <c r="H12" i="1" s="1"/>
  <c r="J12" i="1" s="1"/>
  <c r="E6" i="1"/>
  <c r="G6" i="1" s="1"/>
  <c r="E16" i="1"/>
  <c r="G16" i="1" s="1"/>
  <c r="I16" i="1" s="1"/>
  <c r="F3" i="1"/>
  <c r="H3" i="1" s="1"/>
  <c r="J3" i="1" s="1"/>
  <c r="F9" i="1"/>
  <c r="H9" i="1" s="1"/>
  <c r="J9" i="1" s="1"/>
  <c r="H2" i="1"/>
  <c r="J2" i="1" s="1"/>
  <c r="F13" i="1"/>
  <c r="H13" i="1" s="1"/>
  <c r="J13" i="1" s="1"/>
  <c r="F4" i="1"/>
  <c r="H4" i="1" s="1"/>
  <c r="J4" i="1" s="1"/>
  <c r="E11" i="1"/>
  <c r="G11" i="1" s="1"/>
  <c r="F5" i="1"/>
  <c r="H5" i="1" s="1"/>
  <c r="J5" i="1" s="1"/>
  <c r="E18" i="1"/>
  <c r="G18" i="1" s="1"/>
  <c r="I18" i="1" s="1"/>
  <c r="F16" i="1"/>
  <c r="H16" i="1" s="1"/>
  <c r="J16" i="1" s="1"/>
  <c r="E7" i="1"/>
  <c r="G7" i="1" s="1"/>
  <c r="F17" i="1"/>
  <c r="H17" i="1" s="1"/>
  <c r="J17" i="1" s="1"/>
  <c r="E10" i="1"/>
  <c r="G10" i="1" s="1"/>
  <c r="E12" i="1"/>
  <c r="G12" i="1" s="1"/>
  <c r="I12" i="1" s="1"/>
  <c r="E8" i="1"/>
  <c r="G8" i="1" s="1"/>
  <c r="I8" i="1" s="1"/>
  <c r="E19" i="1"/>
  <c r="E3" i="1"/>
  <c r="G3" i="1" s="1"/>
  <c r="I3" i="1" s="1"/>
  <c r="F18" i="1"/>
  <c r="H18" i="1" s="1"/>
  <c r="J18" i="1" s="1"/>
  <c r="E5" i="1"/>
  <c r="G5" i="1" s="1"/>
  <c r="I5" i="1" s="1"/>
  <c r="G4" i="1"/>
  <c r="I4" i="1" s="1"/>
  <c r="K4" i="1" s="1"/>
  <c r="E9" i="1"/>
  <c r="G9" i="1" s="1"/>
  <c r="I9" i="1" s="1"/>
  <c r="E13" i="1"/>
  <c r="G13" i="1" s="1"/>
  <c r="I13" i="1" s="1"/>
  <c r="F8" i="1"/>
  <c r="H8" i="1" s="1"/>
  <c r="J8" i="1" s="1"/>
  <c r="G2" i="1"/>
  <c r="I2" i="1" s="1"/>
  <c r="K2" i="1" s="1"/>
  <c r="E14" i="1"/>
  <c r="G14" i="1" s="1"/>
  <c r="E15" i="1"/>
  <c r="G15" i="1" s="1"/>
  <c r="K17" i="1" l="1"/>
  <c r="K13" i="1"/>
  <c r="K9" i="1"/>
  <c r="K18" i="1"/>
  <c r="K12" i="1"/>
  <c r="K3" i="1"/>
  <c r="K5" i="1"/>
  <c r="K8" i="1"/>
  <c r="K16" i="1"/>
</calcChain>
</file>

<file path=xl/sharedStrings.xml><?xml version="1.0" encoding="utf-8"?>
<sst xmlns="http://schemas.openxmlformats.org/spreadsheetml/2006/main" count="59" uniqueCount="30">
  <si>
    <t>Source</t>
  </si>
  <si>
    <t>Reference HP</t>
  </si>
  <si>
    <t>Other HP</t>
  </si>
  <si>
    <t>Piped to neighbor’s yard</t>
  </si>
  <si>
    <t>Piped to yard of dwelling</t>
  </si>
  <si>
    <t>Private protected well</t>
  </si>
  <si>
    <t>Public protected well</t>
  </si>
  <si>
    <t>Public tap kiosk</t>
  </si>
  <si>
    <t>Private submersible pump</t>
  </si>
  <si>
    <t>Public submersible pump</t>
  </si>
  <si>
    <t>Bottled water</t>
  </si>
  <si>
    <t>Total improved sources</t>
  </si>
  <si>
    <t>Surface water</t>
  </si>
  <si>
    <t>Cart bicycle</t>
  </si>
  <si>
    <t>Other</t>
  </si>
  <si>
    <t>Private unprotected well</t>
  </si>
  <si>
    <t>Public unprotected well</t>
  </si>
  <si>
    <t>Total unimproved sources</t>
  </si>
  <si>
    <t>Total users</t>
  </si>
  <si>
    <t>Expected func</t>
  </si>
  <si>
    <t>expected nF</t>
  </si>
  <si>
    <t>(observed-expected)^2 functional</t>
  </si>
  <si>
    <t>(observed-expected)^2 non-functional</t>
  </si>
  <si>
    <t>chi-squared functional</t>
  </si>
  <si>
    <t>chi-squared non-functional</t>
  </si>
  <si>
    <t>CHI-SQUARED</t>
  </si>
  <si>
    <t>NA</t>
  </si>
  <si>
    <t>p value</t>
  </si>
  <si>
    <t>No long term non-funct in last 2 years</t>
  </si>
  <si>
    <t>Long-term non-funct in last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</si>
</sst>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9CB3-758C-4CC8-AF0C-5CD51F20A885}">
  <dimension ref="A1:O19"/>
  <sheetViews>
    <sheetView tabSelected="1" workbookViewId="0">
      <selection activeCell="K11" sqref="K11"/>
    </sheetView>
  </sheetViews>
  <sheetFormatPr defaultRowHeight="14.5" x14ac:dyDescent="0.35"/>
  <cols>
    <col min="5" max="5" width="11" customWidth="1"/>
    <col min="9" max="9" width="12.81640625" customWidth="1"/>
  </cols>
  <sheetData>
    <row r="1" spans="1:15" x14ac:dyDescent="0.35">
      <c r="A1" t="s">
        <v>0</v>
      </c>
      <c r="B1" t="s">
        <v>28</v>
      </c>
      <c r="C1" t="s">
        <v>29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27</v>
      </c>
    </row>
    <row r="2" spans="1:15" x14ac:dyDescent="0.35">
      <c r="A2" t="s">
        <v>1</v>
      </c>
      <c r="B2">
        <v>525</v>
      </c>
      <c r="C2">
        <v>52</v>
      </c>
      <c r="D2">
        <f>SUM(B2:C2)</f>
        <v>577</v>
      </c>
      <c r="E2" s="1">
        <f>($D2/$D$19)*$B$19</f>
        <v>524.9628647214854</v>
      </c>
      <c r="F2" s="1">
        <f>(D2/$D$19)*$C$19</f>
        <v>52.03713527851459</v>
      </c>
      <c r="G2" s="1">
        <f>(B2-E2)^2</f>
        <v>1.3790289103567121E-3</v>
      </c>
      <c r="H2" s="1">
        <f>(C2-F2)^2</f>
        <v>1.3790289103561843E-3</v>
      </c>
      <c r="I2">
        <f>G2/E2</f>
        <v>2.6269075453334099E-6</v>
      </c>
      <c r="J2">
        <f>H2/F2</f>
        <v>2.6500861413206316E-5</v>
      </c>
      <c r="K2">
        <f>I2+J2</f>
        <v>2.9127768958539727E-5</v>
      </c>
      <c r="L2" s="2"/>
      <c r="N2">
        <f>B2/B19</f>
        <v>0.76530612244897955</v>
      </c>
      <c r="O2">
        <f>C2/C19</f>
        <v>0.76470588235294112</v>
      </c>
    </row>
    <row r="3" spans="1:15" x14ac:dyDescent="0.35">
      <c r="A3" t="s">
        <v>2</v>
      </c>
      <c r="B3">
        <v>28</v>
      </c>
      <c r="C3">
        <v>0</v>
      </c>
      <c r="D3">
        <f t="shared" ref="D3:D19" si="0">SUM(B3:C3)</f>
        <v>28</v>
      </c>
      <c r="E3" s="1">
        <f t="shared" ref="E2:E19" si="1">($D3/$D$19)*$B$19</f>
        <v>25.474801061007955</v>
      </c>
      <c r="F3" s="1">
        <f>(D3/$D$19)*$C$19</f>
        <v>2.5251989389920424</v>
      </c>
      <c r="G3" s="1">
        <f t="shared" ref="G3:G18" si="2">(B3-E3)^2</f>
        <v>6.3766296814865475</v>
      </c>
      <c r="H3" s="1">
        <f t="shared" ref="H3:H18" si="3">(C3-F3)^2</f>
        <v>6.3766296814865369</v>
      </c>
      <c r="I3">
        <f t="shared" ref="I3:I18" si="4">G3/E3</f>
        <v>0.25031126508959067</v>
      </c>
      <c r="J3">
        <f t="shared" ref="J3:J18" si="5">H3/F3</f>
        <v>2.5251989389920424</v>
      </c>
      <c r="K3">
        <f t="shared" ref="K3:K18" si="6">I3+J3</f>
        <v>2.7755102040816331</v>
      </c>
    </row>
    <row r="4" spans="1:15" x14ac:dyDescent="0.35">
      <c r="A4" t="s">
        <v>3</v>
      </c>
      <c r="B4">
        <v>27</v>
      </c>
      <c r="C4">
        <v>2</v>
      </c>
      <c r="D4">
        <f t="shared" si="0"/>
        <v>29</v>
      </c>
      <c r="E4" s="1">
        <f>($D4/$D$19)*$B$19</f>
        <v>26.384615384615387</v>
      </c>
      <c r="F4" s="1">
        <f>(D4/$D$19)*$C$19</f>
        <v>2.6153846153846154</v>
      </c>
      <c r="G4" s="1">
        <f t="shared" si="2"/>
        <v>0.37869822485206833</v>
      </c>
      <c r="H4" s="1">
        <f t="shared" si="3"/>
        <v>0.37869822485207105</v>
      </c>
      <c r="I4">
        <f t="shared" si="4"/>
        <v>1.4352993944830576E-2</v>
      </c>
      <c r="J4">
        <f t="shared" si="5"/>
        <v>0.14479638009049775</v>
      </c>
      <c r="K4">
        <f t="shared" si="6"/>
        <v>0.15914937403532833</v>
      </c>
    </row>
    <row r="5" spans="1:15" x14ac:dyDescent="0.35">
      <c r="A5" t="s">
        <v>4</v>
      </c>
      <c r="B5">
        <v>18</v>
      </c>
      <c r="C5">
        <v>1</v>
      </c>
      <c r="D5">
        <f t="shared" si="0"/>
        <v>19</v>
      </c>
      <c r="E5" s="1">
        <f t="shared" si="1"/>
        <v>17.286472148541115</v>
      </c>
      <c r="F5" s="1">
        <f>(D5/$D$19)*$C$19</f>
        <v>1.7135278514588861</v>
      </c>
      <c r="G5" s="1">
        <f t="shared" si="2"/>
        <v>0.50912199480753229</v>
      </c>
      <c r="H5" s="1">
        <f t="shared" si="3"/>
        <v>0.50912199480753417</v>
      </c>
      <c r="I5">
        <f t="shared" si="4"/>
        <v>2.9452047267521812E-2</v>
      </c>
      <c r="J5">
        <f t="shared" si="5"/>
        <v>0.29711918272823584</v>
      </c>
      <c r="K5">
        <f t="shared" si="6"/>
        <v>0.32657122999575766</v>
      </c>
    </row>
    <row r="6" spans="1:15" x14ac:dyDescent="0.35">
      <c r="A6" t="s">
        <v>5</v>
      </c>
      <c r="B6">
        <v>4</v>
      </c>
      <c r="C6">
        <v>0</v>
      </c>
      <c r="D6">
        <f t="shared" si="0"/>
        <v>4</v>
      </c>
      <c r="E6" s="1">
        <f t="shared" si="1"/>
        <v>3.6392572944297079</v>
      </c>
      <c r="F6" s="1" t="s">
        <v>26</v>
      </c>
      <c r="G6" s="1">
        <f t="shared" si="2"/>
        <v>0.13013529962217443</v>
      </c>
      <c r="H6" s="1" t="s">
        <v>26</v>
      </c>
      <c r="I6" s="1" t="s">
        <v>26</v>
      </c>
      <c r="J6" s="1" t="s">
        <v>26</v>
      </c>
      <c r="K6" s="1" t="s">
        <v>26</v>
      </c>
      <c r="L6" s="1"/>
    </row>
    <row r="7" spans="1:15" x14ac:dyDescent="0.35">
      <c r="A7" t="s">
        <v>6</v>
      </c>
      <c r="B7">
        <v>1</v>
      </c>
      <c r="C7">
        <v>0</v>
      </c>
      <c r="D7">
        <f t="shared" si="0"/>
        <v>1</v>
      </c>
      <c r="E7" s="1">
        <f t="shared" si="1"/>
        <v>0.90981432360742698</v>
      </c>
      <c r="F7" s="1" t="s">
        <v>26</v>
      </c>
      <c r="G7" s="1">
        <f t="shared" si="2"/>
        <v>8.1334562263859021E-3</v>
      </c>
      <c r="H7" s="1" t="s">
        <v>26</v>
      </c>
      <c r="I7" s="1" t="s">
        <v>26</v>
      </c>
      <c r="J7" s="1" t="s">
        <v>26</v>
      </c>
      <c r="K7" s="1" t="s">
        <v>26</v>
      </c>
      <c r="L7" s="1"/>
    </row>
    <row r="8" spans="1:15" x14ac:dyDescent="0.35">
      <c r="A8" t="s">
        <v>7</v>
      </c>
      <c r="B8">
        <v>9</v>
      </c>
      <c r="C8">
        <v>1</v>
      </c>
      <c r="D8">
        <f t="shared" si="0"/>
        <v>10</v>
      </c>
      <c r="E8" s="1">
        <f t="shared" si="1"/>
        <v>9.0981432360742716</v>
      </c>
      <c r="F8" s="1">
        <f>(D8/$D$19)*$C$19</f>
        <v>0.90185676392572944</v>
      </c>
      <c r="G8" s="1">
        <f t="shared" si="2"/>
        <v>9.6320947871301969E-3</v>
      </c>
      <c r="H8" s="1">
        <f t="shared" si="3"/>
        <v>9.6320947871300008E-3</v>
      </c>
      <c r="I8">
        <f t="shared" si="4"/>
        <v>1.0586879693143102E-3</v>
      </c>
      <c r="J8">
        <f t="shared" si="5"/>
        <v>1.0680293337494148E-2</v>
      </c>
      <c r="K8" s="3">
        <f t="shared" si="6"/>
        <v>1.1738981306808458E-2</v>
      </c>
      <c r="L8" s="2"/>
    </row>
    <row r="9" spans="1:15" x14ac:dyDescent="0.35">
      <c r="A9" t="s">
        <v>8</v>
      </c>
      <c r="B9">
        <v>15</v>
      </c>
      <c r="C9">
        <v>6</v>
      </c>
      <c r="D9">
        <f t="shared" si="0"/>
        <v>21</v>
      </c>
      <c r="E9" s="1">
        <f t="shared" si="1"/>
        <v>19.106100795755967</v>
      </c>
      <c r="F9" s="1">
        <f>(D9/$D$19)*$C$19</f>
        <v>1.8938992042440319</v>
      </c>
      <c r="G9" s="1">
        <f t="shared" si="2"/>
        <v>16.860063744907787</v>
      </c>
      <c r="H9" s="1">
        <f t="shared" si="3"/>
        <v>16.860063744907798</v>
      </c>
      <c r="I9">
        <f t="shared" si="4"/>
        <v>0.88244398609332719</v>
      </c>
      <c r="J9">
        <f t="shared" si="5"/>
        <v>8.9023025655885704</v>
      </c>
      <c r="K9">
        <f t="shared" si="6"/>
        <v>9.7847465516818968</v>
      </c>
    </row>
    <row r="10" spans="1:15" x14ac:dyDescent="0.35">
      <c r="A10" t="s">
        <v>9</v>
      </c>
      <c r="B10">
        <v>3</v>
      </c>
      <c r="C10">
        <v>0</v>
      </c>
      <c r="D10">
        <f t="shared" si="0"/>
        <v>3</v>
      </c>
      <c r="E10" s="1">
        <f t="shared" si="1"/>
        <v>2.7294429708222814</v>
      </c>
      <c r="F10" s="1" t="s">
        <v>26</v>
      </c>
      <c r="G10" s="1">
        <f t="shared" si="2"/>
        <v>7.3201106037472888E-2</v>
      </c>
      <c r="H10" s="1" t="s">
        <v>26</v>
      </c>
      <c r="I10" s="1" t="s">
        <v>26</v>
      </c>
      <c r="J10" s="1" t="s">
        <v>26</v>
      </c>
      <c r="K10" s="1" t="s">
        <v>26</v>
      </c>
      <c r="L10" s="1"/>
    </row>
    <row r="11" spans="1:15" x14ac:dyDescent="0.35">
      <c r="A11" t="s">
        <v>10</v>
      </c>
      <c r="B11">
        <v>3</v>
      </c>
      <c r="C11">
        <v>0</v>
      </c>
      <c r="D11">
        <f t="shared" si="0"/>
        <v>3</v>
      </c>
      <c r="E11" s="1">
        <f t="shared" si="1"/>
        <v>2.7294429708222814</v>
      </c>
      <c r="F11" s="1" t="s">
        <v>26</v>
      </c>
      <c r="G11" s="1">
        <f t="shared" si="2"/>
        <v>7.3201106037472888E-2</v>
      </c>
      <c r="H11" s="1" t="s">
        <v>26</v>
      </c>
      <c r="I11" s="1" t="s">
        <v>26</v>
      </c>
      <c r="J11" s="1" t="s">
        <v>26</v>
      </c>
      <c r="K11" s="1" t="s">
        <v>26</v>
      </c>
      <c r="L11" s="1"/>
    </row>
    <row r="12" spans="1:15" x14ac:dyDescent="0.35">
      <c r="A12" t="s">
        <v>11</v>
      </c>
      <c r="B12">
        <f>SUM(B2:B11)</f>
        <v>633</v>
      </c>
      <c r="C12">
        <f>SUM(C2:C11)</f>
        <v>62</v>
      </c>
      <c r="D12">
        <f t="shared" si="0"/>
        <v>695</v>
      </c>
      <c r="E12" s="1">
        <f t="shared" si="1"/>
        <v>632.32095490716176</v>
      </c>
      <c r="F12" s="1">
        <f>(D12/$D$19)*$C$19</f>
        <v>62.679045092838194</v>
      </c>
      <c r="G12" s="1">
        <f t="shared" si="2"/>
        <v>0.46110223810768991</v>
      </c>
      <c r="H12" s="1">
        <f t="shared" si="3"/>
        <v>0.46110223810763201</v>
      </c>
      <c r="I12">
        <f t="shared" si="4"/>
        <v>7.2922182086372514E-4</v>
      </c>
      <c r="J12">
        <f t="shared" si="5"/>
        <v>7.3565613104772439E-3</v>
      </c>
      <c r="K12">
        <f t="shared" si="6"/>
        <v>8.0857831313409685E-3</v>
      </c>
      <c r="L12" s="3"/>
    </row>
    <row r="13" spans="1:15" x14ac:dyDescent="0.35">
      <c r="A13" t="s">
        <v>12</v>
      </c>
      <c r="B13">
        <v>23</v>
      </c>
      <c r="C13">
        <v>3</v>
      </c>
      <c r="D13">
        <f t="shared" si="0"/>
        <v>26</v>
      </c>
      <c r="E13" s="1">
        <f t="shared" si="1"/>
        <v>23.655172413793103</v>
      </c>
      <c r="F13" s="1">
        <f>(D13/$D$19)*$C$19</f>
        <v>2.3448275862068964</v>
      </c>
      <c r="G13" s="1">
        <f t="shared" si="2"/>
        <v>0.42925089179548126</v>
      </c>
      <c r="H13" s="1">
        <f t="shared" si="3"/>
        <v>0.42925089179548181</v>
      </c>
      <c r="I13">
        <f t="shared" si="4"/>
        <v>1.8146174726048042E-2</v>
      </c>
      <c r="J13">
        <f t="shared" si="5"/>
        <v>0.18306288032454374</v>
      </c>
      <c r="K13">
        <f t="shared" si="6"/>
        <v>0.20120905505059178</v>
      </c>
      <c r="L13" s="2"/>
    </row>
    <row r="14" spans="1:15" x14ac:dyDescent="0.35">
      <c r="A14" t="s">
        <v>13</v>
      </c>
      <c r="B14">
        <v>0</v>
      </c>
      <c r="C14">
        <v>0</v>
      </c>
      <c r="D14">
        <f t="shared" si="0"/>
        <v>0</v>
      </c>
      <c r="E14" s="1">
        <f t="shared" si="1"/>
        <v>0</v>
      </c>
      <c r="F14" s="1" t="s">
        <v>26</v>
      </c>
      <c r="G14" s="1">
        <f t="shared" si="2"/>
        <v>0</v>
      </c>
      <c r="H14" s="1" t="s">
        <v>26</v>
      </c>
      <c r="I14" s="1" t="s">
        <v>26</v>
      </c>
      <c r="J14" s="1" t="s">
        <v>26</v>
      </c>
      <c r="K14" s="1" t="s">
        <v>26</v>
      </c>
      <c r="L14" s="1"/>
    </row>
    <row r="15" spans="1:15" x14ac:dyDescent="0.35">
      <c r="A15" t="s">
        <v>14</v>
      </c>
      <c r="B15">
        <v>4</v>
      </c>
      <c r="C15">
        <v>0</v>
      </c>
      <c r="D15">
        <f t="shared" si="0"/>
        <v>4</v>
      </c>
      <c r="E15" s="1">
        <f t="shared" si="1"/>
        <v>3.6392572944297079</v>
      </c>
      <c r="F15" s="1" t="s">
        <v>26</v>
      </c>
      <c r="G15" s="1">
        <f t="shared" si="2"/>
        <v>0.13013529962217443</v>
      </c>
      <c r="H15" s="1" t="s">
        <v>26</v>
      </c>
      <c r="I15" s="1" t="s">
        <v>26</v>
      </c>
      <c r="J15" s="1" t="s">
        <v>26</v>
      </c>
      <c r="K15" s="1" t="s">
        <v>26</v>
      </c>
      <c r="L15" s="1"/>
    </row>
    <row r="16" spans="1:15" x14ac:dyDescent="0.35">
      <c r="A16" t="s">
        <v>15</v>
      </c>
      <c r="B16">
        <v>12</v>
      </c>
      <c r="C16">
        <v>2</v>
      </c>
      <c r="D16">
        <f t="shared" si="0"/>
        <v>14</v>
      </c>
      <c r="E16" s="1">
        <f t="shared" si="1"/>
        <v>12.737400530503978</v>
      </c>
      <c r="F16" s="1">
        <f>(D16/$D$19)*$C$19</f>
        <v>1.2625994694960212</v>
      </c>
      <c r="G16" s="1">
        <f t="shared" si="2"/>
        <v>0.54375954238754776</v>
      </c>
      <c r="H16" s="1">
        <f t="shared" si="3"/>
        <v>0.54375954238754942</v>
      </c>
      <c r="I16">
        <f t="shared" si="4"/>
        <v>4.2689993227843719E-2</v>
      </c>
      <c r="J16">
        <f t="shared" si="5"/>
        <v>0.43066669638677757</v>
      </c>
      <c r="K16">
        <f t="shared" si="6"/>
        <v>0.4733566896146213</v>
      </c>
    </row>
    <row r="17" spans="1:12" x14ac:dyDescent="0.35">
      <c r="A17" t="s">
        <v>16</v>
      </c>
      <c r="B17">
        <v>14</v>
      </c>
      <c r="C17">
        <v>1</v>
      </c>
      <c r="D17">
        <f t="shared" si="0"/>
        <v>15</v>
      </c>
      <c r="E17" s="1">
        <f t="shared" si="1"/>
        <v>13.647214854111406</v>
      </c>
      <c r="F17" s="1">
        <f>(D17/$D$19)*$C$19</f>
        <v>1.352785145888594</v>
      </c>
      <c r="G17" s="1">
        <f t="shared" si="2"/>
        <v>0.12445735915963686</v>
      </c>
      <c r="H17" s="1">
        <f t="shared" si="3"/>
        <v>0.12445735915963656</v>
      </c>
      <c r="I17">
        <f t="shared" si="4"/>
        <v>9.1196160161677552E-3</v>
      </c>
      <c r="J17">
        <f t="shared" si="5"/>
        <v>9.2000832163103896E-2</v>
      </c>
      <c r="K17" s="3">
        <f t="shared" si="6"/>
        <v>0.10112044817927165</v>
      </c>
      <c r="L17" s="2"/>
    </row>
    <row r="18" spans="1:12" x14ac:dyDescent="0.35">
      <c r="A18" t="s">
        <v>17</v>
      </c>
      <c r="B18">
        <f>SUM(B13:B17)</f>
        <v>53</v>
      </c>
      <c r="C18">
        <f>SUM(C12:C17)</f>
        <v>68</v>
      </c>
      <c r="D18">
        <f>SUM(B18:C18)</f>
        <v>121</v>
      </c>
      <c r="E18" s="1">
        <f t="shared" si="1"/>
        <v>110.08753315649867</v>
      </c>
      <c r="F18" s="1">
        <f>(D18/$D$19)*$C$19</f>
        <v>10.912466843501326</v>
      </c>
      <c r="G18" s="1">
        <f t="shared" si="2"/>
        <v>3258.9864418943343</v>
      </c>
      <c r="H18" s="1">
        <f t="shared" si="3"/>
        <v>3258.9864418943353</v>
      </c>
      <c r="I18">
        <f t="shared" si="4"/>
        <v>29.603592236565166</v>
      </c>
      <c r="J18">
        <f t="shared" si="5"/>
        <v>298.64800403358396</v>
      </c>
      <c r="K18">
        <f t="shared" si="6"/>
        <v>328.25159627014915</v>
      </c>
      <c r="L18" s="2"/>
    </row>
    <row r="19" spans="1:12" x14ac:dyDescent="0.35">
      <c r="A19" t="s">
        <v>18</v>
      </c>
      <c r="B19">
        <f>B12+B18</f>
        <v>686</v>
      </c>
      <c r="C19">
        <f>C11+C18</f>
        <v>68</v>
      </c>
      <c r="D19">
        <f t="shared" si="0"/>
        <v>754</v>
      </c>
      <c r="E19" s="1">
        <f t="shared" si="1"/>
        <v>686</v>
      </c>
      <c r="F19" s="1"/>
      <c r="G19" s="1"/>
      <c r="H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Hinton, Rebekah</dc:creator>
  <cp:lastModifiedBy>Hinton, Rebekah</cp:lastModifiedBy>
  <dcterms:created xsi:type="dcterms:W3CDTF">2025-04-02T09:48:13Z</dcterms:created>
  <dcterms:modified xsi:type="dcterms:W3CDTF">2025-05-01T14:47:23Z</dcterms:modified>
</cp:coreProperties>
</file>