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\\WURNET.NL\Homes\hinto001\My Documents\Water governence\Risk pool\gro for good\functionality non functionality\"/>
    </mc:Choice>
  </mc:AlternateContent>
  <xr:revisionPtr revIDLastSave="0" documentId="13_ncr:1_{1F2BC3E2-E7DC-4AAA-B825-4F4384C42331}" xr6:coauthVersionLast="47" xr6:coauthVersionMax="47" xr10:uidLastSave="{00000000-0000-0000-0000-000000000000}"/>
  <bookViews>
    <workbookView minimized="1" xWindow="17250" yWindow="2100" windowWidth="16035" windowHeight="15225" xr2:uid="{E29F7B67-5610-4998-86BC-60D263A70EC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8" i="1" l="1"/>
  <c r="D17" i="1" l="1"/>
  <c r="C12" i="1"/>
  <c r="B18" i="1"/>
  <c r="D18" i="1" s="1"/>
  <c r="B12" i="1"/>
  <c r="D2" i="1"/>
  <c r="D3" i="1"/>
  <c r="D4" i="1"/>
  <c r="D5" i="1"/>
  <c r="D6" i="1"/>
  <c r="D7" i="1"/>
  <c r="D8" i="1"/>
  <c r="D9" i="1"/>
  <c r="D10" i="1"/>
  <c r="D11" i="1"/>
  <c r="D13" i="1"/>
  <c r="D14" i="1"/>
  <c r="D15" i="1"/>
  <c r="D16" i="1"/>
  <c r="B19" i="1" l="1"/>
  <c r="D12" i="1"/>
  <c r="C19" i="1"/>
  <c r="D19" i="1"/>
  <c r="E17" i="1" s="1"/>
  <c r="G17" i="1" l="1"/>
  <c r="I17" i="1" s="1"/>
  <c r="F2" i="1"/>
  <c r="H2" i="1" s="1"/>
  <c r="F16" i="1"/>
  <c r="F17" i="1"/>
  <c r="F5" i="1"/>
  <c r="F15" i="1"/>
  <c r="F10" i="1"/>
  <c r="E12" i="1"/>
  <c r="E7" i="1"/>
  <c r="G7" i="1" s="1"/>
  <c r="E2" i="1"/>
  <c r="J2" i="1"/>
  <c r="E4" i="1"/>
  <c r="E11" i="1"/>
  <c r="G11" i="1" s="1"/>
  <c r="F18" i="1"/>
  <c r="F9" i="1"/>
  <c r="F4" i="1"/>
  <c r="F6" i="1"/>
  <c r="E3" i="1"/>
  <c r="E8" i="1"/>
  <c r="E13" i="1"/>
  <c r="E18" i="1"/>
  <c r="E14" i="1"/>
  <c r="G14" i="1" s="1"/>
  <c r="E9" i="1"/>
  <c r="E16" i="1"/>
  <c r="F8" i="1"/>
  <c r="E15" i="1"/>
  <c r="E19" i="1"/>
  <c r="F12" i="1"/>
  <c r="E10" i="1"/>
  <c r="F13" i="1"/>
  <c r="E6" i="1"/>
  <c r="F3" i="1"/>
  <c r="E5" i="1"/>
  <c r="H3" i="1" l="1"/>
  <c r="J3" i="1" s="1"/>
  <c r="G12" i="1"/>
  <c r="I12" i="1" s="1"/>
  <c r="G9" i="1"/>
  <c r="I9" i="1" s="1"/>
  <c r="G2" i="1"/>
  <c r="I2" i="1" s="1"/>
  <c r="K2" i="1" s="1"/>
  <c r="G13" i="1"/>
  <c r="I13" i="1" s="1"/>
  <c r="K13" i="1" s="1"/>
  <c r="G8" i="1"/>
  <c r="I8" i="1" s="1"/>
  <c r="G15" i="1"/>
  <c r="I15" i="1" s="1"/>
  <c r="K15" i="1" s="1"/>
  <c r="G6" i="1"/>
  <c r="I6" i="1" s="1"/>
  <c r="K6" i="1" s="1"/>
  <c r="G3" i="1"/>
  <c r="I3" i="1" s="1"/>
  <c r="K3" i="1" s="1"/>
  <c r="G10" i="1"/>
  <c r="I10" i="1" s="1"/>
  <c r="K10" i="1" s="1"/>
  <c r="H12" i="1"/>
  <c r="J12" i="1" s="1"/>
  <c r="G5" i="1"/>
  <c r="I5" i="1" s="1"/>
  <c r="K5" i="1" s="1"/>
  <c r="G18" i="1"/>
  <c r="I18" i="1" s="1"/>
  <c r="H10" i="1"/>
  <c r="J10" i="1" s="1"/>
  <c r="H13" i="1"/>
  <c r="J13" i="1" s="1"/>
  <c r="H15" i="1"/>
  <c r="J15" i="1" s="1"/>
  <c r="H6" i="1"/>
  <c r="J6" i="1" s="1"/>
  <c r="H5" i="1"/>
  <c r="J5" i="1" s="1"/>
  <c r="H4" i="1"/>
  <c r="J4" i="1" s="1"/>
  <c r="H17" i="1"/>
  <c r="J17" i="1" s="1"/>
  <c r="K17" i="1" s="1"/>
  <c r="H9" i="1"/>
  <c r="J9" i="1" s="1"/>
  <c r="H16" i="1"/>
  <c r="J16" i="1" s="1"/>
  <c r="H18" i="1"/>
  <c r="J18" i="1" s="1"/>
  <c r="H8" i="1"/>
  <c r="J8" i="1" s="1"/>
  <c r="G16" i="1"/>
  <c r="I16" i="1" s="1"/>
  <c r="G4" i="1"/>
  <c r="I4" i="1" s="1"/>
  <c r="K9" i="1" l="1"/>
  <c r="K12" i="1"/>
  <c r="K8" i="1"/>
  <c r="K4" i="1"/>
  <c r="K16" i="1"/>
  <c r="K18" i="1"/>
</calcChain>
</file>

<file path=xl/sharedStrings.xml><?xml version="1.0" encoding="utf-8"?>
<sst xmlns="http://schemas.openxmlformats.org/spreadsheetml/2006/main" count="48" uniqueCount="31">
  <si>
    <t>Source</t>
  </si>
  <si>
    <t>Functional in last 2 years</t>
  </si>
  <si>
    <t>Non-functional 1 year ago</t>
  </si>
  <si>
    <t>Reference HP</t>
  </si>
  <si>
    <t>Other HP</t>
  </si>
  <si>
    <t>Piped to neighbor’s yard</t>
  </si>
  <si>
    <t>Piped to yard of dwelling</t>
  </si>
  <si>
    <t>Private protected well</t>
  </si>
  <si>
    <t>Public protected well</t>
  </si>
  <si>
    <t>Public tap kiosk</t>
  </si>
  <si>
    <t>Private submersible pump</t>
  </si>
  <si>
    <t>Public submersible pump</t>
  </si>
  <si>
    <t>Bottled water</t>
  </si>
  <si>
    <t>Total improved sources</t>
  </si>
  <si>
    <t>Surface water</t>
  </si>
  <si>
    <t>Cart bicycle</t>
  </si>
  <si>
    <t>Other</t>
  </si>
  <si>
    <t>Private unprotected well</t>
  </si>
  <si>
    <t>Public unprotected well</t>
  </si>
  <si>
    <t>Total unimproved sources</t>
  </si>
  <si>
    <t>Total users</t>
  </si>
  <si>
    <t>Expected func</t>
  </si>
  <si>
    <t>(observed-expected)^2 functional</t>
  </si>
  <si>
    <t>(observed-expected)^2 non-functional</t>
  </si>
  <si>
    <t>chi-squared functional</t>
  </si>
  <si>
    <t>chi-squared non-functional</t>
  </si>
  <si>
    <t>CHI-SQUARED</t>
  </si>
  <si>
    <t>NA</t>
  </si>
  <si>
    <t>Total</t>
  </si>
  <si>
    <t>Expected nF</t>
  </si>
  <si>
    <t>p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</si>
</sst>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09CB3-758C-4CC8-AF0C-5CD51F20A885}">
  <dimension ref="A1:L19"/>
  <sheetViews>
    <sheetView tabSelected="1" workbookViewId="0">
      <selection activeCell="L2" sqref="L2:L18"/>
    </sheetView>
  </sheetViews>
  <sheetFormatPr defaultRowHeight="15" x14ac:dyDescent="0.25"/>
  <cols>
    <col min="5" max="5" width="16" customWidth="1"/>
    <col min="9" max="9" width="12.8554687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28</v>
      </c>
      <c r="E1" t="s">
        <v>21</v>
      </c>
      <c r="F1" t="s">
        <v>29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30</v>
      </c>
    </row>
    <row r="2" spans="1:12" x14ac:dyDescent="0.25">
      <c r="A2" t="s">
        <v>3</v>
      </c>
      <c r="B2">
        <v>1344</v>
      </c>
      <c r="C2">
        <v>142</v>
      </c>
      <c r="D2">
        <f>SUM(B2:C2)</f>
        <v>1486</v>
      </c>
      <c r="E2" s="1">
        <f>($D2/$D$19)*$B$19</f>
        <v>1348.1069868995635</v>
      </c>
      <c r="F2" s="1">
        <f>(D2/$D$19)*$C$19</f>
        <v>137.89301310043669</v>
      </c>
      <c r="G2" s="1">
        <f>(B2-E2)^2</f>
        <v>16.867341393186052</v>
      </c>
      <c r="H2" s="1">
        <f>(C2-F2)^2</f>
        <v>16.867341393184649</v>
      </c>
      <c r="I2">
        <f>G2/E2</f>
        <v>1.2511871503595064E-2</v>
      </c>
      <c r="J2">
        <f>H2/F2</f>
        <v>0.12232194375866627</v>
      </c>
      <c r="K2">
        <f>I2+J2</f>
        <v>0.13483381526226135</v>
      </c>
      <c r="L2" s="2">
        <v>0.70840000000000003</v>
      </c>
    </row>
    <row r="3" spans="1:12" x14ac:dyDescent="0.25">
      <c r="A3" t="s">
        <v>4</v>
      </c>
      <c r="B3">
        <v>50</v>
      </c>
      <c r="C3">
        <v>2</v>
      </c>
      <c r="D3">
        <f t="shared" ref="D3:D19" si="0">SUM(B3:C3)</f>
        <v>52</v>
      </c>
      <c r="E3" s="1">
        <f>($D3/$D$19)*$B$19</f>
        <v>47.174672489082973</v>
      </c>
      <c r="F3" s="1">
        <f>(D3/$D$19)*$C$19</f>
        <v>4.825327510917031</v>
      </c>
      <c r="G3" s="1">
        <f t="shared" ref="G3:G18" si="1">(B3-E3)^2</f>
        <v>7.9824755439446058</v>
      </c>
      <c r="H3" s="1">
        <f t="shared" ref="H3:H18" si="2">(C3-F3)^2</f>
        <v>7.9824755439446262</v>
      </c>
      <c r="I3">
        <f t="shared" ref="I3:I18" si="3">G3/E3</f>
        <v>0.16921104318831015</v>
      </c>
      <c r="J3">
        <f t="shared" ref="J3:J18" si="4">H3/F3</f>
        <v>1.6542867869351305</v>
      </c>
      <c r="K3">
        <f t="shared" ref="K3:K18" si="5">I3+J3</f>
        <v>1.8234978301234408</v>
      </c>
      <c r="L3">
        <v>0.1772</v>
      </c>
    </row>
    <row r="4" spans="1:12" x14ac:dyDescent="0.25">
      <c r="A4" t="s">
        <v>5</v>
      </c>
      <c r="B4">
        <v>57</v>
      </c>
      <c r="C4">
        <v>6</v>
      </c>
      <c r="D4">
        <f t="shared" si="0"/>
        <v>63</v>
      </c>
      <c r="E4" s="1">
        <f>($D4/$D$19)*$B$19</f>
        <v>57.153930131004358</v>
      </c>
      <c r="F4" s="1">
        <f>(D4/$D$19)*$C$19</f>
        <v>5.8460698689956327</v>
      </c>
      <c r="G4" s="1">
        <f t="shared" si="1"/>
        <v>2.3694485231018931E-2</v>
      </c>
      <c r="H4" s="1">
        <f t="shared" si="2"/>
        <v>2.3694485231021665E-2</v>
      </c>
      <c r="I4">
        <f t="shared" si="3"/>
        <v>4.1457315667895524E-4</v>
      </c>
      <c r="J4">
        <f t="shared" si="4"/>
        <v>4.0530622729441357E-3</v>
      </c>
      <c r="K4">
        <f t="shared" si="5"/>
        <v>4.4676354296230908E-3</v>
      </c>
      <c r="L4">
        <v>0.9456</v>
      </c>
    </row>
    <row r="5" spans="1:12" x14ac:dyDescent="0.25">
      <c r="A5" t="s">
        <v>6</v>
      </c>
      <c r="B5">
        <v>35</v>
      </c>
      <c r="C5">
        <v>5</v>
      </c>
      <c r="D5">
        <f t="shared" si="0"/>
        <v>40</v>
      </c>
      <c r="E5" s="1">
        <f>($D5/$D$19)*$B$19</f>
        <v>36.288209606986896</v>
      </c>
      <c r="F5" s="1">
        <f>(D5/$D$19)*$C$19</f>
        <v>3.7117903930131004</v>
      </c>
      <c r="G5" s="1">
        <f t="shared" si="1"/>
        <v>1.6594839915333341</v>
      </c>
      <c r="H5" s="1">
        <f t="shared" si="2"/>
        <v>1.6594839915333421</v>
      </c>
      <c r="I5">
        <f t="shared" si="3"/>
        <v>4.5730665952001634E-2</v>
      </c>
      <c r="J5">
        <f t="shared" si="4"/>
        <v>0.44708451066015925</v>
      </c>
      <c r="K5">
        <f t="shared" si="5"/>
        <v>0.4928151766121609</v>
      </c>
      <c r="L5">
        <v>0.4819</v>
      </c>
    </row>
    <row r="6" spans="1:12" x14ac:dyDescent="0.25">
      <c r="A6" t="s">
        <v>7</v>
      </c>
      <c r="B6">
        <v>6</v>
      </c>
      <c r="C6">
        <v>1</v>
      </c>
      <c r="D6">
        <f t="shared" si="0"/>
        <v>7</v>
      </c>
      <c r="E6" s="1">
        <f>($D6/$D$19)*$B$19</f>
        <v>6.3504366812227069</v>
      </c>
      <c r="F6" s="1">
        <f>(D6/$D$19)*$C$19</f>
        <v>0.64956331877729256</v>
      </c>
      <c r="G6" s="1">
        <f t="shared" si="1"/>
        <v>0.12280586754638508</v>
      </c>
      <c r="H6" s="1">
        <f t="shared" si="2"/>
        <v>0.12280586754638546</v>
      </c>
      <c r="I6">
        <f t="shared" si="3"/>
        <v>1.9338176839004424E-2</v>
      </c>
      <c r="J6">
        <f t="shared" si="4"/>
        <v>0.18905911709662032</v>
      </c>
      <c r="K6">
        <f t="shared" si="5"/>
        <v>0.20839729393562476</v>
      </c>
      <c r="L6">
        <v>0.64759999999999995</v>
      </c>
    </row>
    <row r="7" spans="1:12" x14ac:dyDescent="0.25">
      <c r="A7" t="s">
        <v>8</v>
      </c>
      <c r="B7">
        <v>2</v>
      </c>
      <c r="C7">
        <v>0</v>
      </c>
      <c r="D7">
        <f t="shared" si="0"/>
        <v>2</v>
      </c>
      <c r="E7" s="1">
        <f>($D7/$D$19)*$B$19</f>
        <v>1.8144104803493448</v>
      </c>
      <c r="F7" s="1" t="s">
        <v>27</v>
      </c>
      <c r="G7" s="1">
        <f t="shared" si="1"/>
        <v>3.4443469804160923E-2</v>
      </c>
      <c r="H7" s="1" t="s">
        <v>27</v>
      </c>
      <c r="I7" s="1" t="s">
        <v>27</v>
      </c>
      <c r="J7" s="1" t="s">
        <v>27</v>
      </c>
      <c r="K7" s="1" t="s">
        <v>27</v>
      </c>
      <c r="L7" s="1" t="s">
        <v>27</v>
      </c>
    </row>
    <row r="8" spans="1:12" x14ac:dyDescent="0.25">
      <c r="A8" t="s">
        <v>9</v>
      </c>
      <c r="B8">
        <v>14</v>
      </c>
      <c r="C8">
        <v>2</v>
      </c>
      <c r="D8">
        <f t="shared" si="0"/>
        <v>16</v>
      </c>
      <c r="E8" s="1">
        <f>($D8/$D$19)*$B$19</f>
        <v>14.515283842794759</v>
      </c>
      <c r="F8" s="1">
        <f>(D8/$D$19)*$C$19</f>
        <v>1.4847161572052401</v>
      </c>
      <c r="G8" s="1">
        <f t="shared" si="1"/>
        <v>0.2655174386453335</v>
      </c>
      <c r="H8" s="1">
        <f t="shared" si="2"/>
        <v>0.26551743864533484</v>
      </c>
      <c r="I8">
        <f t="shared" si="3"/>
        <v>1.8292266380800656E-2</v>
      </c>
      <c r="J8">
        <f t="shared" si="4"/>
        <v>0.17883380426406376</v>
      </c>
      <c r="K8">
        <f t="shared" si="5"/>
        <v>0.19712607064486443</v>
      </c>
      <c r="L8">
        <v>0.65649999999999997</v>
      </c>
    </row>
    <row r="9" spans="1:12" x14ac:dyDescent="0.25">
      <c r="A9" t="s">
        <v>10</v>
      </c>
      <c r="B9">
        <v>38</v>
      </c>
      <c r="C9">
        <v>2</v>
      </c>
      <c r="D9">
        <f t="shared" si="0"/>
        <v>40</v>
      </c>
      <c r="E9" s="1">
        <f>($D9/$D$19)*$B$19</f>
        <v>36.288209606986896</v>
      </c>
      <c r="F9" s="1">
        <f>(D9/$D$19)*$C$19</f>
        <v>3.7117903930131004</v>
      </c>
      <c r="G9" s="1">
        <f t="shared" si="1"/>
        <v>2.9302263496119556</v>
      </c>
      <c r="H9" s="1">
        <f t="shared" si="2"/>
        <v>2.9302263496119449</v>
      </c>
      <c r="I9">
        <f t="shared" si="3"/>
        <v>8.0748716493518405E-2</v>
      </c>
      <c r="J9">
        <f t="shared" si="4"/>
        <v>0.78943745183662983</v>
      </c>
      <c r="K9">
        <f t="shared" si="5"/>
        <v>0.87018616833014828</v>
      </c>
      <c r="L9">
        <v>0.35139999999999999</v>
      </c>
    </row>
    <row r="10" spans="1:12" x14ac:dyDescent="0.25">
      <c r="A10" t="s">
        <v>11</v>
      </c>
      <c r="B10">
        <v>9</v>
      </c>
      <c r="C10">
        <v>0</v>
      </c>
      <c r="D10">
        <f t="shared" si="0"/>
        <v>9</v>
      </c>
      <c r="E10" s="1">
        <f>($D10/$D$19)*$B$19</f>
        <v>8.1648471615720535</v>
      </c>
      <c r="F10" s="1">
        <f>(D10/$D$19)*$C$19</f>
        <v>0.83515283842794763</v>
      </c>
      <c r="G10" s="1">
        <f t="shared" si="1"/>
        <v>0.69748026353425574</v>
      </c>
      <c r="H10" s="1">
        <f t="shared" si="2"/>
        <v>0.69748026353425763</v>
      </c>
      <c r="I10">
        <f t="shared" si="3"/>
        <v>8.5424778900572026E-2</v>
      </c>
      <c r="J10">
        <f t="shared" si="4"/>
        <v>0.83515283842794763</v>
      </c>
      <c r="K10">
        <f t="shared" si="5"/>
        <v>0.92057761732851962</v>
      </c>
      <c r="L10">
        <v>0.33750000000000002</v>
      </c>
    </row>
    <row r="11" spans="1:12" x14ac:dyDescent="0.25">
      <c r="A11" t="s">
        <v>12</v>
      </c>
      <c r="B11">
        <v>4</v>
      </c>
      <c r="C11">
        <v>0</v>
      </c>
      <c r="D11">
        <f t="shared" si="0"/>
        <v>4</v>
      </c>
      <c r="E11" s="1">
        <f>($D11/$D$19)*$B$19</f>
        <v>3.6288209606986896</v>
      </c>
      <c r="F11" s="1" t="s">
        <v>27</v>
      </c>
      <c r="G11" s="1">
        <f t="shared" si="1"/>
        <v>0.13777387921664369</v>
      </c>
      <c r="H11" s="1" t="s">
        <v>27</v>
      </c>
      <c r="I11" s="1" t="s">
        <v>27</v>
      </c>
      <c r="J11" s="1" t="s">
        <v>27</v>
      </c>
      <c r="K11" s="1" t="s">
        <v>27</v>
      </c>
      <c r="L11" s="1" t="s">
        <v>27</v>
      </c>
    </row>
    <row r="12" spans="1:12" x14ac:dyDescent="0.25">
      <c r="A12" t="s">
        <v>13</v>
      </c>
      <c r="B12">
        <f>SUM(B2:B11)</f>
        <v>1559</v>
      </c>
      <c r="C12">
        <f>SUM(C2:C11)</f>
        <v>160</v>
      </c>
      <c r="D12">
        <f t="shared" si="0"/>
        <v>1719</v>
      </c>
      <c r="E12" s="1">
        <f>($D12/$D$19)*$B$19</f>
        <v>1559.485807860262</v>
      </c>
      <c r="F12" s="1">
        <f>(D12/$D$19)*$C$19</f>
        <v>159.51419213973799</v>
      </c>
      <c r="G12" s="1">
        <f t="shared" si="1"/>
        <v>0.23600927709230124</v>
      </c>
      <c r="H12" s="1">
        <f t="shared" si="2"/>
        <v>0.23600927709235647</v>
      </c>
      <c r="I12">
        <f t="shared" si="3"/>
        <v>1.5133788066729807E-4</v>
      </c>
      <c r="J12">
        <f t="shared" si="4"/>
        <v>1.4795503392300484E-3</v>
      </c>
      <c r="K12">
        <f t="shared" si="5"/>
        <v>1.6308882198973465E-3</v>
      </c>
      <c r="L12" s="2">
        <v>0.96199999999999997</v>
      </c>
    </row>
    <row r="13" spans="1:12" x14ac:dyDescent="0.25">
      <c r="A13" t="s">
        <v>14</v>
      </c>
      <c r="B13">
        <v>22</v>
      </c>
      <c r="C13">
        <v>5</v>
      </c>
      <c r="D13">
        <f t="shared" si="0"/>
        <v>27</v>
      </c>
      <c r="E13" s="1">
        <f>($D13/$D$19)*$B$19</f>
        <v>24.494541484716155</v>
      </c>
      <c r="F13" s="1">
        <f>(D13/$D$19)*$C$19</f>
        <v>2.5054585152838427</v>
      </c>
      <c r="G13" s="1">
        <f t="shared" si="1"/>
        <v>6.2227372189698791</v>
      </c>
      <c r="H13" s="1">
        <f t="shared" si="2"/>
        <v>6.2227372189698906</v>
      </c>
      <c r="I13">
        <f t="shared" si="3"/>
        <v>0.2540458747861305</v>
      </c>
      <c r="J13">
        <f t="shared" si="4"/>
        <v>2.4836720229091154</v>
      </c>
      <c r="K13">
        <f t="shared" si="5"/>
        <v>2.7377178976952461</v>
      </c>
      <c r="L13" s="2">
        <v>9.7699999999999995E-2</v>
      </c>
    </row>
    <row r="14" spans="1:12" x14ac:dyDescent="0.25">
      <c r="A14" t="s">
        <v>15</v>
      </c>
      <c r="B14">
        <v>3</v>
      </c>
      <c r="C14">
        <v>0</v>
      </c>
      <c r="D14">
        <f t="shared" si="0"/>
        <v>3</v>
      </c>
      <c r="E14" s="1">
        <f>($D14/$D$19)*$B$19</f>
        <v>2.7216157205240172</v>
      </c>
      <c r="F14" s="1" t="s">
        <v>27</v>
      </c>
      <c r="G14" s="1">
        <f t="shared" si="1"/>
        <v>7.7497807059362073E-2</v>
      </c>
      <c r="H14" s="1" t="s">
        <v>27</v>
      </c>
      <c r="I14" s="1" t="s">
        <v>27</v>
      </c>
      <c r="J14" s="1" t="s">
        <v>27</v>
      </c>
      <c r="K14" s="1" t="s">
        <v>27</v>
      </c>
      <c r="L14" s="1" t="s">
        <v>27</v>
      </c>
    </row>
    <row r="15" spans="1:12" x14ac:dyDescent="0.25">
      <c r="A15" t="s">
        <v>16</v>
      </c>
      <c r="B15">
        <v>5</v>
      </c>
      <c r="C15">
        <v>1</v>
      </c>
      <c r="D15">
        <f t="shared" si="0"/>
        <v>6</v>
      </c>
      <c r="E15" s="1">
        <f>($D15/$D$19)*$B$19</f>
        <v>5.4432314410480345</v>
      </c>
      <c r="F15" s="1">
        <f>(D15/$D$19)*$C$19</f>
        <v>0.55676855895196509</v>
      </c>
      <c r="G15" s="1">
        <f t="shared" si="1"/>
        <v>0.19645411033351726</v>
      </c>
      <c r="H15" s="1">
        <f t="shared" si="2"/>
        <v>0.19645411033351765</v>
      </c>
      <c r="I15">
        <f t="shared" si="3"/>
        <v>3.6091449070497758E-2</v>
      </c>
      <c r="J15">
        <f t="shared" si="4"/>
        <v>0.35284699032451405</v>
      </c>
      <c r="K15">
        <f t="shared" si="5"/>
        <v>0.38893843939501183</v>
      </c>
      <c r="L15" s="2">
        <v>0.53249999999999997</v>
      </c>
    </row>
    <row r="16" spans="1:12" x14ac:dyDescent="0.25">
      <c r="A16" t="s">
        <v>17</v>
      </c>
      <c r="B16">
        <v>36</v>
      </c>
      <c r="C16">
        <v>2</v>
      </c>
      <c r="D16">
        <f t="shared" si="0"/>
        <v>38</v>
      </c>
      <c r="E16" s="1">
        <f>($D16/$D$19)*$B$19</f>
        <v>34.473799126637552</v>
      </c>
      <c r="F16" s="1">
        <f>(D16/$D$19)*$C$19</f>
        <v>3.5262008733624453</v>
      </c>
      <c r="G16" s="1">
        <f t="shared" si="1"/>
        <v>2.3292891058523</v>
      </c>
      <c r="H16" s="1">
        <f t="shared" si="2"/>
        <v>2.3292891058522907</v>
      </c>
      <c r="I16">
        <f t="shared" si="3"/>
        <v>6.756693967194588E-2</v>
      </c>
      <c r="J16">
        <f t="shared" si="4"/>
        <v>0.66056619843984465</v>
      </c>
      <c r="K16">
        <f t="shared" si="5"/>
        <v>0.72813313811179059</v>
      </c>
      <c r="L16" s="2">
        <v>0.39400000000000002</v>
      </c>
    </row>
    <row r="17" spans="1:12" x14ac:dyDescent="0.25">
      <c r="A17" t="s">
        <v>18</v>
      </c>
      <c r="B17">
        <v>37</v>
      </c>
      <c r="C17">
        <v>2</v>
      </c>
      <c r="D17">
        <f>SUM(B17:C17)</f>
        <v>39</v>
      </c>
      <c r="E17" s="1">
        <f>($D17/$D$19)*$B$19</f>
        <v>35.381004366812228</v>
      </c>
      <c r="F17" s="1">
        <f>(D17/$D$19)*$C$19</f>
        <v>3.6189956331877733</v>
      </c>
      <c r="G17" s="1">
        <f t="shared" si="1"/>
        <v>2.6211468602810761</v>
      </c>
      <c r="H17" s="1">
        <f t="shared" si="2"/>
        <v>2.6211468602810788</v>
      </c>
      <c r="I17">
        <f t="shared" si="3"/>
        <v>7.4083449783006752E-2</v>
      </c>
      <c r="J17">
        <f t="shared" si="4"/>
        <v>0.72427466787857253</v>
      </c>
      <c r="K17">
        <f t="shared" si="5"/>
        <v>0.79835811766157927</v>
      </c>
      <c r="L17" s="2">
        <v>0.37209999999999999</v>
      </c>
    </row>
    <row r="18" spans="1:12" x14ac:dyDescent="0.25">
      <c r="A18" t="s">
        <v>19</v>
      </c>
      <c r="B18">
        <f>SUM(B13:B17)</f>
        <v>103</v>
      </c>
      <c r="C18">
        <f>SUM(C13:C17)</f>
        <v>10</v>
      </c>
      <c r="D18">
        <f t="shared" si="0"/>
        <v>113</v>
      </c>
      <c r="E18" s="1">
        <f>($D18/$D$19)*$B$19</f>
        <v>102.51419213973799</v>
      </c>
      <c r="F18" s="1">
        <f>(D18/$D$19)*$C$19</f>
        <v>10.485807860262009</v>
      </c>
      <c r="G18" s="1">
        <f t="shared" si="1"/>
        <v>0.23600927709235647</v>
      </c>
      <c r="H18" s="1">
        <f t="shared" si="2"/>
        <v>0.23600927709235128</v>
      </c>
      <c r="I18">
        <f t="shared" si="3"/>
        <v>2.3022107687358075E-3</v>
      </c>
      <c r="J18">
        <f t="shared" si="4"/>
        <v>2.2507495868463692E-2</v>
      </c>
      <c r="K18">
        <f t="shared" si="5"/>
        <v>2.4809706637199499E-2</v>
      </c>
      <c r="L18" s="2">
        <v>0.85329999999999995</v>
      </c>
    </row>
    <row r="19" spans="1:12" x14ac:dyDescent="0.25">
      <c r="A19" t="s">
        <v>20</v>
      </c>
      <c r="B19">
        <f>B12+B18</f>
        <v>1662</v>
      </c>
      <c r="C19">
        <f>C12+C18</f>
        <v>170</v>
      </c>
      <c r="D19">
        <f t="shared" si="0"/>
        <v>1832</v>
      </c>
      <c r="E19" s="1">
        <f>($D19/$D$19)*$B$19</f>
        <v>1662</v>
      </c>
      <c r="F19" s="1"/>
      <c r="G19" s="1"/>
      <c r="H19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Wageningen University and Research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Hinton, Rebekah</dc:creator>
  <cp:lastModifiedBy>Hinton, Rebekah</cp:lastModifiedBy>
  <dcterms:created xsi:type="dcterms:W3CDTF">2025-04-02T09:48:13Z</dcterms:created>
  <dcterms:modified xsi:type="dcterms:W3CDTF">2025-04-04T18:36:29Z</dcterms:modified>
</cp:coreProperties>
</file>