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URNET.NL\Homes\hinto001\My Documents\Water governence\Risk pool\gro for good\functionality non functionality\"/>
    </mc:Choice>
  </mc:AlternateContent>
  <xr:revisionPtr revIDLastSave="0" documentId="13_ncr:1_{3BF93BF6-D94B-40B2-B8F4-940A2A95791A}" xr6:coauthVersionLast="47" xr6:coauthVersionMax="47" xr10:uidLastSave="{00000000-0000-0000-0000-000000000000}"/>
  <bookViews>
    <workbookView minimized="1" xWindow="25665" yWindow="5760" windowWidth="16035" windowHeight="15225" xr2:uid="{E29F7B67-5610-4998-86BC-60D263A70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C19" i="1"/>
  <c r="C20" i="1" s="1"/>
  <c r="B19" i="1"/>
  <c r="B12" i="1"/>
  <c r="D16" i="1"/>
  <c r="D3" i="1"/>
  <c r="D4" i="1"/>
  <c r="D5" i="1"/>
  <c r="D6" i="1"/>
  <c r="D7" i="1"/>
  <c r="D8" i="1"/>
  <c r="D9" i="1"/>
  <c r="D10" i="1"/>
  <c r="D11" i="1"/>
  <c r="D13" i="1"/>
  <c r="D15" i="1"/>
  <c r="D17" i="1"/>
  <c r="D18" i="1"/>
  <c r="D19" i="1" l="1"/>
  <c r="B20" i="1"/>
  <c r="D20" i="1" s="1"/>
  <c r="D12" i="1"/>
  <c r="E18" i="1" l="1"/>
  <c r="F2" i="1"/>
  <c r="H2" i="1" s="1"/>
  <c r="J2" i="1" s="1"/>
  <c r="E9" i="1"/>
  <c r="F3" i="1"/>
  <c r="H3" i="1" s="1"/>
  <c r="J3" i="1" s="1"/>
  <c r="E10" i="1"/>
  <c r="E4" i="1"/>
  <c r="E13" i="1"/>
  <c r="E5" i="1"/>
  <c r="E12" i="1"/>
  <c r="E3" i="1"/>
  <c r="E20" i="1"/>
  <c r="E15" i="1"/>
  <c r="E6" i="1"/>
  <c r="E8" i="1"/>
  <c r="F8" i="1"/>
  <c r="H8" i="1" s="1"/>
  <c r="J8" i="1" s="1"/>
  <c r="F4" i="1"/>
  <c r="H4" i="1" s="1"/>
  <c r="J4" i="1" s="1"/>
  <c r="F13" i="1"/>
  <c r="H13" i="1" s="1"/>
  <c r="F19" i="1"/>
  <c r="H19" i="1" s="1"/>
  <c r="J19" i="1" s="1"/>
  <c r="F5" i="1"/>
  <c r="H5" i="1" s="1"/>
  <c r="F15" i="1"/>
  <c r="H15" i="1" s="1"/>
  <c r="J15" i="1" s="1"/>
  <c r="F17" i="1"/>
  <c r="H17" i="1" s="1"/>
  <c r="J17" i="1" s="1"/>
  <c r="E11" i="1"/>
  <c r="E7" i="1"/>
  <c r="E19" i="1"/>
  <c r="E16" i="1"/>
  <c r="F10" i="1"/>
  <c r="H10" i="1" s="1"/>
  <c r="J10" i="1" s="1"/>
  <c r="F6" i="1"/>
  <c r="H6" i="1" s="1"/>
  <c r="F9" i="1"/>
  <c r="H9" i="1" s="1"/>
  <c r="J9" i="1" s="1"/>
  <c r="F16" i="1"/>
  <c r="H16" i="1" s="1"/>
  <c r="F18" i="1"/>
  <c r="H18" i="1" s="1"/>
  <c r="J18" i="1" s="1"/>
  <c r="E17" i="1"/>
  <c r="F12" i="1"/>
  <c r="H12" i="1" s="1"/>
  <c r="J12" i="1" s="1"/>
  <c r="G17" i="1" l="1"/>
  <c r="I17" i="1" s="1"/>
  <c r="K17" i="1" s="1"/>
  <c r="G12" i="1"/>
  <c r="I12" i="1" s="1"/>
  <c r="K12" i="1" s="1"/>
  <c r="G5" i="1"/>
  <c r="G10" i="1"/>
  <c r="I10" i="1" s="1"/>
  <c r="K10" i="1" s="1"/>
  <c r="G4" i="1"/>
  <c r="I4" i="1" s="1"/>
  <c r="K4" i="1" s="1"/>
  <c r="G16" i="1"/>
  <c r="G6" i="1"/>
  <c r="G3" i="1"/>
  <c r="I3" i="1" s="1"/>
  <c r="K3" i="1" s="1"/>
  <c r="G13" i="1"/>
  <c r="G2" i="1"/>
  <c r="I2" i="1" s="1"/>
  <c r="K2" i="1" s="1"/>
  <c r="G9" i="1"/>
  <c r="I9" i="1" s="1"/>
  <c r="K9" i="1" s="1"/>
  <c r="G8" i="1"/>
  <c r="I8" i="1" s="1"/>
  <c r="K8" i="1" s="1"/>
  <c r="G19" i="1"/>
  <c r="I19" i="1" s="1"/>
  <c r="K19" i="1" s="1"/>
  <c r="G15" i="1"/>
  <c r="I15" i="1" s="1"/>
  <c r="K15" i="1" s="1"/>
  <c r="G18" i="1"/>
  <c r="I18" i="1" s="1"/>
  <c r="K18" i="1" s="1"/>
</calcChain>
</file>

<file path=xl/sharedStrings.xml><?xml version="1.0" encoding="utf-8"?>
<sst xmlns="http://schemas.openxmlformats.org/spreadsheetml/2006/main" count="60" uniqueCount="31">
  <si>
    <t>Source</t>
  </si>
  <si>
    <t>Functional in last 2 years</t>
  </si>
  <si>
    <t>Reference HP</t>
  </si>
  <si>
    <t>Other HP</t>
  </si>
  <si>
    <t>Piped to neighbor’s yard</t>
  </si>
  <si>
    <t>Piped to yard of dwelling</t>
  </si>
  <si>
    <t>Private protected well</t>
  </si>
  <si>
    <t>Public protected well</t>
  </si>
  <si>
    <t>Public tap kiosk</t>
  </si>
  <si>
    <t>Private submersible pump</t>
  </si>
  <si>
    <t>Public submersible pump</t>
  </si>
  <si>
    <t>Bottled water</t>
  </si>
  <si>
    <t>Total improved sources</t>
  </si>
  <si>
    <t>Surface water</t>
  </si>
  <si>
    <t>Other</t>
  </si>
  <si>
    <t>Private unprotected well</t>
  </si>
  <si>
    <t>Public unprotected well</t>
  </si>
  <si>
    <t>Total unimproved sources</t>
  </si>
  <si>
    <t>Total users</t>
  </si>
  <si>
    <t>Expected func</t>
  </si>
  <si>
    <t>expected nF</t>
  </si>
  <si>
    <t>(observed-expected)^2 functional</t>
  </si>
  <si>
    <t>(observed-expected)^2 non-functional</t>
  </si>
  <si>
    <t>chi-squared functional</t>
  </si>
  <si>
    <t>chi-squared non-functional</t>
  </si>
  <si>
    <t>CHI-SQUARED</t>
  </si>
  <si>
    <t>p value</t>
  </si>
  <si>
    <t>Rainwater collection</t>
  </si>
  <si>
    <t>Non-functional 2 year ago</t>
  </si>
  <si>
    <t>NA</t>
  </si>
  <si>
    <t>Cart bicycke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</si>
</sst>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9CB3-758C-4CC8-AF0C-5CD51F20A885}">
  <dimension ref="A1:L20"/>
  <sheetViews>
    <sheetView tabSelected="1" workbookViewId="0">
      <selection activeCell="C4" sqref="C4"/>
    </sheetView>
  </sheetViews>
  <sheetFormatPr defaultRowHeight="15" x14ac:dyDescent="0.25"/>
  <cols>
    <col min="1" max="1" width="19.140625" customWidth="1"/>
    <col min="5" max="5" width="10.85546875" customWidth="1"/>
    <col min="9" max="9" width="12.85546875" customWidth="1"/>
  </cols>
  <sheetData>
    <row r="1" spans="1:12" x14ac:dyDescent="0.25">
      <c r="A1" t="s">
        <v>0</v>
      </c>
      <c r="B1" t="s">
        <v>1</v>
      </c>
      <c r="C1" t="s">
        <v>28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25">
      <c r="A2" t="s">
        <v>2</v>
      </c>
      <c r="B2">
        <v>1284</v>
      </c>
      <c r="C2">
        <v>141</v>
      </c>
      <c r="D2">
        <f>SUM(B2:C2)</f>
        <v>1425</v>
      </c>
      <c r="E2" s="1">
        <f>($D2/$D$20)*$B$20</f>
        <v>1292.7674672489084</v>
      </c>
      <c r="F2" s="1">
        <f>(D2/$D$20)*$C$20</f>
        <v>132.2325327510917</v>
      </c>
      <c r="G2" s="1">
        <f>(B2-E2)^2</f>
        <v>76.868481960680739</v>
      </c>
      <c r="H2" s="1">
        <f>(C2-F2)^2</f>
        <v>76.868481960679745</v>
      </c>
      <c r="I2">
        <f>G2/E2</f>
        <v>5.9460408703091647E-2</v>
      </c>
      <c r="J2">
        <f>H2/F2</f>
        <v>0.58131293685021801</v>
      </c>
      <c r="K2">
        <f>I2+J2</f>
        <v>0.64077334555330967</v>
      </c>
      <c r="L2" s="2">
        <v>0.4234</v>
      </c>
    </row>
    <row r="3" spans="1:12" x14ac:dyDescent="0.25">
      <c r="A3" t="s">
        <v>3</v>
      </c>
      <c r="B3">
        <v>53</v>
      </c>
      <c r="C3">
        <v>2</v>
      </c>
      <c r="D3">
        <f t="shared" ref="D3:D20" si="0">SUM(B3:C3)</f>
        <v>55</v>
      </c>
      <c r="E3" s="1">
        <f>($D3/$D$20)*$B$20</f>
        <v>49.896288209606986</v>
      </c>
      <c r="F3" s="1">
        <f>(D3/$D$20)*$C$20</f>
        <v>5.1037117903930129</v>
      </c>
      <c r="G3" s="1">
        <f t="shared" ref="G3:G19" si="1">(B3-E3)^2</f>
        <v>9.6330268778246069</v>
      </c>
      <c r="H3" s="1">
        <f t="shared" ref="H3:H19" si="2">(C3-F3)^2</f>
        <v>9.6330268778246015</v>
      </c>
      <c r="I3">
        <f t="shared" ref="I3:I19" si="3">G3/E3</f>
        <v>0.1930609915783249</v>
      </c>
      <c r="J3">
        <f t="shared" ref="J3:J19" si="4">H3/F3</f>
        <v>1.8874551059010343</v>
      </c>
      <c r="K3">
        <f t="shared" ref="K3:K19" si="5">I3+J3</f>
        <v>2.0805160974793591</v>
      </c>
      <c r="L3">
        <v>0.1492</v>
      </c>
    </row>
    <row r="4" spans="1:12" x14ac:dyDescent="0.25">
      <c r="A4" t="s">
        <v>4</v>
      </c>
      <c r="B4">
        <v>53</v>
      </c>
      <c r="C4">
        <v>7</v>
      </c>
      <c r="D4">
        <f t="shared" si="0"/>
        <v>60</v>
      </c>
      <c r="E4" s="1">
        <f>($D4/$D$20)*$B$20</f>
        <v>54.432314410480352</v>
      </c>
      <c r="F4" s="1">
        <f>(D4/$D$20)*$C$20</f>
        <v>5.5676855895196509</v>
      </c>
      <c r="G4" s="1">
        <f t="shared" si="1"/>
        <v>2.0515245704696778</v>
      </c>
      <c r="H4" s="1">
        <f t="shared" si="2"/>
        <v>2.0515245704696699</v>
      </c>
      <c r="I4">
        <f t="shared" si="3"/>
        <v>3.7689460620742576E-2</v>
      </c>
      <c r="J4">
        <f t="shared" si="4"/>
        <v>0.36846990324514067</v>
      </c>
      <c r="K4">
        <f t="shared" si="5"/>
        <v>0.40615936386588325</v>
      </c>
      <c r="L4">
        <v>0.52390000000000003</v>
      </c>
    </row>
    <row r="5" spans="1:12" x14ac:dyDescent="0.25">
      <c r="A5" t="s">
        <v>5</v>
      </c>
      <c r="B5">
        <v>35</v>
      </c>
      <c r="C5">
        <v>4</v>
      </c>
      <c r="D5">
        <f t="shared" si="0"/>
        <v>39</v>
      </c>
      <c r="E5" s="1">
        <f>($D5/$D$20)*$B$20</f>
        <v>35.381004366812228</v>
      </c>
      <c r="F5" s="1">
        <f>(D5/$D$20)*$C$20</f>
        <v>3.6189956331877733</v>
      </c>
      <c r="G5" s="1">
        <f t="shared" si="1"/>
        <v>0.14516432752998648</v>
      </c>
      <c r="H5" s="1">
        <f t="shared" si="2"/>
        <v>0.14516432752998581</v>
      </c>
      <c r="I5" t="s">
        <v>29</v>
      </c>
      <c r="J5" t="s">
        <v>29</v>
      </c>
      <c r="K5" t="s">
        <v>29</v>
      </c>
      <c r="L5" t="s">
        <v>29</v>
      </c>
    </row>
    <row r="6" spans="1:12" x14ac:dyDescent="0.25">
      <c r="A6" t="s">
        <v>6</v>
      </c>
      <c r="B6">
        <v>7</v>
      </c>
      <c r="C6">
        <v>1</v>
      </c>
      <c r="D6">
        <f t="shared" si="0"/>
        <v>8</v>
      </c>
      <c r="E6" s="1">
        <f>($D6/$D$20)*$B$20</f>
        <v>7.2576419213973793</v>
      </c>
      <c r="F6" s="1">
        <f>(D6/$D$20)*$C$20</f>
        <v>0.74235807860262004</v>
      </c>
      <c r="G6" s="1">
        <f t="shared" si="1"/>
        <v>6.6379359661333376E-2</v>
      </c>
      <c r="H6" s="1">
        <f t="shared" si="2"/>
        <v>6.6379359661333709E-2</v>
      </c>
      <c r="I6" t="s">
        <v>29</v>
      </c>
      <c r="J6" t="s">
        <v>29</v>
      </c>
      <c r="K6" t="s">
        <v>29</v>
      </c>
      <c r="L6" t="s">
        <v>29</v>
      </c>
    </row>
    <row r="7" spans="1:12" x14ac:dyDescent="0.25">
      <c r="A7" t="s">
        <v>7</v>
      </c>
      <c r="B7">
        <v>5</v>
      </c>
      <c r="C7">
        <v>0</v>
      </c>
      <c r="D7">
        <f t="shared" si="0"/>
        <v>5</v>
      </c>
      <c r="E7" s="1">
        <f>($D7/$D$20)*$B$20</f>
        <v>4.5360262008733621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</row>
    <row r="8" spans="1:12" x14ac:dyDescent="0.25">
      <c r="A8" t="s">
        <v>8</v>
      </c>
      <c r="B8">
        <v>17</v>
      </c>
      <c r="C8">
        <v>3</v>
      </c>
      <c r="D8">
        <f t="shared" si="0"/>
        <v>20</v>
      </c>
      <c r="E8" s="1">
        <f>($D8/$D$20)*$B$20</f>
        <v>18.144104803493448</v>
      </c>
      <c r="F8" s="1">
        <f>(D8/$D$20)*$C$20</f>
        <v>1.8558951965065502</v>
      </c>
      <c r="G8" s="1">
        <f t="shared" si="1"/>
        <v>1.3089758013767818</v>
      </c>
      <c r="H8" s="1">
        <f t="shared" si="2"/>
        <v>1.3089758013767854</v>
      </c>
      <c r="I8">
        <f t="shared" si="3"/>
        <v>7.2143311315350914E-2</v>
      </c>
      <c r="J8">
        <f t="shared" si="4"/>
        <v>0.70530696121243264</v>
      </c>
      <c r="K8">
        <f t="shared" si="5"/>
        <v>0.77745027252778354</v>
      </c>
      <c r="L8" s="2">
        <v>0.37790000000000001</v>
      </c>
    </row>
    <row r="9" spans="1:12" x14ac:dyDescent="0.25">
      <c r="A9" t="s">
        <v>9</v>
      </c>
      <c r="B9">
        <v>37</v>
      </c>
      <c r="C9">
        <v>2</v>
      </c>
      <c r="D9">
        <f t="shared" si="0"/>
        <v>39</v>
      </c>
      <c r="E9" s="1">
        <f>($D9/$D$20)*$B$20</f>
        <v>35.381004366812228</v>
      </c>
      <c r="F9" s="1">
        <f>(D9/$D$20)*$C$20</f>
        <v>3.6189956331877733</v>
      </c>
      <c r="G9" s="1">
        <f t="shared" si="1"/>
        <v>2.6211468602810761</v>
      </c>
      <c r="H9" s="1">
        <f t="shared" si="2"/>
        <v>2.6211468602810788</v>
      </c>
      <c r="I9">
        <f t="shared" si="3"/>
        <v>7.4083449783006752E-2</v>
      </c>
      <c r="J9">
        <f t="shared" si="4"/>
        <v>0.72427466787857253</v>
      </c>
      <c r="K9">
        <f t="shared" si="5"/>
        <v>0.79835811766157927</v>
      </c>
      <c r="L9">
        <v>0.37159999999999999</v>
      </c>
    </row>
    <row r="10" spans="1:12" x14ac:dyDescent="0.25">
      <c r="A10" t="s">
        <v>10</v>
      </c>
      <c r="B10">
        <v>10</v>
      </c>
      <c r="C10">
        <v>0</v>
      </c>
      <c r="D10">
        <f t="shared" si="0"/>
        <v>10</v>
      </c>
      <c r="E10" s="1">
        <f>($D10/$D$20)*$B$20</f>
        <v>9.0720524017467241</v>
      </c>
      <c r="F10" s="1">
        <f>(D10/$D$20)*$C$20</f>
        <v>0.92794759825327511</v>
      </c>
      <c r="G10" s="1">
        <f t="shared" si="1"/>
        <v>0.86108674510402305</v>
      </c>
      <c r="H10" s="1">
        <f t="shared" si="2"/>
        <v>0.86108674510402161</v>
      </c>
      <c r="I10">
        <f t="shared" si="3"/>
        <v>9.4916421000636006E-2</v>
      </c>
      <c r="J10">
        <f t="shared" si="4"/>
        <v>0.92794759825327511</v>
      </c>
      <c r="K10">
        <f t="shared" si="5"/>
        <v>1.0228640192539111</v>
      </c>
      <c r="L10">
        <v>0.31180000000000002</v>
      </c>
    </row>
    <row r="11" spans="1:12" x14ac:dyDescent="0.25">
      <c r="A11" t="s">
        <v>11</v>
      </c>
      <c r="B11">
        <v>4</v>
      </c>
      <c r="D11">
        <f t="shared" si="0"/>
        <v>4</v>
      </c>
      <c r="E11" s="1">
        <f>($D11/$D$20)*$B$20</f>
        <v>3.6288209606986896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</row>
    <row r="12" spans="1:12" x14ac:dyDescent="0.25">
      <c r="A12" t="s">
        <v>12</v>
      </c>
      <c r="B12">
        <f>SUM(B2:B11)</f>
        <v>1505</v>
      </c>
      <c r="C12">
        <v>160</v>
      </c>
      <c r="D12">
        <f t="shared" si="0"/>
        <v>1665</v>
      </c>
      <c r="E12" s="1">
        <f>($D12/$D$20)*$B$20</f>
        <v>1510.4967248908297</v>
      </c>
      <c r="F12" s="1">
        <f>(D12/$D$20)*$C$20</f>
        <v>154.50327510917032</v>
      </c>
      <c r="G12" s="1">
        <f t="shared" si="1"/>
        <v>30.213984525466586</v>
      </c>
      <c r="H12" s="1">
        <f t="shared" si="2"/>
        <v>30.213984525466586</v>
      </c>
      <c r="I12">
        <f t="shared" si="3"/>
        <v>2.0002681255499102E-2</v>
      </c>
      <c r="J12">
        <f t="shared" si="4"/>
        <v>0.19555562498023241</v>
      </c>
      <c r="K12">
        <f t="shared" si="5"/>
        <v>0.21555830623573152</v>
      </c>
      <c r="L12" s="2">
        <v>0.64239999999999997</v>
      </c>
    </row>
    <row r="13" spans="1:12" x14ac:dyDescent="0.25">
      <c r="A13" t="s">
        <v>13</v>
      </c>
      <c r="B13">
        <v>20</v>
      </c>
      <c r="C13">
        <v>2</v>
      </c>
      <c r="D13">
        <f t="shared" si="0"/>
        <v>22</v>
      </c>
      <c r="E13" s="1">
        <f>($D13/$D$20)*$B$20</f>
        <v>19.958515283842797</v>
      </c>
      <c r="F13" s="1">
        <f>(D13/$D$20)*$C$20</f>
        <v>2.0414847161572052</v>
      </c>
      <c r="G13" s="1">
        <f t="shared" si="1"/>
        <v>1.7209816746437323E-3</v>
      </c>
      <c r="H13" s="1">
        <f t="shared" si="2"/>
        <v>1.7209816746438797E-3</v>
      </c>
      <c r="I13" t="s">
        <v>29</v>
      </c>
      <c r="J13" t="s">
        <v>29</v>
      </c>
      <c r="K13" t="s">
        <v>29</v>
      </c>
      <c r="L13" t="s">
        <v>29</v>
      </c>
    </row>
    <row r="14" spans="1:12" x14ac:dyDescent="0.25">
      <c r="A14" t="s">
        <v>30</v>
      </c>
      <c r="E14" s="1"/>
      <c r="F14" s="1"/>
      <c r="G14" s="1"/>
      <c r="H14" s="1"/>
    </row>
    <row r="15" spans="1:12" x14ac:dyDescent="0.25">
      <c r="A15" t="s">
        <v>27</v>
      </c>
      <c r="B15">
        <v>52</v>
      </c>
      <c r="C15">
        <v>3</v>
      </c>
      <c r="D15">
        <f t="shared" si="0"/>
        <v>55</v>
      </c>
      <c r="E15" s="1">
        <f>($D15/$D$20)*$B$20</f>
        <v>49.896288209606986</v>
      </c>
      <c r="F15" s="1">
        <f>(D15/$D$20)*$C$20</f>
        <v>5.1037117903930129</v>
      </c>
      <c r="G15" s="1">
        <f t="shared" si="1"/>
        <v>4.4256032970385801</v>
      </c>
      <c r="H15" s="1">
        <f t="shared" si="2"/>
        <v>4.4256032970385757</v>
      </c>
      <c r="I15">
        <f t="shared" si="3"/>
        <v>8.8696042448032808E-2</v>
      </c>
      <c r="J15">
        <f t="shared" si="4"/>
        <v>0.86713425028606106</v>
      </c>
      <c r="K15">
        <f t="shared" si="5"/>
        <v>0.95583029273409381</v>
      </c>
      <c r="L15">
        <v>0.32819999999999999</v>
      </c>
    </row>
    <row r="16" spans="1:12" x14ac:dyDescent="0.25">
      <c r="A16" t="s">
        <v>14</v>
      </c>
      <c r="B16">
        <v>6</v>
      </c>
      <c r="C16">
        <v>1</v>
      </c>
      <c r="D16">
        <f t="shared" si="0"/>
        <v>7</v>
      </c>
      <c r="E16" s="1">
        <f t="shared" ref="E16" si="6">($D16/$D$20)*$B$20</f>
        <v>6.3504366812227069</v>
      </c>
      <c r="F16" s="1">
        <f t="shared" ref="F16" si="7">(D16/$D$20)*$C$20</f>
        <v>0.64956331877729256</v>
      </c>
      <c r="G16" s="1">
        <f t="shared" si="1"/>
        <v>0.12280586754638508</v>
      </c>
      <c r="H16" s="1">
        <f t="shared" si="2"/>
        <v>0.12280586754638546</v>
      </c>
      <c r="I16" t="s">
        <v>29</v>
      </c>
      <c r="J16" t="s">
        <v>29</v>
      </c>
      <c r="K16" t="s">
        <v>29</v>
      </c>
      <c r="L16" t="s">
        <v>29</v>
      </c>
    </row>
    <row r="17" spans="1:12" x14ac:dyDescent="0.25">
      <c r="A17" t="s">
        <v>15</v>
      </c>
      <c r="B17">
        <v>39</v>
      </c>
      <c r="C17">
        <v>2</v>
      </c>
      <c r="D17">
        <f t="shared" si="0"/>
        <v>41</v>
      </c>
      <c r="E17" s="1">
        <f>($D17/$D$20)*$B$20</f>
        <v>37.195414847161572</v>
      </c>
      <c r="F17" s="1">
        <f>(D17/$D$20)*$C$20</f>
        <v>3.804585152838428</v>
      </c>
      <c r="G17" s="1">
        <f t="shared" si="1"/>
        <v>3.2565275738448909</v>
      </c>
      <c r="H17" s="1">
        <f t="shared" si="2"/>
        <v>3.2565275738448927</v>
      </c>
      <c r="I17">
        <f t="shared" si="3"/>
        <v>8.7551855174251417E-2</v>
      </c>
      <c r="J17">
        <f t="shared" si="4"/>
        <v>0.85594813705650552</v>
      </c>
      <c r="K17">
        <f t="shared" si="5"/>
        <v>0.94349999223075698</v>
      </c>
      <c r="L17">
        <v>0.33139999999999997</v>
      </c>
    </row>
    <row r="18" spans="1:12" x14ac:dyDescent="0.25">
      <c r="A18" t="s">
        <v>16</v>
      </c>
      <c r="B18">
        <v>40</v>
      </c>
      <c r="C18">
        <v>2</v>
      </c>
      <c r="D18">
        <f t="shared" si="0"/>
        <v>42</v>
      </c>
      <c r="E18" s="1">
        <f>($D18/$D$20)*$B$20</f>
        <v>38.102620087336248</v>
      </c>
      <c r="F18" s="1">
        <f>(D18/$D$20)*$C$20</f>
        <v>3.8973799126637556</v>
      </c>
      <c r="G18" s="1">
        <f t="shared" si="1"/>
        <v>3.6000505329799055</v>
      </c>
      <c r="H18" s="1">
        <f t="shared" si="2"/>
        <v>3.6000505329799211</v>
      </c>
      <c r="I18">
        <f t="shared" si="3"/>
        <v>9.4483017827333482E-2</v>
      </c>
      <c r="J18">
        <f t="shared" si="4"/>
        <v>0.92371044487664078</v>
      </c>
      <c r="K18">
        <f t="shared" si="5"/>
        <v>1.0181934627039744</v>
      </c>
      <c r="L18" s="2">
        <v>0.31290000000000001</v>
      </c>
    </row>
    <row r="19" spans="1:12" x14ac:dyDescent="0.25">
      <c r="A19" t="s">
        <v>17</v>
      </c>
      <c r="B19">
        <f>SUM(B13:B18)</f>
        <v>157</v>
      </c>
      <c r="C19">
        <f>SUM(C13:C18)</f>
        <v>10</v>
      </c>
      <c r="D19">
        <f t="shared" si="0"/>
        <v>167</v>
      </c>
      <c r="E19" s="1">
        <f>($D19/$D$20)*$B$20</f>
        <v>151.50327510917032</v>
      </c>
      <c r="F19" s="1">
        <f>(D19/$D$20)*$C$20</f>
        <v>15.496724890829695</v>
      </c>
      <c r="G19" s="1">
        <f t="shared" si="1"/>
        <v>30.213984525466586</v>
      </c>
      <c r="H19" s="1">
        <f t="shared" si="2"/>
        <v>30.213984525466721</v>
      </c>
      <c r="I19">
        <f t="shared" si="3"/>
        <v>0.19942792988267069</v>
      </c>
      <c r="J19">
        <f t="shared" si="4"/>
        <v>1.9497012909705893</v>
      </c>
      <c r="K19">
        <f t="shared" si="5"/>
        <v>2.14912922085326</v>
      </c>
      <c r="L19" s="2">
        <v>0.14269999999999999</v>
      </c>
    </row>
    <row r="20" spans="1:12" x14ac:dyDescent="0.25">
      <c r="A20" t="s">
        <v>18</v>
      </c>
      <c r="B20">
        <f>B12+B19</f>
        <v>1662</v>
      </c>
      <c r="C20">
        <f>C12+C19</f>
        <v>170</v>
      </c>
      <c r="D20">
        <f t="shared" si="0"/>
        <v>1832</v>
      </c>
      <c r="E20" s="1">
        <f>($D20/$D$20)*$B$20</f>
        <v>1662</v>
      </c>
      <c r="F20" s="1"/>
      <c r="G20" s="1"/>
      <c r="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Hinton, Rebekah</dc:creator>
  <cp:lastModifiedBy>Hinton, Rebekah</cp:lastModifiedBy>
  <dcterms:created xsi:type="dcterms:W3CDTF">2025-04-02T09:48:13Z</dcterms:created>
  <dcterms:modified xsi:type="dcterms:W3CDTF">2025-04-04T18:36:47Z</dcterms:modified>
</cp:coreProperties>
</file>