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WURNET.NL\Homes\hinto001\My Documents\Water governence\Risk pool\gro for good\functionality non functionality\"/>
    </mc:Choice>
  </mc:AlternateContent>
  <xr:revisionPtr revIDLastSave="0" documentId="13_ncr:1_{857EF584-A063-4D9E-A80C-5C4A35CF9F30}" xr6:coauthVersionLast="47" xr6:coauthVersionMax="47" xr10:uidLastSave="{00000000-0000-0000-0000-000000000000}"/>
  <bookViews>
    <workbookView minimized="1" xWindow="10" yWindow="10" windowWidth="17160" windowHeight="11260" xr2:uid="{ED36BE16-14E0-4449-9E0D-42EB4C48D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1" i="1" l="1"/>
  <c r="B101" i="1"/>
  <c r="G99" i="1"/>
  <c r="F99" i="1"/>
  <c r="G98" i="1"/>
  <c r="F98" i="1"/>
  <c r="G97" i="1"/>
  <c r="F97" i="1"/>
  <c r="G96" i="1"/>
  <c r="F96" i="1"/>
  <c r="G95" i="1"/>
  <c r="F95" i="1"/>
  <c r="G94" i="1"/>
  <c r="F94" i="1"/>
  <c r="G93" i="1"/>
  <c r="F93" i="1"/>
  <c r="G92" i="1"/>
  <c r="F92" i="1"/>
  <c r="G91" i="1"/>
  <c r="F91" i="1"/>
  <c r="D87" i="1"/>
  <c r="B87" i="1"/>
  <c r="G85" i="1"/>
  <c r="F85" i="1"/>
  <c r="G84" i="1"/>
  <c r="F84" i="1"/>
  <c r="G83" i="1"/>
  <c r="F83" i="1"/>
  <c r="G82" i="1"/>
  <c r="F82" i="1"/>
  <c r="G81" i="1"/>
  <c r="F81" i="1"/>
  <c r="G80" i="1"/>
  <c r="F80" i="1"/>
  <c r="G79" i="1"/>
  <c r="F79" i="1"/>
  <c r="G78" i="1"/>
  <c r="F78" i="1"/>
  <c r="G77" i="1"/>
  <c r="F77" i="1"/>
  <c r="D73" i="1"/>
  <c r="B73" i="1"/>
  <c r="G71" i="1"/>
  <c r="F71" i="1"/>
  <c r="G70" i="1"/>
  <c r="F70" i="1"/>
  <c r="G69" i="1"/>
  <c r="F69" i="1"/>
  <c r="G68" i="1"/>
  <c r="F68" i="1"/>
  <c r="G67" i="1"/>
  <c r="F67" i="1"/>
  <c r="G66" i="1"/>
  <c r="F66" i="1"/>
  <c r="G65" i="1"/>
  <c r="F65" i="1"/>
  <c r="G64" i="1"/>
  <c r="F64" i="1"/>
  <c r="G63" i="1"/>
  <c r="F63" i="1"/>
  <c r="D59" i="1"/>
  <c r="B59" i="1"/>
  <c r="G57" i="1"/>
  <c r="F57" i="1"/>
  <c r="G56" i="1"/>
  <c r="F56" i="1"/>
  <c r="G55" i="1"/>
  <c r="F55" i="1"/>
  <c r="G54" i="1"/>
  <c r="F54" i="1"/>
  <c r="G53" i="1"/>
  <c r="F53" i="1"/>
  <c r="G52" i="1"/>
  <c r="F52" i="1"/>
  <c r="G51" i="1"/>
  <c r="F51" i="1"/>
  <c r="G50" i="1"/>
  <c r="F50" i="1"/>
  <c r="G49" i="1"/>
  <c r="F49" i="1"/>
  <c r="M15" i="1"/>
  <c r="M11" i="1"/>
  <c r="M10" i="1"/>
  <c r="M9" i="1"/>
  <c r="M8" i="1"/>
  <c r="M7" i="1"/>
  <c r="M6" i="1"/>
  <c r="M5" i="1"/>
  <c r="M4" i="1"/>
  <c r="M3" i="1"/>
  <c r="D45" i="1"/>
  <c r="B45" i="1"/>
  <c r="G43" i="1"/>
  <c r="F43" i="1"/>
  <c r="G42" i="1"/>
  <c r="F42" i="1"/>
  <c r="G41" i="1"/>
  <c r="F41" i="1"/>
  <c r="G40" i="1"/>
  <c r="F40" i="1"/>
  <c r="G39" i="1"/>
  <c r="F39" i="1"/>
  <c r="G38" i="1"/>
  <c r="F38" i="1"/>
  <c r="G37" i="1"/>
  <c r="F37" i="1"/>
  <c r="G36" i="1"/>
  <c r="F36" i="1"/>
  <c r="G35" i="1"/>
  <c r="F35" i="1"/>
  <c r="D30" i="1"/>
  <c r="B30" i="1"/>
  <c r="G21" i="1"/>
  <c r="G22" i="1"/>
  <c r="G23" i="1"/>
  <c r="G24" i="1"/>
  <c r="G25" i="1"/>
  <c r="G26" i="1"/>
  <c r="G27" i="1"/>
  <c r="G28" i="1"/>
  <c r="G20" i="1"/>
  <c r="F21" i="1"/>
  <c r="F22" i="1"/>
  <c r="F23" i="1"/>
  <c r="F24" i="1"/>
  <c r="F25" i="1"/>
  <c r="F26" i="1"/>
  <c r="F27" i="1"/>
  <c r="F28" i="1"/>
  <c r="F20" i="1"/>
  <c r="J15" i="1"/>
  <c r="G15" i="1"/>
  <c r="D15" i="1"/>
  <c r="J4" i="1"/>
  <c r="J5" i="1"/>
  <c r="J6" i="1"/>
  <c r="J7" i="1"/>
  <c r="J8" i="1"/>
  <c r="J9" i="1"/>
  <c r="J10" i="1"/>
  <c r="J11" i="1"/>
  <c r="J3" i="1"/>
  <c r="G4" i="1"/>
  <c r="G5" i="1"/>
  <c r="G6" i="1"/>
  <c r="G7" i="1"/>
  <c r="G8" i="1"/>
  <c r="G9" i="1"/>
  <c r="G10" i="1"/>
  <c r="G11" i="1"/>
  <c r="G3" i="1"/>
  <c r="D3" i="1"/>
  <c r="D4" i="1"/>
  <c r="D5" i="1"/>
  <c r="D6" i="1"/>
  <c r="D7" i="1"/>
  <c r="D8" i="1"/>
  <c r="D9" i="1"/>
  <c r="D10" i="1"/>
  <c r="D11" i="1"/>
  <c r="K92" i="1" l="1"/>
  <c r="O92" i="1" s="1"/>
  <c r="J57" i="1"/>
  <c r="M57" i="1" s="1"/>
  <c r="K94" i="1"/>
  <c r="O94" i="1" s="1"/>
  <c r="H66" i="1"/>
  <c r="L66" i="1" s="1"/>
  <c r="P66" i="1" s="1"/>
  <c r="I98" i="1"/>
  <c r="N98" i="1" s="1"/>
  <c r="H95" i="1"/>
  <c r="L95" i="1" s="1"/>
  <c r="P95" i="1" s="1"/>
  <c r="J71" i="1"/>
  <c r="M71" i="1" s="1"/>
  <c r="K55" i="1"/>
  <c r="O55" i="1" s="1"/>
  <c r="K65" i="1"/>
  <c r="O65" i="1" s="1"/>
  <c r="K91" i="1"/>
  <c r="O91" i="1" s="1"/>
  <c r="J82" i="1"/>
  <c r="M82" i="1" s="1"/>
  <c r="J77" i="1"/>
  <c r="M77" i="1" s="1"/>
  <c r="K93" i="1"/>
  <c r="O93" i="1" s="1"/>
  <c r="H82" i="1"/>
  <c r="L82" i="1" s="1"/>
  <c r="P82" i="1" s="1"/>
  <c r="J68" i="1"/>
  <c r="M68" i="1" s="1"/>
  <c r="J83" i="1"/>
  <c r="M83" i="1" s="1"/>
  <c r="J53" i="1"/>
  <c r="M53" i="1" s="1"/>
  <c r="I93" i="1"/>
  <c r="N93" i="1" s="1"/>
  <c r="J98" i="1"/>
  <c r="M98" i="1" s="1"/>
  <c r="K82" i="1"/>
  <c r="O82" i="1" s="1"/>
  <c r="K84" i="1"/>
  <c r="O84" i="1" s="1"/>
  <c r="K80" i="1"/>
  <c r="O80" i="1" s="1"/>
  <c r="J85" i="1"/>
  <c r="M85" i="1" s="1"/>
  <c r="H94" i="1"/>
  <c r="L94" i="1" s="1"/>
  <c r="P94" i="1" s="1"/>
  <c r="K85" i="1"/>
  <c r="O85" i="1" s="1"/>
  <c r="I94" i="1"/>
  <c r="N94" i="1" s="1"/>
  <c r="I81" i="1"/>
  <c r="N81" i="1" s="1"/>
  <c r="J52" i="1"/>
  <c r="M52" i="1" s="1"/>
  <c r="K83" i="1"/>
  <c r="O83" i="1" s="1"/>
  <c r="I95" i="1"/>
  <c r="N95" i="1" s="1"/>
  <c r="K81" i="1"/>
  <c r="O81" i="1" s="1"/>
  <c r="H83" i="1"/>
  <c r="L83" i="1" s="1"/>
  <c r="P83" i="1" s="1"/>
  <c r="H85" i="1"/>
  <c r="L85" i="1" s="1"/>
  <c r="P85" i="1" s="1"/>
  <c r="J23" i="1"/>
  <c r="M23" i="1" s="1"/>
  <c r="I53" i="1"/>
  <c r="N53" i="1" s="1"/>
  <c r="K68" i="1"/>
  <c r="O68" i="1" s="1"/>
  <c r="G86" i="1"/>
  <c r="I83" i="1"/>
  <c r="N83" i="1" s="1"/>
  <c r="K95" i="1"/>
  <c r="O95" i="1" s="1"/>
  <c r="H53" i="1"/>
  <c r="L53" i="1" s="1"/>
  <c r="P53" i="1" s="1"/>
  <c r="G72" i="1"/>
  <c r="J69" i="1"/>
  <c r="M69" i="1" s="1"/>
  <c r="F86" i="1"/>
  <c r="J95" i="1"/>
  <c r="M95" i="1" s="1"/>
  <c r="F72" i="1"/>
  <c r="K69" i="1"/>
  <c r="O69" i="1" s="1"/>
  <c r="K78" i="1"/>
  <c r="O78" i="1" s="1"/>
  <c r="G100" i="1"/>
  <c r="K67" i="1"/>
  <c r="O67" i="1" s="1"/>
  <c r="J81" i="1"/>
  <c r="M81" i="1" s="1"/>
  <c r="I99" i="1"/>
  <c r="N99" i="1" s="1"/>
  <c r="J93" i="1"/>
  <c r="M93" i="1" s="1"/>
  <c r="K54" i="1"/>
  <c r="O54" i="1" s="1"/>
  <c r="K64" i="1"/>
  <c r="O64" i="1" s="1"/>
  <c r="J70" i="1"/>
  <c r="M70" i="1" s="1"/>
  <c r="J79" i="1"/>
  <c r="M79" i="1" s="1"/>
  <c r="J97" i="1"/>
  <c r="M97" i="1" s="1"/>
  <c r="J55" i="1"/>
  <c r="M55" i="1" s="1"/>
  <c r="J65" i="1"/>
  <c r="M65" i="1" s="1"/>
  <c r="K70" i="1"/>
  <c r="O70" i="1" s="1"/>
  <c r="K79" i="1"/>
  <c r="O79" i="1" s="1"/>
  <c r="I82" i="1"/>
  <c r="N82" i="1" s="1"/>
  <c r="J84" i="1"/>
  <c r="M84" i="1" s="1"/>
  <c r="F100" i="1"/>
  <c r="J94" i="1"/>
  <c r="M94" i="1" s="1"/>
  <c r="K97" i="1"/>
  <c r="O97" i="1" s="1"/>
  <c r="I85" i="1"/>
  <c r="N85" i="1" s="1"/>
  <c r="K50" i="1"/>
  <c r="O50" i="1" s="1"/>
  <c r="K66" i="1"/>
  <c r="O66" i="1" s="1"/>
  <c r="I71" i="1"/>
  <c r="N71" i="1" s="1"/>
  <c r="I80" i="1"/>
  <c r="N80" i="1" s="1"/>
  <c r="H84" i="1"/>
  <c r="L84" i="1" s="1"/>
  <c r="P84" i="1" s="1"/>
  <c r="J92" i="1"/>
  <c r="M92" i="1" s="1"/>
  <c r="J51" i="1"/>
  <c r="M51" i="1" s="1"/>
  <c r="K56" i="1"/>
  <c r="O56" i="1" s="1"/>
  <c r="K71" i="1"/>
  <c r="O71" i="1" s="1"/>
  <c r="H81" i="1"/>
  <c r="L81" i="1" s="1"/>
  <c r="P81" i="1" s="1"/>
  <c r="I84" i="1"/>
  <c r="N84" i="1" s="1"/>
  <c r="I92" i="1"/>
  <c r="N92" i="1" s="1"/>
  <c r="H98" i="1"/>
  <c r="L98" i="1" s="1"/>
  <c r="P98" i="1" s="1"/>
  <c r="J99" i="1"/>
  <c r="M99" i="1" s="1"/>
  <c r="I91" i="1"/>
  <c r="N91" i="1" s="1"/>
  <c r="H92" i="1"/>
  <c r="L92" i="1" s="1"/>
  <c r="P92" i="1" s="1"/>
  <c r="K99" i="1"/>
  <c r="O99" i="1" s="1"/>
  <c r="J91" i="1"/>
  <c r="M91" i="1" s="1"/>
  <c r="H93" i="1"/>
  <c r="L93" i="1" s="1"/>
  <c r="P93" i="1" s="1"/>
  <c r="K98" i="1"/>
  <c r="O98" i="1" s="1"/>
  <c r="H91" i="1"/>
  <c r="L91" i="1" s="1"/>
  <c r="P91" i="1" s="1"/>
  <c r="H96" i="1"/>
  <c r="L96" i="1" s="1"/>
  <c r="P96" i="1" s="1"/>
  <c r="I96" i="1"/>
  <c r="N96" i="1" s="1"/>
  <c r="H97" i="1"/>
  <c r="L97" i="1" s="1"/>
  <c r="P97" i="1" s="1"/>
  <c r="J96" i="1"/>
  <c r="M96" i="1" s="1"/>
  <c r="I97" i="1"/>
  <c r="N97" i="1" s="1"/>
  <c r="K96" i="1"/>
  <c r="O96" i="1" s="1"/>
  <c r="H99" i="1"/>
  <c r="L99" i="1" s="1"/>
  <c r="P99" i="1" s="1"/>
  <c r="H77" i="1"/>
  <c r="L77" i="1" s="1"/>
  <c r="P77" i="1" s="1"/>
  <c r="H78" i="1"/>
  <c r="L78" i="1" s="1"/>
  <c r="P78" i="1" s="1"/>
  <c r="I78" i="1"/>
  <c r="N78" i="1" s="1"/>
  <c r="H79" i="1"/>
  <c r="L79" i="1" s="1"/>
  <c r="P79" i="1" s="1"/>
  <c r="I77" i="1"/>
  <c r="N77" i="1" s="1"/>
  <c r="K77" i="1"/>
  <c r="O77" i="1" s="1"/>
  <c r="J78" i="1"/>
  <c r="M78" i="1" s="1"/>
  <c r="I79" i="1"/>
  <c r="N79" i="1" s="1"/>
  <c r="H80" i="1"/>
  <c r="L80" i="1" s="1"/>
  <c r="P80" i="1" s="1"/>
  <c r="J80" i="1"/>
  <c r="M80" i="1" s="1"/>
  <c r="H63" i="1"/>
  <c r="L63" i="1" s="1"/>
  <c r="P63" i="1" s="1"/>
  <c r="I63" i="1"/>
  <c r="N63" i="1" s="1"/>
  <c r="H64" i="1"/>
  <c r="L64" i="1" s="1"/>
  <c r="P64" i="1" s="1"/>
  <c r="J63" i="1"/>
  <c r="M63" i="1" s="1"/>
  <c r="I64" i="1"/>
  <c r="N64" i="1" s="1"/>
  <c r="H65" i="1"/>
  <c r="L65" i="1" s="1"/>
  <c r="P65" i="1" s="1"/>
  <c r="K63" i="1"/>
  <c r="O63" i="1" s="1"/>
  <c r="J64" i="1"/>
  <c r="M64" i="1" s="1"/>
  <c r="I65" i="1"/>
  <c r="N65" i="1" s="1"/>
  <c r="J66" i="1"/>
  <c r="M66" i="1" s="1"/>
  <c r="I67" i="1"/>
  <c r="N67" i="1" s="1"/>
  <c r="H68" i="1"/>
  <c r="L68" i="1" s="1"/>
  <c r="P68" i="1" s="1"/>
  <c r="I66" i="1"/>
  <c r="N66" i="1" s="1"/>
  <c r="H67" i="1"/>
  <c r="L67" i="1" s="1"/>
  <c r="P67" i="1" s="1"/>
  <c r="J67" i="1"/>
  <c r="M67" i="1" s="1"/>
  <c r="I68" i="1"/>
  <c r="N68" i="1" s="1"/>
  <c r="H69" i="1"/>
  <c r="L69" i="1" s="1"/>
  <c r="P69" i="1" s="1"/>
  <c r="I69" i="1"/>
  <c r="N69" i="1" s="1"/>
  <c r="H70" i="1"/>
  <c r="L70" i="1" s="1"/>
  <c r="P70" i="1" s="1"/>
  <c r="I70" i="1"/>
  <c r="N70" i="1" s="1"/>
  <c r="H71" i="1"/>
  <c r="L71" i="1" s="1"/>
  <c r="P71" i="1" s="1"/>
  <c r="I55" i="1"/>
  <c r="N55" i="1" s="1"/>
  <c r="K53" i="1"/>
  <c r="O53" i="1" s="1"/>
  <c r="I51" i="1"/>
  <c r="N51" i="1" s="1"/>
  <c r="K51" i="1"/>
  <c r="O51" i="1" s="1"/>
  <c r="G58" i="1"/>
  <c r="K52" i="1"/>
  <c r="O52" i="1" s="1"/>
  <c r="J56" i="1"/>
  <c r="M56" i="1" s="1"/>
  <c r="H54" i="1"/>
  <c r="L54" i="1" s="1"/>
  <c r="P54" i="1" s="1"/>
  <c r="H56" i="1"/>
  <c r="L56" i="1" s="1"/>
  <c r="P56" i="1" s="1"/>
  <c r="I54" i="1"/>
  <c r="N54" i="1" s="1"/>
  <c r="I56" i="1"/>
  <c r="N56" i="1" s="1"/>
  <c r="J54" i="1"/>
  <c r="M54" i="1" s="1"/>
  <c r="H57" i="1"/>
  <c r="L57" i="1" s="1"/>
  <c r="P57" i="1" s="1"/>
  <c r="Q57" i="1" s="1"/>
  <c r="F58" i="1"/>
  <c r="K57" i="1"/>
  <c r="O57" i="1" s="1"/>
  <c r="H49" i="1"/>
  <c r="L49" i="1" s="1"/>
  <c r="P49" i="1" s="1"/>
  <c r="H50" i="1"/>
  <c r="L50" i="1" s="1"/>
  <c r="P50" i="1" s="1"/>
  <c r="J49" i="1"/>
  <c r="M49" i="1" s="1"/>
  <c r="I50" i="1"/>
  <c r="N50" i="1" s="1"/>
  <c r="H51" i="1"/>
  <c r="L51" i="1" s="1"/>
  <c r="P51" i="1" s="1"/>
  <c r="I49" i="1"/>
  <c r="N49" i="1" s="1"/>
  <c r="K49" i="1"/>
  <c r="O49" i="1" s="1"/>
  <c r="J50" i="1"/>
  <c r="M50" i="1" s="1"/>
  <c r="H52" i="1"/>
  <c r="L52" i="1" s="1"/>
  <c r="P52" i="1" s="1"/>
  <c r="I52" i="1"/>
  <c r="N52" i="1" s="1"/>
  <c r="H55" i="1"/>
  <c r="L55" i="1" s="1"/>
  <c r="P55" i="1" s="1"/>
  <c r="I57" i="1"/>
  <c r="N57" i="1" s="1"/>
  <c r="K43" i="1"/>
  <c r="O43" i="1" s="1"/>
  <c r="J21" i="1"/>
  <c r="M21" i="1" s="1"/>
  <c r="K28" i="1"/>
  <c r="O28" i="1" s="1"/>
  <c r="K27" i="1"/>
  <c r="O27" i="1" s="1"/>
  <c r="I26" i="1"/>
  <c r="N26" i="1" s="1"/>
  <c r="K21" i="1"/>
  <c r="O21" i="1" s="1"/>
  <c r="H20" i="1"/>
  <c r="L20" i="1" s="1"/>
  <c r="P20" i="1" s="1"/>
  <c r="K22" i="1"/>
  <c r="O22" i="1" s="1"/>
  <c r="J28" i="1"/>
  <c r="M28" i="1" s="1"/>
  <c r="K24" i="1"/>
  <c r="O24" i="1" s="1"/>
  <c r="J42" i="1"/>
  <c r="M42" i="1" s="1"/>
  <c r="I25" i="1"/>
  <c r="N25" i="1" s="1"/>
  <c r="J27" i="1"/>
  <c r="M27" i="1" s="1"/>
  <c r="H36" i="1"/>
  <c r="L36" i="1" s="1"/>
  <c r="P36" i="1" s="1"/>
  <c r="H37" i="1"/>
  <c r="L37" i="1" s="1"/>
  <c r="P37" i="1" s="1"/>
  <c r="K37" i="1"/>
  <c r="O37" i="1" s="1"/>
  <c r="K38" i="1"/>
  <c r="O38" i="1" s="1"/>
  <c r="J22" i="1"/>
  <c r="M22" i="1" s="1"/>
  <c r="I20" i="1"/>
  <c r="N20" i="1" s="1"/>
  <c r="H40" i="1"/>
  <c r="L40" i="1" s="1"/>
  <c r="P40" i="1" s="1"/>
  <c r="H43" i="1"/>
  <c r="L43" i="1" s="1"/>
  <c r="P43" i="1" s="1"/>
  <c r="J35" i="1"/>
  <c r="M35" i="1" s="1"/>
  <c r="J41" i="1"/>
  <c r="M41" i="1" s="1"/>
  <c r="H38" i="1"/>
  <c r="L38" i="1" s="1"/>
  <c r="P38" i="1" s="1"/>
  <c r="I38" i="1"/>
  <c r="N38" i="1" s="1"/>
  <c r="I39" i="1"/>
  <c r="N39" i="1" s="1"/>
  <c r="J43" i="1"/>
  <c r="M43" i="1" s="1"/>
  <c r="K36" i="1"/>
  <c r="O36" i="1" s="1"/>
  <c r="K40" i="1"/>
  <c r="O40" i="1" s="1"/>
  <c r="I35" i="1"/>
  <c r="N35" i="1" s="1"/>
  <c r="I43" i="1"/>
  <c r="N43" i="1" s="1"/>
  <c r="I36" i="1"/>
  <c r="N36" i="1" s="1"/>
  <c r="J36" i="1"/>
  <c r="M36" i="1" s="1"/>
  <c r="I37" i="1"/>
  <c r="N37" i="1" s="1"/>
  <c r="K42" i="1"/>
  <c r="O42" i="1" s="1"/>
  <c r="J38" i="1"/>
  <c r="M38" i="1" s="1"/>
  <c r="J37" i="1"/>
  <c r="M37" i="1" s="1"/>
  <c r="K41" i="1"/>
  <c r="O41" i="1" s="1"/>
  <c r="J39" i="1"/>
  <c r="M39" i="1" s="1"/>
  <c r="I40" i="1"/>
  <c r="N40" i="1" s="1"/>
  <c r="H41" i="1"/>
  <c r="L41" i="1" s="1"/>
  <c r="P41" i="1" s="1"/>
  <c r="K39" i="1"/>
  <c r="O39" i="1" s="1"/>
  <c r="J40" i="1"/>
  <c r="M40" i="1" s="1"/>
  <c r="I41" i="1"/>
  <c r="N41" i="1" s="1"/>
  <c r="H42" i="1"/>
  <c r="L42" i="1" s="1"/>
  <c r="P42" i="1" s="1"/>
  <c r="I42" i="1"/>
  <c r="N42" i="1" s="1"/>
  <c r="K35" i="1"/>
  <c r="O35" i="1" s="1"/>
  <c r="H39" i="1"/>
  <c r="L39" i="1" s="1"/>
  <c r="P39" i="1" s="1"/>
  <c r="F44" i="1"/>
  <c r="H35" i="1"/>
  <c r="L35" i="1" s="1"/>
  <c r="P35" i="1" s="1"/>
  <c r="G44" i="1"/>
  <c r="K26" i="1"/>
  <c r="O26" i="1" s="1"/>
  <c r="J26" i="1"/>
  <c r="M26" i="1" s="1"/>
  <c r="J24" i="1"/>
  <c r="M24" i="1" s="1"/>
  <c r="J25" i="1"/>
  <c r="M25" i="1" s="1"/>
  <c r="K20" i="1"/>
  <c r="O20" i="1" s="1"/>
  <c r="J20" i="1"/>
  <c r="M20" i="1" s="1"/>
  <c r="I23" i="1"/>
  <c r="N23" i="1" s="1"/>
  <c r="K25" i="1"/>
  <c r="O25" i="1" s="1"/>
  <c r="I22" i="1"/>
  <c r="N22" i="1" s="1"/>
  <c r="I21" i="1"/>
  <c r="N21" i="1" s="1"/>
  <c r="K23" i="1"/>
  <c r="O23" i="1" s="1"/>
  <c r="G29" i="1"/>
  <c r="H28" i="1"/>
  <c r="L28" i="1" s="1"/>
  <c r="P28" i="1" s="1"/>
  <c r="F29" i="1"/>
  <c r="H26" i="1"/>
  <c r="L26" i="1" s="1"/>
  <c r="P26" i="1" s="1"/>
  <c r="H25" i="1"/>
  <c r="L25" i="1" s="1"/>
  <c r="P25" i="1" s="1"/>
  <c r="H24" i="1"/>
  <c r="L24" i="1" s="1"/>
  <c r="P24" i="1" s="1"/>
  <c r="H27" i="1"/>
  <c r="L27" i="1" s="1"/>
  <c r="P27" i="1" s="1"/>
  <c r="H22" i="1"/>
  <c r="L22" i="1" s="1"/>
  <c r="P22" i="1" s="1"/>
  <c r="H21" i="1"/>
  <c r="L21" i="1" s="1"/>
  <c r="P21" i="1" s="1"/>
  <c r="I28" i="1"/>
  <c r="N28" i="1" s="1"/>
  <c r="I27" i="1"/>
  <c r="N27" i="1" s="1"/>
  <c r="H23" i="1"/>
  <c r="L23" i="1" s="1"/>
  <c r="P23" i="1" s="1"/>
  <c r="I24" i="1"/>
  <c r="N24" i="1" s="1"/>
  <c r="R56" i="1" l="1"/>
  <c r="R53" i="1"/>
  <c r="Q81" i="1"/>
  <c r="Q82" i="1"/>
  <c r="Q53" i="1"/>
  <c r="R82" i="1"/>
  <c r="Q84" i="1"/>
  <c r="R84" i="1"/>
  <c r="Q94" i="1"/>
  <c r="R94" i="1"/>
  <c r="R54" i="1"/>
  <c r="Q85" i="1"/>
  <c r="R98" i="1"/>
  <c r="R83" i="1"/>
  <c r="R66" i="1"/>
  <c r="Q98" i="1"/>
  <c r="R85" i="1"/>
  <c r="Q95" i="1"/>
  <c r="R81" i="1"/>
  <c r="Q83" i="1"/>
  <c r="R95" i="1"/>
  <c r="Q56" i="1"/>
  <c r="Q91" i="1"/>
  <c r="R91" i="1"/>
  <c r="R93" i="1"/>
  <c r="Q93" i="1"/>
  <c r="R99" i="1"/>
  <c r="Q99" i="1"/>
  <c r="R92" i="1"/>
  <c r="Q92" i="1"/>
  <c r="R96" i="1"/>
  <c r="Q96" i="1"/>
  <c r="R97" i="1"/>
  <c r="Q97" i="1"/>
  <c r="Q78" i="1"/>
  <c r="R78" i="1"/>
  <c r="R80" i="1"/>
  <c r="Q80" i="1"/>
  <c r="R79" i="1"/>
  <c r="Q79" i="1"/>
  <c r="R77" i="1"/>
  <c r="Q77" i="1"/>
  <c r="R71" i="1"/>
  <c r="Q71" i="1"/>
  <c r="Q70" i="1"/>
  <c r="R70" i="1"/>
  <c r="R65" i="1"/>
  <c r="Q65" i="1"/>
  <c r="Q69" i="1"/>
  <c r="R69" i="1"/>
  <c r="Q64" i="1"/>
  <c r="R64" i="1"/>
  <c r="R67" i="1"/>
  <c r="Q67" i="1"/>
  <c r="R63" i="1"/>
  <c r="Q63" i="1"/>
  <c r="R68" i="1"/>
  <c r="Q68" i="1"/>
  <c r="Q66" i="1"/>
  <c r="Q54" i="1"/>
  <c r="R43" i="1"/>
  <c r="Q52" i="1"/>
  <c r="R52" i="1"/>
  <c r="R49" i="1"/>
  <c r="Q49" i="1"/>
  <c r="R55" i="1"/>
  <c r="Q55" i="1"/>
  <c r="R51" i="1"/>
  <c r="Q51" i="1"/>
  <c r="Q50" i="1"/>
  <c r="R50" i="1"/>
  <c r="R57" i="1"/>
  <c r="Q36" i="1"/>
  <c r="R37" i="1"/>
  <c r="R40" i="1"/>
  <c r="R36" i="1"/>
  <c r="Q40" i="1"/>
  <c r="Q43" i="1"/>
  <c r="Q38" i="1"/>
  <c r="Q37" i="1"/>
  <c r="R38" i="1"/>
  <c r="R35" i="1"/>
  <c r="Q35" i="1"/>
  <c r="Q42" i="1"/>
  <c r="R42" i="1"/>
  <c r="R41" i="1"/>
  <c r="Q41" i="1"/>
  <c r="R39" i="1"/>
  <c r="Q39" i="1"/>
  <c r="Q21" i="1"/>
  <c r="R21" i="1"/>
  <c r="R24" i="1"/>
  <c r="Q24" i="1"/>
  <c r="Q22" i="1"/>
  <c r="R22" i="1"/>
  <c r="R27" i="1"/>
  <c r="Q27" i="1"/>
  <c r="R25" i="1"/>
  <c r="Q25" i="1"/>
  <c r="R23" i="1"/>
  <c r="Q23" i="1"/>
  <c r="R26" i="1"/>
  <c r="Q26" i="1"/>
  <c r="Q20" i="1"/>
  <c r="R20" i="1"/>
  <c r="R28" i="1"/>
  <c r="Q28" i="1"/>
</calcChain>
</file>

<file path=xl/sharedStrings.xml><?xml version="1.0" encoding="utf-8"?>
<sst xmlns="http://schemas.openxmlformats.org/spreadsheetml/2006/main" count="263" uniqueCount="35">
  <si>
    <t>Consistently functional</t>
  </si>
  <si>
    <t>Concern</t>
  </si>
  <si>
    <t>No concern</t>
  </si>
  <si>
    <t>Unreliable</t>
  </si>
  <si>
    <t>Not enough water for agriculture</t>
  </si>
  <si>
    <t>Not enough water for home</t>
  </si>
  <si>
    <t>Not enough water for livestock</t>
  </si>
  <si>
    <t>Que too long</t>
  </si>
  <si>
    <t>Unsafe to drink</t>
  </si>
  <si>
    <t>Water is seasonal</t>
  </si>
  <si>
    <t>Water is costly</t>
  </si>
  <si>
    <t>Water is too far away</t>
  </si>
  <si>
    <t>Concerned</t>
  </si>
  <si>
    <t>Not concerned</t>
  </si>
  <si>
    <t>Percent concerned</t>
  </si>
  <si>
    <t>non-functional 1 year before</t>
  </si>
  <si>
    <t>Expected concerned</t>
  </si>
  <si>
    <t>Expected non-concerned</t>
  </si>
  <si>
    <t>Total</t>
  </si>
  <si>
    <t>Total responses</t>
  </si>
  <si>
    <t>observed-expected</t>
  </si>
  <si>
    <t>Observed-expected</t>
  </si>
  <si>
    <t>(o-e)^2</t>
  </si>
  <si>
    <t>chi-squared not-concerned</t>
  </si>
  <si>
    <t xml:space="preserve">chi-squared concerned </t>
  </si>
  <si>
    <t>p value not concerned</t>
  </si>
  <si>
    <t>p value concerned</t>
  </si>
  <si>
    <t>ref hp</t>
  </si>
  <si>
    <t>kiosk</t>
  </si>
  <si>
    <t>surface water</t>
  </si>
  <si>
    <t>unprotected well</t>
  </si>
  <si>
    <t>refhp</t>
  </si>
  <si>
    <t>other hp</t>
  </si>
  <si>
    <t>piped to yard</t>
  </si>
  <si>
    <t>submersible pump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</si>
</sst>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1"/>
      <color theme="1"/>
      <name val="Aptos Display"/>
      <family val="2"/>
      <scheme val="major"/>
    </font>
    <font>
      <b/>
      <sz val="11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Fill="1" applyBorder="1" applyAlignment="1">
      <alignment wrapText="1"/>
    </xf>
    <xf numFmtId="0" fontId="3" fillId="0" borderId="1" xfId="0" applyFont="1" applyBorder="1" applyAlignment="1"/>
    <xf numFmtId="0" fontId="0" fillId="0" borderId="0" xfId="0" applyAlignment="1"/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3" fillId="0" borderId="5" xfId="0" applyFont="1" applyFill="1" applyBorder="1" applyAlignment="1">
      <alignment wrapText="1"/>
    </xf>
    <xf numFmtId="0" fontId="4" fillId="0" borderId="5" xfId="0" applyFont="1" applyFill="1" applyBorder="1" applyAlignment="1">
      <alignment wrapText="1"/>
    </xf>
    <xf numFmtId="0" fontId="1" fillId="0" borderId="0" xfId="0" applyFont="1"/>
    <xf numFmtId="0" fontId="0" fillId="0" borderId="6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80B2F-5F02-4E69-9DF5-13203A776142}">
  <dimension ref="A1:T101"/>
  <sheetViews>
    <sheetView tabSelected="1" topLeftCell="A92" zoomScale="60" zoomScaleNormal="60" workbookViewId="0">
      <selection activeCell="J113" sqref="J113"/>
    </sheetView>
  </sheetViews>
  <sheetFormatPr defaultRowHeight="15" x14ac:dyDescent="0.25"/>
  <cols>
    <col min="1" max="1" width="29.140625" customWidth="1"/>
    <col min="2" max="2" width="16.7109375" customWidth="1"/>
    <col min="3" max="3" width="16.85546875" customWidth="1"/>
    <col min="4" max="4" width="19.5703125" customWidth="1"/>
    <col min="5" max="5" width="16.85546875" customWidth="1"/>
    <col min="6" max="6" width="14.140625" customWidth="1"/>
    <col min="7" max="7" width="20" customWidth="1"/>
    <col min="8" max="8" width="15.85546875" customWidth="1"/>
    <col min="9" max="9" width="17" customWidth="1"/>
    <col min="10" max="10" width="20.140625" customWidth="1"/>
    <col min="11" max="11" width="19.7109375" customWidth="1"/>
    <col min="12" max="12" width="17.85546875" customWidth="1"/>
    <col min="13" max="13" width="21" customWidth="1"/>
  </cols>
  <sheetData>
    <row r="1" spans="1:13" ht="31.5" customHeight="1" x14ac:dyDescent="0.25">
      <c r="A1" s="1"/>
      <c r="B1" s="2" t="s">
        <v>27</v>
      </c>
      <c r="C1" s="3"/>
      <c r="D1" s="4"/>
      <c r="E1" s="2" t="s">
        <v>28</v>
      </c>
      <c r="F1" s="3"/>
      <c r="G1" s="4"/>
      <c r="H1" s="2" t="s">
        <v>29</v>
      </c>
      <c r="I1" s="3"/>
      <c r="J1" s="4"/>
      <c r="K1" s="2" t="s">
        <v>30</v>
      </c>
      <c r="L1" s="3"/>
      <c r="M1" s="4"/>
    </row>
    <row r="2" spans="1:13" ht="45" x14ac:dyDescent="0.25">
      <c r="A2" s="5" t="s">
        <v>1</v>
      </c>
      <c r="B2" s="5" t="s">
        <v>13</v>
      </c>
      <c r="C2" s="6" t="s">
        <v>12</v>
      </c>
      <c r="D2" s="6" t="s">
        <v>14</v>
      </c>
      <c r="E2" s="5" t="s">
        <v>13</v>
      </c>
      <c r="F2" s="6" t="s">
        <v>12</v>
      </c>
      <c r="G2" s="6" t="s">
        <v>14</v>
      </c>
      <c r="H2" s="5" t="s">
        <v>13</v>
      </c>
      <c r="I2" s="6" t="s">
        <v>12</v>
      </c>
      <c r="J2" s="7" t="s">
        <v>14</v>
      </c>
      <c r="K2" s="5" t="s">
        <v>13</v>
      </c>
      <c r="L2" s="6" t="s">
        <v>12</v>
      </c>
      <c r="M2" s="7" t="s">
        <v>14</v>
      </c>
    </row>
    <row r="3" spans="1:13" ht="30" customHeight="1" x14ac:dyDescent="0.25">
      <c r="A3" s="10" t="s">
        <v>3</v>
      </c>
      <c r="B3" s="11">
        <v>1411</v>
      </c>
      <c r="C3" s="11">
        <v>137</v>
      </c>
      <c r="D3" s="11">
        <f>C3*100/(C3+B3)</f>
        <v>8.8501291989664086</v>
      </c>
      <c r="E3" s="10">
        <v>21</v>
      </c>
      <c r="F3" s="10">
        <v>2</v>
      </c>
      <c r="G3" s="10">
        <f>F3*100/(F3+E3)</f>
        <v>8.695652173913043</v>
      </c>
      <c r="H3" s="10">
        <v>28</v>
      </c>
      <c r="I3" s="10">
        <v>4</v>
      </c>
      <c r="J3" s="11">
        <f>I3*100/(I3+H3)</f>
        <v>12.5</v>
      </c>
      <c r="K3" s="10">
        <v>44</v>
      </c>
      <c r="L3" s="10">
        <v>3</v>
      </c>
      <c r="M3" s="11">
        <f>L3*100/(L3+K3)</f>
        <v>6.3829787234042552</v>
      </c>
    </row>
    <row r="4" spans="1:13" ht="39" customHeight="1" x14ac:dyDescent="0.25">
      <c r="A4" s="5" t="s">
        <v>4</v>
      </c>
      <c r="B4" s="8">
        <v>1486</v>
      </c>
      <c r="C4" s="8">
        <v>62</v>
      </c>
      <c r="D4" s="8">
        <f>C4*100/(C4+B4)</f>
        <v>4.0051679586563305</v>
      </c>
      <c r="E4" s="5">
        <v>22</v>
      </c>
      <c r="F4" s="5">
        <v>1</v>
      </c>
      <c r="G4" s="5">
        <f>F4*100/(F4+E4)</f>
        <v>4.3478260869565215</v>
      </c>
      <c r="H4" s="5">
        <v>29</v>
      </c>
      <c r="I4" s="5">
        <v>3</v>
      </c>
      <c r="J4" s="8">
        <f t="shared" ref="J4:J11" si="0">I4*100/(I4+H4)</f>
        <v>9.375</v>
      </c>
      <c r="K4" s="5">
        <v>45</v>
      </c>
      <c r="L4" s="5">
        <v>2</v>
      </c>
      <c r="M4" s="8">
        <f t="shared" ref="M4:M11" si="1">L4*100/(L4+K4)</f>
        <v>4.2553191489361701</v>
      </c>
    </row>
    <row r="5" spans="1:13" ht="29.25" customHeight="1" x14ac:dyDescent="0.25">
      <c r="A5" s="5" t="s">
        <v>5</v>
      </c>
      <c r="B5" s="8">
        <v>1361</v>
      </c>
      <c r="C5" s="8">
        <v>187</v>
      </c>
      <c r="D5" s="8">
        <f>C5*100/(C5+B5)</f>
        <v>12.080103359173126</v>
      </c>
      <c r="E5" s="5">
        <v>23</v>
      </c>
      <c r="F5" s="5">
        <v>0</v>
      </c>
      <c r="G5" s="5">
        <f>F5*100/(F5+E5)</f>
        <v>0</v>
      </c>
      <c r="H5" s="5">
        <v>25</v>
      </c>
      <c r="I5" s="5">
        <v>7</v>
      </c>
      <c r="J5" s="8">
        <f t="shared" si="0"/>
        <v>21.875</v>
      </c>
      <c r="K5" s="5">
        <v>38</v>
      </c>
      <c r="L5" s="5">
        <v>9</v>
      </c>
      <c r="M5" s="8">
        <f t="shared" si="1"/>
        <v>19.148936170212767</v>
      </c>
    </row>
    <row r="6" spans="1:13" ht="33.75" customHeight="1" x14ac:dyDescent="0.25">
      <c r="A6" s="5" t="s">
        <v>6</v>
      </c>
      <c r="B6" s="8">
        <v>1510</v>
      </c>
      <c r="C6" s="8">
        <v>38</v>
      </c>
      <c r="D6" s="8">
        <f>C6*100/(C6+B6)</f>
        <v>2.454780361757106</v>
      </c>
      <c r="E6" s="5">
        <v>23</v>
      </c>
      <c r="F6" s="5">
        <v>0</v>
      </c>
      <c r="G6" s="5">
        <f>F6*100/(F6+E6)</f>
        <v>0</v>
      </c>
      <c r="H6" s="5">
        <v>31</v>
      </c>
      <c r="I6" s="5">
        <v>1</v>
      </c>
      <c r="J6" s="8">
        <f t="shared" si="0"/>
        <v>3.125</v>
      </c>
      <c r="K6" s="5">
        <v>46</v>
      </c>
      <c r="L6" s="5">
        <v>1</v>
      </c>
      <c r="M6" s="8">
        <f t="shared" si="1"/>
        <v>2.1276595744680851</v>
      </c>
    </row>
    <row r="7" spans="1:13" ht="30" customHeight="1" x14ac:dyDescent="0.25">
      <c r="A7" s="5" t="s">
        <v>7</v>
      </c>
      <c r="B7" s="8">
        <v>1260</v>
      </c>
      <c r="C7" s="8">
        <v>288</v>
      </c>
      <c r="D7" s="8">
        <f>C7*100/(C7+B7)</f>
        <v>18.604651162790699</v>
      </c>
      <c r="E7" s="5">
        <v>19</v>
      </c>
      <c r="F7" s="5">
        <v>4</v>
      </c>
      <c r="G7" s="5">
        <f>F7*100/(F7+E7)</f>
        <v>17.391304347826086</v>
      </c>
      <c r="H7" s="5">
        <v>28</v>
      </c>
      <c r="I7" s="5">
        <v>4</v>
      </c>
      <c r="J7" s="8">
        <f t="shared" si="0"/>
        <v>12.5</v>
      </c>
      <c r="K7" s="5">
        <v>45</v>
      </c>
      <c r="L7" s="5">
        <v>2</v>
      </c>
      <c r="M7" s="8">
        <f t="shared" si="1"/>
        <v>4.2553191489361701</v>
      </c>
    </row>
    <row r="8" spans="1:13" ht="30" customHeight="1" x14ac:dyDescent="0.25">
      <c r="A8" s="10" t="s">
        <v>8</v>
      </c>
      <c r="B8" s="11">
        <v>1429</v>
      </c>
      <c r="C8" s="11">
        <v>119</v>
      </c>
      <c r="D8" s="11">
        <f>C8*100/(C8+B8)</f>
        <v>7.6873385012919897</v>
      </c>
      <c r="E8" s="10">
        <v>15</v>
      </c>
      <c r="F8" s="10">
        <v>8</v>
      </c>
      <c r="G8" s="10">
        <f>F8*100/(F8+E8)</f>
        <v>34.782608695652172</v>
      </c>
      <c r="H8" s="10">
        <v>13</v>
      </c>
      <c r="I8" s="10">
        <v>19</v>
      </c>
      <c r="J8" s="11">
        <f t="shared" si="0"/>
        <v>59.375</v>
      </c>
      <c r="K8" s="10">
        <v>29</v>
      </c>
      <c r="L8" s="10">
        <v>18</v>
      </c>
      <c r="M8" s="11">
        <f t="shared" si="1"/>
        <v>38.297872340425535</v>
      </c>
    </row>
    <row r="9" spans="1:13" ht="30" customHeight="1" x14ac:dyDescent="0.25">
      <c r="A9" s="10" t="s">
        <v>9</v>
      </c>
      <c r="B9" s="11">
        <v>1515</v>
      </c>
      <c r="C9" s="11">
        <v>33</v>
      </c>
      <c r="D9" s="11">
        <f>C9*100/(C9+B9)</f>
        <v>2.1317829457364339</v>
      </c>
      <c r="E9" s="10">
        <v>23</v>
      </c>
      <c r="F9" s="10">
        <v>0</v>
      </c>
      <c r="G9" s="10">
        <f>F9*100/(F9+E9)</f>
        <v>0</v>
      </c>
      <c r="H9" s="10">
        <v>28</v>
      </c>
      <c r="I9" s="10">
        <v>4</v>
      </c>
      <c r="J9" s="11">
        <f t="shared" si="0"/>
        <v>12.5</v>
      </c>
      <c r="K9" s="10">
        <v>45</v>
      </c>
      <c r="L9" s="10">
        <v>2</v>
      </c>
      <c r="M9" s="11">
        <f t="shared" si="1"/>
        <v>4.2553191489361701</v>
      </c>
    </row>
    <row r="10" spans="1:13" ht="30" customHeight="1" x14ac:dyDescent="0.25">
      <c r="A10" s="5" t="s">
        <v>10</v>
      </c>
      <c r="B10" s="8">
        <v>1460</v>
      </c>
      <c r="C10" s="8">
        <v>88</v>
      </c>
      <c r="D10" s="8">
        <f>C10*100/(C10+B10)</f>
        <v>5.684754521963824</v>
      </c>
      <c r="E10" s="5">
        <v>22</v>
      </c>
      <c r="F10" s="5">
        <v>1</v>
      </c>
      <c r="G10" s="5">
        <f>F10*100/(F10+E10)</f>
        <v>4.3478260869565215</v>
      </c>
      <c r="H10" s="5">
        <v>30</v>
      </c>
      <c r="I10" s="5">
        <v>2</v>
      </c>
      <c r="J10" s="8">
        <f t="shared" si="0"/>
        <v>6.25</v>
      </c>
      <c r="K10" s="5">
        <v>44</v>
      </c>
      <c r="L10" s="5">
        <v>3</v>
      </c>
      <c r="M10" s="8">
        <f t="shared" si="1"/>
        <v>6.3829787234042552</v>
      </c>
    </row>
    <row r="11" spans="1:13" ht="27.75" customHeight="1" x14ac:dyDescent="0.25">
      <c r="A11" s="5" t="s">
        <v>11</v>
      </c>
      <c r="B11" s="8">
        <v>1193</v>
      </c>
      <c r="C11" s="8">
        <v>355</v>
      </c>
      <c r="D11" s="8">
        <f>C11*100/(C11+B11)</f>
        <v>22.932816537467701</v>
      </c>
      <c r="E11" s="5">
        <v>18</v>
      </c>
      <c r="F11" s="5">
        <v>5</v>
      </c>
      <c r="G11" s="5">
        <f>F11*100/(F11+E11)</f>
        <v>21.739130434782609</v>
      </c>
      <c r="H11" s="5">
        <v>15</v>
      </c>
      <c r="I11" s="5">
        <v>17</v>
      </c>
      <c r="J11" s="8">
        <f t="shared" si="0"/>
        <v>53.125</v>
      </c>
      <c r="K11" s="5">
        <v>33</v>
      </c>
      <c r="L11" s="5">
        <v>14</v>
      </c>
      <c r="M11" s="8">
        <f t="shared" si="1"/>
        <v>29.787234042553191</v>
      </c>
    </row>
    <row r="12" spans="1:13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3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3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</row>
    <row r="15" spans="1:13" ht="30" customHeight="1" x14ac:dyDescent="0.25">
      <c r="A15" s="5" t="s">
        <v>2</v>
      </c>
      <c r="B15" s="8">
        <v>997</v>
      </c>
      <c r="C15" s="8">
        <v>551</v>
      </c>
      <c r="D15" s="8">
        <f>100-(C15*100/(C15+B15))</f>
        <v>64.405684754521957</v>
      </c>
      <c r="E15" s="5">
        <v>14</v>
      </c>
      <c r="F15" s="5">
        <v>9</v>
      </c>
      <c r="G15" s="5">
        <f>100-(F15*100/(F15+69))</f>
        <v>88.461538461538467</v>
      </c>
      <c r="H15" s="5">
        <v>31</v>
      </c>
      <c r="I15" s="5">
        <v>1</v>
      </c>
      <c r="J15" s="8">
        <f>100-(I15*100/(I15+H15))</f>
        <v>96.875</v>
      </c>
      <c r="K15" s="14">
        <v>30</v>
      </c>
      <c r="L15" s="14">
        <v>17</v>
      </c>
      <c r="M15">
        <f>K15*100/(K15+L15)</f>
        <v>63.829787234042556</v>
      </c>
    </row>
    <row r="17" spans="1:20" x14ac:dyDescent="0.25">
      <c r="L17" s="12" t="s">
        <v>13</v>
      </c>
      <c r="M17" s="12"/>
      <c r="N17" t="s">
        <v>12</v>
      </c>
    </row>
    <row r="18" spans="1:20" x14ac:dyDescent="0.25">
      <c r="B18" s="13" t="s">
        <v>31</v>
      </c>
      <c r="C18" s="13"/>
      <c r="D18" s="13" t="s">
        <v>28</v>
      </c>
      <c r="E18" s="13"/>
      <c r="F18" s="12" t="s">
        <v>18</v>
      </c>
      <c r="G18" s="12"/>
      <c r="H18" s="13" t="s">
        <v>0</v>
      </c>
      <c r="I18" s="13"/>
      <c r="J18" s="13" t="s">
        <v>15</v>
      </c>
      <c r="K18" s="13"/>
      <c r="L18" s="17" t="s">
        <v>0</v>
      </c>
      <c r="M18" s="17" t="s">
        <v>15</v>
      </c>
      <c r="N18" s="17" t="s">
        <v>0</v>
      </c>
      <c r="O18" s="17" t="s">
        <v>15</v>
      </c>
    </row>
    <row r="19" spans="1:20" ht="33.75" customHeight="1" x14ac:dyDescent="0.25">
      <c r="A19" s="5" t="s">
        <v>1</v>
      </c>
      <c r="B19" s="5" t="s">
        <v>13</v>
      </c>
      <c r="C19" s="6" t="s">
        <v>12</v>
      </c>
      <c r="D19" s="5" t="s">
        <v>13</v>
      </c>
      <c r="E19" s="6" t="s">
        <v>12</v>
      </c>
      <c r="F19" s="14" t="s">
        <v>13</v>
      </c>
      <c r="G19" s="15" t="s">
        <v>12</v>
      </c>
      <c r="H19" s="14" t="s">
        <v>17</v>
      </c>
      <c r="I19" s="15" t="s">
        <v>16</v>
      </c>
      <c r="J19" s="14" t="s">
        <v>17</v>
      </c>
      <c r="K19" s="15" t="s">
        <v>16</v>
      </c>
      <c r="L19" s="14" t="s">
        <v>20</v>
      </c>
      <c r="M19" s="15" t="s">
        <v>21</v>
      </c>
      <c r="N19" s="14" t="s">
        <v>20</v>
      </c>
      <c r="O19" s="15" t="s">
        <v>21</v>
      </c>
      <c r="P19" t="s">
        <v>22</v>
      </c>
      <c r="Q19" t="s">
        <v>23</v>
      </c>
      <c r="R19" s="16" t="s">
        <v>24</v>
      </c>
      <c r="S19" t="s">
        <v>25</v>
      </c>
      <c r="T19" t="s">
        <v>26</v>
      </c>
    </row>
    <row r="20" spans="1:20" x14ac:dyDescent="0.25">
      <c r="A20" s="10" t="s">
        <v>3</v>
      </c>
      <c r="B20" s="11">
        <v>1411</v>
      </c>
      <c r="C20" s="11">
        <v>137</v>
      </c>
      <c r="D20" s="10">
        <v>21</v>
      </c>
      <c r="E20" s="10">
        <v>2</v>
      </c>
      <c r="F20">
        <f>B20+D20</f>
        <v>1432</v>
      </c>
      <c r="G20">
        <f>C20+E20</f>
        <v>139</v>
      </c>
      <c r="H20">
        <f>(F20/(F20+G20))*$B$30</f>
        <v>1411.0350095480587</v>
      </c>
      <c r="I20">
        <f>(G20/(G20+F20))*$B$30</f>
        <v>136.96499045194145</v>
      </c>
      <c r="J20">
        <f>(F20/(F20+G20))*$D$30</f>
        <v>20.964990451941439</v>
      </c>
      <c r="K20">
        <f>(G20/(G20+F20))*$D$30</f>
        <v>2.0350095480585613</v>
      </c>
      <c r="L20">
        <f>B20-H20</f>
        <v>-3.5009548058724249E-2</v>
      </c>
      <c r="M20">
        <f>D20-J20</f>
        <v>3.5009548058560824E-2</v>
      </c>
      <c r="N20">
        <f>C20-I20</f>
        <v>3.5009548058553719E-2</v>
      </c>
      <c r="O20">
        <f>E20-K20</f>
        <v>-3.5009548058561268E-2</v>
      </c>
      <c r="P20">
        <f>L20^2</f>
        <v>1.2256684552761229E-3</v>
      </c>
      <c r="Q20">
        <f>(P20)*2/J20</f>
        <v>1.1692525766570252E-4</v>
      </c>
      <c r="R20">
        <f>(P20)*2/K20</f>
        <v>1.2045825106279569E-3</v>
      </c>
    </row>
    <row r="21" spans="1:20" ht="30" x14ac:dyDescent="0.25">
      <c r="A21" s="5" t="s">
        <v>4</v>
      </c>
      <c r="B21" s="8">
        <v>1486</v>
      </c>
      <c r="C21" s="8">
        <v>62</v>
      </c>
      <c r="D21" s="5">
        <v>22</v>
      </c>
      <c r="E21" s="5">
        <v>1</v>
      </c>
      <c r="F21">
        <f>B21+D21</f>
        <v>1508</v>
      </c>
      <c r="G21">
        <f>C21+E21</f>
        <v>63</v>
      </c>
      <c r="H21">
        <f>(F21/(F21+G21))*$B$30</f>
        <v>1485.9223424570339</v>
      </c>
      <c r="I21">
        <f>(G21/(G21+F21))*$B$30</f>
        <v>62.077657542966257</v>
      </c>
      <c r="J21">
        <f>(F21/(F21+G21))*$D$30</f>
        <v>22.077657542966264</v>
      </c>
      <c r="K21">
        <f t="shared" ref="K21:K28" si="2">(G21/(G21+F21))*$D$30</f>
        <v>0.92234245703373641</v>
      </c>
      <c r="L21">
        <f t="shared" ref="L21:L28" si="3">B21-H21</f>
        <v>7.765754296610794E-2</v>
      </c>
      <c r="M21">
        <f t="shared" ref="M21:M28" si="4">D21-J21</f>
        <v>-7.7657542966264259E-2</v>
      </c>
      <c r="N21">
        <f t="shared" ref="N21:N28" si="5">C21-I21</f>
        <v>-7.7657542966257154E-2</v>
      </c>
      <c r="O21">
        <f t="shared" ref="O21:O28" si="6">E21-K21</f>
        <v>7.7657542966263593E-2</v>
      </c>
      <c r="P21">
        <f t="shared" ref="P21:P28" si="7">L21^2</f>
        <v>6.0306939795329011E-3</v>
      </c>
      <c r="Q21">
        <f t="shared" ref="Q21:Q28" si="8">(P21)*2/J21</f>
        <v>5.4631647110172917E-4</v>
      </c>
      <c r="R21">
        <f t="shared" ref="R21:R28" si="9">(P21)*2/K21</f>
        <v>1.307690854637155E-2</v>
      </c>
    </row>
    <row r="22" spans="1:20" x14ac:dyDescent="0.25">
      <c r="A22" s="5" t="s">
        <v>5</v>
      </c>
      <c r="B22" s="8">
        <v>1361</v>
      </c>
      <c r="C22" s="8">
        <v>187</v>
      </c>
      <c r="D22" s="5">
        <v>23</v>
      </c>
      <c r="E22" s="5">
        <v>0</v>
      </c>
      <c r="F22">
        <f>B22+D22</f>
        <v>1384</v>
      </c>
      <c r="G22">
        <f>C22+E22</f>
        <v>187</v>
      </c>
      <c r="H22">
        <f>(F22/(F22+G22))*$B$30</f>
        <v>1363.7377466581795</v>
      </c>
      <c r="I22">
        <f>(G22/(G22+F22))*$B$30</f>
        <v>184.2622533418205</v>
      </c>
      <c r="J22">
        <f t="shared" ref="J22:J28" si="10">(F22/(F22+G22))*$D$30</f>
        <v>20.262253341820497</v>
      </c>
      <c r="K22">
        <f t="shared" si="2"/>
        <v>2.7377466581795034</v>
      </c>
      <c r="L22">
        <f t="shared" si="3"/>
        <v>-2.7377466581795034</v>
      </c>
      <c r="M22">
        <f t="shared" si="4"/>
        <v>2.7377466581795034</v>
      </c>
      <c r="N22">
        <f t="shared" si="5"/>
        <v>2.7377466581795034</v>
      </c>
      <c r="O22">
        <f t="shared" si="6"/>
        <v>-2.7377466581795034</v>
      </c>
      <c r="P22">
        <f t="shared" si="7"/>
        <v>7.4952567643730381</v>
      </c>
      <c r="Q22">
        <f t="shared" si="8"/>
        <v>0.73982460271613737</v>
      </c>
      <c r="R22">
        <f t="shared" si="9"/>
        <v>5.4754933163590067</v>
      </c>
    </row>
    <row r="23" spans="1:20" x14ac:dyDescent="0.25">
      <c r="A23" s="5" t="s">
        <v>6</v>
      </c>
      <c r="B23" s="8">
        <v>1510</v>
      </c>
      <c r="C23" s="8">
        <v>38</v>
      </c>
      <c r="D23" s="5">
        <v>23</v>
      </c>
      <c r="E23" s="5">
        <v>0</v>
      </c>
      <c r="F23">
        <f>B23+D23</f>
        <v>1533</v>
      </c>
      <c r="G23">
        <f>C23+E23</f>
        <v>38</v>
      </c>
      <c r="H23">
        <f>(F23/(F23+G23))*$B$30</f>
        <v>1510.5563335455124</v>
      </c>
      <c r="I23">
        <f>(G23/(G23+F23))*$B$30</f>
        <v>37.443666454487584</v>
      </c>
      <c r="J23">
        <f t="shared" si="10"/>
        <v>22.443666454487587</v>
      </c>
      <c r="K23">
        <f t="shared" si="2"/>
        <v>0.55633354551241243</v>
      </c>
      <c r="L23">
        <f t="shared" si="3"/>
        <v>-0.55633354551241609</v>
      </c>
      <c r="M23">
        <f t="shared" si="4"/>
        <v>0.55633354551241254</v>
      </c>
      <c r="N23">
        <f t="shared" si="5"/>
        <v>0.55633354551241609</v>
      </c>
      <c r="O23">
        <f t="shared" si="6"/>
        <v>-0.55633354551241243</v>
      </c>
      <c r="P23">
        <f t="shared" si="7"/>
        <v>0.30950701386241553</v>
      </c>
      <c r="Q23">
        <f t="shared" si="8"/>
        <v>2.7580788949082776E-2</v>
      </c>
      <c r="R23">
        <f t="shared" si="9"/>
        <v>1.1126670910248395</v>
      </c>
    </row>
    <row r="24" spans="1:20" x14ac:dyDescent="0.25">
      <c r="A24" s="5" t="s">
        <v>7</v>
      </c>
      <c r="B24" s="8">
        <v>1260</v>
      </c>
      <c r="C24" s="8">
        <v>288</v>
      </c>
      <c r="D24" s="5">
        <v>19</v>
      </c>
      <c r="E24" s="5">
        <v>4</v>
      </c>
      <c r="F24">
        <f>B24+D24</f>
        <v>1279</v>
      </c>
      <c r="G24">
        <f>C24+E24</f>
        <v>292</v>
      </c>
      <c r="H24">
        <f>(F24/(F24+G24))*$B$30</f>
        <v>1260.274984086569</v>
      </c>
      <c r="I24">
        <f>(G24/(G24+F24))*$B$30</f>
        <v>287.72501591343092</v>
      </c>
      <c r="J24">
        <f t="shared" si="10"/>
        <v>18.725015913430937</v>
      </c>
      <c r="K24">
        <f t="shared" si="2"/>
        <v>4.2749840865690638</v>
      </c>
      <c r="L24">
        <f t="shared" si="3"/>
        <v>-0.27498408656902029</v>
      </c>
      <c r="M24">
        <f t="shared" si="4"/>
        <v>0.27498408656906292</v>
      </c>
      <c r="N24">
        <f t="shared" si="5"/>
        <v>0.27498408656907714</v>
      </c>
      <c r="O24">
        <f t="shared" si="6"/>
        <v>-0.27498408656906381</v>
      </c>
      <c r="P24">
        <f t="shared" si="7"/>
        <v>7.5616247866198444E-2</v>
      </c>
      <c r="Q24">
        <f t="shared" si="8"/>
        <v>8.076494910956097E-3</v>
      </c>
      <c r="R24">
        <f t="shared" si="9"/>
        <v>3.5376154079153593E-2</v>
      </c>
    </row>
    <row r="25" spans="1:20" x14ac:dyDescent="0.25">
      <c r="A25" s="10" t="s">
        <v>8</v>
      </c>
      <c r="B25" s="11">
        <v>1429</v>
      </c>
      <c r="C25" s="11">
        <v>119</v>
      </c>
      <c r="D25" s="10">
        <v>15</v>
      </c>
      <c r="E25" s="10">
        <v>8</v>
      </c>
      <c r="F25">
        <f>B25+D25</f>
        <v>1444</v>
      </c>
      <c r="G25">
        <f>C25+E25</f>
        <v>127</v>
      </c>
      <c r="H25">
        <f>(F25/(F25+G25))*$B$30</f>
        <v>1422.8593252705282</v>
      </c>
      <c r="I25">
        <f>(G25/(G25+F25))*$B$30</f>
        <v>125.14067472947167</v>
      </c>
      <c r="J25">
        <f t="shared" si="10"/>
        <v>21.140674729471673</v>
      </c>
      <c r="K25">
        <f t="shared" si="2"/>
        <v>1.8593252705283259</v>
      </c>
      <c r="L25">
        <f t="shared" si="3"/>
        <v>6.1406747294718116</v>
      </c>
      <c r="M25">
        <f t="shared" si="4"/>
        <v>-6.140674729471673</v>
      </c>
      <c r="N25">
        <f t="shared" si="5"/>
        <v>-6.1406747294716695</v>
      </c>
      <c r="O25">
        <f t="shared" si="6"/>
        <v>6.1406747294716739</v>
      </c>
      <c r="P25">
        <f t="shared" si="7"/>
        <v>37.707886133173709</v>
      </c>
      <c r="Q25">
        <f t="shared" si="8"/>
        <v>3.5673304296769781</v>
      </c>
      <c r="R25">
        <f t="shared" si="9"/>
        <v>40.560827877587059</v>
      </c>
    </row>
    <row r="26" spans="1:20" x14ac:dyDescent="0.25">
      <c r="A26" s="10" t="s">
        <v>9</v>
      </c>
      <c r="B26" s="11">
        <v>1515</v>
      </c>
      <c r="C26" s="11">
        <v>33</v>
      </c>
      <c r="D26" s="10">
        <v>23</v>
      </c>
      <c r="E26" s="10">
        <v>0</v>
      </c>
      <c r="F26">
        <f>B26+D26</f>
        <v>1538</v>
      </c>
      <c r="G26">
        <f>C26+E26</f>
        <v>33</v>
      </c>
      <c r="H26">
        <f>(F26/(F26+G26))*$B$30</f>
        <v>1515.4831317632081</v>
      </c>
      <c r="I26">
        <f>(G26/(G26+F26))*$B$30</f>
        <v>32.516868236791858</v>
      </c>
      <c r="J26">
        <f t="shared" si="10"/>
        <v>22.516868236791851</v>
      </c>
      <c r="K26">
        <f t="shared" si="2"/>
        <v>0.48313176320814771</v>
      </c>
      <c r="L26">
        <f t="shared" si="3"/>
        <v>-0.4831317632081209</v>
      </c>
      <c r="M26">
        <f t="shared" si="4"/>
        <v>0.48313176320814932</v>
      </c>
      <c r="N26">
        <f t="shared" si="5"/>
        <v>0.48313176320814222</v>
      </c>
      <c r="O26">
        <f t="shared" si="6"/>
        <v>-0.48313176320814771</v>
      </c>
      <c r="P26">
        <f t="shared" si="7"/>
        <v>0.2334163006205878</v>
      </c>
      <c r="Q26">
        <f t="shared" si="8"/>
        <v>2.0732572413351243E-2</v>
      </c>
      <c r="R26">
        <f t="shared" si="9"/>
        <v>0.96626352641618818</v>
      </c>
    </row>
    <row r="27" spans="1:20" x14ac:dyDescent="0.25">
      <c r="A27" s="5" t="s">
        <v>10</v>
      </c>
      <c r="B27" s="8">
        <v>1460</v>
      </c>
      <c r="C27" s="8">
        <v>88</v>
      </c>
      <c r="D27" s="5">
        <v>22</v>
      </c>
      <c r="E27" s="5">
        <v>1</v>
      </c>
      <c r="F27">
        <f>B27+D27</f>
        <v>1482</v>
      </c>
      <c r="G27">
        <f>C27+E27</f>
        <v>89</v>
      </c>
      <c r="H27">
        <f>(F27/(F27+G27))*$B$30</f>
        <v>1460.302991725016</v>
      </c>
      <c r="I27">
        <f>(G27/(G27+F27))*$B$30</f>
        <v>87.697008274984086</v>
      </c>
      <c r="J27">
        <f t="shared" si="10"/>
        <v>21.697008274984089</v>
      </c>
      <c r="K27">
        <f t="shared" si="2"/>
        <v>1.3029917250159135</v>
      </c>
      <c r="L27">
        <f t="shared" si="3"/>
        <v>-0.30299172501599969</v>
      </c>
      <c r="M27">
        <f t="shared" si="4"/>
        <v>0.30299172501591087</v>
      </c>
      <c r="N27">
        <f t="shared" si="5"/>
        <v>0.30299172501591443</v>
      </c>
      <c r="O27">
        <f t="shared" si="6"/>
        <v>-0.30299172501591354</v>
      </c>
      <c r="P27">
        <f t="shared" si="7"/>
        <v>9.180398542817117E-2</v>
      </c>
      <c r="Q27">
        <f t="shared" si="8"/>
        <v>8.4623634986596783E-3</v>
      </c>
      <c r="R27">
        <f t="shared" si="9"/>
        <v>0.14091261466307464</v>
      </c>
    </row>
    <row r="28" spans="1:20" x14ac:dyDescent="0.25">
      <c r="A28" s="5" t="s">
        <v>11</v>
      </c>
      <c r="B28" s="8">
        <v>1193</v>
      </c>
      <c r="C28" s="8">
        <v>355</v>
      </c>
      <c r="D28" s="5">
        <v>18</v>
      </c>
      <c r="E28" s="5">
        <v>5</v>
      </c>
      <c r="F28">
        <f>B28+D28</f>
        <v>1211</v>
      </c>
      <c r="G28">
        <f>C28+E28</f>
        <v>360</v>
      </c>
      <c r="H28">
        <f>(F28/(F28+G28))*$B$30</f>
        <v>1193.270528325907</v>
      </c>
      <c r="I28">
        <f>(G28/(G28+F28))*$B$30</f>
        <v>354.72947167409296</v>
      </c>
      <c r="J28">
        <f t="shared" si="10"/>
        <v>17.729471674092935</v>
      </c>
      <c r="K28">
        <f t="shared" si="2"/>
        <v>5.2705283259070654</v>
      </c>
      <c r="L28">
        <f t="shared" si="3"/>
        <v>-0.27052832590698017</v>
      </c>
      <c r="M28">
        <f t="shared" si="4"/>
        <v>0.27052832590706544</v>
      </c>
      <c r="N28">
        <f t="shared" si="5"/>
        <v>0.27052832590703701</v>
      </c>
      <c r="O28">
        <f t="shared" si="6"/>
        <v>-0.27052832590706544</v>
      </c>
      <c r="P28">
        <f t="shared" si="7"/>
        <v>7.318557511803328E-2</v>
      </c>
      <c r="Q28">
        <f t="shared" si="8"/>
        <v>8.2558100391649219E-3</v>
      </c>
      <c r="R28">
        <f t="shared" si="9"/>
        <v>2.7771627659524224E-2</v>
      </c>
    </row>
    <row r="29" spans="1:20" x14ac:dyDescent="0.25">
      <c r="F29">
        <f t="shared" ref="F29" si="11">SUM(F20:F28)</f>
        <v>12811</v>
      </c>
      <c r="G29">
        <f>SUM(G20:G28)</f>
        <v>1328</v>
      </c>
    </row>
    <row r="30" spans="1:20" x14ac:dyDescent="0.25">
      <c r="A30" t="s">
        <v>19</v>
      </c>
      <c r="B30">
        <f>C20+B20</f>
        <v>1548</v>
      </c>
      <c r="D30">
        <f>D20+E20</f>
        <v>23</v>
      </c>
    </row>
    <row r="33" spans="1:20" x14ac:dyDescent="0.25">
      <c r="B33" s="13" t="s">
        <v>31</v>
      </c>
      <c r="C33" s="13"/>
      <c r="D33" s="13" t="s">
        <v>29</v>
      </c>
      <c r="E33" s="13"/>
      <c r="F33" s="12" t="s">
        <v>18</v>
      </c>
      <c r="G33" s="12"/>
      <c r="H33" s="13" t="s">
        <v>0</v>
      </c>
      <c r="I33" s="13"/>
      <c r="J33" s="13" t="s">
        <v>15</v>
      </c>
      <c r="K33" s="13"/>
      <c r="L33" s="17" t="s">
        <v>0</v>
      </c>
      <c r="M33" s="17" t="s">
        <v>15</v>
      </c>
      <c r="N33" s="17" t="s">
        <v>0</v>
      </c>
      <c r="O33" s="17" t="s">
        <v>15</v>
      </c>
    </row>
    <row r="34" spans="1:20" ht="33.75" customHeight="1" x14ac:dyDescent="0.25">
      <c r="A34" s="5" t="s">
        <v>1</v>
      </c>
      <c r="B34" s="5" t="s">
        <v>13</v>
      </c>
      <c r="C34" s="6" t="s">
        <v>12</v>
      </c>
      <c r="D34" s="5" t="s">
        <v>13</v>
      </c>
      <c r="E34" s="6" t="s">
        <v>12</v>
      </c>
      <c r="F34" s="14" t="s">
        <v>13</v>
      </c>
      <c r="G34" s="15" t="s">
        <v>12</v>
      </c>
      <c r="H34" s="14" t="s">
        <v>17</v>
      </c>
      <c r="I34" s="15" t="s">
        <v>16</v>
      </c>
      <c r="J34" s="14" t="s">
        <v>17</v>
      </c>
      <c r="K34" s="15" t="s">
        <v>16</v>
      </c>
      <c r="L34" s="14" t="s">
        <v>20</v>
      </c>
      <c r="M34" s="15" t="s">
        <v>21</v>
      </c>
      <c r="N34" s="14" t="s">
        <v>20</v>
      </c>
      <c r="O34" s="15" t="s">
        <v>21</v>
      </c>
      <c r="P34" t="s">
        <v>22</v>
      </c>
      <c r="Q34" t="s">
        <v>23</v>
      </c>
      <c r="R34" s="16" t="s">
        <v>24</v>
      </c>
      <c r="S34" t="s">
        <v>25</v>
      </c>
      <c r="T34" t="s">
        <v>26</v>
      </c>
    </row>
    <row r="35" spans="1:20" x14ac:dyDescent="0.25">
      <c r="A35" s="10" t="s">
        <v>3</v>
      </c>
      <c r="B35" s="11">
        <v>1411</v>
      </c>
      <c r="C35" s="11">
        <v>137</v>
      </c>
      <c r="D35" s="10">
        <v>28</v>
      </c>
      <c r="E35" s="10">
        <v>4</v>
      </c>
      <c r="F35">
        <f>B35+D35</f>
        <v>1439</v>
      </c>
      <c r="G35">
        <f>C35+E35</f>
        <v>141</v>
      </c>
      <c r="H35">
        <f>(F35/(F35+G35))*$B$30</f>
        <v>1409.8556962025316</v>
      </c>
      <c r="I35">
        <f>(G35/(G35+F35))*$B$30</f>
        <v>138.14430379746835</v>
      </c>
      <c r="J35">
        <f>(F35/(F35+G35))*$D$30</f>
        <v>20.947468354430377</v>
      </c>
      <c r="K35">
        <f>(G35/(G35+F35))*$D$30</f>
        <v>2.0525316455696205</v>
      </c>
      <c r="L35">
        <f>B35-H35</f>
        <v>1.1443037974684103</v>
      </c>
      <c r="M35">
        <f>D35-J35</f>
        <v>7.0525316455696228</v>
      </c>
      <c r="N35">
        <f>C35-I35</f>
        <v>-1.1443037974683534</v>
      </c>
      <c r="O35">
        <f>E35-K35</f>
        <v>1.9474683544303795</v>
      </c>
      <c r="P35">
        <f>L35^2</f>
        <v>1.3094311809006245</v>
      </c>
      <c r="Q35">
        <f>(P35)*2/J35</f>
        <v>0.12502047108940309</v>
      </c>
      <c r="R35">
        <f>(P35)*2/K35</f>
        <v>1.2759181411180922</v>
      </c>
    </row>
    <row r="36" spans="1:20" ht="30" x14ac:dyDescent="0.25">
      <c r="A36" s="5" t="s">
        <v>4</v>
      </c>
      <c r="B36" s="8">
        <v>1486</v>
      </c>
      <c r="C36" s="8">
        <v>62</v>
      </c>
      <c r="D36" s="5">
        <v>29</v>
      </c>
      <c r="E36" s="5">
        <v>3</v>
      </c>
      <c r="F36">
        <f>B36+D36</f>
        <v>1515</v>
      </c>
      <c r="G36">
        <f>C36+E36</f>
        <v>65</v>
      </c>
      <c r="H36">
        <f>(F36/(F36+G36))*$B$30</f>
        <v>1484.3164556962026</v>
      </c>
      <c r="I36">
        <f>(G36/(G36+F36))*$B$30</f>
        <v>63.683544303797461</v>
      </c>
      <c r="J36">
        <f>(F36/(F36+G36))*$D$30</f>
        <v>22.053797468354432</v>
      </c>
      <c r="K36">
        <f t="shared" ref="K36:K43" si="12">(G36/(G36+F36))*$D$30</f>
        <v>0.94620253164556956</v>
      </c>
      <c r="L36">
        <f t="shared" ref="L36:L43" si="13">B36-H36</f>
        <v>1.6835443037973619</v>
      </c>
      <c r="M36">
        <f t="shared" ref="M36:M43" si="14">D36-J36</f>
        <v>6.946202531645568</v>
      </c>
      <c r="N36">
        <f t="shared" ref="N36:N43" si="15">C36-I36</f>
        <v>-1.6835443037974613</v>
      </c>
      <c r="O36">
        <f t="shared" ref="O36:O43" si="16">E36-K36</f>
        <v>2.0537974683544302</v>
      </c>
      <c r="P36">
        <f t="shared" ref="P36:P43" si="17">L36^2</f>
        <v>2.8343214228485438</v>
      </c>
      <c r="Q36">
        <f t="shared" ref="Q36:Q43" si="18">(P36)*2/J36</f>
        <v>0.25703704107336484</v>
      </c>
      <c r="R36">
        <f t="shared" ref="R36:R43" si="19">(P36)*2/K36</f>
        <v>5.9909402650176586</v>
      </c>
    </row>
    <row r="37" spans="1:20" x14ac:dyDescent="0.25">
      <c r="A37" s="5" t="s">
        <v>5</v>
      </c>
      <c r="B37" s="8">
        <v>1361</v>
      </c>
      <c r="C37" s="8">
        <v>187</v>
      </c>
      <c r="D37" s="5">
        <v>25</v>
      </c>
      <c r="E37" s="5">
        <v>7</v>
      </c>
      <c r="F37">
        <f>B37+D37</f>
        <v>1386</v>
      </c>
      <c r="G37">
        <f>C37+E37</f>
        <v>194</v>
      </c>
      <c r="H37">
        <f>(F37/(F37+G37))*$B$30</f>
        <v>1357.9291139240506</v>
      </c>
      <c r="I37">
        <f>(G37/(G37+F37))*$B$30</f>
        <v>190.07088607594937</v>
      </c>
      <c r="J37">
        <f t="shared" ref="J37:J43" si="20">(F37/(F37+G37))*$D$30</f>
        <v>20.175949367088609</v>
      </c>
      <c r="K37">
        <f t="shared" si="12"/>
        <v>2.8240506329113924</v>
      </c>
      <c r="L37">
        <f t="shared" si="13"/>
        <v>3.0708860759493746</v>
      </c>
      <c r="M37">
        <f t="shared" si="14"/>
        <v>4.8240506329113906</v>
      </c>
      <c r="N37">
        <f t="shared" si="15"/>
        <v>-3.0708860759493746</v>
      </c>
      <c r="O37">
        <f t="shared" si="16"/>
        <v>4.1759493670886076</v>
      </c>
      <c r="P37">
        <f t="shared" si="17"/>
        <v>9.4303412914597473</v>
      </c>
      <c r="Q37">
        <f t="shared" si="18"/>
        <v>0.93481016629063296</v>
      </c>
      <c r="R37">
        <f t="shared" si="19"/>
        <v>6.6785922189629767</v>
      </c>
    </row>
    <row r="38" spans="1:20" x14ac:dyDescent="0.25">
      <c r="A38" s="5" t="s">
        <v>6</v>
      </c>
      <c r="B38" s="8">
        <v>1510</v>
      </c>
      <c r="C38" s="8">
        <v>38</v>
      </c>
      <c r="D38" s="5">
        <v>31</v>
      </c>
      <c r="E38" s="5">
        <v>1</v>
      </c>
      <c r="F38">
        <f>B38+D38</f>
        <v>1541</v>
      </c>
      <c r="G38">
        <f>C38+E38</f>
        <v>39</v>
      </c>
      <c r="H38">
        <f>(F38/(F38+G38))*$B$30</f>
        <v>1509.7898734177215</v>
      </c>
      <c r="I38">
        <f>(G38/(G38+F38))*$B$30</f>
        <v>38.210126582278484</v>
      </c>
      <c r="J38">
        <f t="shared" si="20"/>
        <v>22.432278481012659</v>
      </c>
      <c r="K38">
        <f t="shared" si="12"/>
        <v>0.5677215189873418</v>
      </c>
      <c r="L38">
        <f t="shared" si="13"/>
        <v>0.21012658227846259</v>
      </c>
      <c r="M38">
        <f t="shared" si="14"/>
        <v>8.5677215189873408</v>
      </c>
      <c r="N38">
        <f t="shared" si="15"/>
        <v>-0.21012658227848391</v>
      </c>
      <c r="O38">
        <f t="shared" si="16"/>
        <v>0.4322784810126582</v>
      </c>
      <c r="P38">
        <f t="shared" si="17"/>
        <v>4.4153180580027512E-2</v>
      </c>
      <c r="Q38">
        <f t="shared" si="18"/>
        <v>3.9365756463303593E-3</v>
      </c>
      <c r="R38">
        <f t="shared" si="19"/>
        <v>0.15554520694859189</v>
      </c>
    </row>
    <row r="39" spans="1:20" x14ac:dyDescent="0.25">
      <c r="A39" s="5" t="s">
        <v>7</v>
      </c>
      <c r="B39" s="8">
        <v>1260</v>
      </c>
      <c r="C39" s="8">
        <v>288</v>
      </c>
      <c r="D39" s="5">
        <v>28</v>
      </c>
      <c r="E39" s="5">
        <v>4</v>
      </c>
      <c r="F39">
        <f>B39+D39</f>
        <v>1288</v>
      </c>
      <c r="G39">
        <f>C39+E39</f>
        <v>292</v>
      </c>
      <c r="H39">
        <f>(F39/(F39+G39))*$B$30</f>
        <v>1261.9139240506329</v>
      </c>
      <c r="I39">
        <f>(G39/(G39+F39))*$B$30</f>
        <v>286.08607594936711</v>
      </c>
      <c r="J39">
        <f t="shared" si="20"/>
        <v>18.749367088607595</v>
      </c>
      <c r="K39">
        <f t="shared" si="12"/>
        <v>4.2506329113924055</v>
      </c>
      <c r="L39">
        <f t="shared" si="13"/>
        <v>-1.9139240506328861</v>
      </c>
      <c r="M39">
        <f t="shared" si="14"/>
        <v>9.2506329113924046</v>
      </c>
      <c r="N39">
        <f t="shared" si="15"/>
        <v>1.9139240506328861</v>
      </c>
      <c r="O39">
        <f t="shared" si="16"/>
        <v>-0.25063291139240551</v>
      </c>
      <c r="P39">
        <f t="shared" si="17"/>
        <v>3.6631052715909944</v>
      </c>
      <c r="Q39">
        <f t="shared" si="18"/>
        <v>0.39074441865472392</v>
      </c>
      <c r="R39">
        <f t="shared" si="19"/>
        <v>1.7235575726961794</v>
      </c>
    </row>
    <row r="40" spans="1:20" x14ac:dyDescent="0.25">
      <c r="A40" s="10" t="s">
        <v>8</v>
      </c>
      <c r="B40" s="11">
        <v>1429</v>
      </c>
      <c r="C40" s="11">
        <v>119</v>
      </c>
      <c r="D40" s="10">
        <v>13</v>
      </c>
      <c r="E40" s="10">
        <v>19</v>
      </c>
      <c r="F40">
        <f>B40+D40</f>
        <v>1442</v>
      </c>
      <c r="G40">
        <f>C40+E40</f>
        <v>138</v>
      </c>
      <c r="H40">
        <f>(F40/(F40+G40))*$B$30</f>
        <v>1412.7949367088606</v>
      </c>
      <c r="I40">
        <f>(G40/(G40+F40))*$B$30</f>
        <v>135.20506329113923</v>
      </c>
      <c r="J40">
        <f t="shared" si="20"/>
        <v>20.991139240506328</v>
      </c>
      <c r="K40">
        <f t="shared" si="12"/>
        <v>2.0088607594936709</v>
      </c>
      <c r="L40">
        <f t="shared" si="13"/>
        <v>16.205063291139368</v>
      </c>
      <c r="M40">
        <f t="shared" si="14"/>
        <v>-7.9911392405063282</v>
      </c>
      <c r="N40">
        <f t="shared" si="15"/>
        <v>-16.205063291139226</v>
      </c>
      <c r="O40">
        <f t="shared" si="16"/>
        <v>16.991139240506328</v>
      </c>
      <c r="P40">
        <f t="shared" si="17"/>
        <v>262.60407626983266</v>
      </c>
      <c r="Q40">
        <f t="shared" si="18"/>
        <v>25.020469185692313</v>
      </c>
      <c r="R40">
        <f t="shared" si="19"/>
        <v>261.4457722157124</v>
      </c>
    </row>
    <row r="41" spans="1:20" x14ac:dyDescent="0.25">
      <c r="A41" s="10" t="s">
        <v>9</v>
      </c>
      <c r="B41" s="11">
        <v>1515</v>
      </c>
      <c r="C41" s="11">
        <v>33</v>
      </c>
      <c r="D41" s="10">
        <v>28</v>
      </c>
      <c r="E41" s="10">
        <v>4</v>
      </c>
      <c r="F41">
        <f>B41+D41</f>
        <v>1543</v>
      </c>
      <c r="G41">
        <f>C41+E41</f>
        <v>37</v>
      </c>
      <c r="H41">
        <f>(F41/(F41+G41))*$B$30</f>
        <v>1511.7493670886076</v>
      </c>
      <c r="I41">
        <f>(G41/(G41+F41))*$B$30</f>
        <v>36.250632911392408</v>
      </c>
      <c r="J41">
        <f t="shared" si="20"/>
        <v>22.46139240506329</v>
      </c>
      <c r="K41">
        <f t="shared" si="12"/>
        <v>0.53860759493670884</v>
      </c>
      <c r="L41">
        <f t="shared" si="13"/>
        <v>3.2506329113923584</v>
      </c>
      <c r="M41">
        <f t="shared" si="14"/>
        <v>5.5386075949367104</v>
      </c>
      <c r="N41">
        <f t="shared" si="15"/>
        <v>-3.2506329113924082</v>
      </c>
      <c r="O41">
        <f t="shared" si="16"/>
        <v>3.4613924050632914</v>
      </c>
      <c r="P41">
        <f t="shared" si="17"/>
        <v>10.56661432462716</v>
      </c>
      <c r="Q41">
        <f t="shared" si="18"/>
        <v>0.94086903733049199</v>
      </c>
      <c r="R41">
        <f t="shared" si="19"/>
        <v>39.236781745971598</v>
      </c>
    </row>
    <row r="42" spans="1:20" x14ac:dyDescent="0.25">
      <c r="A42" s="5" t="s">
        <v>10</v>
      </c>
      <c r="B42" s="8">
        <v>1460</v>
      </c>
      <c r="C42" s="8">
        <v>88</v>
      </c>
      <c r="D42" s="5">
        <v>30</v>
      </c>
      <c r="E42" s="5">
        <v>2</v>
      </c>
      <c r="F42">
        <f>B42+D42</f>
        <v>1490</v>
      </c>
      <c r="G42">
        <f>C42+E42</f>
        <v>90</v>
      </c>
      <c r="H42">
        <f>(F42/(F42+G42))*$B$30</f>
        <v>1459.8227848101267</v>
      </c>
      <c r="I42">
        <f>(G42/(G42+F42))*$B$30</f>
        <v>88.177215189873408</v>
      </c>
      <c r="J42">
        <f t="shared" si="20"/>
        <v>21.689873417721518</v>
      </c>
      <c r="K42">
        <f t="shared" si="12"/>
        <v>1.3101265822784809</v>
      </c>
      <c r="L42">
        <f t="shared" si="13"/>
        <v>0.17721518987332274</v>
      </c>
      <c r="M42">
        <f t="shared" si="14"/>
        <v>8.3101265822784818</v>
      </c>
      <c r="N42">
        <f t="shared" si="15"/>
        <v>-0.17721518987340801</v>
      </c>
      <c r="O42">
        <f t="shared" si="16"/>
        <v>0.68987341772151911</v>
      </c>
      <c r="P42">
        <f t="shared" si="17"/>
        <v>3.1405223521837833E-2</v>
      </c>
      <c r="Q42">
        <f t="shared" si="18"/>
        <v>2.8958420288592809E-3</v>
      </c>
      <c r="R42">
        <f t="shared" si="19"/>
        <v>4.7942273588892539E-2</v>
      </c>
    </row>
    <row r="43" spans="1:20" x14ac:dyDescent="0.25">
      <c r="A43" s="5" t="s">
        <v>11</v>
      </c>
      <c r="B43" s="8">
        <v>1193</v>
      </c>
      <c r="C43" s="8">
        <v>355</v>
      </c>
      <c r="D43" s="5">
        <v>15</v>
      </c>
      <c r="E43" s="5">
        <v>17</v>
      </c>
      <c r="F43">
        <f>B43+D43</f>
        <v>1208</v>
      </c>
      <c r="G43">
        <f>C43+E43</f>
        <v>372</v>
      </c>
      <c r="H43">
        <f>(F43/(F43+G43))*$B$30</f>
        <v>1183.5341772151899</v>
      </c>
      <c r="I43">
        <f>(G43/(G43+F43))*$B$30</f>
        <v>364.46582278481014</v>
      </c>
      <c r="J43">
        <f t="shared" si="20"/>
        <v>17.584810126582276</v>
      </c>
      <c r="K43">
        <f t="shared" si="12"/>
        <v>5.415189873417722</v>
      </c>
      <c r="L43">
        <f t="shared" si="13"/>
        <v>9.4658227848101433</v>
      </c>
      <c r="M43">
        <f t="shared" si="14"/>
        <v>-2.5848101265822763</v>
      </c>
      <c r="N43">
        <f t="shared" si="15"/>
        <v>-9.4658227848101433</v>
      </c>
      <c r="O43">
        <f t="shared" si="16"/>
        <v>11.584810126582278</v>
      </c>
      <c r="P43">
        <f t="shared" si="17"/>
        <v>89.601800993430857</v>
      </c>
      <c r="Q43">
        <f t="shared" si="18"/>
        <v>10.19081813774984</v>
      </c>
      <c r="R43">
        <f t="shared" si="19"/>
        <v>33.092764275273666</v>
      </c>
    </row>
    <row r="44" spans="1:20" x14ac:dyDescent="0.25">
      <c r="F44">
        <f t="shared" ref="F44" si="21">SUM(F35:F43)</f>
        <v>12852</v>
      </c>
      <c r="G44">
        <f>SUM(G35:G43)</f>
        <v>1368</v>
      </c>
    </row>
    <row r="45" spans="1:20" x14ac:dyDescent="0.25">
      <c r="A45" t="s">
        <v>19</v>
      </c>
      <c r="B45">
        <f>C35+B35</f>
        <v>1548</v>
      </c>
      <c r="D45">
        <f>D35+E35</f>
        <v>32</v>
      </c>
    </row>
    <row r="47" spans="1:20" x14ac:dyDescent="0.25">
      <c r="B47" s="13" t="s">
        <v>31</v>
      </c>
      <c r="C47" s="13"/>
      <c r="D47" s="13" t="s">
        <v>30</v>
      </c>
      <c r="E47" s="13"/>
      <c r="F47" s="12" t="s">
        <v>18</v>
      </c>
      <c r="G47" s="12"/>
      <c r="H47" s="13" t="s">
        <v>0</v>
      </c>
      <c r="I47" s="13"/>
      <c r="J47" s="13" t="s">
        <v>15</v>
      </c>
      <c r="K47" s="13"/>
      <c r="L47" s="17" t="s">
        <v>0</v>
      </c>
      <c r="M47" s="17" t="s">
        <v>15</v>
      </c>
      <c r="N47" s="17" t="s">
        <v>0</v>
      </c>
      <c r="O47" s="17" t="s">
        <v>15</v>
      </c>
    </row>
    <row r="48" spans="1:20" ht="33.75" customHeight="1" x14ac:dyDescent="0.25">
      <c r="A48" s="5" t="s">
        <v>1</v>
      </c>
      <c r="B48" s="5" t="s">
        <v>13</v>
      </c>
      <c r="C48" s="6" t="s">
        <v>12</v>
      </c>
      <c r="D48" s="5" t="s">
        <v>13</v>
      </c>
      <c r="E48" s="6" t="s">
        <v>12</v>
      </c>
      <c r="F48" s="14" t="s">
        <v>13</v>
      </c>
      <c r="G48" s="15" t="s">
        <v>12</v>
      </c>
      <c r="H48" s="14" t="s">
        <v>17</v>
      </c>
      <c r="I48" s="15" t="s">
        <v>16</v>
      </c>
      <c r="J48" s="14" t="s">
        <v>17</v>
      </c>
      <c r="K48" s="15" t="s">
        <v>16</v>
      </c>
      <c r="L48" s="14" t="s">
        <v>20</v>
      </c>
      <c r="M48" s="15" t="s">
        <v>21</v>
      </c>
      <c r="N48" s="14" t="s">
        <v>20</v>
      </c>
      <c r="O48" s="15" t="s">
        <v>21</v>
      </c>
      <c r="P48" t="s">
        <v>22</v>
      </c>
      <c r="Q48" t="s">
        <v>23</v>
      </c>
      <c r="R48" s="16" t="s">
        <v>24</v>
      </c>
      <c r="S48" t="s">
        <v>25</v>
      </c>
      <c r="T48" t="s">
        <v>26</v>
      </c>
    </row>
    <row r="49" spans="1:20" x14ac:dyDescent="0.25">
      <c r="A49" s="10" t="s">
        <v>3</v>
      </c>
      <c r="B49" s="11">
        <v>1411</v>
      </c>
      <c r="C49" s="11">
        <v>137</v>
      </c>
      <c r="D49" s="10">
        <v>81</v>
      </c>
      <c r="E49" s="10">
        <v>5</v>
      </c>
      <c r="F49">
        <f>B49+D49</f>
        <v>1492</v>
      </c>
      <c r="G49">
        <f>C49+E49</f>
        <v>142</v>
      </c>
      <c r="H49">
        <f>(F49/(F49+G49))*$B$30</f>
        <v>1413.4736842105262</v>
      </c>
      <c r="I49">
        <f>(G49/(G49+F49))*$B$30</f>
        <v>134.5263157894737</v>
      </c>
      <c r="J49">
        <f>(F49/(F49+G49))*$D$30</f>
        <v>21.001223990208079</v>
      </c>
      <c r="K49">
        <f>(G49/(G49+F49))*$D$30</f>
        <v>1.9987760097919216</v>
      </c>
      <c r="L49">
        <f>B49-H49</f>
        <v>-2.473684210526244</v>
      </c>
      <c r="M49">
        <f>D49-J49</f>
        <v>59.998776009791925</v>
      </c>
      <c r="N49">
        <f>C49-I49</f>
        <v>2.4736842105263008</v>
      </c>
      <c r="O49">
        <f>E49-K49</f>
        <v>3.0012239902080786</v>
      </c>
      <c r="P49">
        <f>L49^2</f>
        <v>6.1191135734068469</v>
      </c>
      <c r="Q49">
        <f>(P49)*2/J49</f>
        <v>0.5827387562039158</v>
      </c>
      <c r="R49">
        <f>(P49)*2/K49</f>
        <v>6.1228607341988903</v>
      </c>
    </row>
    <row r="50" spans="1:20" ht="30" x14ac:dyDescent="0.25">
      <c r="A50" s="5" t="s">
        <v>4</v>
      </c>
      <c r="B50" s="8">
        <v>1486</v>
      </c>
      <c r="C50" s="8">
        <v>62</v>
      </c>
      <c r="D50" s="5">
        <v>82</v>
      </c>
      <c r="E50" s="5">
        <v>4</v>
      </c>
      <c r="F50">
        <f>B50+D50</f>
        <v>1568</v>
      </c>
      <c r="G50">
        <f>C50+E50</f>
        <v>66</v>
      </c>
      <c r="H50">
        <f>(F50/(F50+G50))*$B$30</f>
        <v>1485.4736842105262</v>
      </c>
      <c r="I50">
        <f>(G50/(G50+F50))*$B$30</f>
        <v>62.526315789473685</v>
      </c>
      <c r="J50">
        <f>(F50/(F50+G50))*$D$30</f>
        <v>22.070991432068542</v>
      </c>
      <c r="K50">
        <f t="shared" ref="K50:K57" si="22">(G50/(G50+F50))*$D$30</f>
        <v>0.92900856793145659</v>
      </c>
      <c r="L50">
        <f t="shared" ref="L50:L57" si="23">B50-H50</f>
        <v>0.52631578947375601</v>
      </c>
      <c r="M50">
        <f t="shared" ref="M50:M57" si="24">D50-J50</f>
        <v>59.929008567931461</v>
      </c>
      <c r="N50">
        <f t="shared" ref="N50:N57" si="25">C50-I50</f>
        <v>-0.52631578947368496</v>
      </c>
      <c r="O50">
        <f t="shared" ref="O50:O57" si="26">E50-K50</f>
        <v>3.0709914320685434</v>
      </c>
      <c r="P50">
        <f t="shared" ref="P50:P57" si="27">L50^2</f>
        <v>0.27700831024938305</v>
      </c>
      <c r="Q50">
        <f t="shared" ref="Q50:Q57" si="28">(P50)*2/J50</f>
        <v>2.5101573810309002E-2</v>
      </c>
      <c r="R50">
        <f t="shared" ref="R50:R57" si="29">(P50)*2/K50</f>
        <v>0.59635254143279559</v>
      </c>
    </row>
    <row r="51" spans="1:20" x14ac:dyDescent="0.25">
      <c r="A51" s="5" t="s">
        <v>5</v>
      </c>
      <c r="B51" s="8">
        <v>1361</v>
      </c>
      <c r="C51" s="8">
        <v>187</v>
      </c>
      <c r="D51" s="5">
        <v>72</v>
      </c>
      <c r="E51" s="5">
        <v>14</v>
      </c>
      <c r="F51">
        <f>B51+D51</f>
        <v>1433</v>
      </c>
      <c r="G51">
        <f>C51+E51</f>
        <v>201</v>
      </c>
      <c r="H51">
        <f>(F51/(F51+G51))*$B$30</f>
        <v>1357.578947368421</v>
      </c>
      <c r="I51">
        <f>(G51/(G51+F51))*$B$30</f>
        <v>190.42105263157896</v>
      </c>
      <c r="J51">
        <f t="shared" ref="J51:J57" si="30">(F51/(F51+G51))*$D$30</f>
        <v>20.170746634026926</v>
      </c>
      <c r="K51">
        <f t="shared" si="22"/>
        <v>2.8292533659730723</v>
      </c>
      <c r="L51">
        <f t="shared" si="23"/>
        <v>3.4210526315789593</v>
      </c>
      <c r="M51">
        <f t="shared" si="24"/>
        <v>51.829253365973074</v>
      </c>
      <c r="N51">
        <f t="shared" si="25"/>
        <v>-3.4210526315789593</v>
      </c>
      <c r="O51">
        <f t="shared" si="26"/>
        <v>11.170746634026928</v>
      </c>
      <c r="P51">
        <f t="shared" si="27"/>
        <v>11.703601108033324</v>
      </c>
      <c r="Q51">
        <f t="shared" si="28"/>
        <v>1.160452939138108</v>
      </c>
      <c r="R51">
        <f t="shared" si="29"/>
        <v>8.2732789143527796</v>
      </c>
    </row>
    <row r="52" spans="1:20" x14ac:dyDescent="0.25">
      <c r="A52" s="5" t="s">
        <v>6</v>
      </c>
      <c r="B52" s="8">
        <v>1510</v>
      </c>
      <c r="C52" s="8">
        <v>38</v>
      </c>
      <c r="D52" s="5">
        <v>84</v>
      </c>
      <c r="E52" s="5">
        <v>2</v>
      </c>
      <c r="F52">
        <f>B52+D52</f>
        <v>1594</v>
      </c>
      <c r="G52">
        <f>C52+E52</f>
        <v>40</v>
      </c>
      <c r="H52">
        <f>(F52/(F52+G52))*$B$30</f>
        <v>1510.1052631578948</v>
      </c>
      <c r="I52">
        <f>(G52/(G52+F52))*$B$30</f>
        <v>37.894736842105267</v>
      </c>
      <c r="J52">
        <f t="shared" si="30"/>
        <v>22.436964504283967</v>
      </c>
      <c r="K52">
        <f t="shared" si="22"/>
        <v>0.56303549571603428</v>
      </c>
      <c r="L52">
        <f t="shared" si="23"/>
        <v>-0.10526315789479668</v>
      </c>
      <c r="M52">
        <f t="shared" si="24"/>
        <v>61.563035495716036</v>
      </c>
      <c r="N52">
        <f t="shared" si="25"/>
        <v>0.10526315789473273</v>
      </c>
      <c r="O52">
        <f t="shared" si="26"/>
        <v>1.4369645042839658</v>
      </c>
      <c r="P52">
        <f t="shared" si="27"/>
        <v>1.1080332409984897E-2</v>
      </c>
      <c r="Q52">
        <f t="shared" si="28"/>
        <v>9.8768551404262279E-4</v>
      </c>
      <c r="R52">
        <f t="shared" si="29"/>
        <v>3.9359267734598524E-2</v>
      </c>
    </row>
    <row r="53" spans="1:20" x14ac:dyDescent="0.25">
      <c r="A53" s="5" t="s">
        <v>7</v>
      </c>
      <c r="B53" s="8">
        <v>1260</v>
      </c>
      <c r="C53" s="8">
        <v>288</v>
      </c>
      <c r="D53" s="5">
        <v>84</v>
      </c>
      <c r="E53" s="5">
        <v>2</v>
      </c>
      <c r="F53">
        <f>B53+D53</f>
        <v>1344</v>
      </c>
      <c r="G53">
        <f>C53+E53</f>
        <v>290</v>
      </c>
      <c r="H53">
        <f>(F53/(F53+G53))*$B$30</f>
        <v>1273.2631578947369</v>
      </c>
      <c r="I53">
        <f>(G53/(G53+F53))*$B$30</f>
        <v>274.73684210526312</v>
      </c>
      <c r="J53">
        <f t="shared" si="30"/>
        <v>18.91799265605875</v>
      </c>
      <c r="K53">
        <f t="shared" si="22"/>
        <v>4.0820073439412479</v>
      </c>
      <c r="L53">
        <f t="shared" si="23"/>
        <v>-13.263157894736878</v>
      </c>
      <c r="M53">
        <f t="shared" si="24"/>
        <v>65.082007343941257</v>
      </c>
      <c r="N53">
        <f t="shared" si="25"/>
        <v>13.263157894736878</v>
      </c>
      <c r="O53">
        <f t="shared" si="26"/>
        <v>-2.0820073439412479</v>
      </c>
      <c r="P53">
        <f t="shared" si="27"/>
        <v>175.91135734072117</v>
      </c>
      <c r="Q53">
        <f t="shared" si="28"/>
        <v>18.597254004576762</v>
      </c>
      <c r="R53">
        <f t="shared" si="29"/>
        <v>86.188653041900579</v>
      </c>
    </row>
    <row r="54" spans="1:20" x14ac:dyDescent="0.25">
      <c r="A54" s="10" t="s">
        <v>8</v>
      </c>
      <c r="B54" s="11">
        <v>1429</v>
      </c>
      <c r="C54" s="11">
        <v>119</v>
      </c>
      <c r="D54" s="10">
        <v>60</v>
      </c>
      <c r="E54" s="10">
        <v>26</v>
      </c>
      <c r="F54">
        <f>B54+D54</f>
        <v>1489</v>
      </c>
      <c r="G54">
        <f>C54+E54</f>
        <v>145</v>
      </c>
      <c r="H54">
        <f>(F54/(F54+G54))*$B$30</f>
        <v>1410.6315789473686</v>
      </c>
      <c r="I54">
        <f>(G54/(G54+F54))*$B$30</f>
        <v>137.36842105263156</v>
      </c>
      <c r="J54">
        <f t="shared" si="30"/>
        <v>20.958996328029375</v>
      </c>
      <c r="K54">
        <f t="shared" si="22"/>
        <v>2.0410036719706239</v>
      </c>
      <c r="L54">
        <f t="shared" si="23"/>
        <v>18.368421052631447</v>
      </c>
      <c r="M54">
        <f t="shared" si="24"/>
        <v>39.041003671970628</v>
      </c>
      <c r="N54">
        <f t="shared" si="25"/>
        <v>-18.368421052631561</v>
      </c>
      <c r="O54">
        <f t="shared" si="26"/>
        <v>23.958996328029375</v>
      </c>
      <c r="P54">
        <f t="shared" si="27"/>
        <v>337.39889196675415</v>
      </c>
      <c r="Q54">
        <f t="shared" si="28"/>
        <v>32.196092473716021</v>
      </c>
      <c r="R54">
        <f t="shared" si="29"/>
        <v>330.62056340250456</v>
      </c>
    </row>
    <row r="55" spans="1:20" x14ac:dyDescent="0.25">
      <c r="A55" s="10" t="s">
        <v>9</v>
      </c>
      <c r="B55" s="11">
        <v>1515</v>
      </c>
      <c r="C55" s="11">
        <v>33</v>
      </c>
      <c r="D55" s="10">
        <v>84</v>
      </c>
      <c r="E55" s="10">
        <v>2</v>
      </c>
      <c r="F55">
        <f>B55+D55</f>
        <v>1599</v>
      </c>
      <c r="G55">
        <f>C55+E55</f>
        <v>35</v>
      </c>
      <c r="H55">
        <f>(F55/(F55+G55))*$B$30</f>
        <v>1514.8421052631579</v>
      </c>
      <c r="I55">
        <f>(G55/(G55+F55))*$B$30</f>
        <v>33.157894736842103</v>
      </c>
      <c r="J55">
        <f t="shared" si="30"/>
        <v>22.507343941248472</v>
      </c>
      <c r="K55">
        <f t="shared" si="22"/>
        <v>0.49265605875152996</v>
      </c>
      <c r="L55">
        <f t="shared" si="23"/>
        <v>0.15789473684208133</v>
      </c>
      <c r="M55">
        <f t="shared" si="24"/>
        <v>61.492656058751528</v>
      </c>
      <c r="N55">
        <f t="shared" si="25"/>
        <v>-0.15789473684210265</v>
      </c>
      <c r="O55">
        <f t="shared" si="26"/>
        <v>1.5073439412484699</v>
      </c>
      <c r="P55">
        <f t="shared" si="27"/>
        <v>2.4930747922430115E-2</v>
      </c>
      <c r="Q55">
        <f t="shared" si="28"/>
        <v>2.2153433996927865E-3</v>
      </c>
      <c r="R55">
        <f t="shared" si="29"/>
        <v>0.1012095456031076</v>
      </c>
    </row>
    <row r="56" spans="1:20" x14ac:dyDescent="0.25">
      <c r="A56" s="5" t="s">
        <v>10</v>
      </c>
      <c r="B56" s="8">
        <v>1460</v>
      </c>
      <c r="C56" s="8">
        <v>88</v>
      </c>
      <c r="D56" s="5">
        <v>82</v>
      </c>
      <c r="E56" s="5">
        <v>4</v>
      </c>
      <c r="F56">
        <f>B56+D56</f>
        <v>1542</v>
      </c>
      <c r="G56">
        <f>C56+E56</f>
        <v>92</v>
      </c>
      <c r="H56">
        <f>(F56/(F56+G56))*$B$30</f>
        <v>1460.8421052631579</v>
      </c>
      <c r="I56">
        <f>(G56/(G56+F56))*$B$30</f>
        <v>87.15789473684211</v>
      </c>
      <c r="J56">
        <f t="shared" si="30"/>
        <v>21.705018359853121</v>
      </c>
      <c r="K56">
        <f t="shared" si="22"/>
        <v>1.2949816401468788</v>
      </c>
      <c r="L56">
        <f t="shared" si="23"/>
        <v>-0.84210526315791867</v>
      </c>
      <c r="M56">
        <f t="shared" si="24"/>
        <v>60.294981640146879</v>
      </c>
      <c r="N56">
        <f t="shared" si="25"/>
        <v>0.84210526315789025</v>
      </c>
      <c r="O56">
        <f t="shared" si="26"/>
        <v>2.7050183598531214</v>
      </c>
      <c r="P56">
        <f t="shared" si="27"/>
        <v>0.70914127423826745</v>
      </c>
      <c r="Q56">
        <f t="shared" si="28"/>
        <v>6.5343531388108556E-2</v>
      </c>
      <c r="R56">
        <f t="shared" si="29"/>
        <v>1.0952144065267762</v>
      </c>
    </row>
    <row r="57" spans="1:20" x14ac:dyDescent="0.25">
      <c r="A57" s="5" t="s">
        <v>11</v>
      </c>
      <c r="B57" s="8">
        <v>1193</v>
      </c>
      <c r="C57" s="8">
        <v>355</v>
      </c>
      <c r="D57" s="5">
        <v>63</v>
      </c>
      <c r="E57" s="5">
        <v>23</v>
      </c>
      <c r="F57">
        <f>B57+D57</f>
        <v>1256</v>
      </c>
      <c r="G57">
        <f>C57+E57</f>
        <v>378</v>
      </c>
      <c r="H57">
        <f>(F57/(F57+G57))*$B$30</f>
        <v>1189.8947368421052</v>
      </c>
      <c r="I57">
        <f>(G57/(G57+F57))*$B$30</f>
        <v>358.10526315789474</v>
      </c>
      <c r="J57">
        <f t="shared" si="30"/>
        <v>17.679314565483477</v>
      </c>
      <c r="K57">
        <f t="shared" si="22"/>
        <v>5.3206854345165233</v>
      </c>
      <c r="L57">
        <f t="shared" si="23"/>
        <v>3.1052631578947967</v>
      </c>
      <c r="M57">
        <f t="shared" si="24"/>
        <v>45.32068543451652</v>
      </c>
      <c r="N57">
        <f t="shared" si="25"/>
        <v>-3.1052631578947398</v>
      </c>
      <c r="O57">
        <f t="shared" si="26"/>
        <v>17.679314565483477</v>
      </c>
      <c r="P57">
        <f t="shared" si="27"/>
        <v>9.6426592797787656</v>
      </c>
      <c r="Q57">
        <f t="shared" si="28"/>
        <v>1.0908408517833359</v>
      </c>
      <c r="R57">
        <f t="shared" si="29"/>
        <v>3.6245928831742593</v>
      </c>
    </row>
    <row r="58" spans="1:20" x14ac:dyDescent="0.25">
      <c r="F58">
        <f t="shared" ref="F58" si="31">SUM(F49:F57)</f>
        <v>13317</v>
      </c>
      <c r="G58">
        <f>SUM(G49:G57)</f>
        <v>1389</v>
      </c>
    </row>
    <row r="59" spans="1:20" x14ac:dyDescent="0.25">
      <c r="A59" t="s">
        <v>19</v>
      </c>
      <c r="B59">
        <f>C49+B49</f>
        <v>1548</v>
      </c>
      <c r="D59">
        <f>D49+E49</f>
        <v>86</v>
      </c>
    </row>
    <row r="61" spans="1:20" x14ac:dyDescent="0.25">
      <c r="B61" s="13" t="s">
        <v>31</v>
      </c>
      <c r="C61" s="13"/>
      <c r="D61" s="13" t="s">
        <v>32</v>
      </c>
      <c r="E61" s="13"/>
      <c r="F61" s="12" t="s">
        <v>18</v>
      </c>
      <c r="G61" s="12"/>
      <c r="H61" s="13" t="s">
        <v>0</v>
      </c>
      <c r="I61" s="13"/>
      <c r="J61" s="13" t="s">
        <v>15</v>
      </c>
      <c r="K61" s="13"/>
      <c r="L61" s="17" t="s">
        <v>0</v>
      </c>
      <c r="M61" s="17" t="s">
        <v>15</v>
      </c>
      <c r="N61" s="17" t="s">
        <v>0</v>
      </c>
      <c r="O61" s="17" t="s">
        <v>15</v>
      </c>
    </row>
    <row r="62" spans="1:20" ht="33.75" customHeight="1" x14ac:dyDescent="0.25">
      <c r="A62" s="5" t="s">
        <v>1</v>
      </c>
      <c r="B62" s="5" t="s">
        <v>13</v>
      </c>
      <c r="C62" s="6" t="s">
        <v>12</v>
      </c>
      <c r="D62" s="5" t="s">
        <v>13</v>
      </c>
      <c r="E62" s="6" t="s">
        <v>12</v>
      </c>
      <c r="F62" s="14" t="s">
        <v>13</v>
      </c>
      <c r="G62" s="15" t="s">
        <v>12</v>
      </c>
      <c r="H62" s="14" t="s">
        <v>17</v>
      </c>
      <c r="I62" s="15" t="s">
        <v>16</v>
      </c>
      <c r="J62" s="14" t="s">
        <v>17</v>
      </c>
      <c r="K62" s="15" t="s">
        <v>16</v>
      </c>
      <c r="L62" s="14" t="s">
        <v>20</v>
      </c>
      <c r="M62" s="15" t="s">
        <v>21</v>
      </c>
      <c r="N62" s="14" t="s">
        <v>20</v>
      </c>
      <c r="O62" s="15" t="s">
        <v>21</v>
      </c>
      <c r="P62" t="s">
        <v>22</v>
      </c>
      <c r="Q62" t="s">
        <v>23</v>
      </c>
      <c r="R62" s="16" t="s">
        <v>24</v>
      </c>
      <c r="S62" t="s">
        <v>25</v>
      </c>
      <c r="T62" t="s">
        <v>26</v>
      </c>
    </row>
    <row r="63" spans="1:20" x14ac:dyDescent="0.25">
      <c r="A63" s="10" t="s">
        <v>3</v>
      </c>
      <c r="B63" s="11">
        <v>1411</v>
      </c>
      <c r="C63" s="11">
        <v>137</v>
      </c>
      <c r="D63" s="10">
        <v>47</v>
      </c>
      <c r="E63" s="10">
        <v>10</v>
      </c>
      <c r="F63">
        <f>B63+D63</f>
        <v>1458</v>
      </c>
      <c r="G63">
        <f>C63+E63</f>
        <v>147</v>
      </c>
      <c r="H63">
        <f>(F63/(F63+G63))*$B$30</f>
        <v>1406.2205607476635</v>
      </c>
      <c r="I63">
        <f>(G63/(G63+F63))*$B$30</f>
        <v>141.77943925233646</v>
      </c>
      <c r="J63">
        <f>(F63/(F63+G63))*$D$30</f>
        <v>20.893457943925235</v>
      </c>
      <c r="K63">
        <f>(G63/(G63+F63))*$D$30</f>
        <v>2.1065420560747663</v>
      </c>
      <c r="L63">
        <f>B63-H63</f>
        <v>4.7794392523364877</v>
      </c>
      <c r="M63">
        <f>D63-J63</f>
        <v>26.106542056074765</v>
      </c>
      <c r="N63">
        <f>C63-I63</f>
        <v>-4.7794392523364593</v>
      </c>
      <c r="O63">
        <f>E63-K63</f>
        <v>7.8934579439252337</v>
      </c>
      <c r="P63">
        <f>L63^2</f>
        <v>22.843039566774763</v>
      </c>
      <c r="Q63">
        <f>(P63)*2/J63</f>
        <v>2.1866212503532827</v>
      </c>
      <c r="R63">
        <f>(P63)*2/K63</f>
        <v>21.68771280962644</v>
      </c>
    </row>
    <row r="64" spans="1:20" ht="30" x14ac:dyDescent="0.25">
      <c r="A64" s="5" t="s">
        <v>4</v>
      </c>
      <c r="B64" s="8">
        <v>1486</v>
      </c>
      <c r="C64" s="8">
        <v>62</v>
      </c>
      <c r="D64" s="5">
        <v>57</v>
      </c>
      <c r="E64" s="5">
        <v>0</v>
      </c>
      <c r="F64">
        <f>B64+D64</f>
        <v>1543</v>
      </c>
      <c r="G64">
        <f>C64+E64</f>
        <v>62</v>
      </c>
      <c r="H64">
        <f>(F64/(F64+G64))*$B$30</f>
        <v>1488.2018691588785</v>
      </c>
      <c r="I64">
        <f>(G64/(G64+F64))*$B$30</f>
        <v>59.798130841121498</v>
      </c>
      <c r="J64">
        <f>(F64/(F64+G64))*$D$30</f>
        <v>22.111526479750779</v>
      </c>
      <c r="K64">
        <f t="shared" ref="K64:K71" si="32">(G64/(G64+F64))*$D$30</f>
        <v>0.88847352024922122</v>
      </c>
      <c r="L64">
        <f t="shared" ref="L64:L71" si="33">B64-H64</f>
        <v>-2.2018691588784804</v>
      </c>
      <c r="M64">
        <f t="shared" ref="M64:M71" si="34">D64-J64</f>
        <v>34.888473520249221</v>
      </c>
      <c r="N64">
        <f t="shared" ref="N64:N71" si="35">C64-I64</f>
        <v>2.2018691588785018</v>
      </c>
      <c r="O64">
        <f t="shared" ref="O64:O71" si="36">E64-K64</f>
        <v>-0.88847352024922122</v>
      </c>
      <c r="P64">
        <f t="shared" ref="P64:P71" si="37">L64^2</f>
        <v>4.8482277928202269</v>
      </c>
      <c r="Q64">
        <f t="shared" ref="Q64:Q71" si="38">(P64)*2/J64</f>
        <v>0.43852492927253311</v>
      </c>
      <c r="R64">
        <f t="shared" ref="R64:R71" si="39">(P64)*2/K64</f>
        <v>10.913612352701913</v>
      </c>
    </row>
    <row r="65" spans="1:20" x14ac:dyDescent="0.25">
      <c r="A65" s="5" t="s">
        <v>5</v>
      </c>
      <c r="B65" s="8">
        <v>1361</v>
      </c>
      <c r="C65" s="8">
        <v>187</v>
      </c>
      <c r="D65" s="5">
        <v>56</v>
      </c>
      <c r="E65" s="5">
        <v>1</v>
      </c>
      <c r="F65">
        <f>B65+D65</f>
        <v>1417</v>
      </c>
      <c r="G65">
        <f>C65+E65</f>
        <v>188</v>
      </c>
      <c r="H65">
        <f>(F65/(F65+G65))*$B$30</f>
        <v>1366.6766355140187</v>
      </c>
      <c r="I65">
        <f>(G65/(G65+F65))*$B$30</f>
        <v>181.3233644859813</v>
      </c>
      <c r="J65">
        <f t="shared" ref="J65:J71" si="40">(F65/(F65+G65))*$D$30</f>
        <v>20.305919003115264</v>
      </c>
      <c r="K65">
        <f t="shared" si="32"/>
        <v>2.6940809968847352</v>
      </c>
      <c r="L65">
        <f t="shared" si="33"/>
        <v>-5.6766355140186988</v>
      </c>
      <c r="M65">
        <f t="shared" si="34"/>
        <v>35.694080996884736</v>
      </c>
      <c r="N65">
        <f t="shared" si="35"/>
        <v>5.6766355140186988</v>
      </c>
      <c r="O65">
        <f t="shared" si="36"/>
        <v>-1.6940809968847352</v>
      </c>
      <c r="P65">
        <f t="shared" si="37"/>
        <v>32.224190759018335</v>
      </c>
      <c r="Q65">
        <f t="shared" si="38"/>
        <v>3.1738716926896644</v>
      </c>
      <c r="R65">
        <f t="shared" si="39"/>
        <v>23.92221376883646</v>
      </c>
    </row>
    <row r="66" spans="1:20" x14ac:dyDescent="0.25">
      <c r="A66" s="5" t="s">
        <v>6</v>
      </c>
      <c r="B66" s="8">
        <v>1510</v>
      </c>
      <c r="C66" s="8">
        <v>38</v>
      </c>
      <c r="D66" s="5">
        <v>52</v>
      </c>
      <c r="E66" s="5">
        <v>5</v>
      </c>
      <c r="F66">
        <f>B66+D66</f>
        <v>1562</v>
      </c>
      <c r="G66">
        <f>C66+E66</f>
        <v>43</v>
      </c>
      <c r="H66">
        <f>(F66/(F66+G66))*$B$30</f>
        <v>1506.5271028037382</v>
      </c>
      <c r="I66">
        <f>(G66/(G66+F66))*$B$30</f>
        <v>41.472897196261684</v>
      </c>
      <c r="J66">
        <f t="shared" si="40"/>
        <v>22.383800623052959</v>
      </c>
      <c r="K66">
        <f t="shared" si="32"/>
        <v>0.61619937694704052</v>
      </c>
      <c r="L66">
        <f t="shared" si="33"/>
        <v>3.4728971962617834</v>
      </c>
      <c r="M66">
        <f t="shared" si="34"/>
        <v>29.616199376947041</v>
      </c>
      <c r="N66">
        <f t="shared" si="35"/>
        <v>-3.4728971962616839</v>
      </c>
      <c r="O66">
        <f t="shared" si="36"/>
        <v>4.3838006230529594</v>
      </c>
      <c r="P66">
        <f t="shared" si="37"/>
        <v>12.061014935802955</v>
      </c>
      <c r="Q66">
        <f t="shared" si="38"/>
        <v>1.0776556795615289</v>
      </c>
      <c r="R66">
        <f t="shared" si="39"/>
        <v>39.146469104072281</v>
      </c>
    </row>
    <row r="67" spans="1:20" x14ac:dyDescent="0.25">
      <c r="A67" s="5" t="s">
        <v>7</v>
      </c>
      <c r="B67" s="8">
        <v>1260</v>
      </c>
      <c r="C67" s="8">
        <v>288</v>
      </c>
      <c r="D67" s="5">
        <v>55</v>
      </c>
      <c r="E67" s="5">
        <v>2</v>
      </c>
      <c r="F67">
        <f>B67+D67</f>
        <v>1315</v>
      </c>
      <c r="G67">
        <f>C67+E67</f>
        <v>290</v>
      </c>
      <c r="H67">
        <f>(F67/(F67+G67))*$B$30</f>
        <v>1268.2990654205607</v>
      </c>
      <c r="I67">
        <f>(G67/(G67+F67))*$B$30</f>
        <v>279.70093457943926</v>
      </c>
      <c r="J67">
        <f t="shared" si="40"/>
        <v>18.844236760124609</v>
      </c>
      <c r="K67">
        <f t="shared" si="32"/>
        <v>4.1557632398753892</v>
      </c>
      <c r="L67">
        <f t="shared" si="33"/>
        <v>-8.299065420560737</v>
      </c>
      <c r="M67">
        <f t="shared" si="34"/>
        <v>36.155763239875391</v>
      </c>
      <c r="N67">
        <f t="shared" si="35"/>
        <v>8.299065420560737</v>
      </c>
      <c r="O67">
        <f t="shared" si="36"/>
        <v>-2.1557632398753892</v>
      </c>
      <c r="P67">
        <f t="shared" si="37"/>
        <v>68.874486854746962</v>
      </c>
      <c r="Q67">
        <f t="shared" si="38"/>
        <v>7.3098727989333039</v>
      </c>
      <c r="R67">
        <f t="shared" si="39"/>
        <v>33.14649217447343</v>
      </c>
    </row>
    <row r="68" spans="1:20" x14ac:dyDescent="0.25">
      <c r="A68" s="10" t="s">
        <v>8</v>
      </c>
      <c r="B68" s="11">
        <v>1429</v>
      </c>
      <c r="C68" s="11">
        <v>119</v>
      </c>
      <c r="D68" s="10">
        <v>36</v>
      </c>
      <c r="E68" s="10">
        <v>21</v>
      </c>
      <c r="F68">
        <f>B68+D68</f>
        <v>1465</v>
      </c>
      <c r="G68">
        <f>C68+E68</f>
        <v>140</v>
      </c>
      <c r="H68">
        <f>(F68/(F68+G68))*$B$30</f>
        <v>1412.9719626168223</v>
      </c>
      <c r="I68">
        <f>(G68/(G68+F68))*$B$30</f>
        <v>135.02803738317758</v>
      </c>
      <c r="J68">
        <f t="shared" si="40"/>
        <v>20.993769470404985</v>
      </c>
      <c r="K68">
        <f t="shared" si="32"/>
        <v>2.0062305295950154</v>
      </c>
      <c r="L68">
        <f t="shared" si="33"/>
        <v>16.028037383177661</v>
      </c>
      <c r="M68">
        <f t="shared" si="34"/>
        <v>15.006230529595015</v>
      </c>
      <c r="N68">
        <f t="shared" si="35"/>
        <v>-16.028037383177576</v>
      </c>
      <c r="O68">
        <f t="shared" si="36"/>
        <v>18.993769470404985</v>
      </c>
      <c r="P68">
        <f t="shared" si="37"/>
        <v>256.89798235654064</v>
      </c>
      <c r="Q68">
        <f t="shared" si="38"/>
        <v>24.473735668927006</v>
      </c>
      <c r="R68">
        <f t="shared" si="39"/>
        <v>256.10016253555762</v>
      </c>
    </row>
    <row r="69" spans="1:20" x14ac:dyDescent="0.25">
      <c r="A69" s="10" t="s">
        <v>9</v>
      </c>
      <c r="B69" s="11">
        <v>1515</v>
      </c>
      <c r="C69" s="11">
        <v>33</v>
      </c>
      <c r="D69" s="10">
        <v>56</v>
      </c>
      <c r="E69" s="10">
        <v>1</v>
      </c>
      <c r="F69">
        <f>B69+D69</f>
        <v>1571</v>
      </c>
      <c r="G69">
        <f>C69+E69</f>
        <v>34</v>
      </c>
      <c r="H69">
        <f>(F69/(F69+G69))*$B$30</f>
        <v>1515.207476635514</v>
      </c>
      <c r="I69">
        <f>(G69/(G69+F69))*$B$30</f>
        <v>32.79252336448598</v>
      </c>
      <c r="J69">
        <f t="shared" si="40"/>
        <v>22.512772585669783</v>
      </c>
      <c r="K69">
        <f t="shared" si="32"/>
        <v>0.48722741433021804</v>
      </c>
      <c r="L69">
        <f t="shared" si="33"/>
        <v>-0.20747663551401274</v>
      </c>
      <c r="M69">
        <f t="shared" si="34"/>
        <v>33.487227414330221</v>
      </c>
      <c r="N69">
        <f t="shared" si="35"/>
        <v>0.20747663551401985</v>
      </c>
      <c r="O69">
        <f t="shared" si="36"/>
        <v>0.51277258566978201</v>
      </c>
      <c r="P69">
        <f t="shared" si="37"/>
        <v>4.3046554284214493E-2</v>
      </c>
      <c r="Q69">
        <f t="shared" si="38"/>
        <v>3.8241895013513554E-3</v>
      </c>
      <c r="R69">
        <f t="shared" si="39"/>
        <v>0.17670005019479351</v>
      </c>
    </row>
    <row r="70" spans="1:20" x14ac:dyDescent="0.25">
      <c r="A70" s="5" t="s">
        <v>10</v>
      </c>
      <c r="B70" s="8">
        <v>1460</v>
      </c>
      <c r="C70" s="8">
        <v>88</v>
      </c>
      <c r="D70" s="5">
        <v>53</v>
      </c>
      <c r="E70" s="5">
        <v>4</v>
      </c>
      <c r="F70">
        <f>B70+D70</f>
        <v>1513</v>
      </c>
      <c r="G70">
        <f>C70+E70</f>
        <v>92</v>
      </c>
      <c r="H70">
        <f>(F70/(F70+G70))*$B$30</f>
        <v>1459.2672897196262</v>
      </c>
      <c r="I70">
        <f>(G70/(G70+F70))*$B$30</f>
        <v>88.732710280373823</v>
      </c>
      <c r="J70">
        <f t="shared" si="40"/>
        <v>21.681619937694705</v>
      </c>
      <c r="K70">
        <f t="shared" si="32"/>
        <v>1.3183800623052959</v>
      </c>
      <c r="L70">
        <f t="shared" si="33"/>
        <v>0.73271028037379438</v>
      </c>
      <c r="M70">
        <f t="shared" si="34"/>
        <v>31.318380062305295</v>
      </c>
      <c r="N70">
        <f t="shared" si="35"/>
        <v>-0.7327102803738228</v>
      </c>
      <c r="O70">
        <f t="shared" si="36"/>
        <v>2.6816199376947041</v>
      </c>
      <c r="P70">
        <f t="shared" si="37"/>
        <v>0.53686435496544438</v>
      </c>
      <c r="Q70">
        <f t="shared" si="38"/>
        <v>4.9522531665825924E-2</v>
      </c>
      <c r="R70">
        <f t="shared" si="39"/>
        <v>0.8144303305477677</v>
      </c>
    </row>
    <row r="71" spans="1:20" x14ac:dyDescent="0.25">
      <c r="A71" s="5" t="s">
        <v>11</v>
      </c>
      <c r="B71" s="8">
        <v>1193</v>
      </c>
      <c r="C71" s="8">
        <v>355</v>
      </c>
      <c r="D71" s="5">
        <v>36</v>
      </c>
      <c r="E71" s="5">
        <v>21</v>
      </c>
      <c r="F71">
        <f>B71+D71</f>
        <v>1229</v>
      </c>
      <c r="G71">
        <f>C71+E71</f>
        <v>376</v>
      </c>
      <c r="H71">
        <f>(F71/(F71+G71))*$B$30</f>
        <v>1185.3532710280374</v>
      </c>
      <c r="I71">
        <f>(G71/(G71+F71))*$B$30</f>
        <v>362.6467289719626</v>
      </c>
      <c r="J71">
        <f t="shared" si="40"/>
        <v>17.611838006230531</v>
      </c>
      <c r="K71">
        <f t="shared" si="32"/>
        <v>5.3881619937694705</v>
      </c>
      <c r="L71">
        <f t="shared" si="33"/>
        <v>7.6467289719626024</v>
      </c>
      <c r="M71">
        <f t="shared" si="34"/>
        <v>18.388161993769469</v>
      </c>
      <c r="N71">
        <f t="shared" si="35"/>
        <v>-7.6467289719626024</v>
      </c>
      <c r="O71">
        <f t="shared" si="36"/>
        <v>15.61183800623053</v>
      </c>
      <c r="P71">
        <f t="shared" si="37"/>
        <v>58.472463970652235</v>
      </c>
      <c r="Q71">
        <f t="shared" si="38"/>
        <v>6.6401319328472654</v>
      </c>
      <c r="R71">
        <f t="shared" si="39"/>
        <v>21.704048259226834</v>
      </c>
    </row>
    <row r="72" spans="1:20" x14ac:dyDescent="0.25">
      <c r="F72">
        <f t="shared" ref="F72" si="41">SUM(F63:F71)</f>
        <v>13073</v>
      </c>
      <c r="G72">
        <f>SUM(G63:G71)</f>
        <v>1372</v>
      </c>
    </row>
    <row r="73" spans="1:20" x14ac:dyDescent="0.25">
      <c r="A73" t="s">
        <v>19</v>
      </c>
      <c r="B73">
        <f>C63+B63</f>
        <v>1548</v>
      </c>
      <c r="D73">
        <f>D63+E63</f>
        <v>57</v>
      </c>
    </row>
    <row r="75" spans="1:20" x14ac:dyDescent="0.25">
      <c r="B75" s="13" t="s">
        <v>31</v>
      </c>
      <c r="C75" s="13"/>
      <c r="D75" s="13" t="s">
        <v>33</v>
      </c>
      <c r="E75" s="13"/>
      <c r="F75" s="12" t="s">
        <v>18</v>
      </c>
      <c r="G75" s="12"/>
      <c r="H75" s="13" t="s">
        <v>0</v>
      </c>
      <c r="I75" s="13"/>
      <c r="J75" s="13" t="s">
        <v>15</v>
      </c>
      <c r="K75" s="13"/>
      <c r="L75" s="17" t="s">
        <v>0</v>
      </c>
      <c r="M75" s="17" t="s">
        <v>15</v>
      </c>
      <c r="N75" s="17" t="s">
        <v>0</v>
      </c>
      <c r="O75" s="17" t="s">
        <v>15</v>
      </c>
    </row>
    <row r="76" spans="1:20" ht="33.75" customHeight="1" x14ac:dyDescent="0.25">
      <c r="A76" s="5" t="s">
        <v>1</v>
      </c>
      <c r="B76" s="5" t="s">
        <v>13</v>
      </c>
      <c r="C76" s="6" t="s">
        <v>12</v>
      </c>
      <c r="D76" s="5" t="s">
        <v>13</v>
      </c>
      <c r="E76" s="6" t="s">
        <v>12</v>
      </c>
      <c r="F76" s="14" t="s">
        <v>13</v>
      </c>
      <c r="G76" s="15" t="s">
        <v>12</v>
      </c>
      <c r="H76" s="14" t="s">
        <v>17</v>
      </c>
      <c r="I76" s="15" t="s">
        <v>16</v>
      </c>
      <c r="J76" s="14" t="s">
        <v>17</v>
      </c>
      <c r="K76" s="15" t="s">
        <v>16</v>
      </c>
      <c r="L76" s="14" t="s">
        <v>20</v>
      </c>
      <c r="M76" s="15" t="s">
        <v>21</v>
      </c>
      <c r="N76" s="14" t="s">
        <v>20</v>
      </c>
      <c r="O76" s="15" t="s">
        <v>21</v>
      </c>
      <c r="P76" t="s">
        <v>22</v>
      </c>
      <c r="Q76" t="s">
        <v>23</v>
      </c>
      <c r="R76" s="16" t="s">
        <v>24</v>
      </c>
      <c r="S76" t="s">
        <v>25</v>
      </c>
      <c r="T76" t="s">
        <v>26</v>
      </c>
    </row>
    <row r="77" spans="1:20" x14ac:dyDescent="0.25">
      <c r="A77" s="10" t="s">
        <v>3</v>
      </c>
      <c r="B77" s="11">
        <v>1411</v>
      </c>
      <c r="C77" s="11">
        <v>137</v>
      </c>
      <c r="D77" s="10">
        <v>98</v>
      </c>
      <c r="E77" s="10">
        <v>10</v>
      </c>
      <c r="F77">
        <f>B77+D77</f>
        <v>1509</v>
      </c>
      <c r="G77">
        <f>C77+E77</f>
        <v>147</v>
      </c>
      <c r="H77">
        <f>(F77/(F77+G77))*$B$30</f>
        <v>1410.5869565217392</v>
      </c>
      <c r="I77">
        <f>(G77/(G77+F77))*$B$30</f>
        <v>137.41304347826087</v>
      </c>
      <c r="J77">
        <f>(F77/(F77+G77))*$D$30</f>
        <v>20.958333333333336</v>
      </c>
      <c r="K77">
        <f>(G77/(G77+F77))*$D$30</f>
        <v>2.041666666666667</v>
      </c>
      <c r="L77">
        <f>B77-H77</f>
        <v>0.41304347826076082</v>
      </c>
      <c r="M77">
        <f>D77-J77</f>
        <v>77.041666666666657</v>
      </c>
      <c r="N77">
        <f>C77-I77</f>
        <v>-0.41304347826087451</v>
      </c>
      <c r="O77">
        <f>E77-K77</f>
        <v>7.958333333333333</v>
      </c>
      <c r="P77">
        <f>L77^2</f>
        <v>0.1706049149337476</v>
      </c>
      <c r="Q77">
        <f>(P77)*2/J77</f>
        <v>1.628038949665981E-2</v>
      </c>
      <c r="R77">
        <f>(P77)*2/K77</f>
        <v>0.167123181975916</v>
      </c>
    </row>
    <row r="78" spans="1:20" ht="30" x14ac:dyDescent="0.25">
      <c r="A78" s="5" t="s">
        <v>4</v>
      </c>
      <c r="B78" s="8">
        <v>1486</v>
      </c>
      <c r="C78" s="8">
        <v>62</v>
      </c>
      <c r="D78" s="5">
        <v>108</v>
      </c>
      <c r="E78" s="5">
        <v>0</v>
      </c>
      <c r="F78">
        <f>B78+D78</f>
        <v>1594</v>
      </c>
      <c r="G78">
        <f>C78+E78</f>
        <v>62</v>
      </c>
      <c r="H78">
        <f>(F78/(F78+G78))*$B$30</f>
        <v>1490.0434782608695</v>
      </c>
      <c r="I78">
        <f>(G78/(G78+F78))*$B$30</f>
        <v>57.956521739130437</v>
      </c>
      <c r="J78">
        <f>(F78/(F78+G78))*$D$30</f>
        <v>22.138888888888889</v>
      </c>
      <c r="K78">
        <f t="shared" ref="K78:K85" si="42">(G78/(G78+F78))*$D$30</f>
        <v>0.86111111111111116</v>
      </c>
      <c r="L78">
        <f t="shared" ref="L78:L85" si="43">B78-H78</f>
        <v>-4.0434782608695059</v>
      </c>
      <c r="M78">
        <f t="shared" ref="M78:M85" si="44">D78-J78</f>
        <v>85.861111111111114</v>
      </c>
      <c r="N78">
        <f t="shared" ref="N78:N85" si="45">C78-I78</f>
        <v>4.0434782608695627</v>
      </c>
      <c r="O78">
        <f t="shared" ref="O78:O85" si="46">E78-K78</f>
        <v>-0.86111111111111116</v>
      </c>
      <c r="P78">
        <f t="shared" ref="P78:P85" si="47">L78^2</f>
        <v>16.349716446124283</v>
      </c>
      <c r="Q78">
        <f t="shared" ref="Q78:Q85" si="48">(P78)*2/J78</f>
        <v>1.4770132799510016</v>
      </c>
      <c r="R78">
        <f t="shared" ref="R78:R85" si="49">(P78)*2/K78</f>
        <v>37.973534971643495</v>
      </c>
    </row>
    <row r="79" spans="1:20" x14ac:dyDescent="0.25">
      <c r="A79" s="5" t="s">
        <v>5</v>
      </c>
      <c r="B79" s="8">
        <v>1361</v>
      </c>
      <c r="C79" s="8">
        <v>187</v>
      </c>
      <c r="D79" s="5">
        <v>103</v>
      </c>
      <c r="E79" s="5">
        <v>5</v>
      </c>
      <c r="F79">
        <f>B79+D79</f>
        <v>1464</v>
      </c>
      <c r="G79">
        <f>C79+E79</f>
        <v>192</v>
      </c>
      <c r="H79">
        <f>(F79/(F79+G79))*$B$30</f>
        <v>1368.5217391304348</v>
      </c>
      <c r="I79">
        <f>(G79/(G79+F79))*$B$30</f>
        <v>179.47826086956522</v>
      </c>
      <c r="J79">
        <f t="shared" ref="J79:J85" si="50">(F79/(F79+G79))*$D$30</f>
        <v>20.333333333333336</v>
      </c>
      <c r="K79">
        <f t="shared" si="42"/>
        <v>2.6666666666666665</v>
      </c>
      <c r="L79">
        <f t="shared" si="43"/>
        <v>-7.521739130434753</v>
      </c>
      <c r="M79">
        <f t="shared" si="44"/>
        <v>82.666666666666657</v>
      </c>
      <c r="N79">
        <f t="shared" si="45"/>
        <v>7.5217391304347814</v>
      </c>
      <c r="O79">
        <f t="shared" si="46"/>
        <v>2.3333333333333335</v>
      </c>
      <c r="P79">
        <f t="shared" si="47"/>
        <v>56.576559546313355</v>
      </c>
      <c r="Q79">
        <f t="shared" si="48"/>
        <v>5.56490749635869</v>
      </c>
      <c r="R79">
        <f t="shared" si="49"/>
        <v>42.432419659735018</v>
      </c>
    </row>
    <row r="80" spans="1:20" x14ac:dyDescent="0.25">
      <c r="A80" s="5" t="s">
        <v>6</v>
      </c>
      <c r="B80" s="8">
        <v>1510</v>
      </c>
      <c r="C80" s="8">
        <v>38</v>
      </c>
      <c r="D80" s="5">
        <v>108</v>
      </c>
      <c r="E80" s="5">
        <v>0</v>
      </c>
      <c r="F80">
        <f>B80+D80</f>
        <v>1618</v>
      </c>
      <c r="G80">
        <f>C80+E80</f>
        <v>38</v>
      </c>
      <c r="H80">
        <f>(F80/(F80+G80))*$B$30</f>
        <v>1512.4782608695652</v>
      </c>
      <c r="I80">
        <f>(G80/(G80+F80))*$B$30</f>
        <v>35.521739130434781</v>
      </c>
      <c r="J80">
        <f t="shared" si="50"/>
        <v>22.472222222222221</v>
      </c>
      <c r="K80">
        <f t="shared" si="42"/>
        <v>0.52777777777777779</v>
      </c>
      <c r="L80">
        <f t="shared" si="43"/>
        <v>-2.478260869565247</v>
      </c>
      <c r="M80">
        <f t="shared" si="44"/>
        <v>85.527777777777771</v>
      </c>
      <c r="N80">
        <f t="shared" si="45"/>
        <v>2.4782608695652186</v>
      </c>
      <c r="O80">
        <f t="shared" si="46"/>
        <v>-0.52777777777777779</v>
      </c>
      <c r="P80">
        <f t="shared" si="47"/>
        <v>6.1417769376182942</v>
      </c>
      <c r="Q80">
        <f t="shared" si="48"/>
        <v>0.54661055563475547</v>
      </c>
      <c r="R80">
        <f t="shared" si="49"/>
        <v>23.274102079395639</v>
      </c>
    </row>
    <row r="81" spans="1:20" x14ac:dyDescent="0.25">
      <c r="A81" s="5" t="s">
        <v>7</v>
      </c>
      <c r="B81" s="8">
        <v>1260</v>
      </c>
      <c r="C81" s="8">
        <v>288</v>
      </c>
      <c r="D81" s="5">
        <v>105</v>
      </c>
      <c r="E81" s="5">
        <v>3</v>
      </c>
      <c r="F81">
        <f>B81+D81</f>
        <v>1365</v>
      </c>
      <c r="G81">
        <f>C81+E81</f>
        <v>291</v>
      </c>
      <c r="H81">
        <f>(F81/(F81+G81))*$B$30</f>
        <v>1275.9782608695652</v>
      </c>
      <c r="I81">
        <f>(G81/(G81+F81))*$B$30</f>
        <v>272.02173913043481</v>
      </c>
      <c r="J81">
        <f t="shared" si="50"/>
        <v>18.958333333333332</v>
      </c>
      <c r="K81">
        <f t="shared" si="42"/>
        <v>4.041666666666667</v>
      </c>
      <c r="L81">
        <f t="shared" si="43"/>
        <v>-15.978260869565247</v>
      </c>
      <c r="M81">
        <f t="shared" si="44"/>
        <v>86.041666666666671</v>
      </c>
      <c r="N81">
        <f t="shared" si="45"/>
        <v>15.97826086956519</v>
      </c>
      <c r="O81">
        <f t="shared" si="46"/>
        <v>-1.041666666666667</v>
      </c>
      <c r="P81">
        <f t="shared" si="47"/>
        <v>255.30482041587996</v>
      </c>
      <c r="Q81">
        <f t="shared" si="48"/>
        <v>26.93325578013679</v>
      </c>
      <c r="R81">
        <f t="shared" si="49"/>
        <v>126.33640597899213</v>
      </c>
    </row>
    <row r="82" spans="1:20" x14ac:dyDescent="0.25">
      <c r="A82" s="10" t="s">
        <v>8</v>
      </c>
      <c r="B82" s="11">
        <v>1429</v>
      </c>
      <c r="C82" s="11">
        <v>119</v>
      </c>
      <c r="D82" s="10">
        <v>90</v>
      </c>
      <c r="E82" s="10">
        <v>18</v>
      </c>
      <c r="F82">
        <f>B82+D82</f>
        <v>1519</v>
      </c>
      <c r="G82">
        <f>C82+E82</f>
        <v>137</v>
      </c>
      <c r="H82">
        <f>(F82/(F82+G82))*$B$30</f>
        <v>1419.9347826086955</v>
      </c>
      <c r="I82">
        <f>(G82/(G82+F82))*$B$30</f>
        <v>128.06521739130434</v>
      </c>
      <c r="J82">
        <f t="shared" si="50"/>
        <v>21.097222222222221</v>
      </c>
      <c r="K82">
        <f t="shared" si="42"/>
        <v>1.9027777777777779</v>
      </c>
      <c r="L82">
        <f t="shared" si="43"/>
        <v>9.0652173913044862</v>
      </c>
      <c r="M82">
        <f t="shared" si="44"/>
        <v>68.902777777777771</v>
      </c>
      <c r="N82">
        <f t="shared" si="45"/>
        <v>-9.0652173913043441</v>
      </c>
      <c r="O82">
        <f t="shared" si="46"/>
        <v>16.097222222222221</v>
      </c>
      <c r="P82">
        <f t="shared" si="47"/>
        <v>82.17816635160932</v>
      </c>
      <c r="Q82">
        <f t="shared" si="48"/>
        <v>7.7904252499221478</v>
      </c>
      <c r="R82">
        <f t="shared" si="49"/>
        <v>86.37705076373534</v>
      </c>
    </row>
    <row r="83" spans="1:20" x14ac:dyDescent="0.25">
      <c r="A83" s="10" t="s">
        <v>9</v>
      </c>
      <c r="B83" s="11">
        <v>1515</v>
      </c>
      <c r="C83" s="11">
        <v>33</v>
      </c>
      <c r="D83" s="10">
        <v>107</v>
      </c>
      <c r="E83" s="10">
        <v>1</v>
      </c>
      <c r="F83">
        <f>B83+D83</f>
        <v>1622</v>
      </c>
      <c r="G83">
        <f>C83+E83</f>
        <v>34</v>
      </c>
      <c r="H83">
        <f>(F83/(F83+G83))*$B$30</f>
        <v>1516.2173913043478</v>
      </c>
      <c r="I83">
        <f>(G83/(G83+F83))*$B$30</f>
        <v>31.782608695652176</v>
      </c>
      <c r="J83">
        <f t="shared" si="50"/>
        <v>22.527777777777779</v>
      </c>
      <c r="K83">
        <f t="shared" si="42"/>
        <v>0.47222222222222227</v>
      </c>
      <c r="L83">
        <f t="shared" si="43"/>
        <v>-1.2173913043477569</v>
      </c>
      <c r="M83">
        <f t="shared" si="44"/>
        <v>84.472222222222229</v>
      </c>
      <c r="N83">
        <f t="shared" si="45"/>
        <v>1.2173913043478244</v>
      </c>
      <c r="O83">
        <f t="shared" si="46"/>
        <v>0.52777777777777768</v>
      </c>
      <c r="P83">
        <f t="shared" si="47"/>
        <v>1.4820415879015327</v>
      </c>
      <c r="Q83">
        <f t="shared" si="48"/>
        <v>0.13157459226746035</v>
      </c>
      <c r="R83">
        <f t="shared" si="49"/>
        <v>6.2768820193476671</v>
      </c>
    </row>
    <row r="84" spans="1:20" x14ac:dyDescent="0.25">
      <c r="A84" s="5" t="s">
        <v>10</v>
      </c>
      <c r="B84" s="8">
        <v>1460</v>
      </c>
      <c r="C84" s="8">
        <v>88</v>
      </c>
      <c r="D84" s="5">
        <v>92</v>
      </c>
      <c r="E84" s="5">
        <v>16</v>
      </c>
      <c r="F84">
        <f>B84+D84</f>
        <v>1552</v>
      </c>
      <c r="G84">
        <f>C84+E84</f>
        <v>104</v>
      </c>
      <c r="H84">
        <f>(F84/(F84+G84))*$B$30</f>
        <v>1450.7826086956522</v>
      </c>
      <c r="I84">
        <f>(G84/(G84+F84))*$B$30</f>
        <v>97.217391304347828</v>
      </c>
      <c r="J84">
        <f t="shared" si="50"/>
        <v>21.555555555555557</v>
      </c>
      <c r="K84">
        <f t="shared" si="42"/>
        <v>1.4444444444444444</v>
      </c>
      <c r="L84">
        <f t="shared" si="43"/>
        <v>9.2173913043477569</v>
      </c>
      <c r="M84">
        <f t="shared" si="44"/>
        <v>70.444444444444443</v>
      </c>
      <c r="N84">
        <f t="shared" si="45"/>
        <v>-9.2173913043478279</v>
      </c>
      <c r="O84">
        <f t="shared" si="46"/>
        <v>14.555555555555555</v>
      </c>
      <c r="P84">
        <f t="shared" si="47"/>
        <v>84.960302457465644</v>
      </c>
      <c r="Q84">
        <f t="shared" si="48"/>
        <v>7.8829146610019665</v>
      </c>
      <c r="R84">
        <f t="shared" si="49"/>
        <v>117.6373418641832</v>
      </c>
    </row>
    <row r="85" spans="1:20" x14ac:dyDescent="0.25">
      <c r="A85" s="5" t="s">
        <v>11</v>
      </c>
      <c r="B85" s="8">
        <v>1193</v>
      </c>
      <c r="C85" s="8">
        <v>355</v>
      </c>
      <c r="D85" s="5">
        <v>90</v>
      </c>
      <c r="E85" s="5">
        <v>18</v>
      </c>
      <c r="F85">
        <f>B85+D85</f>
        <v>1283</v>
      </c>
      <c r="G85">
        <f>C85+E85</f>
        <v>373</v>
      </c>
      <c r="H85">
        <f>(F85/(F85+G85))*$B$30</f>
        <v>1199.3260869565217</v>
      </c>
      <c r="I85">
        <f>(G85/(G85+F85))*$B$30</f>
        <v>348.67391304347825</v>
      </c>
      <c r="J85">
        <f t="shared" si="50"/>
        <v>17.819444444444443</v>
      </c>
      <c r="K85">
        <f t="shared" si="42"/>
        <v>5.1805555555555554</v>
      </c>
      <c r="L85">
        <f t="shared" si="43"/>
        <v>-6.326086956521749</v>
      </c>
      <c r="M85">
        <f t="shared" si="44"/>
        <v>72.180555555555557</v>
      </c>
      <c r="N85">
        <f t="shared" si="45"/>
        <v>6.326086956521749</v>
      </c>
      <c r="O85">
        <f t="shared" si="46"/>
        <v>12.819444444444445</v>
      </c>
      <c r="P85">
        <f t="shared" si="47"/>
        <v>40.019376181474605</v>
      </c>
      <c r="Q85">
        <f t="shared" si="48"/>
        <v>4.4916525098459417</v>
      </c>
      <c r="R85">
        <f t="shared" si="49"/>
        <v>15.449839598210035</v>
      </c>
    </row>
    <row r="86" spans="1:20" x14ac:dyDescent="0.25">
      <c r="F86">
        <f t="shared" ref="F86" si="51">SUM(F77:F85)</f>
        <v>13526</v>
      </c>
      <c r="G86">
        <f>SUM(G77:G85)</f>
        <v>1378</v>
      </c>
    </row>
    <row r="87" spans="1:20" x14ac:dyDescent="0.25">
      <c r="A87" t="s">
        <v>19</v>
      </c>
      <c r="B87">
        <f>C77+B77</f>
        <v>1548</v>
      </c>
      <c r="D87">
        <f>D77+E77</f>
        <v>108</v>
      </c>
    </row>
    <row r="89" spans="1:20" x14ac:dyDescent="0.25">
      <c r="B89" s="13" t="s">
        <v>31</v>
      </c>
      <c r="C89" s="13"/>
      <c r="D89" s="13" t="s">
        <v>34</v>
      </c>
      <c r="E89" s="13"/>
      <c r="F89" s="12" t="s">
        <v>18</v>
      </c>
      <c r="G89" s="12"/>
      <c r="H89" s="13" t="s">
        <v>0</v>
      </c>
      <c r="I89" s="13"/>
      <c r="J89" s="13" t="s">
        <v>15</v>
      </c>
      <c r="K89" s="13"/>
      <c r="L89" s="17" t="s">
        <v>0</v>
      </c>
      <c r="M89" s="17" t="s">
        <v>15</v>
      </c>
      <c r="N89" s="17" t="s">
        <v>0</v>
      </c>
      <c r="O89" s="17" t="s">
        <v>15</v>
      </c>
    </row>
    <row r="90" spans="1:20" ht="33.75" customHeight="1" x14ac:dyDescent="0.25">
      <c r="A90" s="5" t="s">
        <v>1</v>
      </c>
      <c r="B90" s="5" t="s">
        <v>13</v>
      </c>
      <c r="C90" s="6" t="s">
        <v>12</v>
      </c>
      <c r="D90" s="5" t="s">
        <v>13</v>
      </c>
      <c r="E90" s="6" t="s">
        <v>12</v>
      </c>
      <c r="F90" s="14" t="s">
        <v>13</v>
      </c>
      <c r="G90" s="15" t="s">
        <v>12</v>
      </c>
      <c r="H90" s="14" t="s">
        <v>17</v>
      </c>
      <c r="I90" s="15" t="s">
        <v>16</v>
      </c>
      <c r="J90" s="14" t="s">
        <v>17</v>
      </c>
      <c r="K90" s="15" t="s">
        <v>16</v>
      </c>
      <c r="L90" s="14" t="s">
        <v>20</v>
      </c>
      <c r="M90" s="15" t="s">
        <v>21</v>
      </c>
      <c r="N90" s="14" t="s">
        <v>20</v>
      </c>
      <c r="O90" s="15" t="s">
        <v>21</v>
      </c>
      <c r="P90" t="s">
        <v>22</v>
      </c>
      <c r="Q90" t="s">
        <v>23</v>
      </c>
      <c r="R90" s="16" t="s">
        <v>24</v>
      </c>
      <c r="S90" t="s">
        <v>25</v>
      </c>
      <c r="T90" t="s">
        <v>26</v>
      </c>
    </row>
    <row r="91" spans="1:20" x14ac:dyDescent="0.25">
      <c r="A91" s="10" t="s">
        <v>3</v>
      </c>
      <c r="B91" s="11">
        <v>1411</v>
      </c>
      <c r="C91" s="11">
        <v>137</v>
      </c>
      <c r="D91" s="10">
        <v>31</v>
      </c>
      <c r="E91" s="10">
        <v>21</v>
      </c>
      <c r="F91">
        <f>B91+D91</f>
        <v>1442</v>
      </c>
      <c r="G91">
        <f>C91+E91</f>
        <v>158</v>
      </c>
      <c r="H91">
        <f>(F91/(F91+G91))*$B$30</f>
        <v>1395.135</v>
      </c>
      <c r="I91">
        <f>(G91/(G91+F91))*$B$30</f>
        <v>152.86500000000001</v>
      </c>
      <c r="J91">
        <f>(F91/(F91+G91))*$D$30</f>
        <v>20.728750000000002</v>
      </c>
      <c r="K91">
        <f>(G91/(G91+F91))*$D$30</f>
        <v>2.2712500000000002</v>
      </c>
      <c r="L91">
        <f>B91-H91</f>
        <v>15.865000000000009</v>
      </c>
      <c r="M91">
        <f>D91-J91</f>
        <v>10.271249999999998</v>
      </c>
      <c r="N91">
        <f>C91-I91</f>
        <v>-15.865000000000009</v>
      </c>
      <c r="O91">
        <f>E91-K91</f>
        <v>18.728749999999998</v>
      </c>
      <c r="P91">
        <f>L91^2</f>
        <v>251.69822500000029</v>
      </c>
      <c r="Q91">
        <f>(P91)*2/J91</f>
        <v>24.284939998793973</v>
      </c>
      <c r="R91">
        <f>(P91)*2/K91</f>
        <v>221.63850302696775</v>
      </c>
    </row>
    <row r="92" spans="1:20" ht="30" x14ac:dyDescent="0.25">
      <c r="A92" s="5" t="s">
        <v>4</v>
      </c>
      <c r="B92" s="8">
        <v>1486</v>
      </c>
      <c r="C92" s="8">
        <v>62</v>
      </c>
      <c r="D92" s="5">
        <v>50</v>
      </c>
      <c r="E92" s="5">
        <v>2</v>
      </c>
      <c r="F92">
        <f>B92+D92</f>
        <v>1536</v>
      </c>
      <c r="G92">
        <f>C92+E92</f>
        <v>64</v>
      </c>
      <c r="H92">
        <f>(F92/(F92+G92))*$B$30</f>
        <v>1486.08</v>
      </c>
      <c r="I92">
        <f>(G92/(G92+F92))*$B$30</f>
        <v>61.92</v>
      </c>
      <c r="J92">
        <f>(F92/(F92+G92))*$D$30</f>
        <v>22.08</v>
      </c>
      <c r="K92">
        <f t="shared" ref="K92:K99" si="52">(G92/(G92+F92))*$D$30</f>
        <v>0.92</v>
      </c>
      <c r="L92">
        <f t="shared" ref="L92:L99" si="53">B92-H92</f>
        <v>-7.999999999992724E-2</v>
      </c>
      <c r="M92">
        <f t="shared" ref="M92:M99" si="54">D92-J92</f>
        <v>27.92</v>
      </c>
      <c r="N92">
        <f t="shared" ref="N92:N99" si="55">C92-I92</f>
        <v>7.9999999999998295E-2</v>
      </c>
      <c r="O92">
        <f t="shared" ref="O92:O99" si="56">E92-K92</f>
        <v>1.08</v>
      </c>
      <c r="P92">
        <f t="shared" ref="P92:P99" si="57">L92^2</f>
        <v>6.3999999999883586E-3</v>
      </c>
      <c r="Q92">
        <f t="shared" ref="Q92:Q99" si="58">(P92)*2/J92</f>
        <v>5.7971014492648183E-4</v>
      </c>
      <c r="R92">
        <f t="shared" ref="R92:R99" si="59">(P92)*2/K92</f>
        <v>1.3913043478235562E-2</v>
      </c>
    </row>
    <row r="93" spans="1:20" x14ac:dyDescent="0.25">
      <c r="A93" s="5" t="s">
        <v>5</v>
      </c>
      <c r="B93" s="8">
        <v>1361</v>
      </c>
      <c r="C93" s="8">
        <v>187</v>
      </c>
      <c r="D93" s="5">
        <v>48</v>
      </c>
      <c r="E93" s="5">
        <v>4</v>
      </c>
      <c r="F93">
        <f>B93+D93</f>
        <v>1409</v>
      </c>
      <c r="G93">
        <f>C93+E93</f>
        <v>191</v>
      </c>
      <c r="H93">
        <f>(F93/(F93+G93))*$B$30</f>
        <v>1363.2075</v>
      </c>
      <c r="I93">
        <f>(G93/(G93+F93))*$B$30</f>
        <v>184.79249999999999</v>
      </c>
      <c r="J93">
        <f t="shared" ref="J93:J99" si="60">(F93/(F93+G93))*$D$30</f>
        <v>20.254375</v>
      </c>
      <c r="K93">
        <f t="shared" si="52"/>
        <v>2.745625</v>
      </c>
      <c r="L93">
        <f t="shared" si="53"/>
        <v>-2.2074999999999818</v>
      </c>
      <c r="M93">
        <f t="shared" si="54"/>
        <v>27.745625</v>
      </c>
      <c r="N93">
        <f t="shared" si="55"/>
        <v>2.2075000000000102</v>
      </c>
      <c r="O93">
        <f t="shared" si="56"/>
        <v>1.254375</v>
      </c>
      <c r="P93">
        <f t="shared" si="57"/>
        <v>4.8730562499999195</v>
      </c>
      <c r="Q93">
        <f t="shared" si="58"/>
        <v>0.48118554633257454</v>
      </c>
      <c r="R93">
        <f t="shared" si="59"/>
        <v>3.5496881402230236</v>
      </c>
    </row>
    <row r="94" spans="1:20" x14ac:dyDescent="0.25">
      <c r="A94" s="5" t="s">
        <v>6</v>
      </c>
      <c r="B94" s="8">
        <v>1510</v>
      </c>
      <c r="C94" s="8">
        <v>38</v>
      </c>
      <c r="D94" s="5">
        <v>52</v>
      </c>
      <c r="E94" s="5">
        <v>0</v>
      </c>
      <c r="F94">
        <f>B94+D94</f>
        <v>1562</v>
      </c>
      <c r="G94">
        <f>C94+E94</f>
        <v>38</v>
      </c>
      <c r="H94">
        <f>(F94/(F94+G94))*$B$30</f>
        <v>1511.2349999999999</v>
      </c>
      <c r="I94">
        <f>(G94/(G94+F94))*$B$30</f>
        <v>36.765000000000001</v>
      </c>
      <c r="J94">
        <f t="shared" si="60"/>
        <v>22.453749999999999</v>
      </c>
      <c r="K94">
        <f t="shared" si="52"/>
        <v>0.54625000000000001</v>
      </c>
      <c r="L94">
        <f t="shared" si="53"/>
        <v>-1.2349999999999</v>
      </c>
      <c r="M94">
        <f t="shared" si="54"/>
        <v>29.546250000000001</v>
      </c>
      <c r="N94">
        <f t="shared" si="55"/>
        <v>1.2349999999999994</v>
      </c>
      <c r="O94">
        <f t="shared" si="56"/>
        <v>-0.54625000000000001</v>
      </c>
      <c r="P94">
        <f t="shared" si="57"/>
        <v>1.5252249999997529</v>
      </c>
      <c r="Q94">
        <f t="shared" si="58"/>
        <v>0.13585481267046734</v>
      </c>
      <c r="R94">
        <f t="shared" si="59"/>
        <v>5.5843478260860513</v>
      </c>
    </row>
    <row r="95" spans="1:20" x14ac:dyDescent="0.25">
      <c r="A95" s="5" t="s">
        <v>7</v>
      </c>
      <c r="B95" s="8">
        <v>1260</v>
      </c>
      <c r="C95" s="8">
        <v>288</v>
      </c>
      <c r="D95" s="5">
        <v>50</v>
      </c>
      <c r="E95" s="5">
        <v>2</v>
      </c>
      <c r="F95">
        <f>B95+D95</f>
        <v>1310</v>
      </c>
      <c r="G95">
        <f>C95+E95</f>
        <v>290</v>
      </c>
      <c r="H95">
        <f>(F95/(F95+G95))*$B$30</f>
        <v>1267.425</v>
      </c>
      <c r="I95">
        <f>(G95/(G95+F95))*$B$30</f>
        <v>280.57499999999999</v>
      </c>
      <c r="J95">
        <f t="shared" si="60"/>
        <v>18.831250000000001</v>
      </c>
      <c r="K95">
        <f t="shared" si="52"/>
        <v>4.1687500000000002</v>
      </c>
      <c r="L95">
        <f t="shared" si="53"/>
        <v>-7.4249999999999545</v>
      </c>
      <c r="M95">
        <f t="shared" si="54"/>
        <v>31.168749999999999</v>
      </c>
      <c r="N95">
        <f t="shared" si="55"/>
        <v>7.4250000000000114</v>
      </c>
      <c r="O95">
        <f t="shared" si="56"/>
        <v>-2.1687500000000002</v>
      </c>
      <c r="P95">
        <f t="shared" si="57"/>
        <v>55.130624999999327</v>
      </c>
      <c r="Q95">
        <f t="shared" si="58"/>
        <v>5.8552273481579107</v>
      </c>
      <c r="R95">
        <f t="shared" si="59"/>
        <v>26.449475262368491</v>
      </c>
    </row>
    <row r="96" spans="1:20" x14ac:dyDescent="0.25">
      <c r="A96" s="10" t="s">
        <v>8</v>
      </c>
      <c r="B96" s="11">
        <v>1429</v>
      </c>
      <c r="C96" s="11">
        <v>119</v>
      </c>
      <c r="D96" s="10">
        <v>49</v>
      </c>
      <c r="E96" s="10">
        <v>3</v>
      </c>
      <c r="F96">
        <f>B96+D96</f>
        <v>1478</v>
      </c>
      <c r="G96">
        <f>C96+E96</f>
        <v>122</v>
      </c>
      <c r="H96">
        <f>(F96/(F96+G96))*$B$30</f>
        <v>1429.9649999999999</v>
      </c>
      <c r="I96">
        <f>(G96/(G96+F96))*$B$30</f>
        <v>118.035</v>
      </c>
      <c r="J96">
        <f t="shared" si="60"/>
        <v>21.24625</v>
      </c>
      <c r="K96">
        <f t="shared" si="52"/>
        <v>1.7537499999999999</v>
      </c>
      <c r="L96">
        <f t="shared" si="53"/>
        <v>-0.96499999999991815</v>
      </c>
      <c r="M96">
        <f t="shared" si="54"/>
        <v>27.75375</v>
      </c>
      <c r="N96">
        <f t="shared" si="55"/>
        <v>0.96500000000000341</v>
      </c>
      <c r="O96">
        <f t="shared" si="56"/>
        <v>1.2462500000000001</v>
      </c>
      <c r="P96">
        <f t="shared" si="57"/>
        <v>0.93122499999984198</v>
      </c>
      <c r="Q96">
        <f t="shared" si="58"/>
        <v>8.7660175325042486E-2</v>
      </c>
      <c r="R96">
        <f t="shared" si="59"/>
        <v>1.0619814682820721</v>
      </c>
    </row>
    <row r="97" spans="1:18" x14ac:dyDescent="0.25">
      <c r="A97" s="10" t="s">
        <v>9</v>
      </c>
      <c r="B97" s="11">
        <v>1515</v>
      </c>
      <c r="C97" s="11">
        <v>33</v>
      </c>
      <c r="D97" s="10">
        <v>52</v>
      </c>
      <c r="E97" s="10">
        <v>0</v>
      </c>
      <c r="F97">
        <f>B97+D97</f>
        <v>1567</v>
      </c>
      <c r="G97">
        <f>C97+E97</f>
        <v>33</v>
      </c>
      <c r="H97">
        <f>(F97/(F97+G97))*$B$30</f>
        <v>1516.0725</v>
      </c>
      <c r="I97">
        <f>(G97/(G97+F97))*$B$30</f>
        <v>31.927500000000002</v>
      </c>
      <c r="J97">
        <f t="shared" si="60"/>
        <v>22.525625000000002</v>
      </c>
      <c r="K97">
        <f t="shared" si="52"/>
        <v>0.47437500000000005</v>
      </c>
      <c r="L97">
        <f t="shared" si="53"/>
        <v>-1.0724999999999909</v>
      </c>
      <c r="M97">
        <f t="shared" si="54"/>
        <v>29.474374999999998</v>
      </c>
      <c r="N97">
        <f t="shared" si="55"/>
        <v>1.072499999999998</v>
      </c>
      <c r="O97">
        <f t="shared" si="56"/>
        <v>-0.47437500000000005</v>
      </c>
      <c r="P97">
        <f t="shared" si="57"/>
        <v>1.1502562499999804</v>
      </c>
      <c r="Q97">
        <f t="shared" si="58"/>
        <v>0.10212868677339522</v>
      </c>
      <c r="R97">
        <f t="shared" si="59"/>
        <v>4.8495652173912216</v>
      </c>
    </row>
    <row r="98" spans="1:18" x14ac:dyDescent="0.25">
      <c r="A98" s="5" t="s">
        <v>10</v>
      </c>
      <c r="B98" s="8">
        <v>1460</v>
      </c>
      <c r="C98" s="8">
        <v>88</v>
      </c>
      <c r="D98" s="5">
        <v>36</v>
      </c>
      <c r="E98" s="5">
        <v>16</v>
      </c>
      <c r="F98">
        <f>B98+D98</f>
        <v>1496</v>
      </c>
      <c r="G98">
        <f>C98+E98</f>
        <v>104</v>
      </c>
      <c r="H98">
        <f>(F98/(F98+G98))*$B$30</f>
        <v>1447.38</v>
      </c>
      <c r="I98">
        <f>(G98/(G98+F98))*$B$30</f>
        <v>100.62</v>
      </c>
      <c r="J98">
        <f t="shared" si="60"/>
        <v>21.505000000000003</v>
      </c>
      <c r="K98">
        <f t="shared" si="52"/>
        <v>1.4950000000000001</v>
      </c>
      <c r="L98">
        <f t="shared" si="53"/>
        <v>12.619999999999891</v>
      </c>
      <c r="M98">
        <f t="shared" si="54"/>
        <v>14.494999999999997</v>
      </c>
      <c r="N98">
        <f t="shared" si="55"/>
        <v>-12.620000000000005</v>
      </c>
      <c r="O98">
        <f t="shared" si="56"/>
        <v>14.504999999999999</v>
      </c>
      <c r="P98">
        <f t="shared" si="57"/>
        <v>159.26439999999724</v>
      </c>
      <c r="Q98">
        <f t="shared" si="58"/>
        <v>14.81184840734687</v>
      </c>
      <c r="R98">
        <f t="shared" si="59"/>
        <v>213.06274247491268</v>
      </c>
    </row>
    <row r="99" spans="1:18" x14ac:dyDescent="0.25">
      <c r="A99" s="5" t="s">
        <v>11</v>
      </c>
      <c r="B99" s="8">
        <v>1193</v>
      </c>
      <c r="C99" s="8">
        <v>355</v>
      </c>
      <c r="D99" s="5">
        <v>44</v>
      </c>
      <c r="E99" s="5">
        <v>8</v>
      </c>
      <c r="F99">
        <f>B99+D99</f>
        <v>1237</v>
      </c>
      <c r="G99">
        <f>C99+E99</f>
        <v>363</v>
      </c>
      <c r="H99">
        <f>(F99/(F99+G99))*$B$30</f>
        <v>1196.7974999999999</v>
      </c>
      <c r="I99">
        <f>(G99/(G99+F99))*$B$30</f>
        <v>351.20249999999999</v>
      </c>
      <c r="J99">
        <f t="shared" si="60"/>
        <v>17.781874999999999</v>
      </c>
      <c r="K99">
        <f t="shared" si="52"/>
        <v>5.2181249999999997</v>
      </c>
      <c r="L99">
        <f t="shared" si="53"/>
        <v>-3.7974999999999</v>
      </c>
      <c r="M99">
        <f t="shared" si="54"/>
        <v>26.218125000000001</v>
      </c>
      <c r="N99">
        <f t="shared" si="55"/>
        <v>3.7975000000000136</v>
      </c>
      <c r="O99">
        <f t="shared" si="56"/>
        <v>2.7818750000000003</v>
      </c>
      <c r="P99">
        <f t="shared" si="57"/>
        <v>14.421006249999239</v>
      </c>
      <c r="Q99">
        <f t="shared" si="58"/>
        <v>1.6219893852587806</v>
      </c>
      <c r="R99">
        <f t="shared" si="59"/>
        <v>5.527275122768903</v>
      </c>
    </row>
    <row r="100" spans="1:18" x14ac:dyDescent="0.25">
      <c r="F100">
        <f t="shared" ref="F100" si="61">SUM(F91:F99)</f>
        <v>13037</v>
      </c>
      <c r="G100">
        <f>SUM(G91:G99)</f>
        <v>1363</v>
      </c>
    </row>
    <row r="101" spans="1:18" x14ac:dyDescent="0.25">
      <c r="A101" t="s">
        <v>19</v>
      </c>
      <c r="B101">
        <f>C91+B91</f>
        <v>1548</v>
      </c>
      <c r="D101">
        <f>D91+E91</f>
        <v>52</v>
      </c>
    </row>
  </sheetData>
  <mergeCells count="35">
    <mergeCell ref="B75:C75"/>
    <mergeCell ref="D75:E75"/>
    <mergeCell ref="F75:G75"/>
    <mergeCell ref="H75:I75"/>
    <mergeCell ref="J75:K75"/>
    <mergeCell ref="B89:C89"/>
    <mergeCell ref="D89:E89"/>
    <mergeCell ref="F89:G89"/>
    <mergeCell ref="H89:I89"/>
    <mergeCell ref="J89:K89"/>
    <mergeCell ref="B47:C47"/>
    <mergeCell ref="D47:E47"/>
    <mergeCell ref="F47:G47"/>
    <mergeCell ref="H47:I47"/>
    <mergeCell ref="J47:K47"/>
    <mergeCell ref="B61:C61"/>
    <mergeCell ref="D61:E61"/>
    <mergeCell ref="F61:G61"/>
    <mergeCell ref="H61:I61"/>
    <mergeCell ref="J61:K61"/>
    <mergeCell ref="L17:M17"/>
    <mergeCell ref="B33:C33"/>
    <mergeCell ref="D33:E33"/>
    <mergeCell ref="F33:G33"/>
    <mergeCell ref="H33:I33"/>
    <mergeCell ref="J33:K33"/>
    <mergeCell ref="D18:E18"/>
    <mergeCell ref="B18:C18"/>
    <mergeCell ref="H18:I18"/>
    <mergeCell ref="J18:K18"/>
    <mergeCell ref="F18:G18"/>
    <mergeCell ref="E1:G1"/>
    <mergeCell ref="B1:D1"/>
    <mergeCell ref="H1:J1"/>
    <mergeCell ref="K1: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Hinton, Rebekah</dc:creator>
  <cp:lastModifiedBy>Hinton, Rebekah</cp:lastModifiedBy>
  <cp:lastPrinted>2025-04-02T14:31:44Z</cp:lastPrinted>
  <dcterms:created xsi:type="dcterms:W3CDTF">2025-04-02T14:06:23Z</dcterms:created>
  <dcterms:modified xsi:type="dcterms:W3CDTF">2025-04-04T18:36:57Z</dcterms:modified>
</cp:coreProperties>
</file>