
<file path=[Content_Types].xml><?xml version="1.0" encoding="utf-8"?>
<Types xmlns="http://schemas.openxmlformats.org/package/2006/content-types"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charts/chart3.xml" ContentType="application/vnd.openxmlformats-officedocument.drawingml.chart+xml"/>
  <Override PartName="/xl/charts/chart5.xml" ContentType="application/vnd.openxmlformats-officedocument.drawingml.chart+xml"/>
  <Default Extension="jpeg" ContentType="image/jpe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charts/chart1.xml" ContentType="application/vnd.openxmlformats-officedocument.drawingml.chart+xml"/>
  <Default Extension="rels" ContentType="application/vnd.openxmlformats-package.relationships+xml"/>
  <Override PartName="/xl/drawings/drawing1.xml" ContentType="application/vnd.openxmlformats-officedocument.drawing+xml"/>
  <Override PartName="/xl/charts/chart2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1740" yWindow="-80" windowWidth="24800" windowHeight="16000" tabRatio="500"/>
  </bookViews>
  <sheets>
    <sheet name="all data" sheetId="1" r:id="rId1"/>
    <sheet name="charts" sheetId="2" r:id="rId2"/>
  </sheets>
  <calcPr calcId="130406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I6" i="1"/>
  <c r="L57"/>
  <c r="S33"/>
  <c r="J33"/>
  <c r="S32"/>
  <c r="J32"/>
  <c r="S31"/>
  <c r="J31"/>
  <c r="S30"/>
  <c r="J30"/>
  <c r="S29"/>
  <c r="J29"/>
  <c r="S27"/>
  <c r="J27"/>
  <c r="S26"/>
  <c r="J26"/>
  <c r="S25"/>
  <c r="J25"/>
  <c r="S22"/>
  <c r="J22"/>
  <c r="S21"/>
  <c r="J21"/>
  <c r="S20"/>
  <c r="J20"/>
  <c r="S19"/>
  <c r="J19"/>
  <c r="S18"/>
  <c r="J18"/>
  <c r="S17"/>
  <c r="J17"/>
  <c r="S16"/>
  <c r="J16"/>
  <c r="S15"/>
  <c r="J15"/>
  <c r="S14"/>
  <c r="J14"/>
  <c r="L14"/>
  <c r="L13"/>
  <c r="L33"/>
  <c r="L31"/>
  <c r="L30"/>
  <c r="L27"/>
  <c r="L26"/>
  <c r="L25"/>
  <c r="L22"/>
  <c r="L20"/>
  <c r="L19"/>
  <c r="L17"/>
  <c r="L15"/>
  <c r="Q33"/>
  <c r="R33"/>
  <c r="Q32"/>
  <c r="R32"/>
  <c r="Q31"/>
  <c r="R31"/>
  <c r="Q30"/>
  <c r="R30"/>
  <c r="Q29"/>
  <c r="R29"/>
  <c r="Q27"/>
  <c r="R27"/>
  <c r="Q26"/>
  <c r="R26"/>
  <c r="Q25"/>
  <c r="R25"/>
  <c r="Q22"/>
  <c r="R22"/>
  <c r="Q21"/>
  <c r="R21"/>
  <c r="Q20"/>
  <c r="R20"/>
  <c r="Q19"/>
  <c r="R19"/>
  <c r="Q18"/>
  <c r="R18"/>
  <c r="Q17"/>
  <c r="R17"/>
  <c r="Q16"/>
  <c r="R16"/>
  <c r="Q15"/>
  <c r="R15"/>
  <c r="Q14"/>
  <c r="R14"/>
  <c r="Q28"/>
  <c r="Q24"/>
  <c r="Q23"/>
  <c r="I33"/>
  <c r="K33"/>
  <c r="I31"/>
  <c r="K31"/>
  <c r="I30"/>
  <c r="K30"/>
  <c r="I27"/>
  <c r="K27"/>
  <c r="I26"/>
  <c r="K26"/>
  <c r="I25"/>
  <c r="K25"/>
  <c r="I22"/>
  <c r="K22"/>
  <c r="I20"/>
  <c r="K20"/>
  <c r="I19"/>
  <c r="K19"/>
  <c r="I17"/>
  <c r="K17"/>
  <c r="I15"/>
  <c r="K15"/>
  <c r="I14"/>
  <c r="K14"/>
  <c r="I32"/>
  <c r="I29"/>
  <c r="I21"/>
  <c r="I18"/>
  <c r="I16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L55"/>
  <c r="I53"/>
  <c r="K53"/>
  <c r="I49"/>
  <c r="I11"/>
  <c r="I7"/>
  <c r="I5"/>
  <c r="I3"/>
  <c r="K49"/>
  <c r="I38"/>
  <c r="I39"/>
  <c r="I40"/>
  <c r="I41"/>
  <c r="I42"/>
  <c r="I43"/>
  <c r="I44"/>
  <c r="I45"/>
  <c r="I46"/>
  <c r="I47"/>
  <c r="I37"/>
  <c r="K3"/>
  <c r="K5"/>
  <c r="K6"/>
  <c r="K7"/>
  <c r="K11"/>
  <c r="K37"/>
  <c r="K38"/>
  <c r="K39"/>
  <c r="K40"/>
  <c r="K41"/>
  <c r="K42"/>
  <c r="K43"/>
  <c r="K44"/>
  <c r="K45"/>
  <c r="K46"/>
  <c r="K47"/>
</calcChain>
</file>

<file path=xl/sharedStrings.xml><?xml version="1.0" encoding="utf-8"?>
<sst xmlns="http://schemas.openxmlformats.org/spreadsheetml/2006/main" count="180" uniqueCount="75">
  <si>
    <t>lekagul &amp; mcneely, 1977; Byrnes et al, 2011</t>
    <phoneticPr fontId="1" type="noConversion"/>
  </si>
  <si>
    <t>frog</t>
    <phoneticPr fontId="1" type="noConversion"/>
  </si>
  <si>
    <t>fish</t>
    <phoneticPr fontId="1" type="noConversion"/>
  </si>
  <si>
    <t>sholey, 1986; lee et al., 1993</t>
    <phoneticPr fontId="1" type="noConversion"/>
  </si>
  <si>
    <t>chord</t>
    <phoneticPr fontId="1" type="noConversion"/>
  </si>
  <si>
    <t>ant C. atratus</t>
    <phoneticPr fontId="1" type="noConversion"/>
  </si>
  <si>
    <t>Average snake C. paradisi</t>
  </si>
  <si>
    <t>.</t>
  </si>
  <si>
    <t>C. paradisi</t>
  </si>
  <si>
    <t>Socha &amp; LaBarbara 2005</t>
  </si>
  <si>
    <t>Total horizontal distance</t>
  </si>
  <si>
    <t>Socha et al. 2005</t>
  </si>
  <si>
    <t>Re using square root of area</t>
  </si>
  <si>
    <t>SVL</t>
  </si>
  <si>
    <t>Tail</t>
  </si>
  <si>
    <t>mass (g)</t>
  </si>
  <si>
    <t>max speed (m/s)</t>
  </si>
  <si>
    <t>Total length (cm)</t>
  </si>
  <si>
    <t>estimated chord (m) by wing loading</t>
  </si>
  <si>
    <t>estimated chord by scale</t>
  </si>
  <si>
    <t>Mass (g)</t>
  </si>
  <si>
    <t>Max V (m/s)</t>
  </si>
  <si>
    <t>WL (N/m2)</t>
  </si>
  <si>
    <t>Glide angle (deg)</t>
  </si>
  <si>
    <t>Glide ratio</t>
  </si>
  <si>
    <t>Re</t>
  </si>
  <si>
    <t>Green triangles are C. paradisi.</t>
  </si>
  <si>
    <t>Re using wing chord length</t>
  </si>
  <si>
    <t>wing loading (m/s2)</t>
  </si>
  <si>
    <t>glide angle (degrees_</t>
  </si>
  <si>
    <t>Characteristic length using wing loading (m)</t>
  </si>
  <si>
    <t>Characteristic length using wing chord length (m)</t>
  </si>
  <si>
    <t>Draco</t>
    <phoneticPr fontId="1" type="noConversion"/>
  </si>
  <si>
    <t>wing area^0.5</t>
    <phoneticPr fontId="1" type="noConversion"/>
  </si>
  <si>
    <t>Ptychozoon lionatum</t>
    <phoneticPr fontId="1" type="noConversion"/>
  </si>
  <si>
    <t>russell et al., 2001; heyer &amp; pongsapipatana, 1970</t>
    <phoneticPr fontId="1" type="noConversion"/>
  </si>
  <si>
    <t>davenport, 1994; davenport 2003</t>
    <phoneticPr fontId="1" type="noConversion"/>
  </si>
  <si>
    <t>o'dor et al., 2013</t>
    <phoneticPr fontId="1" type="noConversion"/>
  </si>
  <si>
    <t>squid S. ptrepus</t>
    <phoneticPr fontId="1" type="noConversion"/>
  </si>
  <si>
    <t>mantle length</t>
    <phoneticPr fontId="1" type="noConversion"/>
  </si>
  <si>
    <t>yanoviak et al., 2005</t>
    <phoneticPr fontId="1" type="noConversion"/>
  </si>
  <si>
    <t>body length</t>
    <phoneticPr fontId="1" type="noConversion"/>
  </si>
  <si>
    <t>mcguire &amp; dudley, 2005</t>
    <phoneticPr fontId="1" type="noConversion"/>
  </si>
  <si>
    <t>Draco blanfordi</t>
    <phoneticPr fontId="1" type="noConversion"/>
  </si>
  <si>
    <t>D. fimbriatus</t>
  </si>
  <si>
    <t>D. formosus</t>
  </si>
  <si>
    <t>D. haematopogon</t>
  </si>
  <si>
    <t>D. maculatus</t>
  </si>
  <si>
    <t xml:space="preserve">D. maximus </t>
  </si>
  <si>
    <t>D. melanopogon</t>
  </si>
  <si>
    <t>D. obscurus</t>
  </si>
  <si>
    <t>D. quinquefasciatus</t>
  </si>
  <si>
    <t>D. sumatranus</t>
  </si>
  <si>
    <t>D. taeniopterus</t>
    <phoneticPr fontId="1" type="noConversion"/>
  </si>
  <si>
    <t>species</t>
    <phoneticPr fontId="1" type="noConversion"/>
  </si>
  <si>
    <t>paper</t>
    <phoneticPr fontId="1" type="noConversion"/>
  </si>
  <si>
    <t>northern flying squirrel</t>
    <phoneticPr fontId="1" type="noConversion"/>
  </si>
  <si>
    <t>southern flying squirrel</t>
    <phoneticPr fontId="1" type="noConversion"/>
  </si>
  <si>
    <t>sugar glider</t>
    <phoneticPr fontId="1" type="noConversion"/>
  </si>
  <si>
    <t>japanese giant flying squirrel</t>
    <phoneticPr fontId="1" type="noConversion"/>
  </si>
  <si>
    <t>giant red flying squirrel</t>
    <phoneticPr fontId="1" type="noConversion"/>
  </si>
  <si>
    <t>mahogany glider</t>
    <phoneticPr fontId="1" type="noConversion"/>
  </si>
  <si>
    <t>jackson, 2000</t>
    <phoneticPr fontId="1" type="noConversion"/>
  </si>
  <si>
    <t>squirrel glider</t>
    <phoneticPr fontId="1" type="noConversion"/>
  </si>
  <si>
    <t>flaherty et al, 2008</t>
    <phoneticPr fontId="1" type="noConversion"/>
  </si>
  <si>
    <t>bahlman et al, 2012; verne, 2001</t>
    <phoneticPr fontId="1" type="noConversion"/>
  </si>
  <si>
    <t>suzuki et al, 2012</t>
    <phoneticPr fontId="1" type="noConversion"/>
  </si>
  <si>
    <t>corbin &amp; cordeiro, 2006</t>
    <phoneticPr fontId="1" type="noConversion"/>
  </si>
  <si>
    <t>glide ratio</t>
    <phoneticPr fontId="1" type="noConversion"/>
  </si>
  <si>
    <t>sheibe &amp; robins, 1998; bishop, 2006</t>
    <phoneticPr fontId="1" type="noConversion"/>
  </si>
  <si>
    <t>jackson, 2000; bishop, 2007</t>
    <phoneticPr fontId="1" type="noConversion"/>
  </si>
  <si>
    <t>stafford et al, 2002; ando &amp; shiraishi, 1993</t>
    <phoneticPr fontId="1" type="noConversion"/>
  </si>
  <si>
    <t>siberian flying squirrel</t>
    <phoneticPr fontId="1" type="noConversion"/>
  </si>
  <si>
    <t>lord derby's anomalure</t>
    <phoneticPr fontId="1" type="noConversion"/>
  </si>
  <si>
    <t>colugo</t>
    <phoneticPr fontId="1" type="noConversion"/>
  </si>
</sst>
</file>

<file path=xl/styles.xml><?xml version="1.0" encoding="utf-8"?>
<styleSheet xmlns="http://schemas.openxmlformats.org/spreadsheetml/2006/main">
  <numFmts count="2">
    <numFmt numFmtId="164" formatCode="0.0"/>
    <numFmt numFmtId="165" formatCode="0.000"/>
  </numFmts>
  <fonts count="4">
    <font>
      <sz val="10"/>
      <name val="Verdana"/>
    </font>
    <font>
      <sz val="8"/>
      <name val="Verdana"/>
    </font>
    <font>
      <u/>
      <sz val="10"/>
      <color indexed="12"/>
      <name val="Verdana"/>
    </font>
    <font>
      <u/>
      <sz val="10"/>
      <color indexed="20"/>
      <name val="Verdana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Fill="1" applyAlignment="1">
      <alignment horizontal="center"/>
    </xf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2" fontId="0" fillId="2" borderId="0" xfId="0" applyNumberFormat="1" applyFill="1" applyAlignment="1">
      <alignment horizontal="center"/>
    </xf>
    <xf numFmtId="0" fontId="0" fillId="4" borderId="0" xfId="0" applyFill="1"/>
    <xf numFmtId="0" fontId="0" fillId="4" borderId="0" xfId="0" applyFill="1" applyAlignment="1">
      <alignment horizontal="center"/>
    </xf>
    <xf numFmtId="2" fontId="0" fillId="4" borderId="0" xfId="0" applyNumberFormat="1" applyFill="1" applyAlignment="1">
      <alignment horizontal="center"/>
    </xf>
    <xf numFmtId="1" fontId="0" fillId="4" borderId="0" xfId="0" applyNumberFormat="1" applyFill="1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/>
    <xf numFmtId="0" fontId="0" fillId="5" borderId="0" xfId="0" applyFill="1"/>
    <xf numFmtId="0" fontId="0" fillId="2" borderId="0" xfId="0" applyFill="1"/>
    <xf numFmtId="0" fontId="0" fillId="0" borderId="0" xfId="0" applyFill="1"/>
    <xf numFmtId="2" fontId="0" fillId="0" borderId="0" xfId="0" applyNumberFormat="1" applyFill="1" applyAlignment="1">
      <alignment horizontal="center"/>
    </xf>
    <xf numFmtId="1" fontId="0" fillId="0" borderId="0" xfId="0" applyNumberFormat="1" applyFill="1" applyAlignment="1">
      <alignment horizontal="center"/>
    </xf>
    <xf numFmtId="165" fontId="0" fillId="0" borderId="0" xfId="0" applyNumberFormat="1"/>
    <xf numFmtId="0" fontId="0" fillId="0" borderId="1" xfId="0" applyBorder="1" applyAlignment="1">
      <alignment horizontal="center" wrapText="1"/>
    </xf>
    <xf numFmtId="165" fontId="0" fillId="0" borderId="0" xfId="0" applyNumberFormat="1" applyFill="1" applyAlignment="1">
      <alignment horizontal="center"/>
    </xf>
    <xf numFmtId="0" fontId="0" fillId="0" borderId="1" xfId="0" applyBorder="1" applyAlignment="1">
      <alignment horizontal="center" wrapText="1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/>
      <c:scatterChart>
        <c:scatterStyle val="lineMarker"/>
        <c:ser>
          <c:idx val="0"/>
          <c:order val="0"/>
          <c:tx>
            <c:v>draco</c:v>
          </c:tx>
          <c:spPr>
            <a:ln w="28575">
              <a:noFill/>
            </a:ln>
          </c:spPr>
          <c:xVal>
            <c:numRef>
              <c:f>charts!$A$27:$A$37</c:f>
              <c:numCache>
                <c:formatCode>General</c:formatCode>
                <c:ptCount val="11"/>
                <c:pt idx="0">
                  <c:v>11.0</c:v>
                </c:pt>
                <c:pt idx="1">
                  <c:v>19.0</c:v>
                </c:pt>
                <c:pt idx="2">
                  <c:v>9.0</c:v>
                </c:pt>
                <c:pt idx="3">
                  <c:v>6.0</c:v>
                </c:pt>
                <c:pt idx="4">
                  <c:v>4.0</c:v>
                </c:pt>
                <c:pt idx="5">
                  <c:v>16.0</c:v>
                </c:pt>
                <c:pt idx="6">
                  <c:v>4.0</c:v>
                </c:pt>
                <c:pt idx="7">
                  <c:v>9.0</c:v>
                </c:pt>
                <c:pt idx="8">
                  <c:v>7.0</c:v>
                </c:pt>
                <c:pt idx="9">
                  <c:v>6.0</c:v>
                </c:pt>
                <c:pt idx="10">
                  <c:v>3.0</c:v>
                </c:pt>
              </c:numCache>
            </c:numRef>
          </c:xVal>
          <c:yVal>
            <c:numRef>
              <c:f>charts!$B$27:$B$37</c:f>
              <c:numCache>
                <c:formatCode>General</c:formatCode>
                <c:ptCount val="11"/>
                <c:pt idx="0">
                  <c:v>6.4</c:v>
                </c:pt>
                <c:pt idx="1">
                  <c:v>6.4</c:v>
                </c:pt>
                <c:pt idx="2">
                  <c:v>7.0</c:v>
                </c:pt>
                <c:pt idx="3">
                  <c:v>5.2</c:v>
                </c:pt>
                <c:pt idx="4">
                  <c:v>5.8</c:v>
                </c:pt>
                <c:pt idx="5">
                  <c:v>6.5</c:v>
                </c:pt>
                <c:pt idx="6">
                  <c:v>5.5</c:v>
                </c:pt>
                <c:pt idx="7">
                  <c:v>6.0</c:v>
                </c:pt>
                <c:pt idx="8">
                  <c:v>7.3</c:v>
                </c:pt>
                <c:pt idx="9">
                  <c:v>7.6</c:v>
                </c:pt>
                <c:pt idx="10">
                  <c:v>6.1</c:v>
                </c:pt>
              </c:numCache>
            </c:numRef>
          </c:yVal>
        </c:ser>
        <c:ser>
          <c:idx val="1"/>
          <c:order val="1"/>
          <c:tx>
            <c:v>mammals</c:v>
          </c:tx>
          <c:spPr>
            <a:ln w="28575">
              <a:noFill/>
            </a:ln>
          </c:spPr>
          <c:xVal>
            <c:numRef>
              <c:f>charts!$A$2:$A$6</c:f>
              <c:numCache>
                <c:formatCode>General</c:formatCode>
                <c:ptCount val="5"/>
                <c:pt idx="0">
                  <c:v>110.0</c:v>
                </c:pt>
                <c:pt idx="1">
                  <c:v>92.7</c:v>
                </c:pt>
                <c:pt idx="2">
                  <c:v>80.0</c:v>
                </c:pt>
                <c:pt idx="3">
                  <c:v>1000.0</c:v>
                </c:pt>
                <c:pt idx="4">
                  <c:v>1100.0</c:v>
                </c:pt>
              </c:numCache>
            </c:numRef>
          </c:xVal>
          <c:yVal>
            <c:numRef>
              <c:f>charts!$B$2:$B$6</c:f>
              <c:numCache>
                <c:formatCode>General</c:formatCode>
                <c:ptCount val="5"/>
                <c:pt idx="0">
                  <c:v>5.1</c:v>
                </c:pt>
                <c:pt idx="1">
                  <c:v>8.5</c:v>
                </c:pt>
                <c:pt idx="2">
                  <c:v>5.1</c:v>
                </c:pt>
                <c:pt idx="3">
                  <c:v>13.3</c:v>
                </c:pt>
                <c:pt idx="4">
                  <c:v>10.0</c:v>
                </c:pt>
              </c:numCache>
            </c:numRef>
          </c:yVal>
        </c:ser>
        <c:ser>
          <c:idx val="2"/>
          <c:order val="2"/>
          <c:spPr>
            <a:ln w="28575">
              <a:noFill/>
            </a:ln>
          </c:spPr>
          <c:xVal>
            <c:numRef>
              <c:f>charts!$A$7:$A$26</c:f>
              <c:numCache>
                <c:formatCode>General</c:formatCode>
                <c:ptCount val="20"/>
                <c:pt idx="0">
                  <c:v>23.2</c:v>
                </c:pt>
                <c:pt idx="1">
                  <c:v>30.7</c:v>
                </c:pt>
                <c:pt idx="2">
                  <c:v>36.8</c:v>
                </c:pt>
                <c:pt idx="3">
                  <c:v>18.2</c:v>
                </c:pt>
                <c:pt idx="4">
                  <c:v>28.6</c:v>
                </c:pt>
                <c:pt idx="5">
                  <c:v>31.1</c:v>
                </c:pt>
                <c:pt idx="6">
                  <c:v>27.2</c:v>
                </c:pt>
                <c:pt idx="7">
                  <c:v>27.9</c:v>
                </c:pt>
                <c:pt idx="8">
                  <c:v>18.3</c:v>
                </c:pt>
                <c:pt idx="11">
                  <c:v>28.5</c:v>
                </c:pt>
                <c:pt idx="12">
                  <c:v>11.9</c:v>
                </c:pt>
                <c:pt idx="13">
                  <c:v>45.9</c:v>
                </c:pt>
                <c:pt idx="15">
                  <c:v>22.6</c:v>
                </c:pt>
                <c:pt idx="16">
                  <c:v>36.6</c:v>
                </c:pt>
                <c:pt idx="17">
                  <c:v>33.3</c:v>
                </c:pt>
                <c:pt idx="18">
                  <c:v>23.8</c:v>
                </c:pt>
                <c:pt idx="19">
                  <c:v>27.9</c:v>
                </c:pt>
              </c:numCache>
            </c:numRef>
          </c:xVal>
          <c:yVal>
            <c:numRef>
              <c:f>charts!$B$7:$B$26</c:f>
              <c:numCache>
                <c:formatCode>General</c:formatCode>
                <c:ptCount val="20"/>
                <c:pt idx="0">
                  <c:v>9.1</c:v>
                </c:pt>
                <c:pt idx="1">
                  <c:v>10.7</c:v>
                </c:pt>
                <c:pt idx="3">
                  <c:v>8.4</c:v>
                </c:pt>
                <c:pt idx="5">
                  <c:v>11.0</c:v>
                </c:pt>
                <c:pt idx="6">
                  <c:v>9.8</c:v>
                </c:pt>
                <c:pt idx="8">
                  <c:v>8.0</c:v>
                </c:pt>
                <c:pt idx="9">
                  <c:v>9.9</c:v>
                </c:pt>
                <c:pt idx="10">
                  <c:v>10.4</c:v>
                </c:pt>
                <c:pt idx="11">
                  <c:v>10.4</c:v>
                </c:pt>
                <c:pt idx="12">
                  <c:v>8.1</c:v>
                </c:pt>
                <c:pt idx="13">
                  <c:v>9.6</c:v>
                </c:pt>
                <c:pt idx="14">
                  <c:v>11.0</c:v>
                </c:pt>
                <c:pt idx="16">
                  <c:v>9.1</c:v>
                </c:pt>
                <c:pt idx="17">
                  <c:v>10.2</c:v>
                </c:pt>
                <c:pt idx="19">
                  <c:v>10.8</c:v>
                </c:pt>
              </c:numCache>
            </c:numRef>
          </c:yVal>
        </c:ser>
        <c:ser>
          <c:idx val="3"/>
          <c:order val="3"/>
          <c:tx>
            <c:v>P. lionatum</c:v>
          </c:tx>
          <c:spPr>
            <a:ln w="28575">
              <a:noFill/>
            </a:ln>
          </c:spPr>
          <c:xVal>
            <c:numLit>
              <c:formatCode>General</c:formatCode>
              <c:ptCount val="1"/>
              <c:pt idx="0">
                <c:v>16.0</c:v>
              </c:pt>
            </c:numLit>
          </c:xVal>
          <c:yVal>
            <c:numLit>
              <c:formatCode>General</c:formatCode>
              <c:ptCount val="1"/>
              <c:pt idx="0">
                <c:v>8.720000000000001</c:v>
              </c:pt>
            </c:numLit>
          </c:yVal>
        </c:ser>
        <c:ser>
          <c:idx val="4"/>
          <c:order val="4"/>
          <c:tx>
            <c:v>fish</c:v>
          </c:tx>
          <c:spPr>
            <a:ln w="28575">
              <a:noFill/>
            </a:ln>
          </c:spPr>
          <c:xVal>
            <c:numLit>
              <c:formatCode>General</c:formatCode>
              <c:ptCount val="1"/>
              <c:pt idx="0">
                <c:v>110.0</c:v>
              </c:pt>
            </c:numLit>
          </c:xVal>
          <c:yVal>
            <c:numLit>
              <c:formatCode>General</c:formatCode>
              <c:ptCount val="1"/>
              <c:pt idx="0">
                <c:v>20.0</c:v>
              </c:pt>
            </c:numLit>
          </c:yVal>
        </c:ser>
        <c:ser>
          <c:idx val="5"/>
          <c:order val="5"/>
          <c:tx>
            <c:v>S. ptrepus</c:v>
          </c:tx>
          <c:spPr>
            <a:ln w="28575">
              <a:noFill/>
            </a:ln>
          </c:spPr>
          <c:xVal>
            <c:numLit>
              <c:formatCode>General</c:formatCode>
              <c:ptCount val="1"/>
              <c:pt idx="0">
                <c:v>4.0</c:v>
              </c:pt>
            </c:numLit>
          </c:xVal>
          <c:yVal>
            <c:numLit>
              <c:formatCode>General</c:formatCode>
              <c:ptCount val="1"/>
              <c:pt idx="0">
                <c:v>3.4</c:v>
              </c:pt>
            </c:numLit>
          </c:yVal>
        </c:ser>
        <c:ser>
          <c:idx val="6"/>
          <c:order val="6"/>
          <c:tx>
            <c:v>C. atratus</c:v>
          </c:tx>
          <c:spPr>
            <a:ln w="28575">
              <a:noFill/>
            </a:ln>
          </c:spPr>
          <c:xVal>
            <c:numLit>
              <c:formatCode>General</c:formatCode>
              <c:ptCount val="1"/>
              <c:pt idx="0">
                <c:v>0.05</c:v>
              </c:pt>
            </c:numLit>
          </c:xVal>
          <c:yVal>
            <c:numLit>
              <c:formatCode>General</c:formatCode>
              <c:ptCount val="1"/>
              <c:pt idx="0">
                <c:v>4.3</c:v>
              </c:pt>
            </c:numLit>
          </c:yVal>
        </c:ser>
        <c:axId val="511292472"/>
        <c:axId val="511433688"/>
      </c:scatterChart>
      <c:valAx>
        <c:axId val="511292472"/>
        <c:scaling>
          <c:logBase val="10.0"/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mass (g)</a:t>
                </a:r>
              </a:p>
            </c:rich>
          </c:tx>
        </c:title>
        <c:numFmt formatCode="General" sourceLinked="1"/>
        <c:tickLblPos val="nextTo"/>
        <c:crossAx val="511433688"/>
        <c:crosses val="autoZero"/>
        <c:crossBetween val="midCat"/>
      </c:valAx>
      <c:valAx>
        <c:axId val="511433688"/>
        <c:scaling>
          <c:logBase val="10.0"/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 (m/s)</a:t>
                </a:r>
              </a:p>
            </c:rich>
          </c:tx>
        </c:title>
        <c:numFmt formatCode="General" sourceLinked="1"/>
        <c:tickLblPos val="nextTo"/>
        <c:crossAx val="511292472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autoTitleDeleted val="1"/>
    <c:plotArea>
      <c:layout/>
      <c:scatterChart>
        <c:scatterStyle val="lineMarker"/>
        <c:ser>
          <c:idx val="0"/>
          <c:order val="0"/>
          <c:tx>
            <c:v>draco</c:v>
          </c:tx>
          <c:spPr>
            <a:ln w="28575">
              <a:noFill/>
            </a:ln>
          </c:spPr>
          <c:xVal>
            <c:numRef>
              <c:f>charts!$A$71:$A$81</c:f>
              <c:numCache>
                <c:formatCode>General</c:formatCode>
                <c:ptCount val="11"/>
                <c:pt idx="0">
                  <c:v>11.0</c:v>
                </c:pt>
                <c:pt idx="1">
                  <c:v>19.0</c:v>
                </c:pt>
                <c:pt idx="2">
                  <c:v>9.0</c:v>
                </c:pt>
                <c:pt idx="3">
                  <c:v>6.0</c:v>
                </c:pt>
                <c:pt idx="4">
                  <c:v>4.0</c:v>
                </c:pt>
                <c:pt idx="5">
                  <c:v>16.0</c:v>
                </c:pt>
                <c:pt idx="6">
                  <c:v>4.0</c:v>
                </c:pt>
                <c:pt idx="7">
                  <c:v>9.0</c:v>
                </c:pt>
                <c:pt idx="8">
                  <c:v>7.0</c:v>
                </c:pt>
                <c:pt idx="9">
                  <c:v>6.0</c:v>
                </c:pt>
                <c:pt idx="10">
                  <c:v>3.0</c:v>
                </c:pt>
              </c:numCache>
            </c:numRef>
          </c:xVal>
          <c:yVal>
            <c:numRef>
              <c:f>charts!$B$71:$B$81</c:f>
              <c:numCache>
                <c:formatCode>General</c:formatCode>
                <c:ptCount val="11"/>
                <c:pt idx="0">
                  <c:v>14.0</c:v>
                </c:pt>
                <c:pt idx="1">
                  <c:v>24.0</c:v>
                </c:pt>
                <c:pt idx="2">
                  <c:v>14.0</c:v>
                </c:pt>
                <c:pt idx="3">
                  <c:v>12.0</c:v>
                </c:pt>
                <c:pt idx="4">
                  <c:v>13.0</c:v>
                </c:pt>
                <c:pt idx="5">
                  <c:v>16.0</c:v>
                </c:pt>
                <c:pt idx="6">
                  <c:v>9.0</c:v>
                </c:pt>
                <c:pt idx="7">
                  <c:v>16.0</c:v>
                </c:pt>
                <c:pt idx="8">
                  <c:v>11.0</c:v>
                </c:pt>
                <c:pt idx="9">
                  <c:v>15.0</c:v>
                </c:pt>
                <c:pt idx="10">
                  <c:v>10.0</c:v>
                </c:pt>
              </c:numCache>
            </c:numRef>
          </c:yVal>
        </c:ser>
        <c:ser>
          <c:idx val="1"/>
          <c:order val="1"/>
          <c:tx>
            <c:v>mammals</c:v>
          </c:tx>
          <c:spPr>
            <a:ln w="28575">
              <a:noFill/>
            </a:ln>
          </c:spPr>
          <c:xVal>
            <c:numRef>
              <c:f>charts!$A$46:$A$50</c:f>
              <c:numCache>
                <c:formatCode>General</c:formatCode>
                <c:ptCount val="5"/>
                <c:pt idx="0">
                  <c:v>110.0</c:v>
                </c:pt>
                <c:pt idx="1">
                  <c:v>92.7</c:v>
                </c:pt>
                <c:pt idx="2">
                  <c:v>80.0</c:v>
                </c:pt>
                <c:pt idx="3">
                  <c:v>1000.0</c:v>
                </c:pt>
                <c:pt idx="4">
                  <c:v>1100.0</c:v>
                </c:pt>
              </c:numCache>
            </c:numRef>
          </c:xVal>
          <c:yVal>
            <c:numRef>
              <c:f>charts!$B$46:$B$50</c:f>
              <c:numCache>
                <c:formatCode>General</c:formatCode>
                <c:ptCount val="5"/>
                <c:pt idx="0">
                  <c:v>30.0</c:v>
                </c:pt>
                <c:pt idx="1">
                  <c:v>58.0</c:v>
                </c:pt>
                <c:pt idx="2">
                  <c:v>44.0</c:v>
                </c:pt>
                <c:pt idx="3">
                  <c:v>80.0</c:v>
                </c:pt>
                <c:pt idx="4">
                  <c:v>60.0</c:v>
                </c:pt>
              </c:numCache>
            </c:numRef>
          </c:yVal>
        </c:ser>
        <c:ser>
          <c:idx val="2"/>
          <c:order val="2"/>
          <c:spPr>
            <a:ln w="28575">
              <a:noFill/>
            </a:ln>
          </c:spPr>
          <c:xVal>
            <c:numRef>
              <c:f>charts!$A$51:$A$70</c:f>
              <c:numCache>
                <c:formatCode>General</c:formatCode>
                <c:ptCount val="20"/>
                <c:pt idx="0">
                  <c:v>26.1</c:v>
                </c:pt>
                <c:pt idx="1">
                  <c:v>62.9</c:v>
                </c:pt>
                <c:pt idx="2">
                  <c:v>76.3</c:v>
                </c:pt>
                <c:pt idx="3">
                  <c:v>10.5</c:v>
                </c:pt>
                <c:pt idx="4">
                  <c:v>37.5</c:v>
                </c:pt>
                <c:pt idx="5">
                  <c:v>35.9</c:v>
                </c:pt>
                <c:pt idx="6">
                  <c:v>27.4</c:v>
                </c:pt>
                <c:pt idx="7">
                  <c:v>30.8</c:v>
                </c:pt>
                <c:pt idx="8">
                  <c:v>14.6</c:v>
                </c:pt>
                <c:pt idx="9">
                  <c:v>27.5</c:v>
                </c:pt>
                <c:pt idx="10">
                  <c:v>40.6</c:v>
                </c:pt>
                <c:pt idx="11">
                  <c:v>27.4</c:v>
                </c:pt>
                <c:pt idx="12" formatCode="0.0">
                  <c:v>3.0</c:v>
                </c:pt>
                <c:pt idx="13">
                  <c:v>82.7</c:v>
                </c:pt>
                <c:pt idx="14">
                  <c:v>53.2</c:v>
                </c:pt>
                <c:pt idx="15">
                  <c:v>16.3</c:v>
                </c:pt>
                <c:pt idx="16">
                  <c:v>68.2</c:v>
                </c:pt>
                <c:pt idx="17">
                  <c:v>52.3</c:v>
                </c:pt>
                <c:pt idx="18">
                  <c:v>22.5</c:v>
                </c:pt>
                <c:pt idx="19">
                  <c:v>40.5</c:v>
                </c:pt>
              </c:numCache>
            </c:numRef>
          </c:xVal>
          <c:yVal>
            <c:numRef>
              <c:f>charts!$B$51:$B$70</c:f>
              <c:numCache>
                <c:formatCode>General</c:formatCode>
                <c:ptCount val="20"/>
                <c:pt idx="0">
                  <c:v>23.2</c:v>
                </c:pt>
                <c:pt idx="1">
                  <c:v>30.7</c:v>
                </c:pt>
                <c:pt idx="2">
                  <c:v>36.8</c:v>
                </c:pt>
                <c:pt idx="3">
                  <c:v>18.2</c:v>
                </c:pt>
                <c:pt idx="4">
                  <c:v>28.6</c:v>
                </c:pt>
                <c:pt idx="5">
                  <c:v>31.1</c:v>
                </c:pt>
                <c:pt idx="6">
                  <c:v>27.2</c:v>
                </c:pt>
                <c:pt idx="7">
                  <c:v>27.9</c:v>
                </c:pt>
                <c:pt idx="8">
                  <c:v>18.3</c:v>
                </c:pt>
                <c:pt idx="11">
                  <c:v>28.5</c:v>
                </c:pt>
                <c:pt idx="12">
                  <c:v>11.9</c:v>
                </c:pt>
                <c:pt idx="13">
                  <c:v>45.9</c:v>
                </c:pt>
                <c:pt idx="15">
                  <c:v>22.6</c:v>
                </c:pt>
                <c:pt idx="16">
                  <c:v>36.6</c:v>
                </c:pt>
                <c:pt idx="17">
                  <c:v>33.3</c:v>
                </c:pt>
                <c:pt idx="18">
                  <c:v>23.8</c:v>
                </c:pt>
                <c:pt idx="19">
                  <c:v>27.9</c:v>
                </c:pt>
              </c:numCache>
            </c:numRef>
          </c:yVal>
        </c:ser>
        <c:ser>
          <c:idx val="3"/>
          <c:order val="3"/>
          <c:tx>
            <c:v>P. lionatum</c:v>
          </c:tx>
          <c:spPr>
            <a:ln w="28575">
              <a:noFill/>
            </a:ln>
          </c:spPr>
          <c:xVal>
            <c:numLit>
              <c:formatCode>General</c:formatCode>
              <c:ptCount val="1"/>
              <c:pt idx="0">
                <c:v>16.0</c:v>
              </c:pt>
            </c:numLit>
          </c:xVal>
          <c:yVal>
            <c:numLit>
              <c:formatCode>General</c:formatCode>
              <c:ptCount val="1"/>
              <c:pt idx="0">
                <c:v>25.0</c:v>
              </c:pt>
            </c:numLit>
          </c:yVal>
        </c:ser>
        <c:ser>
          <c:idx val="4"/>
          <c:order val="4"/>
          <c:tx>
            <c:v>fish</c:v>
          </c:tx>
          <c:spPr>
            <a:ln w="28575">
              <a:noFill/>
            </a:ln>
          </c:spPr>
          <c:xVal>
            <c:numLit>
              <c:formatCode>General</c:formatCode>
              <c:ptCount val="1"/>
              <c:pt idx="0">
                <c:v>110.0</c:v>
              </c:pt>
            </c:numLit>
          </c:xVal>
          <c:yVal>
            <c:numLit>
              <c:formatCode>General</c:formatCode>
              <c:ptCount val="1"/>
              <c:pt idx="0">
                <c:v>36.0</c:v>
              </c:pt>
            </c:numLit>
          </c:yVal>
        </c:ser>
        <c:axId val="511495000"/>
        <c:axId val="511502392"/>
      </c:scatterChart>
      <c:valAx>
        <c:axId val="511495000"/>
        <c:scaling>
          <c:logBase val="10.0"/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mass (g)</a:t>
                </a:r>
              </a:p>
            </c:rich>
          </c:tx>
        </c:title>
        <c:numFmt formatCode="General" sourceLinked="1"/>
        <c:tickLblPos val="nextTo"/>
        <c:crossAx val="511502392"/>
        <c:crosses val="autoZero"/>
        <c:crossBetween val="midCat"/>
      </c:valAx>
      <c:valAx>
        <c:axId val="511502392"/>
        <c:scaling>
          <c:logBase val="10.0"/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wing loading (N/m2)</a:t>
                </a:r>
              </a:p>
            </c:rich>
          </c:tx>
        </c:title>
        <c:numFmt formatCode="General" sourceLinked="1"/>
        <c:tickLblPos val="nextTo"/>
        <c:crossAx val="511495000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/>
      <c:scatterChart>
        <c:scatterStyle val="lineMarker"/>
        <c:ser>
          <c:idx val="0"/>
          <c:order val="0"/>
          <c:tx>
            <c:v>draco</c:v>
          </c:tx>
          <c:spPr>
            <a:ln w="28575">
              <a:noFill/>
            </a:ln>
          </c:spPr>
          <c:xVal>
            <c:numRef>
              <c:f>charts!$A$113:$A$123</c:f>
              <c:numCache>
                <c:formatCode>General</c:formatCode>
                <c:ptCount val="11"/>
                <c:pt idx="0">
                  <c:v>11.0</c:v>
                </c:pt>
                <c:pt idx="1">
                  <c:v>19.0</c:v>
                </c:pt>
                <c:pt idx="2">
                  <c:v>9.0</c:v>
                </c:pt>
                <c:pt idx="3">
                  <c:v>6.0</c:v>
                </c:pt>
                <c:pt idx="4">
                  <c:v>4.0</c:v>
                </c:pt>
                <c:pt idx="5">
                  <c:v>16.0</c:v>
                </c:pt>
                <c:pt idx="6">
                  <c:v>4.0</c:v>
                </c:pt>
                <c:pt idx="7">
                  <c:v>9.0</c:v>
                </c:pt>
                <c:pt idx="8">
                  <c:v>7.0</c:v>
                </c:pt>
                <c:pt idx="9">
                  <c:v>6.0</c:v>
                </c:pt>
                <c:pt idx="10">
                  <c:v>3.0</c:v>
                </c:pt>
              </c:numCache>
            </c:numRef>
          </c:xVal>
          <c:yVal>
            <c:numRef>
              <c:f>charts!$B$113:$B$123</c:f>
              <c:numCache>
                <c:formatCode>General</c:formatCode>
                <c:ptCount val="11"/>
                <c:pt idx="0">
                  <c:v>27.0</c:v>
                </c:pt>
                <c:pt idx="1">
                  <c:v>29.0</c:v>
                </c:pt>
                <c:pt idx="2">
                  <c:v>27.0</c:v>
                </c:pt>
                <c:pt idx="3">
                  <c:v>26.0</c:v>
                </c:pt>
                <c:pt idx="4">
                  <c:v>24.0</c:v>
                </c:pt>
                <c:pt idx="5">
                  <c:v>29.0</c:v>
                </c:pt>
                <c:pt idx="6">
                  <c:v>24.0</c:v>
                </c:pt>
                <c:pt idx="7">
                  <c:v>22.0</c:v>
                </c:pt>
                <c:pt idx="8">
                  <c:v>21.0</c:v>
                </c:pt>
                <c:pt idx="9">
                  <c:v>23.0</c:v>
                </c:pt>
                <c:pt idx="10">
                  <c:v>25.0</c:v>
                </c:pt>
              </c:numCache>
            </c:numRef>
          </c:yVal>
        </c:ser>
        <c:ser>
          <c:idx val="1"/>
          <c:order val="1"/>
          <c:tx>
            <c:v>mammals</c:v>
          </c:tx>
          <c:spPr>
            <a:ln w="28575">
              <a:noFill/>
            </a:ln>
          </c:spPr>
          <c:xVal>
            <c:numRef>
              <c:f>charts!$A$88:$A$92</c:f>
              <c:numCache>
                <c:formatCode>General</c:formatCode>
                <c:ptCount val="5"/>
                <c:pt idx="0">
                  <c:v>110.0</c:v>
                </c:pt>
                <c:pt idx="1">
                  <c:v>92.7</c:v>
                </c:pt>
                <c:pt idx="2">
                  <c:v>80.0</c:v>
                </c:pt>
                <c:pt idx="3">
                  <c:v>1000.0</c:v>
                </c:pt>
                <c:pt idx="4">
                  <c:v>1100.0</c:v>
                </c:pt>
              </c:numCache>
            </c:numRef>
          </c:xVal>
          <c:yVal>
            <c:numRef>
              <c:f>charts!$B$88:$B$92</c:f>
              <c:numCache>
                <c:formatCode>General</c:formatCode>
                <c:ptCount val="5"/>
                <c:pt idx="0">
                  <c:v>44.0</c:v>
                </c:pt>
                <c:pt idx="1">
                  <c:v>32.0</c:v>
                </c:pt>
                <c:pt idx="2">
                  <c:v>47.0</c:v>
                </c:pt>
                <c:pt idx="3">
                  <c:v>25.0</c:v>
                </c:pt>
                <c:pt idx="4">
                  <c:v>15.0</c:v>
                </c:pt>
              </c:numCache>
            </c:numRef>
          </c:yVal>
        </c:ser>
        <c:ser>
          <c:idx val="2"/>
          <c:order val="2"/>
          <c:spPr>
            <a:ln w="28575">
              <a:noFill/>
            </a:ln>
          </c:spPr>
          <c:xVal>
            <c:numRef>
              <c:f>charts!$A$93:$A$112</c:f>
              <c:numCache>
                <c:formatCode>General</c:formatCode>
                <c:ptCount val="20"/>
                <c:pt idx="0">
                  <c:v>26.1</c:v>
                </c:pt>
                <c:pt idx="1">
                  <c:v>62.9</c:v>
                </c:pt>
                <c:pt idx="2">
                  <c:v>76.3</c:v>
                </c:pt>
                <c:pt idx="3">
                  <c:v>10.5</c:v>
                </c:pt>
                <c:pt idx="4">
                  <c:v>37.5</c:v>
                </c:pt>
                <c:pt idx="5">
                  <c:v>35.9</c:v>
                </c:pt>
                <c:pt idx="6">
                  <c:v>27.4</c:v>
                </c:pt>
                <c:pt idx="7">
                  <c:v>30.8</c:v>
                </c:pt>
                <c:pt idx="8">
                  <c:v>14.6</c:v>
                </c:pt>
                <c:pt idx="9">
                  <c:v>27.5</c:v>
                </c:pt>
                <c:pt idx="10">
                  <c:v>40.6</c:v>
                </c:pt>
                <c:pt idx="11">
                  <c:v>27.4</c:v>
                </c:pt>
                <c:pt idx="12" formatCode="0.0">
                  <c:v>3.0</c:v>
                </c:pt>
                <c:pt idx="13">
                  <c:v>82.7</c:v>
                </c:pt>
                <c:pt idx="14">
                  <c:v>53.2</c:v>
                </c:pt>
                <c:pt idx="15">
                  <c:v>16.3</c:v>
                </c:pt>
                <c:pt idx="16">
                  <c:v>68.2</c:v>
                </c:pt>
                <c:pt idx="17">
                  <c:v>52.3</c:v>
                </c:pt>
                <c:pt idx="18">
                  <c:v>22.5</c:v>
                </c:pt>
                <c:pt idx="19">
                  <c:v>40.5</c:v>
                </c:pt>
              </c:numCache>
            </c:numRef>
          </c:xVal>
          <c:yVal>
            <c:numRef>
              <c:f>charts!$B$93:$B$112</c:f>
              <c:numCache>
                <c:formatCode>General</c:formatCode>
                <c:ptCount val="20"/>
                <c:pt idx="0">
                  <c:v>21.3</c:v>
                </c:pt>
                <c:pt idx="1">
                  <c:v>34.6</c:v>
                </c:pt>
                <c:pt idx="2">
                  <c:v>45.8</c:v>
                </c:pt>
                <c:pt idx="3">
                  <c:v>15.4</c:v>
                </c:pt>
                <c:pt idx="4">
                  <c:v>32.1</c:v>
                </c:pt>
                <c:pt idx="5">
                  <c:v>38.4</c:v>
                </c:pt>
                <c:pt idx="6">
                  <c:v>13.4</c:v>
                </c:pt>
                <c:pt idx="8">
                  <c:v>24.6</c:v>
                </c:pt>
                <c:pt idx="9">
                  <c:v>14.7</c:v>
                </c:pt>
                <c:pt idx="10">
                  <c:v>37.9</c:v>
                </c:pt>
                <c:pt idx="11">
                  <c:v>35.8</c:v>
                </c:pt>
                <c:pt idx="12">
                  <c:v>27.4</c:v>
                </c:pt>
                <c:pt idx="13">
                  <c:v>39.0</c:v>
                </c:pt>
                <c:pt idx="14">
                  <c:v>13.9</c:v>
                </c:pt>
                <c:pt idx="16">
                  <c:v>34.4</c:v>
                </c:pt>
                <c:pt idx="17">
                  <c:v>30.6</c:v>
                </c:pt>
                <c:pt idx="19">
                  <c:v>23.4</c:v>
                </c:pt>
              </c:numCache>
            </c:numRef>
          </c:yVal>
        </c:ser>
        <c:ser>
          <c:idx val="6"/>
          <c:order val="3"/>
          <c:tx>
            <c:v>C. atratus</c:v>
          </c:tx>
          <c:spPr>
            <a:ln w="28575">
              <a:noFill/>
            </a:ln>
          </c:spPr>
          <c:xVal>
            <c:numLit>
              <c:formatCode>General</c:formatCode>
              <c:ptCount val="1"/>
              <c:pt idx="0">
                <c:v>0.05</c:v>
              </c:pt>
            </c:numLit>
          </c:xVal>
          <c:yVal>
            <c:numLit>
              <c:formatCode>General</c:formatCode>
              <c:ptCount val="1"/>
              <c:pt idx="0">
                <c:v>75.0</c:v>
              </c:pt>
            </c:numLit>
          </c:yVal>
        </c:ser>
        <c:axId val="511532856"/>
        <c:axId val="511544760"/>
      </c:scatterChart>
      <c:valAx>
        <c:axId val="511532856"/>
        <c:scaling>
          <c:logBase val="10.0"/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mass (g)</a:t>
                </a:r>
              </a:p>
            </c:rich>
          </c:tx>
        </c:title>
        <c:numFmt formatCode="General" sourceLinked="1"/>
        <c:tickLblPos val="nextTo"/>
        <c:crossAx val="511544760"/>
        <c:crosses val="autoZero"/>
        <c:crossBetween val="midCat"/>
      </c:valAx>
      <c:valAx>
        <c:axId val="511544760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glide angle (deg)</a:t>
                </a:r>
              </a:p>
            </c:rich>
          </c:tx>
        </c:title>
        <c:numFmt formatCode="General" sourceLinked="1"/>
        <c:tickLblPos val="nextTo"/>
        <c:crossAx val="511532856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/>
      <c:scatterChart>
        <c:scatterStyle val="lineMarker"/>
        <c:ser>
          <c:idx val="0"/>
          <c:order val="0"/>
          <c:tx>
            <c:v>draco</c:v>
          </c:tx>
          <c:spPr>
            <a:ln w="28575">
              <a:noFill/>
            </a:ln>
          </c:spPr>
          <c:xVal>
            <c:numRef>
              <c:f>charts!$A$155:$A$165</c:f>
              <c:numCache>
                <c:formatCode>General</c:formatCode>
                <c:ptCount val="11"/>
                <c:pt idx="0">
                  <c:v>11.0</c:v>
                </c:pt>
                <c:pt idx="1">
                  <c:v>19.0</c:v>
                </c:pt>
                <c:pt idx="2">
                  <c:v>9.0</c:v>
                </c:pt>
                <c:pt idx="3">
                  <c:v>6.0</c:v>
                </c:pt>
                <c:pt idx="4">
                  <c:v>4.0</c:v>
                </c:pt>
                <c:pt idx="5">
                  <c:v>16.0</c:v>
                </c:pt>
                <c:pt idx="6">
                  <c:v>4.0</c:v>
                </c:pt>
                <c:pt idx="7">
                  <c:v>9.0</c:v>
                </c:pt>
                <c:pt idx="8">
                  <c:v>7.0</c:v>
                </c:pt>
                <c:pt idx="9">
                  <c:v>6.0</c:v>
                </c:pt>
                <c:pt idx="10">
                  <c:v>3.0</c:v>
                </c:pt>
              </c:numCache>
            </c:numRef>
          </c:xVal>
          <c:yVal>
            <c:numRef>
              <c:f>charts!$B$155:$B$165</c:f>
              <c:numCache>
                <c:formatCode>General</c:formatCode>
                <c:ptCount val="11"/>
                <c:pt idx="0">
                  <c:v>2.0</c:v>
                </c:pt>
                <c:pt idx="1">
                  <c:v>1.8</c:v>
                </c:pt>
                <c:pt idx="2">
                  <c:v>1.9</c:v>
                </c:pt>
                <c:pt idx="3">
                  <c:v>2.0</c:v>
                </c:pt>
                <c:pt idx="4">
                  <c:v>2.3</c:v>
                </c:pt>
                <c:pt idx="5">
                  <c:v>1.9</c:v>
                </c:pt>
                <c:pt idx="6">
                  <c:v>2.3</c:v>
                </c:pt>
                <c:pt idx="7">
                  <c:v>2.4</c:v>
                </c:pt>
                <c:pt idx="8">
                  <c:v>2.3</c:v>
                </c:pt>
                <c:pt idx="9">
                  <c:v>2.3</c:v>
                </c:pt>
                <c:pt idx="10">
                  <c:v>2.2</c:v>
                </c:pt>
              </c:numCache>
            </c:numRef>
          </c:yVal>
        </c:ser>
        <c:ser>
          <c:idx val="1"/>
          <c:order val="1"/>
          <c:tx>
            <c:v>mammals</c:v>
          </c:tx>
          <c:spPr>
            <a:ln w="28575">
              <a:noFill/>
            </a:ln>
          </c:spPr>
          <c:xVal>
            <c:numRef>
              <c:f>charts!$A$129:$A$134</c:f>
              <c:numCache>
                <c:formatCode>General</c:formatCode>
                <c:ptCount val="6"/>
                <c:pt idx="0">
                  <c:v>110.0</c:v>
                </c:pt>
                <c:pt idx="1">
                  <c:v>200.0</c:v>
                </c:pt>
                <c:pt idx="2">
                  <c:v>92.7</c:v>
                </c:pt>
                <c:pt idx="3">
                  <c:v>80.0</c:v>
                </c:pt>
                <c:pt idx="4">
                  <c:v>1000.0</c:v>
                </c:pt>
                <c:pt idx="5">
                  <c:v>150.0</c:v>
                </c:pt>
              </c:numCache>
            </c:numRef>
          </c:xVal>
          <c:yVal>
            <c:numRef>
              <c:f>charts!$B$129:$B$134</c:f>
              <c:numCache>
                <c:formatCode>General</c:formatCode>
                <c:ptCount val="6"/>
                <c:pt idx="0">
                  <c:v>1.8</c:v>
                </c:pt>
                <c:pt idx="1">
                  <c:v>1.3</c:v>
                </c:pt>
                <c:pt idx="2">
                  <c:v>1.9</c:v>
                </c:pt>
                <c:pt idx="3">
                  <c:v>1.5</c:v>
                </c:pt>
                <c:pt idx="4">
                  <c:v>1.9</c:v>
                </c:pt>
                <c:pt idx="5">
                  <c:v>1.8</c:v>
                </c:pt>
              </c:numCache>
            </c:numRef>
          </c:yVal>
        </c:ser>
        <c:ser>
          <c:idx val="2"/>
          <c:order val="2"/>
          <c:spPr>
            <a:ln w="28575">
              <a:noFill/>
            </a:ln>
          </c:spPr>
          <c:xVal>
            <c:numRef>
              <c:f>charts!$A$135:$A$154</c:f>
              <c:numCache>
                <c:formatCode>General</c:formatCode>
                <c:ptCount val="20"/>
                <c:pt idx="0">
                  <c:v>26.1</c:v>
                </c:pt>
                <c:pt idx="1">
                  <c:v>62.9</c:v>
                </c:pt>
                <c:pt idx="2">
                  <c:v>76.3</c:v>
                </c:pt>
                <c:pt idx="3">
                  <c:v>10.5</c:v>
                </c:pt>
                <c:pt idx="4">
                  <c:v>37.5</c:v>
                </c:pt>
                <c:pt idx="5">
                  <c:v>35.9</c:v>
                </c:pt>
                <c:pt idx="6">
                  <c:v>27.4</c:v>
                </c:pt>
                <c:pt idx="7">
                  <c:v>30.8</c:v>
                </c:pt>
                <c:pt idx="8">
                  <c:v>14.6</c:v>
                </c:pt>
                <c:pt idx="9">
                  <c:v>27.5</c:v>
                </c:pt>
                <c:pt idx="10">
                  <c:v>40.6</c:v>
                </c:pt>
                <c:pt idx="11">
                  <c:v>27.4</c:v>
                </c:pt>
                <c:pt idx="12" formatCode="0.0">
                  <c:v>3.0</c:v>
                </c:pt>
                <c:pt idx="13">
                  <c:v>82.7</c:v>
                </c:pt>
                <c:pt idx="14">
                  <c:v>53.2</c:v>
                </c:pt>
                <c:pt idx="15">
                  <c:v>16.3</c:v>
                </c:pt>
                <c:pt idx="16">
                  <c:v>68.2</c:v>
                </c:pt>
                <c:pt idx="17">
                  <c:v>52.3</c:v>
                </c:pt>
                <c:pt idx="18">
                  <c:v>22.5</c:v>
                </c:pt>
                <c:pt idx="19">
                  <c:v>40.5</c:v>
                </c:pt>
              </c:numCache>
            </c:numRef>
          </c:xVal>
          <c:yVal>
            <c:numRef>
              <c:f>charts!$B$135:$B$154</c:f>
              <c:numCache>
                <c:formatCode>0.00</c:formatCode>
                <c:ptCount val="20"/>
                <c:pt idx="0">
                  <c:v>1.469791666666667</c:v>
                </c:pt>
                <c:pt idx="1">
                  <c:v>0.877083333333333</c:v>
                </c:pt>
                <c:pt idx="2">
                  <c:v>0.783333333333333</c:v>
                </c:pt>
                <c:pt idx="3">
                  <c:v>1.451041666666667</c:v>
                </c:pt>
                <c:pt idx="4">
                  <c:v>0.838541666666667</c:v>
                </c:pt>
                <c:pt idx="5">
                  <c:v>0.786458333333333</c:v>
                </c:pt>
                <c:pt idx="6">
                  <c:v>1.192708333333333</c:v>
                </c:pt>
                <c:pt idx="7">
                  <c:v>0.870833333333333</c:v>
                </c:pt>
                <c:pt idx="8">
                  <c:v>1.410416666666667</c:v>
                </c:pt>
                <c:pt idx="9">
                  <c:v>1.488541666666667</c:v>
                </c:pt>
                <c:pt idx="10">
                  <c:v>1.069791666666667</c:v>
                </c:pt>
                <c:pt idx="11">
                  <c:v>0.9</c:v>
                </c:pt>
                <c:pt idx="12">
                  <c:v>1.339583333333333</c:v>
                </c:pt>
                <c:pt idx="13">
                  <c:v>0.654166666666667</c:v>
                </c:pt>
                <c:pt idx="14">
                  <c:v>0.941666666666667</c:v>
                </c:pt>
                <c:pt idx="15">
                  <c:v>1.315625</c:v>
                </c:pt>
                <c:pt idx="16">
                  <c:v>0.833333333333333</c:v>
                </c:pt>
                <c:pt idx="17">
                  <c:v>0.857291666666667</c:v>
                </c:pt>
                <c:pt idx="18">
                  <c:v>1.047916666666667</c:v>
                </c:pt>
                <c:pt idx="19">
                  <c:v>0.983333333333333</c:v>
                </c:pt>
              </c:numCache>
            </c:numRef>
          </c:yVal>
        </c:ser>
        <c:ser>
          <c:idx val="6"/>
          <c:order val="3"/>
          <c:tx>
            <c:v>C. atratus</c:v>
          </c:tx>
          <c:spPr>
            <a:ln w="28575">
              <a:noFill/>
            </a:ln>
          </c:spPr>
          <c:xVal>
            <c:numLit>
              <c:formatCode>General</c:formatCode>
              <c:ptCount val="1"/>
              <c:pt idx="0">
                <c:v>0.05</c:v>
              </c:pt>
            </c:numLit>
          </c:xVal>
          <c:yVal>
            <c:numLit>
              <c:formatCode>General</c:formatCode>
              <c:ptCount val="1"/>
              <c:pt idx="0">
                <c:v>0.2</c:v>
              </c:pt>
            </c:numLit>
          </c:yVal>
        </c:ser>
        <c:axId val="511576856"/>
        <c:axId val="511588776"/>
      </c:scatterChart>
      <c:valAx>
        <c:axId val="511576856"/>
        <c:scaling>
          <c:logBase val="10.0"/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mass (g)</a:t>
                </a:r>
              </a:p>
            </c:rich>
          </c:tx>
        </c:title>
        <c:numFmt formatCode="General" sourceLinked="1"/>
        <c:tickLblPos val="nextTo"/>
        <c:crossAx val="511588776"/>
        <c:crosses val="autoZero"/>
        <c:crossBetween val="midCat"/>
      </c:valAx>
      <c:valAx>
        <c:axId val="51158877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glide ratio</a:t>
                </a:r>
              </a:p>
            </c:rich>
          </c:tx>
        </c:title>
        <c:numFmt formatCode="General" sourceLinked="1"/>
        <c:tickLblPos val="nextTo"/>
        <c:crossAx val="511576856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/>
      <c:scatterChart>
        <c:scatterStyle val="lineMarker"/>
        <c:ser>
          <c:idx val="0"/>
          <c:order val="0"/>
          <c:tx>
            <c:v>draco</c:v>
          </c:tx>
          <c:spPr>
            <a:ln w="28575">
              <a:noFill/>
            </a:ln>
          </c:spPr>
          <c:xVal>
            <c:numRef>
              <c:f>charts!$A$177:$A$187</c:f>
              <c:numCache>
                <c:formatCode>General</c:formatCode>
                <c:ptCount val="11"/>
                <c:pt idx="0">
                  <c:v>11.0</c:v>
                </c:pt>
                <c:pt idx="1">
                  <c:v>19.0</c:v>
                </c:pt>
                <c:pt idx="2">
                  <c:v>9.0</c:v>
                </c:pt>
                <c:pt idx="3">
                  <c:v>6.0</c:v>
                </c:pt>
                <c:pt idx="4">
                  <c:v>4.0</c:v>
                </c:pt>
                <c:pt idx="5">
                  <c:v>16.0</c:v>
                </c:pt>
                <c:pt idx="6">
                  <c:v>4.0</c:v>
                </c:pt>
                <c:pt idx="7">
                  <c:v>9.0</c:v>
                </c:pt>
                <c:pt idx="8">
                  <c:v>7.0</c:v>
                </c:pt>
                <c:pt idx="9">
                  <c:v>6.0</c:v>
                </c:pt>
                <c:pt idx="10">
                  <c:v>3.0</c:v>
                </c:pt>
              </c:numCache>
            </c:numRef>
          </c:xVal>
          <c:yVal>
            <c:numRef>
              <c:f>charts!$B$177:$B$187</c:f>
              <c:numCache>
                <c:formatCode>0</c:formatCode>
                <c:ptCount val="11"/>
                <c:pt idx="0">
                  <c:v>35816.18117302906</c:v>
                </c:pt>
                <c:pt idx="1">
                  <c:v>35951.59254890833</c:v>
                </c:pt>
                <c:pt idx="2">
                  <c:v>35434.16934461505</c:v>
                </c:pt>
                <c:pt idx="3">
                  <c:v>23214.28571428572</c:v>
                </c:pt>
                <c:pt idx="4">
                  <c:v>20312.02828216906</c:v>
                </c:pt>
                <c:pt idx="5">
                  <c:v>41037.44712243356</c:v>
                </c:pt>
                <c:pt idx="6">
                  <c:v>23149.32914598816</c:v>
                </c:pt>
                <c:pt idx="7">
                  <c:v>28410.54031553093</c:v>
                </c:pt>
                <c:pt idx="8">
                  <c:v>36765.67273365798</c:v>
                </c:pt>
                <c:pt idx="9">
                  <c:v>30346.63683749714</c:v>
                </c:pt>
                <c:pt idx="10">
                  <c:v>21093.92715345111</c:v>
                </c:pt>
              </c:numCache>
            </c:numRef>
          </c:yVal>
        </c:ser>
        <c:ser>
          <c:idx val="1"/>
          <c:order val="1"/>
          <c:tx>
            <c:v>mammals</c:v>
          </c:tx>
          <c:spPr>
            <a:ln w="28575">
              <a:noFill/>
            </a:ln>
          </c:spPr>
          <c:xVal>
            <c:numRef>
              <c:f>charts!$A$171:$A$175</c:f>
              <c:numCache>
                <c:formatCode>General</c:formatCode>
                <c:ptCount val="5"/>
                <c:pt idx="0">
                  <c:v>110.0</c:v>
                </c:pt>
                <c:pt idx="1">
                  <c:v>92.7</c:v>
                </c:pt>
                <c:pt idx="2">
                  <c:v>80.0</c:v>
                </c:pt>
                <c:pt idx="3">
                  <c:v>1000.0</c:v>
                </c:pt>
                <c:pt idx="4">
                  <c:v>1100.0</c:v>
                </c:pt>
              </c:numCache>
            </c:numRef>
          </c:xVal>
          <c:yVal>
            <c:numRef>
              <c:f>charts!$B$171:$B$175</c:f>
              <c:numCache>
                <c:formatCode>0</c:formatCode>
                <c:ptCount val="5"/>
                <c:pt idx="0">
                  <c:v>61655.6486066122</c:v>
                </c:pt>
                <c:pt idx="1">
                  <c:v>67844.05155511234</c:v>
                </c:pt>
                <c:pt idx="2">
                  <c:v>43416.60004600465</c:v>
                </c:pt>
                <c:pt idx="3">
                  <c:v>296875.0</c:v>
                </c:pt>
                <c:pt idx="4">
                  <c:v>270325.9244729903</c:v>
                </c:pt>
              </c:numCache>
            </c:numRef>
          </c:yVal>
        </c:ser>
        <c:ser>
          <c:idx val="2"/>
          <c:order val="2"/>
          <c:tx>
            <c:v>C. paradisi</c:v>
          </c:tx>
          <c:spPr>
            <a:ln w="28575">
              <a:noFill/>
            </a:ln>
          </c:spPr>
          <c:xVal>
            <c:numRef>
              <c:f>charts!$A$176</c:f>
              <c:numCache>
                <c:formatCode>General</c:formatCode>
                <c:ptCount val="1"/>
                <c:pt idx="0">
                  <c:v>40.5</c:v>
                </c:pt>
              </c:numCache>
            </c:numRef>
          </c:xVal>
          <c:yVal>
            <c:numRef>
              <c:f>charts!$B$176</c:f>
              <c:numCache>
                <c:formatCode>0</c:formatCode>
                <c:ptCount val="1"/>
                <c:pt idx="0">
                  <c:v>14030.61224489796</c:v>
                </c:pt>
              </c:numCache>
            </c:numRef>
          </c:yVal>
        </c:ser>
        <c:ser>
          <c:idx val="3"/>
          <c:order val="3"/>
          <c:tx>
            <c:v>P. lionatum</c:v>
          </c:tx>
          <c:spPr>
            <a:ln w="28575">
              <a:noFill/>
            </a:ln>
          </c:spPr>
          <c:xVal>
            <c:numRef>
              <c:f>charts!$A$188</c:f>
              <c:numCache>
                <c:formatCode>General</c:formatCode>
                <c:ptCount val="1"/>
                <c:pt idx="0">
                  <c:v>16.0</c:v>
                </c:pt>
              </c:numCache>
            </c:numRef>
          </c:xVal>
          <c:yVal>
            <c:numRef>
              <c:f>charts!$B$188</c:f>
              <c:numCache>
                <c:formatCode>0</c:formatCode>
                <c:ptCount val="1"/>
                <c:pt idx="0">
                  <c:v>44042.6509424764</c:v>
                </c:pt>
              </c:numCache>
            </c:numRef>
          </c:yVal>
        </c:ser>
        <c:ser>
          <c:idx val="4"/>
          <c:order val="4"/>
          <c:tx>
            <c:v>fish</c:v>
          </c:tx>
          <c:spPr>
            <a:ln w="28575">
              <a:noFill/>
            </a:ln>
          </c:spPr>
          <c:xVal>
            <c:numRef>
              <c:f>charts!$A$189</c:f>
              <c:numCache>
                <c:formatCode>General</c:formatCode>
                <c:ptCount val="1"/>
                <c:pt idx="0">
                  <c:v>110.0</c:v>
                </c:pt>
              </c:numCache>
            </c:numRef>
          </c:xVal>
          <c:yVal>
            <c:numRef>
              <c:f>charts!$B$189</c:f>
              <c:numCache>
                <c:formatCode>0</c:formatCode>
                <c:ptCount val="1"/>
                <c:pt idx="0">
                  <c:v>220720.1930683233</c:v>
                </c:pt>
              </c:numCache>
            </c:numRef>
          </c:yVal>
        </c:ser>
        <c:ser>
          <c:idx val="5"/>
          <c:order val="5"/>
          <c:tx>
            <c:v>S. ptrepus</c:v>
          </c:tx>
          <c:spPr>
            <a:ln w="28575">
              <a:noFill/>
            </a:ln>
          </c:spPr>
          <c:xVal>
            <c:numRef>
              <c:f>charts!$A$190</c:f>
              <c:numCache>
                <c:formatCode>General</c:formatCode>
                <c:ptCount val="1"/>
                <c:pt idx="0">
                  <c:v>4.0</c:v>
                </c:pt>
              </c:numCache>
            </c:numRef>
          </c:xVal>
          <c:yVal>
            <c:numRef>
              <c:f>charts!$B$190</c:f>
              <c:numCache>
                <c:formatCode>0</c:formatCode>
                <c:ptCount val="1"/>
                <c:pt idx="0">
                  <c:v>13010.20408163265</c:v>
                </c:pt>
              </c:numCache>
            </c:numRef>
          </c:yVal>
        </c:ser>
        <c:ser>
          <c:idx val="6"/>
          <c:order val="6"/>
          <c:tx>
            <c:v>C. atratus</c:v>
          </c:tx>
          <c:spPr>
            <a:ln w="28575">
              <a:noFill/>
            </a:ln>
          </c:spPr>
          <c:xVal>
            <c:numRef>
              <c:f>charts!$A$191</c:f>
              <c:numCache>
                <c:formatCode>General</c:formatCode>
                <c:ptCount val="1"/>
                <c:pt idx="0">
                  <c:v>0.05</c:v>
                </c:pt>
              </c:numCache>
            </c:numRef>
          </c:xVal>
          <c:yVal>
            <c:numRef>
              <c:f>charts!$B$191</c:f>
              <c:numCache>
                <c:formatCode>0</c:formatCode>
                <c:ptCount val="1"/>
                <c:pt idx="0">
                  <c:v>3016.581632653061</c:v>
                </c:pt>
              </c:numCache>
            </c:numRef>
          </c:yVal>
        </c:ser>
        <c:axId val="511640680"/>
        <c:axId val="511647880"/>
      </c:scatterChart>
      <c:valAx>
        <c:axId val="511640680"/>
        <c:scaling>
          <c:logBase val="10.0"/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mass (g)</a:t>
                </a:r>
              </a:p>
            </c:rich>
          </c:tx>
        </c:title>
        <c:numFmt formatCode="General" sourceLinked="1"/>
        <c:tickLblPos val="nextTo"/>
        <c:crossAx val="511647880"/>
        <c:crosses val="autoZero"/>
        <c:crossBetween val="midCat"/>
      </c:valAx>
      <c:valAx>
        <c:axId val="511647880"/>
        <c:scaling>
          <c:logBase val="10.0"/>
          <c:orientation val="minMax"/>
          <c:min val="1000.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</a:t>
                </a:r>
              </a:p>
            </c:rich>
          </c:tx>
        </c:title>
        <c:numFmt formatCode="0" sourceLinked="1"/>
        <c:tickLblPos val="nextTo"/>
        <c:crossAx val="511640680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508000</xdr:colOff>
      <xdr:row>1</xdr:row>
      <xdr:rowOff>101600</xdr:rowOff>
    </xdr:from>
    <xdr:to>
      <xdr:col>7</xdr:col>
      <xdr:colOff>749300</xdr:colOff>
      <xdr:row>21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355600</xdr:colOff>
      <xdr:row>50</xdr:row>
      <xdr:rowOff>127000</xdr:rowOff>
    </xdr:from>
    <xdr:to>
      <xdr:col>7</xdr:col>
      <xdr:colOff>584200</xdr:colOff>
      <xdr:row>68</xdr:row>
      <xdr:rowOff>152400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685800</xdr:colOff>
      <xdr:row>85</xdr:row>
      <xdr:rowOff>25400</xdr:rowOff>
    </xdr:from>
    <xdr:to>
      <xdr:col>7</xdr:col>
      <xdr:colOff>876300</xdr:colOff>
      <xdr:row>102</xdr:row>
      <xdr:rowOff>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381000</xdr:colOff>
      <xdr:row>135</xdr:row>
      <xdr:rowOff>127000</xdr:rowOff>
    </xdr:from>
    <xdr:to>
      <xdr:col>7</xdr:col>
      <xdr:colOff>457200</xdr:colOff>
      <xdr:row>153</xdr:row>
      <xdr:rowOff>101600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584200</xdr:colOff>
      <xdr:row>172</xdr:row>
      <xdr:rowOff>63500</xdr:rowOff>
    </xdr:from>
    <xdr:to>
      <xdr:col>7</xdr:col>
      <xdr:colOff>609600</xdr:colOff>
      <xdr:row>192</xdr:row>
      <xdr:rowOff>12700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V65"/>
  <sheetViews>
    <sheetView tabSelected="1" workbookViewId="0">
      <pane xSplit="1" ySplit="1" topLeftCell="B28" activePane="bottomRight" state="frozenSplit"/>
      <selection pane="topRight" activeCell="G1" sqref="G1"/>
      <selection pane="bottomLeft" activeCell="A7" sqref="A7"/>
      <selection pane="bottomRight" activeCell="D76" sqref="D76"/>
    </sheetView>
  </sheetViews>
  <sheetFormatPr baseColWidth="10" defaultRowHeight="13"/>
  <cols>
    <col min="1" max="1" width="26" customWidth="1"/>
    <col min="2" max="2" width="43" customWidth="1"/>
    <col min="3" max="7" width="10.7109375" style="2"/>
    <col min="8" max="8" width="12.7109375" style="2" customWidth="1"/>
    <col min="10" max="10" width="15.5703125" customWidth="1"/>
  </cols>
  <sheetData>
    <row r="1" spans="1:22" ht="70" customHeight="1">
      <c r="A1" s="1" t="s">
        <v>54</v>
      </c>
      <c r="B1" s="1" t="s">
        <v>55</v>
      </c>
      <c r="C1" s="20" t="s">
        <v>15</v>
      </c>
      <c r="D1" s="20" t="s">
        <v>16</v>
      </c>
      <c r="E1" s="20" t="s">
        <v>28</v>
      </c>
      <c r="F1" s="20" t="s">
        <v>29</v>
      </c>
      <c r="G1" s="20" t="s">
        <v>68</v>
      </c>
      <c r="H1" s="22" t="s">
        <v>30</v>
      </c>
      <c r="I1" s="22"/>
      <c r="J1" s="20" t="s">
        <v>31</v>
      </c>
      <c r="K1" s="20" t="s">
        <v>12</v>
      </c>
      <c r="L1" s="20" t="s">
        <v>27</v>
      </c>
    </row>
    <row r="2" spans="1:22">
      <c r="A2" t="s">
        <v>61</v>
      </c>
      <c r="B2" t="s">
        <v>62</v>
      </c>
      <c r="C2" s="4">
        <v>380</v>
      </c>
      <c r="D2" s="4"/>
      <c r="E2" s="4"/>
      <c r="F2" s="4">
        <v>28</v>
      </c>
      <c r="G2" s="4">
        <v>1.9</v>
      </c>
      <c r="H2" s="2" t="s">
        <v>33</v>
      </c>
      <c r="I2" s="6"/>
      <c r="J2" s="17"/>
      <c r="K2" s="5"/>
      <c r="L2" s="6"/>
    </row>
    <row r="3" spans="1:22">
      <c r="A3" t="s">
        <v>58</v>
      </c>
      <c r="B3" t="s">
        <v>70</v>
      </c>
      <c r="C3" s="4">
        <v>73.400000000000006</v>
      </c>
      <c r="D3" s="4">
        <v>5.0999999999999996</v>
      </c>
      <c r="E3" s="4">
        <v>30</v>
      </c>
      <c r="F3" s="4">
        <v>44</v>
      </c>
      <c r="G3" s="4">
        <v>1.8</v>
      </c>
      <c r="H3" s="4"/>
      <c r="I3" s="7">
        <f t="shared" ref="I3:I11" si="0">SQRT(C3/1000*9.8/E3)</f>
        <v>0.15484616021501255</v>
      </c>
      <c r="J3" s="17"/>
      <c r="K3" s="5">
        <f>I3*D3/15.68*1000000</f>
        <v>50364.503641362498</v>
      </c>
      <c r="L3" s="17"/>
    </row>
    <row r="4" spans="1:22">
      <c r="A4" t="s">
        <v>63</v>
      </c>
      <c r="B4" t="s">
        <v>64</v>
      </c>
      <c r="C4" s="4">
        <v>200</v>
      </c>
      <c r="D4" s="4"/>
      <c r="E4" s="4"/>
      <c r="F4" s="4"/>
      <c r="G4" s="4">
        <v>1.3</v>
      </c>
      <c r="H4" s="4"/>
      <c r="I4" s="6"/>
      <c r="J4" s="17"/>
      <c r="K4" s="5"/>
      <c r="L4" s="17"/>
    </row>
    <row r="5" spans="1:22">
      <c r="A5" t="s">
        <v>56</v>
      </c>
      <c r="B5" t="s">
        <v>65</v>
      </c>
      <c r="C5" s="4">
        <v>92.7</v>
      </c>
      <c r="D5" s="4">
        <v>8.5</v>
      </c>
      <c r="E5" s="4">
        <v>58</v>
      </c>
      <c r="F5" s="4">
        <v>32</v>
      </c>
      <c r="G5" s="4">
        <v>1.9</v>
      </c>
      <c r="H5" s="4"/>
      <c r="I5" s="7">
        <f t="shared" si="0"/>
        <v>0.12515232098637191</v>
      </c>
      <c r="J5" s="17"/>
      <c r="K5" s="5">
        <f>I5*D5/15.68*1000000</f>
        <v>67844.051555112339</v>
      </c>
      <c r="L5" s="17"/>
    </row>
    <row r="6" spans="1:22">
      <c r="A6" t="s">
        <v>57</v>
      </c>
      <c r="B6" t="s">
        <v>69</v>
      </c>
      <c r="C6" s="4">
        <v>80</v>
      </c>
      <c r="D6" s="4">
        <v>5.0999999999999996</v>
      </c>
      <c r="E6" s="4">
        <v>44</v>
      </c>
      <c r="F6" s="4">
        <v>47</v>
      </c>
      <c r="G6" s="4">
        <v>1.5</v>
      </c>
      <c r="H6" s="4"/>
      <c r="I6" s="7">
        <f t="shared" si="0"/>
        <v>0.13348476249438293</v>
      </c>
      <c r="J6" s="17"/>
      <c r="K6" s="5">
        <f>I6*D6/15.68*1000000</f>
        <v>43416.600046004649</v>
      </c>
      <c r="L6" s="17"/>
    </row>
    <row r="7" spans="1:22">
      <c r="A7" t="s">
        <v>59</v>
      </c>
      <c r="B7" t="s">
        <v>71</v>
      </c>
      <c r="C7" s="4">
        <v>1000</v>
      </c>
      <c r="D7" s="4">
        <v>13.3</v>
      </c>
      <c r="E7" s="4">
        <v>80</v>
      </c>
      <c r="F7" s="4">
        <v>25</v>
      </c>
      <c r="G7" s="4">
        <v>1.9</v>
      </c>
      <c r="H7" s="4"/>
      <c r="I7" s="7">
        <f t="shared" si="0"/>
        <v>0.35000000000000003</v>
      </c>
      <c r="J7" s="17"/>
      <c r="K7" s="5">
        <f>I7*D7/15.68*1000000</f>
        <v>296875</v>
      </c>
      <c r="L7" s="17"/>
    </row>
    <row r="8" spans="1:22">
      <c r="A8" t="s">
        <v>60</v>
      </c>
      <c r="B8" t="s">
        <v>3</v>
      </c>
      <c r="C8" s="4"/>
      <c r="D8" s="4"/>
      <c r="E8" s="4">
        <v>120</v>
      </c>
      <c r="F8" s="4">
        <v>50</v>
      </c>
      <c r="G8" s="4"/>
      <c r="H8" s="4"/>
      <c r="I8" s="6"/>
      <c r="J8" s="17"/>
      <c r="K8" s="5"/>
      <c r="L8" s="17"/>
    </row>
    <row r="9" spans="1:22">
      <c r="A9" t="s">
        <v>72</v>
      </c>
      <c r="B9" t="s">
        <v>66</v>
      </c>
      <c r="C9" s="4">
        <v>150</v>
      </c>
      <c r="D9" s="4"/>
      <c r="E9" s="4"/>
      <c r="F9" s="4"/>
      <c r="G9" s="4">
        <v>1.8</v>
      </c>
      <c r="H9" s="4"/>
      <c r="I9" s="6"/>
      <c r="J9" s="17"/>
      <c r="K9" s="5"/>
      <c r="L9" s="17"/>
    </row>
    <row r="10" spans="1:22">
      <c r="A10" t="s">
        <v>73</v>
      </c>
      <c r="B10" t="s">
        <v>67</v>
      </c>
      <c r="E10" s="2">
        <v>81</v>
      </c>
      <c r="G10" s="2">
        <v>2.2000000000000002</v>
      </c>
      <c r="I10" s="6"/>
      <c r="J10" s="17"/>
      <c r="K10" s="5"/>
      <c r="L10" s="17"/>
    </row>
    <row r="11" spans="1:22">
      <c r="A11" t="s">
        <v>74</v>
      </c>
      <c r="B11" t="s">
        <v>0</v>
      </c>
      <c r="C11" s="2">
        <v>1100</v>
      </c>
      <c r="D11" s="2">
        <v>10</v>
      </c>
      <c r="E11" s="2">
        <v>60</v>
      </c>
      <c r="F11" s="2">
        <v>15</v>
      </c>
      <c r="I11" s="7">
        <f t="shared" si="0"/>
        <v>0.42387104957364885</v>
      </c>
      <c r="J11" s="17"/>
      <c r="K11" s="5">
        <f>I11*D11/15.68*1000000</f>
        <v>270325.92447299039</v>
      </c>
      <c r="L11" s="17"/>
    </row>
    <row r="12" spans="1:22">
      <c r="I12" s="6"/>
      <c r="J12" s="17"/>
      <c r="K12" s="5"/>
      <c r="L12" s="17"/>
    </row>
    <row r="13" spans="1:22">
      <c r="A13" t="s">
        <v>6</v>
      </c>
      <c r="B13" t="s">
        <v>11</v>
      </c>
      <c r="C13" s="2">
        <v>40.5</v>
      </c>
      <c r="D13" s="2">
        <v>10</v>
      </c>
      <c r="E13" s="2">
        <v>29</v>
      </c>
      <c r="F13" s="2">
        <v>28</v>
      </c>
      <c r="G13" s="2">
        <v>2.2000000000000002</v>
      </c>
      <c r="H13" s="2" t="s">
        <v>4</v>
      </c>
      <c r="I13" s="6">
        <v>2.1999999999999999E-2</v>
      </c>
      <c r="J13" s="17"/>
      <c r="K13" s="5"/>
      <c r="L13" s="18">
        <f>I13*D13/15.68*1000000</f>
        <v>14030.612244897957</v>
      </c>
      <c r="O13" t="s">
        <v>10</v>
      </c>
      <c r="Q13" t="s">
        <v>17</v>
      </c>
      <c r="R13" t="s">
        <v>18</v>
      </c>
      <c r="S13" t="s">
        <v>19</v>
      </c>
      <c r="U13" t="s">
        <v>13</v>
      </c>
      <c r="V13" t="s">
        <v>14</v>
      </c>
    </row>
    <row r="14" spans="1:22">
      <c r="A14" t="s">
        <v>8</v>
      </c>
      <c r="B14" t="s">
        <v>11</v>
      </c>
      <c r="C14" s="2">
        <v>26.1</v>
      </c>
      <c r="D14" s="2">
        <v>9.1</v>
      </c>
      <c r="E14" s="2">
        <v>23.2</v>
      </c>
      <c r="F14" s="2">
        <v>21.3</v>
      </c>
      <c r="G14" s="12">
        <f>O14/9.6</f>
        <v>1.4697916666666666</v>
      </c>
      <c r="H14" s="2" t="s">
        <v>33</v>
      </c>
      <c r="I14" s="7">
        <f t="shared" ref="I14:I33" si="1">SQRT(C14/1000*9.8/E14)</f>
        <v>0.105</v>
      </c>
      <c r="J14" s="21">
        <f>S14</f>
        <v>1.7740384615384616E-2</v>
      </c>
      <c r="K14" s="5">
        <f>I14*D14/15.68*1000000</f>
        <v>60937.499999999993</v>
      </c>
      <c r="L14" s="18">
        <f>S14*D14/15.68*1000000</f>
        <v>10295.758928571429</v>
      </c>
      <c r="M14" s="14"/>
      <c r="O14" s="13">
        <v>14.11</v>
      </c>
      <c r="Q14">
        <f t="shared" ref="Q14:Q33" si="2">(U14+V14)</f>
        <v>83.5</v>
      </c>
      <c r="R14" s="13">
        <f t="shared" ref="R14:R22" si="3">1/(E14*Q14/100)</f>
        <v>5.1620896138756971E-2</v>
      </c>
      <c r="S14" s="19">
        <f>(1.5/52)*U14/100</f>
        <v>1.7740384615384616E-2</v>
      </c>
      <c r="U14">
        <v>61.5</v>
      </c>
      <c r="V14">
        <v>22</v>
      </c>
    </row>
    <row r="15" spans="1:22">
      <c r="A15" t="s">
        <v>8</v>
      </c>
      <c r="B15" t="s">
        <v>11</v>
      </c>
      <c r="C15" s="2">
        <v>62.9</v>
      </c>
      <c r="D15" s="2">
        <v>10.7</v>
      </c>
      <c r="E15" s="2">
        <v>30.7</v>
      </c>
      <c r="F15" s="2">
        <v>34.6</v>
      </c>
      <c r="G15" s="12">
        <f t="shared" ref="G15:G33" si="4">O15/9.6</f>
        <v>0.87708333333333333</v>
      </c>
      <c r="I15" s="7">
        <f t="shared" si="1"/>
        <v>0.1416997789749988</v>
      </c>
      <c r="J15" s="21">
        <f t="shared" ref="J15:J33" si="5">S15</f>
        <v>2.4028846153846154E-2</v>
      </c>
      <c r="K15" s="5">
        <f>I15*D15/15.68*1000000</f>
        <v>96695.639989316769</v>
      </c>
      <c r="L15" s="18">
        <f>S15*D15/15.68*1000000</f>
        <v>16397.235576923074</v>
      </c>
      <c r="M15" s="14"/>
      <c r="O15" s="13">
        <v>8.42</v>
      </c>
      <c r="Q15">
        <f t="shared" si="2"/>
        <v>112.69999999999999</v>
      </c>
      <c r="R15" s="13">
        <f t="shared" si="3"/>
        <v>2.8902652974516538E-2</v>
      </c>
      <c r="S15" s="19">
        <f t="shared" ref="S15:S22" si="6">(1.5/52)*U15/100</f>
        <v>2.4028846153846154E-2</v>
      </c>
      <c r="U15">
        <v>83.3</v>
      </c>
      <c r="V15">
        <v>29.4</v>
      </c>
    </row>
    <row r="16" spans="1:22">
      <c r="A16" t="s">
        <v>8</v>
      </c>
      <c r="B16" t="s">
        <v>11</v>
      </c>
      <c r="C16" s="2">
        <v>76.3</v>
      </c>
      <c r="E16" s="2">
        <v>36.799999999999997</v>
      </c>
      <c r="F16" s="2">
        <v>45.8</v>
      </c>
      <c r="G16" s="12">
        <f t="shared" si="4"/>
        <v>0.78333333333333333</v>
      </c>
      <c r="I16" s="7">
        <f t="shared" si="1"/>
        <v>0.14254480607560008</v>
      </c>
      <c r="J16" s="21">
        <f t="shared" si="5"/>
        <v>2.495192307692308E-2</v>
      </c>
      <c r="K16" s="5"/>
      <c r="L16" s="17"/>
      <c r="M16" s="14"/>
      <c r="O16" s="13">
        <v>7.52</v>
      </c>
      <c r="Q16">
        <f t="shared" si="2"/>
        <v>115.1</v>
      </c>
      <c r="R16" s="13">
        <f t="shared" si="3"/>
        <v>2.3608960072526729E-2</v>
      </c>
      <c r="S16" s="19">
        <f t="shared" si="6"/>
        <v>2.495192307692308E-2</v>
      </c>
      <c r="U16">
        <v>86.5</v>
      </c>
      <c r="V16">
        <v>28.6</v>
      </c>
    </row>
    <row r="17" spans="1:22">
      <c r="A17" t="s">
        <v>8</v>
      </c>
      <c r="B17" t="s">
        <v>11</v>
      </c>
      <c r="C17" s="2">
        <v>10.5</v>
      </c>
      <c r="D17" s="2">
        <v>8.4</v>
      </c>
      <c r="E17" s="2">
        <v>18.2</v>
      </c>
      <c r="F17" s="2">
        <v>15.4</v>
      </c>
      <c r="G17" s="12">
        <f t="shared" si="4"/>
        <v>1.4510416666666668</v>
      </c>
      <c r="I17" s="7">
        <f t="shared" si="1"/>
        <v>7.5192061774140465E-2</v>
      </c>
      <c r="J17" s="21">
        <f t="shared" si="5"/>
        <v>1.3557692307692309E-2</v>
      </c>
      <c r="K17" s="5">
        <f>I17*D17/15.68*1000000</f>
        <v>40281.46166471811</v>
      </c>
      <c r="L17" s="18">
        <f>S17*D17/15.68*1000000</f>
        <v>7263.0494505494516</v>
      </c>
      <c r="M17" s="14"/>
      <c r="O17" s="13">
        <v>13.93</v>
      </c>
      <c r="Q17">
        <f t="shared" si="2"/>
        <v>62.7</v>
      </c>
      <c r="R17" s="13">
        <f t="shared" si="3"/>
        <v>8.7631666579034997E-2</v>
      </c>
      <c r="S17" s="19">
        <f t="shared" si="6"/>
        <v>1.3557692307692309E-2</v>
      </c>
      <c r="U17">
        <v>47</v>
      </c>
      <c r="V17">
        <v>15.7</v>
      </c>
    </row>
    <row r="18" spans="1:22">
      <c r="A18" t="s">
        <v>8</v>
      </c>
      <c r="B18" t="s">
        <v>9</v>
      </c>
      <c r="C18" s="2">
        <v>37.5</v>
      </c>
      <c r="E18" s="2">
        <v>28.6</v>
      </c>
      <c r="F18" s="2">
        <v>32.1</v>
      </c>
      <c r="G18" s="12">
        <f t="shared" si="4"/>
        <v>0.83854166666666674</v>
      </c>
      <c r="I18" s="7">
        <f t="shared" si="1"/>
        <v>0.11335629823547674</v>
      </c>
      <c r="J18" s="21">
        <f t="shared" si="5"/>
        <v>1.9990384615384615E-2</v>
      </c>
      <c r="K18" s="5"/>
      <c r="L18" s="17"/>
      <c r="M18" s="15"/>
      <c r="O18" s="13">
        <v>8.0500000000000007</v>
      </c>
      <c r="Q18">
        <f t="shared" si="2"/>
        <v>91.4</v>
      </c>
      <c r="R18" s="13">
        <f t="shared" si="3"/>
        <v>3.8254961668528403E-2</v>
      </c>
      <c r="S18" s="19">
        <f t="shared" si="6"/>
        <v>1.9990384615384615E-2</v>
      </c>
      <c r="U18">
        <v>69.3</v>
      </c>
      <c r="V18">
        <v>22.1</v>
      </c>
    </row>
    <row r="19" spans="1:22">
      <c r="A19" t="s">
        <v>8</v>
      </c>
      <c r="B19" t="s">
        <v>11</v>
      </c>
      <c r="C19" s="2">
        <v>35.9</v>
      </c>
      <c r="D19" s="2">
        <v>11</v>
      </c>
      <c r="E19" s="2">
        <v>31.1</v>
      </c>
      <c r="F19" s="2">
        <v>38.4</v>
      </c>
      <c r="G19" s="12">
        <f t="shared" si="4"/>
        <v>0.78645833333333337</v>
      </c>
      <c r="I19" s="7">
        <f t="shared" si="1"/>
        <v>0.10636042587788959</v>
      </c>
      <c r="J19" s="21">
        <f t="shared" si="5"/>
        <v>1.9759615384615386E-2</v>
      </c>
      <c r="K19" s="5">
        <f>I19*D19/15.68*1000000</f>
        <v>74615.094684743977</v>
      </c>
      <c r="L19" s="18">
        <f>S19*D19/15.68*1000000</f>
        <v>13861.975078492937</v>
      </c>
      <c r="M19" s="14"/>
      <c r="O19" s="13">
        <v>7.55</v>
      </c>
      <c r="Q19">
        <f t="shared" si="2"/>
        <v>93.8</v>
      </c>
      <c r="R19" s="13">
        <f t="shared" si="3"/>
        <v>3.4279681061847402E-2</v>
      </c>
      <c r="S19" s="19">
        <f t="shared" si="6"/>
        <v>1.9759615384615386E-2</v>
      </c>
      <c r="U19">
        <v>68.5</v>
      </c>
      <c r="V19">
        <v>25.3</v>
      </c>
    </row>
    <row r="20" spans="1:22">
      <c r="A20" t="s">
        <v>8</v>
      </c>
      <c r="B20" t="s">
        <v>11</v>
      </c>
      <c r="C20" s="2">
        <v>27.4</v>
      </c>
      <c r="D20" s="2">
        <v>9.8000000000000007</v>
      </c>
      <c r="E20" s="2">
        <v>27.2</v>
      </c>
      <c r="F20" s="2">
        <v>13.4</v>
      </c>
      <c r="G20" s="12">
        <f t="shared" si="4"/>
        <v>1.1927083333333333</v>
      </c>
      <c r="I20" s="7">
        <f t="shared" si="1"/>
        <v>9.9358234804818327E-2</v>
      </c>
      <c r="J20" s="21">
        <f t="shared" si="5"/>
        <v>1.8115384615384617E-2</v>
      </c>
      <c r="K20" s="5">
        <f>I20*D20/15.68*1000000</f>
        <v>62098.896753011461</v>
      </c>
      <c r="L20" s="18">
        <f>S20*D20/15.68*1000000</f>
        <v>11322.115384615385</v>
      </c>
      <c r="M20" s="14"/>
      <c r="O20" s="13">
        <v>11.45</v>
      </c>
      <c r="Q20">
        <f t="shared" si="2"/>
        <v>84.199999999999989</v>
      </c>
      <c r="R20" s="13">
        <f t="shared" si="3"/>
        <v>4.3663546178566444E-2</v>
      </c>
      <c r="S20" s="19">
        <f t="shared" si="6"/>
        <v>1.8115384615384617E-2</v>
      </c>
      <c r="U20">
        <v>62.8</v>
      </c>
      <c r="V20">
        <v>21.4</v>
      </c>
    </row>
    <row r="21" spans="1:22">
      <c r="A21" t="s">
        <v>8</v>
      </c>
      <c r="B21" t="s">
        <v>9</v>
      </c>
      <c r="C21" s="2">
        <v>30.8</v>
      </c>
      <c r="E21" s="2">
        <v>27.9</v>
      </c>
      <c r="F21" s="2" t="s">
        <v>7</v>
      </c>
      <c r="G21" s="12">
        <f t="shared" si="4"/>
        <v>0.87083333333333335</v>
      </c>
      <c r="I21" s="7">
        <f t="shared" si="1"/>
        <v>0.10401268188462186</v>
      </c>
      <c r="J21" s="21">
        <f t="shared" si="5"/>
        <v>1.9038461538461539E-2</v>
      </c>
      <c r="K21" s="5"/>
      <c r="L21" s="17"/>
      <c r="O21" s="13">
        <v>8.36</v>
      </c>
      <c r="Q21">
        <f t="shared" si="2"/>
        <v>91.7</v>
      </c>
      <c r="R21" s="13">
        <f t="shared" si="3"/>
        <v>3.9086470999792844E-2</v>
      </c>
      <c r="S21" s="19">
        <f t="shared" si="6"/>
        <v>1.9038461538461539E-2</v>
      </c>
      <c r="U21">
        <v>66</v>
      </c>
      <c r="V21">
        <v>25.7</v>
      </c>
    </row>
    <row r="22" spans="1:22">
      <c r="A22" t="s">
        <v>8</v>
      </c>
      <c r="B22" t="s">
        <v>9</v>
      </c>
      <c r="C22" s="2">
        <v>14.6</v>
      </c>
      <c r="D22" s="2">
        <v>8</v>
      </c>
      <c r="E22" s="2">
        <v>18.3</v>
      </c>
      <c r="F22" s="2">
        <v>24.6</v>
      </c>
      <c r="G22" s="12">
        <f t="shared" si="4"/>
        <v>1.4104166666666667</v>
      </c>
      <c r="I22" s="7">
        <f t="shared" si="1"/>
        <v>8.842273030715958E-2</v>
      </c>
      <c r="J22" s="21">
        <f t="shared" si="5"/>
        <v>1.5144230769230771E-2</v>
      </c>
      <c r="K22" s="5">
        <f>I22*D22/15.68*1000000</f>
        <v>45113.637911816113</v>
      </c>
      <c r="L22" s="18">
        <f>S22*D22/15.68*1000000</f>
        <v>7726.6483516483531</v>
      </c>
      <c r="M22" s="16"/>
      <c r="O22" s="13">
        <v>13.54</v>
      </c>
      <c r="Q22">
        <f t="shared" si="2"/>
        <v>71</v>
      </c>
      <c r="R22" s="13">
        <f t="shared" si="3"/>
        <v>7.6964519356576611E-2</v>
      </c>
      <c r="S22" s="19">
        <f t="shared" si="6"/>
        <v>1.5144230769230771E-2</v>
      </c>
      <c r="U22">
        <v>52.5</v>
      </c>
      <c r="V22">
        <v>18.5</v>
      </c>
    </row>
    <row r="23" spans="1:22">
      <c r="A23" t="s">
        <v>8</v>
      </c>
      <c r="B23" t="s">
        <v>11</v>
      </c>
      <c r="C23" s="2">
        <v>27.5</v>
      </c>
      <c r="D23" s="2">
        <v>9.9</v>
      </c>
      <c r="F23" s="2">
        <v>14.7</v>
      </c>
      <c r="G23" s="12">
        <f t="shared" si="4"/>
        <v>1.4885416666666667</v>
      </c>
      <c r="I23" s="2"/>
      <c r="J23" s="21"/>
      <c r="K23" s="5"/>
      <c r="L23" s="4"/>
      <c r="M23" s="14"/>
      <c r="O23" s="13">
        <v>14.29</v>
      </c>
      <c r="Q23">
        <f t="shared" si="2"/>
        <v>77.2</v>
      </c>
      <c r="R23" s="13"/>
      <c r="S23" s="19"/>
      <c r="U23">
        <v>63.3</v>
      </c>
      <c r="V23">
        <v>13.9</v>
      </c>
    </row>
    <row r="24" spans="1:22">
      <c r="A24" t="s">
        <v>8</v>
      </c>
      <c r="B24" t="s">
        <v>11</v>
      </c>
      <c r="C24" s="2">
        <v>40.6</v>
      </c>
      <c r="D24" s="2">
        <v>10.4</v>
      </c>
      <c r="F24" s="2">
        <v>37.9</v>
      </c>
      <c r="G24" s="12">
        <f t="shared" si="4"/>
        <v>1.0697916666666667</v>
      </c>
      <c r="I24" s="2"/>
      <c r="J24" s="21"/>
      <c r="K24" s="5"/>
      <c r="L24" s="4"/>
      <c r="M24" s="14"/>
      <c r="O24" s="13">
        <v>10.27</v>
      </c>
      <c r="Q24">
        <f t="shared" si="2"/>
        <v>94.1</v>
      </c>
      <c r="R24" s="13"/>
      <c r="S24" s="19"/>
      <c r="U24">
        <v>70.7</v>
      </c>
      <c r="V24">
        <v>23.4</v>
      </c>
    </row>
    <row r="25" spans="1:22">
      <c r="A25" t="s">
        <v>8</v>
      </c>
      <c r="B25" t="s">
        <v>11</v>
      </c>
      <c r="C25" s="2">
        <v>27.4</v>
      </c>
      <c r="D25" s="2">
        <v>10.4</v>
      </c>
      <c r="E25" s="2">
        <v>28.5</v>
      </c>
      <c r="F25" s="2">
        <v>35.799999999999997</v>
      </c>
      <c r="G25" s="12">
        <f t="shared" si="4"/>
        <v>0.90000000000000013</v>
      </c>
      <c r="I25" s="7">
        <f t="shared" si="1"/>
        <v>9.7065721992704052E-2</v>
      </c>
      <c r="J25" s="21">
        <f t="shared" si="5"/>
        <v>1.8317307692307695E-2</v>
      </c>
      <c r="K25" s="5">
        <f>I25*D25/15.68*1000000</f>
        <v>64380.325811487382</v>
      </c>
      <c r="L25" s="18">
        <f>S25*D25/15.68*1000000</f>
        <v>12149.234693877554</v>
      </c>
      <c r="M25" s="14"/>
      <c r="O25" s="13">
        <v>8.64</v>
      </c>
      <c r="Q25">
        <f t="shared" si="2"/>
        <v>87.9</v>
      </c>
      <c r="R25" s="13">
        <f>1/(E25*Q25/100)</f>
        <v>3.9917769395046203E-2</v>
      </c>
      <c r="S25" s="19">
        <f>(1.5/52)*U25/100</f>
        <v>1.8317307692307695E-2</v>
      </c>
      <c r="U25">
        <v>63.5</v>
      </c>
      <c r="V25">
        <v>24.4</v>
      </c>
    </row>
    <row r="26" spans="1:22">
      <c r="A26" t="s">
        <v>8</v>
      </c>
      <c r="B26" t="s">
        <v>11</v>
      </c>
      <c r="C26" s="12">
        <v>3</v>
      </c>
      <c r="D26" s="2">
        <v>8.1</v>
      </c>
      <c r="E26" s="2">
        <v>11.9</v>
      </c>
      <c r="F26" s="2">
        <v>27.4</v>
      </c>
      <c r="G26" s="12">
        <f t="shared" si="4"/>
        <v>1.3395833333333333</v>
      </c>
      <c r="I26" s="7">
        <f t="shared" si="1"/>
        <v>4.9705012174770843E-2</v>
      </c>
      <c r="J26" s="21">
        <f t="shared" si="5"/>
        <v>8.9423076923076921E-3</v>
      </c>
      <c r="K26" s="5">
        <f>I26*D26/15.68*1000000</f>
        <v>25676.696340283404</v>
      </c>
      <c r="L26" s="18">
        <f>S26*D26/15.68*1000000</f>
        <v>4619.4319073783363</v>
      </c>
      <c r="M26" s="14"/>
      <c r="O26" s="13">
        <v>12.86</v>
      </c>
      <c r="Q26">
        <f t="shared" si="2"/>
        <v>40.6</v>
      </c>
      <c r="R26" s="13">
        <f>1/(E26*Q26/100)</f>
        <v>0.20697934346152252</v>
      </c>
      <c r="S26" s="19">
        <f>(1.5/52)*U26/100</f>
        <v>8.9423076923076921E-3</v>
      </c>
      <c r="U26">
        <v>31</v>
      </c>
      <c r="V26">
        <v>9.6</v>
      </c>
    </row>
    <row r="27" spans="1:22">
      <c r="A27" t="s">
        <v>8</v>
      </c>
      <c r="B27" t="s">
        <v>11</v>
      </c>
      <c r="C27" s="2">
        <v>82.7</v>
      </c>
      <c r="D27" s="2">
        <v>9.6</v>
      </c>
      <c r="E27" s="2">
        <v>45.9</v>
      </c>
      <c r="F27" s="2">
        <v>39</v>
      </c>
      <c r="G27" s="12">
        <f t="shared" si="4"/>
        <v>0.65416666666666667</v>
      </c>
      <c r="I27" s="7">
        <f t="shared" si="1"/>
        <v>0.13287994811114953</v>
      </c>
      <c r="J27" s="21">
        <f t="shared" si="5"/>
        <v>2.460576923076923E-2</v>
      </c>
      <c r="K27" s="5">
        <f>I27*D27/15.68*1000000</f>
        <v>81355.070272132361</v>
      </c>
      <c r="L27" s="18">
        <f>S27*D27/15.68*1000000</f>
        <v>15064.756671899529</v>
      </c>
      <c r="M27" s="14"/>
      <c r="O27" s="13">
        <v>6.28</v>
      </c>
      <c r="Q27">
        <f t="shared" si="2"/>
        <v>114</v>
      </c>
      <c r="R27" s="13">
        <f>1/(E27*Q27/100)</f>
        <v>1.9110958223445326E-2</v>
      </c>
      <c r="S27" s="19">
        <f>(1.5/52)*U27/100</f>
        <v>2.460576923076923E-2</v>
      </c>
      <c r="U27">
        <v>85.3</v>
      </c>
      <c r="V27">
        <v>28.7</v>
      </c>
    </row>
    <row r="28" spans="1:22">
      <c r="A28" t="s">
        <v>8</v>
      </c>
      <c r="B28" t="s">
        <v>11</v>
      </c>
      <c r="C28" s="2">
        <v>53.2</v>
      </c>
      <c r="D28" s="2">
        <v>11</v>
      </c>
      <c r="F28" s="2">
        <v>13.9</v>
      </c>
      <c r="G28" s="12">
        <f t="shared" si="4"/>
        <v>0.94166666666666665</v>
      </c>
      <c r="I28" s="2"/>
      <c r="J28" s="21"/>
      <c r="K28" s="5"/>
      <c r="L28" s="4"/>
      <c r="M28" s="14"/>
      <c r="O28" s="13">
        <v>9.0399999999999991</v>
      </c>
      <c r="Q28">
        <f t="shared" si="2"/>
        <v>112.6</v>
      </c>
      <c r="R28" s="13"/>
      <c r="S28" s="19"/>
      <c r="U28">
        <v>84</v>
      </c>
      <c r="V28">
        <v>28.6</v>
      </c>
    </row>
    <row r="29" spans="1:22">
      <c r="A29" t="s">
        <v>8</v>
      </c>
      <c r="B29" t="s">
        <v>9</v>
      </c>
      <c r="C29" s="2">
        <v>16.3</v>
      </c>
      <c r="E29" s="2">
        <v>22.6</v>
      </c>
      <c r="F29" s="2" t="s">
        <v>7</v>
      </c>
      <c r="G29" s="12">
        <f t="shared" si="4"/>
        <v>1.315625</v>
      </c>
      <c r="I29" s="7">
        <f t="shared" si="1"/>
        <v>8.4072240322952935E-2</v>
      </c>
      <c r="J29" s="21">
        <f t="shared" si="5"/>
        <v>1.5634615384615386E-2</v>
      </c>
      <c r="K29" s="5"/>
      <c r="L29" s="17"/>
      <c r="O29" s="13">
        <v>12.63</v>
      </c>
      <c r="Q29">
        <f t="shared" si="2"/>
        <v>73.400000000000006</v>
      </c>
      <c r="R29" s="13">
        <f>1/(E29*Q29/100)</f>
        <v>6.0283089387764943E-2</v>
      </c>
      <c r="S29" s="19">
        <f>(1.5/52)*U29/100</f>
        <v>1.5634615384615386E-2</v>
      </c>
      <c r="U29">
        <v>54.2</v>
      </c>
      <c r="V29">
        <v>19.2</v>
      </c>
    </row>
    <row r="30" spans="1:22">
      <c r="A30" t="s">
        <v>8</v>
      </c>
      <c r="B30" t="s">
        <v>9</v>
      </c>
      <c r="C30" s="2">
        <v>68.2</v>
      </c>
      <c r="D30" s="2">
        <v>9.1</v>
      </c>
      <c r="E30" s="2">
        <v>36.6</v>
      </c>
      <c r="F30" s="2">
        <v>34.4</v>
      </c>
      <c r="G30" s="12">
        <f t="shared" si="4"/>
        <v>0.83333333333333337</v>
      </c>
      <c r="I30" s="7">
        <f t="shared" si="1"/>
        <v>0.13513401565036226</v>
      </c>
      <c r="J30" s="21">
        <f t="shared" si="5"/>
        <v>2.3596153846153847E-2</v>
      </c>
      <c r="K30" s="5">
        <f>I30*D30/15.68*1000000</f>
        <v>78425.99122565666</v>
      </c>
      <c r="L30" s="18">
        <f>S30*D30/15.68*1000000</f>
        <v>13694.196428571429</v>
      </c>
      <c r="M30" s="16"/>
      <c r="O30" s="13">
        <v>8</v>
      </c>
      <c r="Q30">
        <f t="shared" si="2"/>
        <v>109.5</v>
      </c>
      <c r="R30" s="13">
        <f>1/(E30*Q30/100)</f>
        <v>2.4951967462634426E-2</v>
      </c>
      <c r="S30" s="19">
        <f>(1.5/52)*U30/100</f>
        <v>2.3596153846153847E-2</v>
      </c>
      <c r="U30">
        <v>81.8</v>
      </c>
      <c r="V30">
        <v>27.7</v>
      </c>
    </row>
    <row r="31" spans="1:22">
      <c r="A31" t="s">
        <v>8</v>
      </c>
      <c r="B31" t="s">
        <v>11</v>
      </c>
      <c r="C31" s="2">
        <v>52.3</v>
      </c>
      <c r="D31" s="2">
        <v>10.199999999999999</v>
      </c>
      <c r="E31" s="2">
        <v>33.299999999999997</v>
      </c>
      <c r="F31" s="2">
        <v>30.6</v>
      </c>
      <c r="G31" s="12">
        <f t="shared" si="4"/>
        <v>0.85729166666666679</v>
      </c>
      <c r="I31" s="7">
        <f t="shared" si="1"/>
        <v>0.12406285339130159</v>
      </c>
      <c r="J31" s="21">
        <f t="shared" si="5"/>
        <v>2.2355769230769235E-2</v>
      </c>
      <c r="K31" s="5">
        <f>I31*D31/15.68*1000000</f>
        <v>80704.152078525265</v>
      </c>
      <c r="L31" s="18">
        <f>S31*D31/15.68*1000000</f>
        <v>14542.656004709577</v>
      </c>
      <c r="M31" s="14"/>
      <c r="O31" s="13">
        <v>8.23</v>
      </c>
      <c r="Q31">
        <f t="shared" si="2"/>
        <v>105.9</v>
      </c>
      <c r="R31" s="13">
        <f>1/(E31*Q31/100)</f>
        <v>2.8356968866883884E-2</v>
      </c>
      <c r="S31" s="19">
        <f t="shared" ref="S31:S33" si="7">(1.5/52)*U31/100</f>
        <v>2.2355769230769235E-2</v>
      </c>
      <c r="U31">
        <v>77.5</v>
      </c>
      <c r="V31">
        <v>28.4</v>
      </c>
    </row>
    <row r="32" spans="1:22">
      <c r="A32" t="s">
        <v>8</v>
      </c>
      <c r="B32" t="s">
        <v>9</v>
      </c>
      <c r="C32" s="2">
        <v>22.5</v>
      </c>
      <c r="E32" s="2">
        <v>23.8</v>
      </c>
      <c r="F32" s="2" t="s">
        <v>7</v>
      </c>
      <c r="G32" s="12">
        <f t="shared" si="4"/>
        <v>1.0479166666666668</v>
      </c>
      <c r="I32" s="7">
        <f t="shared" si="1"/>
        <v>9.6253342187962179E-2</v>
      </c>
      <c r="J32" s="21">
        <f t="shared" si="5"/>
        <v>1.7451923076923077E-2</v>
      </c>
      <c r="K32" s="5"/>
      <c r="L32" s="17"/>
      <c r="M32" s="15"/>
      <c r="O32" s="13">
        <v>10.06</v>
      </c>
      <c r="Q32">
        <f t="shared" si="2"/>
        <v>84.9</v>
      </c>
      <c r="R32" s="13">
        <f>1/(E32*Q32/100)</f>
        <v>4.9489760568538363E-2</v>
      </c>
      <c r="S32" s="19">
        <f t="shared" si="7"/>
        <v>1.7451923076923077E-2</v>
      </c>
      <c r="U32">
        <v>60.5</v>
      </c>
      <c r="V32">
        <v>24.4</v>
      </c>
    </row>
    <row r="33" spans="1:22">
      <c r="A33" t="s">
        <v>8</v>
      </c>
      <c r="B33" t="s">
        <v>11</v>
      </c>
      <c r="C33" s="2">
        <v>40.5</v>
      </c>
      <c r="D33" s="2">
        <v>10.8</v>
      </c>
      <c r="E33" s="2">
        <v>27.9</v>
      </c>
      <c r="F33" s="2">
        <v>23.4</v>
      </c>
      <c r="G33" s="12">
        <f t="shared" si="4"/>
        <v>0.98333333333333328</v>
      </c>
      <c r="I33" s="7">
        <f t="shared" si="1"/>
        <v>0.11927198519188362</v>
      </c>
      <c r="J33" s="21">
        <f t="shared" si="5"/>
        <v>2.1634615384615388E-2</v>
      </c>
      <c r="K33" s="5">
        <f>I33*D33/15.68*1000000</f>
        <v>82151.622453593314</v>
      </c>
      <c r="L33" s="18">
        <f>S33*D33/15.68*1000000</f>
        <v>14901.393249607539</v>
      </c>
      <c r="M33" s="14"/>
      <c r="O33" s="13">
        <v>9.44</v>
      </c>
      <c r="Q33">
        <f t="shared" si="2"/>
        <v>100.5</v>
      </c>
      <c r="R33" s="13">
        <f>1/(E33*Q33/100)</f>
        <v>3.5663974036626904E-2</v>
      </c>
      <c r="S33" s="19">
        <f t="shared" si="7"/>
        <v>2.1634615384615388E-2</v>
      </c>
      <c r="U33">
        <v>75</v>
      </c>
      <c r="V33">
        <v>25.5</v>
      </c>
    </row>
    <row r="34" spans="1:22">
      <c r="I34" s="6"/>
      <c r="J34" s="17"/>
      <c r="K34" s="5"/>
      <c r="L34" s="17"/>
    </row>
    <row r="35" spans="1:22">
      <c r="I35" s="6"/>
      <c r="J35" s="17"/>
      <c r="K35" s="5"/>
      <c r="L35" s="17"/>
    </row>
    <row r="36" spans="1:22">
      <c r="I36" s="6"/>
      <c r="J36" s="17"/>
      <c r="K36" s="5"/>
      <c r="L36" s="17"/>
    </row>
    <row r="37" spans="1:22">
      <c r="A37" t="s">
        <v>43</v>
      </c>
      <c r="B37" t="s">
        <v>42</v>
      </c>
      <c r="C37" s="2">
        <v>11</v>
      </c>
      <c r="D37" s="3">
        <v>6.4</v>
      </c>
      <c r="E37" s="2">
        <v>14</v>
      </c>
      <c r="F37" s="2">
        <v>27</v>
      </c>
      <c r="G37" s="2">
        <v>2</v>
      </c>
      <c r="H37" s="2" t="s">
        <v>33</v>
      </c>
      <c r="I37" s="7">
        <f>SQRT(C37/1000*9.8/E37)</f>
        <v>8.7749643873921215E-2</v>
      </c>
      <c r="J37" s="17"/>
      <c r="K37" s="5">
        <f t="shared" ref="K37:K47" si="8">I37*D37/15.68*1000000</f>
        <v>35816.181173029065</v>
      </c>
      <c r="L37" s="17"/>
    </row>
    <row r="38" spans="1:22">
      <c r="A38" t="s">
        <v>44</v>
      </c>
      <c r="C38" s="2">
        <v>19</v>
      </c>
      <c r="D38" s="3">
        <v>6.4</v>
      </c>
      <c r="E38" s="2">
        <v>24</v>
      </c>
      <c r="F38" s="2">
        <v>29</v>
      </c>
      <c r="G38" s="2">
        <v>1.8</v>
      </c>
      <c r="I38" s="7">
        <f t="shared" ref="I38:I53" si="9">SQRT(C38/1000*9.8/E38)</f>
        <v>8.8081401744825413E-2</v>
      </c>
      <c r="J38" s="17"/>
      <c r="K38" s="5">
        <f t="shared" si="8"/>
        <v>35951.592548908331</v>
      </c>
      <c r="L38" s="17"/>
    </row>
    <row r="39" spans="1:22">
      <c r="A39" t="s">
        <v>45</v>
      </c>
      <c r="C39" s="2">
        <v>9</v>
      </c>
      <c r="D39" s="3">
        <v>7</v>
      </c>
      <c r="E39" s="2">
        <v>14</v>
      </c>
      <c r="F39" s="2">
        <v>27</v>
      </c>
      <c r="G39" s="2">
        <v>1.9</v>
      </c>
      <c r="I39" s="7">
        <f t="shared" si="9"/>
        <v>7.9372539331937719E-2</v>
      </c>
      <c r="J39" s="17"/>
      <c r="K39" s="5">
        <f t="shared" si="8"/>
        <v>35434.169344615053</v>
      </c>
      <c r="L39" s="17"/>
    </row>
    <row r="40" spans="1:22">
      <c r="A40" t="s">
        <v>46</v>
      </c>
      <c r="C40" s="2">
        <v>6</v>
      </c>
      <c r="D40" s="3">
        <v>5.2</v>
      </c>
      <c r="E40" s="2">
        <v>12</v>
      </c>
      <c r="F40" s="2">
        <v>26</v>
      </c>
      <c r="G40" s="2">
        <v>2</v>
      </c>
      <c r="I40" s="7">
        <f t="shared" si="9"/>
        <v>7.0000000000000007E-2</v>
      </c>
      <c r="J40" s="17"/>
      <c r="K40" s="5">
        <f t="shared" si="8"/>
        <v>23214.285714285717</v>
      </c>
      <c r="L40" s="17"/>
    </row>
    <row r="41" spans="1:22">
      <c r="A41" t="s">
        <v>47</v>
      </c>
      <c r="C41" s="2">
        <v>4</v>
      </c>
      <c r="D41" s="3">
        <v>5.8</v>
      </c>
      <c r="E41" s="2">
        <v>13</v>
      </c>
      <c r="F41" s="2">
        <v>24</v>
      </c>
      <c r="G41" s="2">
        <v>2.2999999999999998</v>
      </c>
      <c r="I41" s="7">
        <f t="shared" si="9"/>
        <v>5.4912517838691534E-2</v>
      </c>
      <c r="J41" s="17"/>
      <c r="K41" s="5">
        <f t="shared" si="8"/>
        <v>20312.028282169063</v>
      </c>
      <c r="L41" s="17"/>
    </row>
    <row r="42" spans="1:22">
      <c r="A42" t="s">
        <v>48</v>
      </c>
      <c r="C42" s="2">
        <v>16</v>
      </c>
      <c r="D42" s="3">
        <v>6.5</v>
      </c>
      <c r="E42" s="2">
        <v>16</v>
      </c>
      <c r="F42" s="2">
        <v>29</v>
      </c>
      <c r="G42" s="2">
        <v>1.9</v>
      </c>
      <c r="I42" s="7">
        <f t="shared" si="9"/>
        <v>9.8994949366116664E-2</v>
      </c>
      <c r="J42" s="17"/>
      <c r="K42" s="5">
        <f t="shared" si="8"/>
        <v>41037.447122433565</v>
      </c>
      <c r="L42" s="17"/>
    </row>
    <row r="43" spans="1:22">
      <c r="A43" t="s">
        <v>49</v>
      </c>
      <c r="C43" s="2">
        <v>4</v>
      </c>
      <c r="D43" s="3">
        <v>5.5</v>
      </c>
      <c r="E43" s="2">
        <v>9</v>
      </c>
      <c r="F43" s="2">
        <v>24</v>
      </c>
      <c r="G43" s="2">
        <v>2.2999999999999998</v>
      </c>
      <c r="I43" s="7">
        <f t="shared" si="9"/>
        <v>6.5996632910744438E-2</v>
      </c>
      <c r="J43" s="17"/>
      <c r="K43" s="5">
        <f t="shared" si="8"/>
        <v>23149.329145988162</v>
      </c>
      <c r="L43" s="17"/>
    </row>
    <row r="44" spans="1:22">
      <c r="A44" t="s">
        <v>50</v>
      </c>
      <c r="C44" s="2">
        <v>9</v>
      </c>
      <c r="D44" s="3">
        <v>6</v>
      </c>
      <c r="E44" s="2">
        <v>16</v>
      </c>
      <c r="F44" s="2">
        <v>22</v>
      </c>
      <c r="G44" s="2">
        <v>2.4</v>
      </c>
      <c r="I44" s="7">
        <f t="shared" si="9"/>
        <v>7.4246212024587491E-2</v>
      </c>
      <c r="J44" s="17"/>
      <c r="K44" s="5">
        <f t="shared" si="8"/>
        <v>28410.540315530929</v>
      </c>
      <c r="L44" s="17"/>
    </row>
    <row r="45" spans="1:22">
      <c r="A45" t="s">
        <v>51</v>
      </c>
      <c r="C45" s="2">
        <v>7</v>
      </c>
      <c r="D45" s="3">
        <v>7.3</v>
      </c>
      <c r="E45" s="2">
        <v>11</v>
      </c>
      <c r="F45" s="2">
        <v>21</v>
      </c>
      <c r="G45" s="2">
        <v>2.2999999999999998</v>
      </c>
      <c r="I45" s="7">
        <f t="shared" si="9"/>
        <v>7.8970650474487272E-2</v>
      </c>
      <c r="J45" s="17"/>
      <c r="K45" s="5">
        <f t="shared" si="8"/>
        <v>36765.672733657979</v>
      </c>
      <c r="L45" s="17"/>
    </row>
    <row r="46" spans="1:22">
      <c r="A46" t="s">
        <v>52</v>
      </c>
      <c r="C46" s="2">
        <v>6</v>
      </c>
      <c r="D46" s="3">
        <v>7.6</v>
      </c>
      <c r="E46" s="2">
        <v>15</v>
      </c>
      <c r="F46" s="2">
        <v>23</v>
      </c>
      <c r="G46" s="2">
        <v>2.2999999999999998</v>
      </c>
      <c r="I46" s="7">
        <f t="shared" si="9"/>
        <v>6.2609903369994113E-2</v>
      </c>
      <c r="J46" s="17"/>
      <c r="K46" s="5">
        <f t="shared" si="8"/>
        <v>30346.636837497143</v>
      </c>
      <c r="L46" s="17"/>
    </row>
    <row r="47" spans="1:22">
      <c r="A47" t="s">
        <v>53</v>
      </c>
      <c r="C47" s="2">
        <v>3</v>
      </c>
      <c r="D47" s="3">
        <v>6.1</v>
      </c>
      <c r="E47" s="2">
        <v>10</v>
      </c>
      <c r="F47" s="2">
        <v>25</v>
      </c>
      <c r="G47" s="2">
        <v>2.2000000000000002</v>
      </c>
      <c r="I47" s="7">
        <f t="shared" si="9"/>
        <v>5.4221766846903836E-2</v>
      </c>
      <c r="J47" s="17"/>
      <c r="K47" s="5">
        <f t="shared" si="8"/>
        <v>21093.927153451106</v>
      </c>
      <c r="L47" s="17"/>
    </row>
    <row r="48" spans="1:22">
      <c r="I48" s="6"/>
      <c r="J48" s="17"/>
      <c r="K48" s="5"/>
      <c r="L48" s="17"/>
    </row>
    <row r="49" spans="1:12">
      <c r="A49" t="s">
        <v>34</v>
      </c>
      <c r="B49" t="s">
        <v>35</v>
      </c>
      <c r="C49" s="2">
        <v>16</v>
      </c>
      <c r="D49" s="2">
        <v>8.7200000000000006</v>
      </c>
      <c r="E49" s="2">
        <v>25</v>
      </c>
      <c r="H49" s="2" t="s">
        <v>33</v>
      </c>
      <c r="I49" s="7">
        <f t="shared" si="9"/>
        <v>7.9195959492893334E-2</v>
      </c>
      <c r="J49" s="17"/>
      <c r="K49" s="5">
        <f>I49*D49/15.68*1000000</f>
        <v>44042.650942476401</v>
      </c>
      <c r="L49" s="17"/>
    </row>
    <row r="50" spans="1:12">
      <c r="I50" s="6"/>
      <c r="J50" s="17"/>
      <c r="K50" s="5"/>
      <c r="L50" s="17"/>
    </row>
    <row r="51" spans="1:12">
      <c r="A51" s="8" t="s">
        <v>1</v>
      </c>
      <c r="B51" s="8"/>
      <c r="C51" s="9"/>
      <c r="D51" s="9"/>
      <c r="E51" s="9"/>
      <c r="F51" s="9"/>
      <c r="G51" s="9"/>
      <c r="H51" s="9"/>
      <c r="I51" s="10"/>
      <c r="J51" s="17"/>
      <c r="K51" s="11"/>
      <c r="L51" s="17"/>
    </row>
    <row r="52" spans="1:12">
      <c r="I52" s="6"/>
      <c r="J52" s="17"/>
      <c r="K52" s="5"/>
      <c r="L52" s="17"/>
    </row>
    <row r="53" spans="1:12">
      <c r="A53" t="s">
        <v>2</v>
      </c>
      <c r="B53" t="s">
        <v>36</v>
      </c>
      <c r="C53" s="2">
        <v>110</v>
      </c>
      <c r="D53" s="2">
        <v>20</v>
      </c>
      <c r="E53" s="2">
        <v>36</v>
      </c>
      <c r="F53" s="4"/>
      <c r="G53" s="4"/>
      <c r="H53" s="2" t="s">
        <v>33</v>
      </c>
      <c r="I53" s="7">
        <f t="shared" si="9"/>
        <v>0.17304463136556547</v>
      </c>
      <c r="J53" s="17"/>
      <c r="K53" s="5">
        <f>I53*D53/15.68*1000000</f>
        <v>220720.19306832331</v>
      </c>
      <c r="L53" s="17"/>
    </row>
    <row r="54" spans="1:12">
      <c r="F54" s="4"/>
      <c r="G54" s="4"/>
      <c r="I54" s="6"/>
      <c r="J54" s="17"/>
      <c r="K54" s="5"/>
      <c r="L54" s="17"/>
    </row>
    <row r="55" spans="1:12">
      <c r="A55" t="s">
        <v>38</v>
      </c>
      <c r="B55" t="s">
        <v>37</v>
      </c>
      <c r="C55" s="2">
        <v>4</v>
      </c>
      <c r="D55" s="2">
        <v>3.4</v>
      </c>
      <c r="F55" s="4"/>
      <c r="G55" s="4"/>
      <c r="H55" s="2" t="s">
        <v>39</v>
      </c>
      <c r="J55" s="6">
        <v>0.06</v>
      </c>
      <c r="L55" s="5">
        <f>J55*D55/15.68*1000000</f>
        <v>13010.204081632653</v>
      </c>
    </row>
    <row r="56" spans="1:12">
      <c r="I56" s="6"/>
      <c r="J56" s="17"/>
      <c r="K56" s="5"/>
      <c r="L56" s="6"/>
    </row>
    <row r="57" spans="1:12">
      <c r="A57" t="s">
        <v>5</v>
      </c>
      <c r="B57" t="s">
        <v>40</v>
      </c>
      <c r="C57" s="2">
        <v>0.05</v>
      </c>
      <c r="D57" s="2">
        <v>4.3</v>
      </c>
      <c r="F57" s="2">
        <v>75</v>
      </c>
      <c r="G57" s="2">
        <v>0.2</v>
      </c>
      <c r="H57" s="2" t="s">
        <v>41</v>
      </c>
      <c r="J57" s="6">
        <v>1.0999999999999999E-2</v>
      </c>
      <c r="K57" s="5"/>
      <c r="L57" s="5">
        <f>J57*D57/15.68*1000000</f>
        <v>3016.5816326530608</v>
      </c>
    </row>
    <row r="58" spans="1:12">
      <c r="I58" s="2"/>
      <c r="J58" s="2"/>
      <c r="K58" s="2"/>
      <c r="L58" s="2"/>
    </row>
    <row r="59" spans="1:12">
      <c r="I59" s="2"/>
      <c r="J59" s="2"/>
      <c r="K59" s="2"/>
      <c r="L59" s="2"/>
    </row>
    <row r="60" spans="1:12">
      <c r="I60" s="2"/>
      <c r="J60" s="2"/>
      <c r="K60" s="2"/>
      <c r="L60" s="2"/>
    </row>
    <row r="61" spans="1:12">
      <c r="I61" s="2"/>
      <c r="J61" s="2"/>
      <c r="K61" s="2"/>
      <c r="L61" s="2"/>
    </row>
    <row r="62" spans="1:12">
      <c r="I62" s="2"/>
      <c r="J62" s="2"/>
      <c r="K62" s="2"/>
      <c r="L62" s="2"/>
    </row>
    <row r="63" spans="1:12">
      <c r="I63" s="2"/>
      <c r="J63" s="2"/>
      <c r="K63" s="2"/>
      <c r="L63" s="2"/>
    </row>
    <row r="64" spans="1:12">
      <c r="I64" s="2"/>
      <c r="J64" s="2"/>
      <c r="K64" s="2"/>
      <c r="L64" s="2"/>
    </row>
    <row r="65" spans="9:12">
      <c r="I65" s="2"/>
      <c r="J65" s="2"/>
      <c r="K65" s="2"/>
      <c r="L65" s="2"/>
    </row>
  </sheetData>
  <mergeCells count="1">
    <mergeCell ref="H1:I1"/>
  </mergeCells>
  <phoneticPr fontId="1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L191"/>
  <sheetViews>
    <sheetView workbookViewId="0">
      <selection activeCell="K72" sqref="K72"/>
    </sheetView>
  </sheetViews>
  <sheetFormatPr baseColWidth="10" defaultRowHeight="13"/>
  <sheetData>
    <row r="1" spans="1:12">
      <c r="A1" t="s">
        <v>20</v>
      </c>
      <c r="B1" t="s">
        <v>21</v>
      </c>
    </row>
    <row r="2" spans="1:12">
      <c r="A2" s="4">
        <v>110</v>
      </c>
      <c r="B2" s="4">
        <v>5.0999999999999996</v>
      </c>
      <c r="L2" t="s">
        <v>61</v>
      </c>
    </row>
    <row r="3" spans="1:12">
      <c r="A3" s="4">
        <v>92.7</v>
      </c>
      <c r="B3" s="4">
        <v>8.5</v>
      </c>
      <c r="L3" t="s">
        <v>58</v>
      </c>
    </row>
    <row r="4" spans="1:12">
      <c r="A4" s="4">
        <v>80</v>
      </c>
      <c r="B4" s="4">
        <v>5.0999999999999996</v>
      </c>
      <c r="L4" t="s">
        <v>63</v>
      </c>
    </row>
    <row r="5" spans="1:12">
      <c r="A5" s="4">
        <v>1000</v>
      </c>
      <c r="B5" s="4">
        <v>13.3</v>
      </c>
      <c r="L5" t="s">
        <v>56</v>
      </c>
    </row>
    <row r="6" spans="1:12">
      <c r="A6" s="4">
        <v>1100</v>
      </c>
      <c r="B6" s="4">
        <v>10</v>
      </c>
      <c r="L6" t="s">
        <v>57</v>
      </c>
    </row>
    <row r="7" spans="1:12">
      <c r="A7" s="2">
        <v>23.2</v>
      </c>
      <c r="B7" s="2">
        <v>9.1</v>
      </c>
      <c r="J7" t="s">
        <v>26</v>
      </c>
      <c r="L7" t="s">
        <v>59</v>
      </c>
    </row>
    <row r="8" spans="1:12">
      <c r="A8" s="2">
        <v>30.7</v>
      </c>
      <c r="B8" s="2">
        <v>10.7</v>
      </c>
      <c r="L8" t="s">
        <v>60</v>
      </c>
    </row>
    <row r="9" spans="1:12">
      <c r="A9" s="2">
        <v>36.799999999999997</v>
      </c>
      <c r="B9" s="2"/>
      <c r="L9" t="s">
        <v>72</v>
      </c>
    </row>
    <row r="10" spans="1:12">
      <c r="A10" s="2">
        <v>18.2</v>
      </c>
      <c r="B10" s="2">
        <v>8.4</v>
      </c>
      <c r="L10" t="s">
        <v>73</v>
      </c>
    </row>
    <row r="11" spans="1:12">
      <c r="A11" s="2">
        <v>28.6</v>
      </c>
      <c r="B11" s="2"/>
      <c r="L11" t="s">
        <v>74</v>
      </c>
    </row>
    <row r="12" spans="1:12">
      <c r="A12" s="2">
        <v>31.1</v>
      </c>
      <c r="B12" s="2">
        <v>11</v>
      </c>
    </row>
    <row r="13" spans="1:12">
      <c r="A13" s="2">
        <v>27.2</v>
      </c>
      <c r="B13" s="2">
        <v>9.8000000000000007</v>
      </c>
      <c r="L13" t="s">
        <v>6</v>
      </c>
    </row>
    <row r="14" spans="1:12">
      <c r="A14" s="2">
        <v>27.9</v>
      </c>
      <c r="B14" s="2"/>
      <c r="L14" t="s">
        <v>8</v>
      </c>
    </row>
    <row r="15" spans="1:12">
      <c r="A15" s="2">
        <v>18.3</v>
      </c>
      <c r="B15" s="2">
        <v>8</v>
      </c>
      <c r="L15" t="s">
        <v>8</v>
      </c>
    </row>
    <row r="16" spans="1:12">
      <c r="A16" s="2"/>
      <c r="B16" s="2">
        <v>9.9</v>
      </c>
      <c r="L16" t="s">
        <v>8</v>
      </c>
    </row>
    <row r="17" spans="1:12">
      <c r="A17" s="2"/>
      <c r="B17" s="2">
        <v>10.4</v>
      </c>
      <c r="L17" t="s">
        <v>8</v>
      </c>
    </row>
    <row r="18" spans="1:12">
      <c r="A18" s="2">
        <v>28.5</v>
      </c>
      <c r="B18" s="2">
        <v>10.4</v>
      </c>
      <c r="L18" t="s">
        <v>8</v>
      </c>
    </row>
    <row r="19" spans="1:12">
      <c r="A19" s="2">
        <v>11.9</v>
      </c>
      <c r="B19" s="2">
        <v>8.1</v>
      </c>
      <c r="L19" t="s">
        <v>8</v>
      </c>
    </row>
    <row r="20" spans="1:12">
      <c r="A20" s="2">
        <v>45.9</v>
      </c>
      <c r="B20" s="2">
        <v>9.6</v>
      </c>
      <c r="L20" t="s">
        <v>8</v>
      </c>
    </row>
    <row r="21" spans="1:12">
      <c r="A21" s="2"/>
      <c r="B21" s="2">
        <v>11</v>
      </c>
      <c r="L21" t="s">
        <v>8</v>
      </c>
    </row>
    <row r="22" spans="1:12">
      <c r="A22" s="2">
        <v>22.6</v>
      </c>
      <c r="B22" s="2"/>
      <c r="L22" t="s">
        <v>8</v>
      </c>
    </row>
    <row r="23" spans="1:12">
      <c r="A23" s="2">
        <v>36.6</v>
      </c>
      <c r="B23" s="2">
        <v>9.1</v>
      </c>
      <c r="L23" t="s">
        <v>8</v>
      </c>
    </row>
    <row r="24" spans="1:12">
      <c r="A24" s="2">
        <v>33.299999999999997</v>
      </c>
      <c r="B24" s="2">
        <v>10.199999999999999</v>
      </c>
      <c r="L24" t="s">
        <v>8</v>
      </c>
    </row>
    <row r="25" spans="1:12">
      <c r="A25" s="2">
        <v>23.8</v>
      </c>
      <c r="B25" s="2"/>
      <c r="L25" t="s">
        <v>8</v>
      </c>
    </row>
    <row r="26" spans="1:12">
      <c r="A26" s="2">
        <v>27.9</v>
      </c>
      <c r="B26" s="2">
        <v>10.8</v>
      </c>
      <c r="L26" t="s">
        <v>8</v>
      </c>
    </row>
    <row r="27" spans="1:12">
      <c r="A27" s="4">
        <v>11</v>
      </c>
      <c r="B27" s="4">
        <v>6.4</v>
      </c>
      <c r="C27" t="s">
        <v>32</v>
      </c>
      <c r="L27" t="s">
        <v>8</v>
      </c>
    </row>
    <row r="28" spans="1:12">
      <c r="A28" s="4">
        <v>19</v>
      </c>
      <c r="B28" s="4">
        <v>6.4</v>
      </c>
      <c r="C28" t="s">
        <v>32</v>
      </c>
      <c r="L28" t="s">
        <v>8</v>
      </c>
    </row>
    <row r="29" spans="1:12">
      <c r="A29" s="4">
        <v>9</v>
      </c>
      <c r="B29" s="4">
        <v>7</v>
      </c>
      <c r="C29" t="s">
        <v>32</v>
      </c>
      <c r="L29" t="s">
        <v>8</v>
      </c>
    </row>
    <row r="30" spans="1:12">
      <c r="A30" s="4">
        <v>6</v>
      </c>
      <c r="B30" s="4">
        <v>5.2</v>
      </c>
      <c r="C30" t="s">
        <v>32</v>
      </c>
      <c r="L30" t="s">
        <v>8</v>
      </c>
    </row>
    <row r="31" spans="1:12">
      <c r="A31" s="4">
        <v>4</v>
      </c>
      <c r="B31" s="4">
        <v>5.8</v>
      </c>
      <c r="C31" t="s">
        <v>32</v>
      </c>
      <c r="L31" t="s">
        <v>8</v>
      </c>
    </row>
    <row r="32" spans="1:12">
      <c r="A32" s="4">
        <v>16</v>
      </c>
      <c r="B32" s="4">
        <v>6.5</v>
      </c>
      <c r="C32" t="s">
        <v>32</v>
      </c>
      <c r="L32" t="s">
        <v>8</v>
      </c>
    </row>
    <row r="33" spans="1:12">
      <c r="A33" s="4">
        <v>4</v>
      </c>
      <c r="B33" s="4">
        <v>5.5</v>
      </c>
      <c r="C33" t="s">
        <v>32</v>
      </c>
      <c r="L33" t="s">
        <v>8</v>
      </c>
    </row>
    <row r="34" spans="1:12">
      <c r="A34" s="4">
        <v>9</v>
      </c>
      <c r="B34" s="4">
        <v>6</v>
      </c>
      <c r="C34" t="s">
        <v>32</v>
      </c>
    </row>
    <row r="35" spans="1:12">
      <c r="A35" s="4">
        <v>7</v>
      </c>
      <c r="B35" s="4">
        <v>7.3</v>
      </c>
      <c r="C35" t="s">
        <v>32</v>
      </c>
    </row>
    <row r="36" spans="1:12">
      <c r="A36" s="4">
        <v>6</v>
      </c>
      <c r="B36" s="4">
        <v>7.6</v>
      </c>
      <c r="C36" t="s">
        <v>32</v>
      </c>
    </row>
    <row r="37" spans="1:12">
      <c r="A37" s="4">
        <v>3</v>
      </c>
      <c r="B37" s="4">
        <v>6.1</v>
      </c>
      <c r="C37" t="s">
        <v>32</v>
      </c>
      <c r="L37" t="s">
        <v>43</v>
      </c>
    </row>
    <row r="38" spans="1:12">
      <c r="A38" s="2">
        <v>16</v>
      </c>
      <c r="B38" s="2">
        <v>8.7200000000000006</v>
      </c>
      <c r="L38" t="s">
        <v>44</v>
      </c>
    </row>
    <row r="39" spans="1:12">
      <c r="A39" s="2">
        <v>110</v>
      </c>
      <c r="B39" s="2">
        <v>20</v>
      </c>
      <c r="L39" t="s">
        <v>45</v>
      </c>
    </row>
    <row r="40" spans="1:12">
      <c r="A40" s="2">
        <v>4</v>
      </c>
      <c r="B40" s="2">
        <v>3.4</v>
      </c>
      <c r="L40" t="s">
        <v>46</v>
      </c>
    </row>
    <row r="41" spans="1:12">
      <c r="A41" s="2">
        <v>0.05</v>
      </c>
      <c r="B41" s="2">
        <v>4.3</v>
      </c>
      <c r="L41" t="s">
        <v>47</v>
      </c>
    </row>
    <row r="42" spans="1:12">
      <c r="L42" t="s">
        <v>48</v>
      </c>
    </row>
    <row r="43" spans="1:12">
      <c r="L43" t="s">
        <v>49</v>
      </c>
    </row>
    <row r="44" spans="1:12">
      <c r="L44" t="s">
        <v>50</v>
      </c>
    </row>
    <row r="45" spans="1:12">
      <c r="A45" t="s">
        <v>20</v>
      </c>
      <c r="B45" t="s">
        <v>22</v>
      </c>
      <c r="L45" t="s">
        <v>51</v>
      </c>
    </row>
    <row r="46" spans="1:12">
      <c r="A46" s="4">
        <v>110</v>
      </c>
      <c r="B46" s="4">
        <v>30</v>
      </c>
      <c r="L46" t="s">
        <v>52</v>
      </c>
    </row>
    <row r="47" spans="1:12">
      <c r="A47" s="4">
        <v>92.7</v>
      </c>
      <c r="B47" s="4">
        <v>58</v>
      </c>
      <c r="L47" t="s">
        <v>53</v>
      </c>
    </row>
    <row r="48" spans="1:12">
      <c r="A48" s="4">
        <v>80</v>
      </c>
      <c r="B48" s="4">
        <v>44</v>
      </c>
    </row>
    <row r="49" spans="1:12">
      <c r="A49" s="4">
        <v>1000</v>
      </c>
      <c r="B49" s="4">
        <v>80</v>
      </c>
      <c r="L49" t="s">
        <v>34</v>
      </c>
    </row>
    <row r="50" spans="1:12">
      <c r="A50" s="4">
        <v>1100</v>
      </c>
      <c r="B50" s="4">
        <v>60</v>
      </c>
    </row>
    <row r="51" spans="1:12">
      <c r="A51" s="2">
        <v>26.1</v>
      </c>
      <c r="B51" s="2">
        <v>23.2</v>
      </c>
      <c r="L51" s="8" t="s">
        <v>1</v>
      </c>
    </row>
    <row r="52" spans="1:12">
      <c r="A52" s="2">
        <v>62.9</v>
      </c>
      <c r="B52" s="2">
        <v>30.7</v>
      </c>
    </row>
    <row r="53" spans="1:12">
      <c r="A53" s="2">
        <v>76.3</v>
      </c>
      <c r="B53" s="2">
        <v>36.799999999999997</v>
      </c>
      <c r="L53" t="s">
        <v>2</v>
      </c>
    </row>
    <row r="54" spans="1:12">
      <c r="A54" s="2">
        <v>10.5</v>
      </c>
      <c r="B54" s="2">
        <v>18.2</v>
      </c>
    </row>
    <row r="55" spans="1:12">
      <c r="A55" s="2">
        <v>37.5</v>
      </c>
      <c r="B55" s="2">
        <v>28.6</v>
      </c>
      <c r="L55" t="s">
        <v>38</v>
      </c>
    </row>
    <row r="56" spans="1:12">
      <c r="A56" s="2">
        <v>35.9</v>
      </c>
      <c r="B56" s="2">
        <v>31.1</v>
      </c>
    </row>
    <row r="57" spans="1:12">
      <c r="A57" s="2">
        <v>27.4</v>
      </c>
      <c r="B57" s="2">
        <v>27.2</v>
      </c>
      <c r="L57" t="s">
        <v>5</v>
      </c>
    </row>
    <row r="58" spans="1:12">
      <c r="A58" s="2">
        <v>30.8</v>
      </c>
      <c r="B58" s="2">
        <v>27.9</v>
      </c>
    </row>
    <row r="59" spans="1:12">
      <c r="A59" s="2">
        <v>14.6</v>
      </c>
      <c r="B59" s="2">
        <v>18.3</v>
      </c>
    </row>
    <row r="60" spans="1:12">
      <c r="A60" s="2">
        <v>27.5</v>
      </c>
      <c r="B60" s="2"/>
    </row>
    <row r="61" spans="1:12">
      <c r="A61" s="2">
        <v>40.6</v>
      </c>
      <c r="B61" s="2"/>
    </row>
    <row r="62" spans="1:12">
      <c r="A62" s="2">
        <v>27.4</v>
      </c>
      <c r="B62" s="2">
        <v>28.5</v>
      </c>
    </row>
    <row r="63" spans="1:12">
      <c r="A63" s="12">
        <v>3</v>
      </c>
      <c r="B63" s="2">
        <v>11.9</v>
      </c>
    </row>
    <row r="64" spans="1:12">
      <c r="A64" s="2">
        <v>82.7</v>
      </c>
      <c r="B64" s="2">
        <v>45.9</v>
      </c>
    </row>
    <row r="65" spans="1:2">
      <c r="A65" s="2">
        <v>53.2</v>
      </c>
      <c r="B65" s="2"/>
    </row>
    <row r="66" spans="1:2">
      <c r="A66" s="2">
        <v>16.3</v>
      </c>
      <c r="B66" s="2">
        <v>22.6</v>
      </c>
    </row>
    <row r="67" spans="1:2">
      <c r="A67" s="2">
        <v>68.2</v>
      </c>
      <c r="B67" s="2">
        <v>36.6</v>
      </c>
    </row>
    <row r="68" spans="1:2">
      <c r="A68" s="2">
        <v>52.3</v>
      </c>
      <c r="B68" s="2">
        <v>33.299999999999997</v>
      </c>
    </row>
    <row r="69" spans="1:2">
      <c r="A69" s="2">
        <v>22.5</v>
      </c>
      <c r="B69" s="2">
        <v>23.8</v>
      </c>
    </row>
    <row r="70" spans="1:2">
      <c r="A70" s="2">
        <v>40.5</v>
      </c>
      <c r="B70" s="2">
        <v>27.9</v>
      </c>
    </row>
    <row r="71" spans="1:2">
      <c r="A71" s="4">
        <v>11</v>
      </c>
      <c r="B71" s="4">
        <v>14</v>
      </c>
    </row>
    <row r="72" spans="1:2">
      <c r="A72" s="4">
        <v>19</v>
      </c>
      <c r="B72" s="4">
        <v>24</v>
      </c>
    </row>
    <row r="73" spans="1:2">
      <c r="A73" s="4">
        <v>9</v>
      </c>
      <c r="B73" s="4">
        <v>14</v>
      </c>
    </row>
    <row r="74" spans="1:2">
      <c r="A74" s="4">
        <v>6</v>
      </c>
      <c r="B74" s="4">
        <v>12</v>
      </c>
    </row>
    <row r="75" spans="1:2">
      <c r="A75" s="4">
        <v>4</v>
      </c>
      <c r="B75" s="4">
        <v>13</v>
      </c>
    </row>
    <row r="76" spans="1:2">
      <c r="A76" s="4">
        <v>16</v>
      </c>
      <c r="B76" s="4">
        <v>16</v>
      </c>
    </row>
    <row r="77" spans="1:2">
      <c r="A77" s="4">
        <v>4</v>
      </c>
      <c r="B77" s="4">
        <v>9</v>
      </c>
    </row>
    <row r="78" spans="1:2">
      <c r="A78" s="4">
        <v>9</v>
      </c>
      <c r="B78" s="4">
        <v>16</v>
      </c>
    </row>
    <row r="79" spans="1:2">
      <c r="A79" s="4">
        <v>7</v>
      </c>
      <c r="B79" s="4">
        <v>11</v>
      </c>
    </row>
    <row r="80" spans="1:2">
      <c r="A80" s="4">
        <v>6</v>
      </c>
      <c r="B80" s="4">
        <v>15</v>
      </c>
    </row>
    <row r="81" spans="1:2">
      <c r="A81" s="4">
        <v>3</v>
      </c>
      <c r="B81" s="4">
        <v>10</v>
      </c>
    </row>
    <row r="82" spans="1:2">
      <c r="A82" s="2">
        <v>16</v>
      </c>
      <c r="B82" s="2">
        <v>25</v>
      </c>
    </row>
    <row r="83" spans="1:2">
      <c r="A83" s="2">
        <v>110</v>
      </c>
      <c r="B83" s="2">
        <v>36</v>
      </c>
    </row>
    <row r="84" spans="1:2">
      <c r="A84" s="2"/>
      <c r="B84" s="2"/>
    </row>
    <row r="85" spans="1:2">
      <c r="A85" s="2"/>
      <c r="B85" s="2"/>
    </row>
    <row r="87" spans="1:2">
      <c r="A87" t="s">
        <v>20</v>
      </c>
      <c r="B87" t="s">
        <v>23</v>
      </c>
    </row>
    <row r="88" spans="1:2">
      <c r="A88" s="4">
        <v>110</v>
      </c>
      <c r="B88" s="4">
        <v>44</v>
      </c>
    </row>
    <row r="89" spans="1:2">
      <c r="A89" s="4">
        <v>92.7</v>
      </c>
      <c r="B89" s="4">
        <v>32</v>
      </c>
    </row>
    <row r="90" spans="1:2">
      <c r="A90" s="4">
        <v>80</v>
      </c>
      <c r="B90" s="4">
        <v>47</v>
      </c>
    </row>
    <row r="91" spans="1:2">
      <c r="A91" s="4">
        <v>1000</v>
      </c>
      <c r="B91" s="4">
        <v>25</v>
      </c>
    </row>
    <row r="92" spans="1:2">
      <c r="A92" s="2">
        <v>1100</v>
      </c>
      <c r="B92" s="2">
        <v>15</v>
      </c>
    </row>
    <row r="93" spans="1:2">
      <c r="A93" s="2">
        <v>26.1</v>
      </c>
      <c r="B93" s="2">
        <v>21.3</v>
      </c>
    </row>
    <row r="94" spans="1:2">
      <c r="A94" s="2">
        <v>62.9</v>
      </c>
      <c r="B94" s="2">
        <v>34.6</v>
      </c>
    </row>
    <row r="95" spans="1:2">
      <c r="A95" s="2">
        <v>76.3</v>
      </c>
      <c r="B95" s="2">
        <v>45.8</v>
      </c>
    </row>
    <row r="96" spans="1:2">
      <c r="A96" s="2">
        <v>10.5</v>
      </c>
      <c r="B96" s="2">
        <v>15.4</v>
      </c>
    </row>
    <row r="97" spans="1:2">
      <c r="A97" s="2">
        <v>37.5</v>
      </c>
      <c r="B97" s="2">
        <v>32.1</v>
      </c>
    </row>
    <row r="98" spans="1:2">
      <c r="A98" s="2">
        <v>35.9</v>
      </c>
      <c r="B98" s="2">
        <v>38.4</v>
      </c>
    </row>
    <row r="99" spans="1:2">
      <c r="A99" s="2">
        <v>27.4</v>
      </c>
      <c r="B99" s="2">
        <v>13.4</v>
      </c>
    </row>
    <row r="100" spans="1:2">
      <c r="A100" s="2">
        <v>30.8</v>
      </c>
      <c r="B100" s="2"/>
    </row>
    <row r="101" spans="1:2">
      <c r="A101" s="2">
        <v>14.6</v>
      </c>
      <c r="B101" s="2">
        <v>24.6</v>
      </c>
    </row>
    <row r="102" spans="1:2">
      <c r="A102" s="2">
        <v>27.5</v>
      </c>
      <c r="B102" s="2">
        <v>14.7</v>
      </c>
    </row>
    <row r="103" spans="1:2">
      <c r="A103" s="2">
        <v>40.6</v>
      </c>
      <c r="B103" s="2">
        <v>37.9</v>
      </c>
    </row>
    <row r="104" spans="1:2">
      <c r="A104" s="2">
        <v>27.4</v>
      </c>
      <c r="B104" s="2">
        <v>35.799999999999997</v>
      </c>
    </row>
    <row r="105" spans="1:2">
      <c r="A105" s="12">
        <v>3</v>
      </c>
      <c r="B105" s="2">
        <v>27.4</v>
      </c>
    </row>
    <row r="106" spans="1:2">
      <c r="A106" s="2">
        <v>82.7</v>
      </c>
      <c r="B106" s="2">
        <v>39</v>
      </c>
    </row>
    <row r="107" spans="1:2">
      <c r="A107" s="2">
        <v>53.2</v>
      </c>
      <c r="B107" s="2">
        <v>13.9</v>
      </c>
    </row>
    <row r="108" spans="1:2">
      <c r="A108" s="2">
        <v>16.3</v>
      </c>
      <c r="B108" s="2"/>
    </row>
    <row r="109" spans="1:2">
      <c r="A109" s="2">
        <v>68.2</v>
      </c>
      <c r="B109" s="2">
        <v>34.4</v>
      </c>
    </row>
    <row r="110" spans="1:2">
      <c r="A110" s="2">
        <v>52.3</v>
      </c>
      <c r="B110" s="2">
        <v>30.6</v>
      </c>
    </row>
    <row r="111" spans="1:2">
      <c r="A111" s="2">
        <v>22.5</v>
      </c>
      <c r="B111" s="2"/>
    </row>
    <row r="112" spans="1:2">
      <c r="A112" s="2">
        <v>40.5</v>
      </c>
      <c r="B112" s="2">
        <v>23.4</v>
      </c>
    </row>
    <row r="113" spans="1:2">
      <c r="A113" s="2">
        <v>11</v>
      </c>
      <c r="B113" s="2">
        <v>27</v>
      </c>
    </row>
    <row r="114" spans="1:2">
      <c r="A114" s="2">
        <v>19</v>
      </c>
      <c r="B114" s="2">
        <v>29</v>
      </c>
    </row>
    <row r="115" spans="1:2">
      <c r="A115" s="2">
        <v>9</v>
      </c>
      <c r="B115" s="2">
        <v>27</v>
      </c>
    </row>
    <row r="116" spans="1:2">
      <c r="A116" s="2">
        <v>6</v>
      </c>
      <c r="B116" s="2">
        <v>26</v>
      </c>
    </row>
    <row r="117" spans="1:2">
      <c r="A117" s="2">
        <v>4</v>
      </c>
      <c r="B117" s="2">
        <v>24</v>
      </c>
    </row>
    <row r="118" spans="1:2">
      <c r="A118" s="2">
        <v>16</v>
      </c>
      <c r="B118" s="2">
        <v>29</v>
      </c>
    </row>
    <row r="119" spans="1:2">
      <c r="A119" s="2">
        <v>4</v>
      </c>
      <c r="B119" s="2">
        <v>24</v>
      </c>
    </row>
    <row r="120" spans="1:2">
      <c r="A120" s="2">
        <v>9</v>
      </c>
      <c r="B120" s="2">
        <v>22</v>
      </c>
    </row>
    <row r="121" spans="1:2">
      <c r="A121" s="2">
        <v>7</v>
      </c>
      <c r="B121" s="2">
        <v>21</v>
      </c>
    </row>
    <row r="122" spans="1:2">
      <c r="A122" s="2">
        <v>6</v>
      </c>
      <c r="B122" s="2">
        <v>23</v>
      </c>
    </row>
    <row r="123" spans="1:2">
      <c r="A123" s="2">
        <v>3</v>
      </c>
      <c r="B123" s="2">
        <v>25</v>
      </c>
    </row>
    <row r="124" spans="1:2">
      <c r="A124" s="2">
        <v>0.05</v>
      </c>
      <c r="B124" s="2">
        <v>75</v>
      </c>
    </row>
    <row r="125" spans="1:2">
      <c r="A125" s="2"/>
      <c r="B125" s="2"/>
    </row>
    <row r="128" spans="1:2">
      <c r="A128" t="s">
        <v>20</v>
      </c>
      <c r="B128" t="s">
        <v>24</v>
      </c>
    </row>
    <row r="129" spans="1:2">
      <c r="A129" s="4">
        <v>110</v>
      </c>
      <c r="B129" s="4">
        <v>1.8</v>
      </c>
    </row>
    <row r="130" spans="1:2">
      <c r="A130" s="4">
        <v>200</v>
      </c>
      <c r="B130" s="4">
        <v>1.3</v>
      </c>
    </row>
    <row r="131" spans="1:2">
      <c r="A131" s="4">
        <v>92.7</v>
      </c>
      <c r="B131" s="4">
        <v>1.9</v>
      </c>
    </row>
    <row r="132" spans="1:2">
      <c r="A132" s="4">
        <v>80</v>
      </c>
      <c r="B132" s="4">
        <v>1.5</v>
      </c>
    </row>
    <row r="133" spans="1:2">
      <c r="A133" s="4">
        <v>1000</v>
      </c>
      <c r="B133" s="4">
        <v>1.9</v>
      </c>
    </row>
    <row r="134" spans="1:2">
      <c r="A134" s="4">
        <v>150</v>
      </c>
      <c r="B134" s="4">
        <v>1.8</v>
      </c>
    </row>
    <row r="135" spans="1:2">
      <c r="A135" s="2">
        <v>26.1</v>
      </c>
      <c r="B135" s="6">
        <v>1.4697916666666666</v>
      </c>
    </row>
    <row r="136" spans="1:2">
      <c r="A136" s="2">
        <v>62.9</v>
      </c>
      <c r="B136" s="6">
        <v>0.87708333333333333</v>
      </c>
    </row>
    <row r="137" spans="1:2">
      <c r="A137" s="2">
        <v>76.3</v>
      </c>
      <c r="B137" s="6">
        <v>0.78333333333333333</v>
      </c>
    </row>
    <row r="138" spans="1:2">
      <c r="A138" s="2">
        <v>10.5</v>
      </c>
      <c r="B138" s="6">
        <v>1.4510416666666668</v>
      </c>
    </row>
    <row r="139" spans="1:2">
      <c r="A139" s="2">
        <v>37.5</v>
      </c>
      <c r="B139" s="6">
        <v>0.83854166666666674</v>
      </c>
    </row>
    <row r="140" spans="1:2">
      <c r="A140" s="2">
        <v>35.9</v>
      </c>
      <c r="B140" s="6">
        <v>0.78645833333333337</v>
      </c>
    </row>
    <row r="141" spans="1:2">
      <c r="A141" s="2">
        <v>27.4</v>
      </c>
      <c r="B141" s="6">
        <v>1.1927083333333333</v>
      </c>
    </row>
    <row r="142" spans="1:2">
      <c r="A142" s="2">
        <v>30.8</v>
      </c>
      <c r="B142" s="6">
        <v>0.87083333333333335</v>
      </c>
    </row>
    <row r="143" spans="1:2">
      <c r="A143" s="2">
        <v>14.6</v>
      </c>
      <c r="B143" s="6">
        <v>1.4104166666666667</v>
      </c>
    </row>
    <row r="144" spans="1:2">
      <c r="A144" s="2">
        <v>27.5</v>
      </c>
      <c r="B144" s="6">
        <v>1.4885416666666667</v>
      </c>
    </row>
    <row r="145" spans="1:2">
      <c r="A145" s="2">
        <v>40.6</v>
      </c>
      <c r="B145" s="6">
        <v>1.0697916666666667</v>
      </c>
    </row>
    <row r="146" spans="1:2">
      <c r="A146" s="2">
        <v>27.4</v>
      </c>
      <c r="B146" s="6">
        <v>0.90000000000000013</v>
      </c>
    </row>
    <row r="147" spans="1:2">
      <c r="A147" s="12">
        <v>3</v>
      </c>
      <c r="B147" s="6">
        <v>1.3395833333333333</v>
      </c>
    </row>
    <row r="148" spans="1:2">
      <c r="A148" s="2">
        <v>82.7</v>
      </c>
      <c r="B148" s="6">
        <v>0.65416666666666667</v>
      </c>
    </row>
    <row r="149" spans="1:2">
      <c r="A149" s="2">
        <v>53.2</v>
      </c>
      <c r="B149" s="6">
        <v>0.94166666666666665</v>
      </c>
    </row>
    <row r="150" spans="1:2">
      <c r="A150" s="2">
        <v>16.3</v>
      </c>
      <c r="B150" s="6">
        <v>1.315625</v>
      </c>
    </row>
    <row r="151" spans="1:2">
      <c r="A151" s="2">
        <v>68.2</v>
      </c>
      <c r="B151" s="6">
        <v>0.83333333333333337</v>
      </c>
    </row>
    <row r="152" spans="1:2">
      <c r="A152" s="2">
        <v>52.3</v>
      </c>
      <c r="B152" s="6">
        <v>0.85729166666666679</v>
      </c>
    </row>
    <row r="153" spans="1:2">
      <c r="A153" s="2">
        <v>22.5</v>
      </c>
      <c r="B153" s="6">
        <v>1.0479166666666668</v>
      </c>
    </row>
    <row r="154" spans="1:2">
      <c r="A154" s="2">
        <v>40.5</v>
      </c>
      <c r="B154" s="6">
        <v>0.98333333333333328</v>
      </c>
    </row>
    <row r="155" spans="1:2">
      <c r="A155" s="4">
        <v>11</v>
      </c>
      <c r="B155" s="4">
        <v>2</v>
      </c>
    </row>
    <row r="156" spans="1:2">
      <c r="A156" s="4">
        <v>19</v>
      </c>
      <c r="B156" s="4">
        <v>1.8</v>
      </c>
    </row>
    <row r="157" spans="1:2">
      <c r="A157" s="4">
        <v>9</v>
      </c>
      <c r="B157" s="4">
        <v>1.9</v>
      </c>
    </row>
    <row r="158" spans="1:2">
      <c r="A158" s="4">
        <v>6</v>
      </c>
      <c r="B158" s="4">
        <v>2</v>
      </c>
    </row>
    <row r="159" spans="1:2">
      <c r="A159" s="4">
        <v>4</v>
      </c>
      <c r="B159" s="4">
        <v>2.2999999999999998</v>
      </c>
    </row>
    <row r="160" spans="1:2">
      <c r="A160" s="4">
        <v>16</v>
      </c>
      <c r="B160" s="4">
        <v>1.9</v>
      </c>
    </row>
    <row r="161" spans="1:2">
      <c r="A161" s="4">
        <v>4</v>
      </c>
      <c r="B161" s="4">
        <v>2.2999999999999998</v>
      </c>
    </row>
    <row r="162" spans="1:2">
      <c r="A162" s="4">
        <v>9</v>
      </c>
      <c r="B162" s="4">
        <v>2.4</v>
      </c>
    </row>
    <row r="163" spans="1:2">
      <c r="A163" s="4">
        <v>7</v>
      </c>
      <c r="B163" s="4">
        <v>2.2999999999999998</v>
      </c>
    </row>
    <row r="164" spans="1:2">
      <c r="A164" s="4">
        <v>6</v>
      </c>
      <c r="B164" s="4">
        <v>2.2999999999999998</v>
      </c>
    </row>
    <row r="165" spans="1:2">
      <c r="A165" s="4">
        <v>3</v>
      </c>
      <c r="B165" s="4">
        <v>2.2000000000000002</v>
      </c>
    </row>
    <row r="166" spans="1:2">
      <c r="A166" s="2">
        <v>0.05</v>
      </c>
      <c r="B166" s="2">
        <v>0.2</v>
      </c>
    </row>
    <row r="170" spans="1:2">
      <c r="A170" t="s">
        <v>20</v>
      </c>
      <c r="B170" t="s">
        <v>25</v>
      </c>
    </row>
    <row r="171" spans="1:2">
      <c r="A171" s="4">
        <v>110</v>
      </c>
      <c r="B171" s="5">
        <v>61655.648606612202</v>
      </c>
    </row>
    <row r="172" spans="1:2">
      <c r="A172" s="4">
        <v>92.7</v>
      </c>
      <c r="B172" s="5">
        <v>67844.051555112339</v>
      </c>
    </row>
    <row r="173" spans="1:2">
      <c r="A173" s="4">
        <v>80</v>
      </c>
      <c r="B173" s="5">
        <v>43416.600046004649</v>
      </c>
    </row>
    <row r="174" spans="1:2">
      <c r="A174" s="4">
        <v>1000</v>
      </c>
      <c r="B174" s="5">
        <v>296875</v>
      </c>
    </row>
    <row r="175" spans="1:2">
      <c r="A175" s="2">
        <v>1100</v>
      </c>
      <c r="B175" s="5">
        <v>270325.92447299039</v>
      </c>
    </row>
    <row r="176" spans="1:2">
      <c r="A176" s="2">
        <v>40.5</v>
      </c>
      <c r="B176" s="5">
        <v>14030.612244897957</v>
      </c>
    </row>
    <row r="177" spans="1:2">
      <c r="A177" s="2">
        <v>11</v>
      </c>
      <c r="B177" s="5">
        <v>35816.181173029065</v>
      </c>
    </row>
    <row r="178" spans="1:2">
      <c r="A178" s="2">
        <v>19</v>
      </c>
      <c r="B178" s="5">
        <v>35951.592548908331</v>
      </c>
    </row>
    <row r="179" spans="1:2">
      <c r="A179" s="2">
        <v>9</v>
      </c>
      <c r="B179" s="5">
        <v>35434.169344615053</v>
      </c>
    </row>
    <row r="180" spans="1:2">
      <c r="A180" s="2">
        <v>6</v>
      </c>
      <c r="B180" s="5">
        <v>23214.285714285717</v>
      </c>
    </row>
    <row r="181" spans="1:2">
      <c r="A181" s="2">
        <v>4</v>
      </c>
      <c r="B181" s="5">
        <v>20312.028282169063</v>
      </c>
    </row>
    <row r="182" spans="1:2">
      <c r="A182" s="2">
        <v>16</v>
      </c>
      <c r="B182" s="5">
        <v>41037.447122433565</v>
      </c>
    </row>
    <row r="183" spans="1:2">
      <c r="A183" s="2">
        <v>4</v>
      </c>
      <c r="B183" s="5">
        <v>23149.329145988162</v>
      </c>
    </row>
    <row r="184" spans="1:2">
      <c r="A184" s="2">
        <v>9</v>
      </c>
      <c r="B184" s="5">
        <v>28410.540315530929</v>
      </c>
    </row>
    <row r="185" spans="1:2">
      <c r="A185" s="2">
        <v>7</v>
      </c>
      <c r="B185" s="5">
        <v>36765.672733657979</v>
      </c>
    </row>
    <row r="186" spans="1:2">
      <c r="A186" s="2">
        <v>6</v>
      </c>
      <c r="B186" s="5">
        <v>30346.636837497143</v>
      </c>
    </row>
    <row r="187" spans="1:2">
      <c r="A187" s="2">
        <v>3</v>
      </c>
      <c r="B187" s="5">
        <v>21093.927153451106</v>
      </c>
    </row>
    <row r="188" spans="1:2">
      <c r="A188" s="2">
        <v>16</v>
      </c>
      <c r="B188" s="5">
        <v>44042.650942476401</v>
      </c>
    </row>
    <row r="189" spans="1:2">
      <c r="A189" s="2">
        <v>110</v>
      </c>
      <c r="B189" s="5">
        <v>220720.19306832331</v>
      </c>
    </row>
    <row r="190" spans="1:2">
      <c r="A190" s="2">
        <v>4</v>
      </c>
      <c r="B190" s="5">
        <v>13010.204081632653</v>
      </c>
    </row>
    <row r="191" spans="1:2">
      <c r="A191" s="2">
        <v>0.05</v>
      </c>
      <c r="B191" s="5">
        <v>3016.5816326530608</v>
      </c>
    </row>
  </sheetData>
  <phoneticPr fontId="1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 data</vt:lpstr>
      <vt:lpstr>charts</vt:lpstr>
    </vt:vector>
  </TitlesOfParts>
  <Company>Virginia Tech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Farid Jafari</dc:creator>
  <cp:lastModifiedBy>Farid Jafari</cp:lastModifiedBy>
  <dcterms:created xsi:type="dcterms:W3CDTF">2013-02-11T20:49:21Z</dcterms:created>
  <dcterms:modified xsi:type="dcterms:W3CDTF">2014-05-14T17:39:51Z</dcterms:modified>
</cp:coreProperties>
</file>